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3.xml" ContentType="application/vnd.openxmlformats-officedocument.spreadsheetml.revisionLog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8800" windowHeight="12435"/>
  </bookViews>
  <sheets>
    <sheet name="MY DAILYS" sheetId="1" r:id="rId1"/>
    <sheet name="MY DAILY'S" sheetId="2" r:id="rId2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C73" i="1" l="1"/>
  <c r="HQ71" i="1"/>
  <c r="HN71" i="1"/>
  <c r="HG69" i="1"/>
  <c r="HD74" i="1"/>
  <c r="HC72" i="1"/>
  <c r="HN74" i="1"/>
  <c r="HF74" i="1"/>
  <c r="HG68" i="1"/>
  <c r="HQ70" i="1"/>
  <c r="HP68" i="1"/>
  <c r="HO74" i="1"/>
  <c r="HQ72" i="1"/>
  <c r="HP75" i="1"/>
  <c r="HO71" i="1"/>
  <c r="HP73" i="1"/>
  <c r="HO72" i="1"/>
  <c r="HQ74" i="1"/>
  <c r="HP72" i="1"/>
  <c r="HO69" i="1"/>
  <c r="HQ75" i="1"/>
  <c r="HP74" i="1"/>
  <c r="HO68" i="1"/>
  <c r="HN69" i="1"/>
  <c r="HM69" i="1"/>
  <c r="HL74" i="1"/>
  <c r="HN68" i="1"/>
  <c r="HM71" i="1"/>
  <c r="HL72" i="1"/>
  <c r="HN75" i="1"/>
  <c r="HM75" i="1"/>
  <c r="HL68" i="1"/>
  <c r="HK69" i="1"/>
  <c r="HJ73" i="1"/>
  <c r="HI73" i="1"/>
  <c r="HK74" i="1"/>
  <c r="HJ70" i="1"/>
  <c r="HI69" i="1"/>
  <c r="HK75" i="1"/>
  <c r="HJ74" i="1"/>
  <c r="HK71" i="1"/>
  <c r="HJ71" i="1"/>
  <c r="HK70" i="1"/>
  <c r="HJ75" i="1"/>
  <c r="HI70" i="1"/>
  <c r="HH71" i="1"/>
  <c r="HH75" i="1"/>
  <c r="HH74" i="1"/>
  <c r="HH73" i="1"/>
  <c r="HH68" i="1"/>
  <c r="HG72" i="1"/>
  <c r="HG73" i="1"/>
  <c r="HG75" i="1"/>
  <c r="HF68" i="1"/>
  <c r="HF73" i="1"/>
  <c r="HE70" i="1"/>
  <c r="HE69" i="1"/>
  <c r="HD71" i="1"/>
  <c r="HD68" i="1"/>
  <c r="HC69" i="1"/>
  <c r="IE74" i="1"/>
  <c r="IA73" i="1"/>
  <c r="HT72" i="1"/>
  <c r="IF72" i="1"/>
  <c r="IE75" i="1"/>
  <c r="ID75" i="1"/>
  <c r="IF74" i="1"/>
  <c r="IE73" i="1"/>
  <c r="ID72" i="1"/>
  <c r="IF71" i="1"/>
  <c r="IF73" i="1"/>
  <c r="IE72" i="1"/>
  <c r="IF68" i="1"/>
  <c r="IE69" i="1"/>
  <c r="ID73" i="1"/>
  <c r="IF69" i="1"/>
  <c r="IE71" i="1"/>
  <c r="ID69" i="1"/>
  <c r="IF70" i="1"/>
  <c r="IE68" i="1"/>
  <c r="ID71" i="1"/>
  <c r="IF75" i="1"/>
  <c r="IE70" i="1"/>
  <c r="ID70" i="1"/>
  <c r="IB72" i="1"/>
  <c r="IA69" i="1"/>
  <c r="IB70" i="1"/>
  <c r="IA72" i="1"/>
  <c r="IC70" i="1"/>
  <c r="IB74" i="1"/>
  <c r="IA68" i="1"/>
  <c r="IC68" i="1"/>
  <c r="IB68" i="1"/>
  <c r="IA71" i="1"/>
  <c r="IC73" i="1"/>
  <c r="IB75" i="1"/>
  <c r="IC71" i="1"/>
  <c r="IB71" i="1"/>
  <c r="IA75" i="1"/>
  <c r="IC75" i="1"/>
  <c r="IB73" i="1"/>
  <c r="IA74" i="1"/>
  <c r="IC72" i="1"/>
  <c r="IB69" i="1"/>
  <c r="IA70" i="1"/>
  <c r="HY75" i="1"/>
  <c r="HX74" i="1"/>
  <c r="HY74" i="1"/>
  <c r="HX75" i="1"/>
  <c r="HZ74" i="1"/>
  <c r="HY69" i="1"/>
  <c r="HX71" i="1"/>
  <c r="HZ71" i="1"/>
  <c r="HY73" i="1"/>
  <c r="HX73" i="1"/>
  <c r="HZ70" i="1"/>
  <c r="HY71" i="1"/>
  <c r="HX70" i="1"/>
  <c r="HZ73" i="1"/>
  <c r="HY72" i="1"/>
  <c r="HX72" i="1"/>
  <c r="HZ68" i="1"/>
  <c r="HY70" i="1"/>
  <c r="HX68" i="1"/>
  <c r="HZ72" i="1"/>
  <c r="HY68" i="1"/>
  <c r="HX69" i="1"/>
  <c r="HW68" i="1"/>
  <c r="HV70" i="1"/>
  <c r="HU72" i="1"/>
  <c r="HW71" i="1"/>
  <c r="HV74" i="1"/>
  <c r="HU74" i="1"/>
  <c r="HW72" i="1"/>
  <c r="HV68" i="1"/>
  <c r="HU73" i="1"/>
  <c r="HW69" i="1"/>
  <c r="HV72" i="1"/>
  <c r="HU75" i="1"/>
  <c r="HW70" i="1"/>
  <c r="HV73" i="1"/>
  <c r="HU70" i="1"/>
  <c r="HW75" i="1"/>
  <c r="HV69" i="1"/>
  <c r="HU71" i="1"/>
  <c r="HW74" i="1"/>
  <c r="HV71" i="1"/>
  <c r="HU68" i="1"/>
  <c r="HW73" i="1"/>
  <c r="HV75" i="1"/>
  <c r="HU69" i="1"/>
  <c r="HT75" i="1"/>
  <c r="HT73" i="1"/>
  <c r="HT71" i="1"/>
  <c r="HT74" i="1"/>
  <c r="HT68" i="1"/>
  <c r="HT69" i="1"/>
  <c r="HT70" i="1"/>
  <c r="HS74" i="1"/>
  <c r="HS73" i="1"/>
  <c r="HS68" i="1"/>
  <c r="HS72" i="1"/>
  <c r="HS71" i="1"/>
  <c r="HS70" i="1"/>
  <c r="HS69" i="1"/>
  <c r="HS75" i="1"/>
  <c r="HR68" i="1"/>
  <c r="HR71" i="1"/>
  <c r="HR70" i="1"/>
  <c r="HR74" i="1"/>
  <c r="HR72" i="1"/>
  <c r="HR73" i="1"/>
  <c r="HR75" i="1"/>
  <c r="HR69" i="1"/>
  <c r="IR73" i="1" l="1"/>
  <c r="IR72" i="1"/>
  <c r="IK69" i="1"/>
  <c r="IK68" i="1"/>
  <c r="IU73" i="1"/>
  <c r="IT69" i="1"/>
  <c r="IS70" i="1"/>
  <c r="IU68" i="1"/>
  <c r="IT74" i="1"/>
  <c r="IS74" i="1"/>
  <c r="IU70" i="1"/>
  <c r="IT72" i="1"/>
  <c r="IS69" i="1"/>
  <c r="IU72" i="1"/>
  <c r="IT71" i="1"/>
  <c r="IS68" i="1"/>
  <c r="IU69" i="1"/>
  <c r="IT73" i="1"/>
  <c r="IS75" i="1"/>
  <c r="IU75" i="1"/>
  <c r="IT75" i="1"/>
  <c r="IS72" i="1"/>
  <c r="IU71" i="1"/>
  <c r="IT70" i="1"/>
  <c r="IS73" i="1"/>
  <c r="IU74" i="1"/>
  <c r="IT68" i="1"/>
  <c r="IS71" i="1"/>
  <c r="IR75" i="1"/>
  <c r="IQ71" i="1"/>
  <c r="IP70" i="1"/>
  <c r="IR69" i="1"/>
  <c r="IQ68" i="1"/>
  <c r="IP68" i="1"/>
  <c r="IP73" i="1"/>
  <c r="IR68" i="1"/>
  <c r="IR70" i="1"/>
  <c r="IQ70" i="1"/>
  <c r="IP75" i="1"/>
  <c r="IR71" i="1"/>
  <c r="IQ73" i="1"/>
  <c r="IP69" i="1"/>
  <c r="IR74" i="1"/>
  <c r="IQ72" i="1"/>
  <c r="IP72" i="1"/>
  <c r="IO74" i="1"/>
  <c r="IM72" i="1"/>
  <c r="IO71" i="1"/>
  <c r="IM73" i="1"/>
  <c r="IO68" i="1"/>
  <c r="IN68" i="1"/>
  <c r="IO70" i="1"/>
  <c r="IN70" i="1"/>
  <c r="IO72" i="1"/>
  <c r="IN75" i="1"/>
  <c r="IM75" i="1"/>
  <c r="IO69" i="1"/>
  <c r="IN72" i="1"/>
  <c r="IM70" i="1"/>
  <c r="IO75" i="1"/>
  <c r="IN73" i="1"/>
  <c r="IM68" i="1"/>
  <c r="IO73" i="1"/>
  <c r="IN69" i="1"/>
  <c r="IM71" i="1"/>
  <c r="IL72" i="1"/>
  <c r="IK73" i="1"/>
  <c r="IJ68" i="1"/>
  <c r="IL73" i="1"/>
  <c r="IK75" i="1"/>
  <c r="IJ70" i="1"/>
  <c r="IK70" i="1"/>
  <c r="IJ71" i="1"/>
  <c r="IK74" i="1"/>
  <c r="IJ69" i="1"/>
  <c r="IL70" i="1"/>
  <c r="IK72" i="1"/>
  <c r="IJ73" i="1"/>
  <c r="IL69" i="1"/>
  <c r="IJ74" i="1"/>
  <c r="IL68" i="1"/>
  <c r="IJ75" i="1"/>
  <c r="IL75" i="1"/>
  <c r="IK71" i="1"/>
  <c r="IJ72" i="1"/>
  <c r="II73" i="1"/>
  <c r="II74" i="1"/>
  <c r="II69" i="1"/>
  <c r="II72" i="1"/>
  <c r="II68" i="1"/>
  <c r="II75" i="1"/>
  <c r="II70" i="1"/>
  <c r="II71" i="1"/>
  <c r="IH73" i="1"/>
  <c r="IH75" i="1"/>
  <c r="IH71" i="1"/>
  <c r="IH72" i="1"/>
  <c r="IH74" i="1"/>
  <c r="IH68" i="1"/>
  <c r="IH70" i="1"/>
  <c r="IH69" i="1"/>
  <c r="IG72" i="1"/>
  <c r="IG71" i="1"/>
  <c r="IG73" i="1"/>
  <c r="IG68" i="1"/>
  <c r="IG70" i="1"/>
  <c r="IG75" i="1"/>
  <c r="IG74" i="1"/>
  <c r="IG69" i="1"/>
  <c r="IZ68" i="1"/>
  <c r="JJ68" i="1"/>
  <c r="JI75" i="1"/>
  <c r="JH73" i="1"/>
  <c r="JJ70" i="1"/>
  <c r="JI74" i="1"/>
  <c r="JH75" i="1"/>
  <c r="JJ74" i="1"/>
  <c r="JI72" i="1"/>
  <c r="JJ71" i="1"/>
  <c r="JI69" i="1"/>
  <c r="JJ75" i="1"/>
  <c r="JI70" i="1"/>
  <c r="JH74" i="1"/>
  <c r="JJ69" i="1"/>
  <c r="JI71" i="1"/>
  <c r="JH72" i="1"/>
  <c r="JJ73" i="1"/>
  <c r="JI68" i="1"/>
  <c r="JH69" i="1"/>
  <c r="JJ72" i="1"/>
  <c r="JI73" i="1"/>
  <c r="JH71" i="1"/>
  <c r="JG70" i="1"/>
  <c r="JF72" i="1"/>
  <c r="JE74" i="1"/>
  <c r="JG71" i="1"/>
  <c r="JF68" i="1"/>
  <c r="JE68" i="1"/>
  <c r="JG68" i="1"/>
  <c r="JF70" i="1"/>
  <c r="JE73" i="1"/>
  <c r="JG74" i="1"/>
  <c r="JF75" i="1"/>
  <c r="JE69" i="1"/>
  <c r="JE75" i="1"/>
  <c r="JE70" i="1"/>
  <c r="JG69" i="1"/>
  <c r="JF74" i="1"/>
  <c r="JE71" i="1"/>
  <c r="JG72" i="1"/>
  <c r="JF73" i="1"/>
  <c r="JE72" i="1"/>
  <c r="JD69" i="1"/>
  <c r="JC68" i="1"/>
  <c r="JB70" i="1"/>
  <c r="JD71" i="1"/>
  <c r="JC73" i="1"/>
  <c r="JB68" i="1"/>
  <c r="JD74" i="1"/>
  <c r="JC75" i="1"/>
  <c r="JB74" i="1"/>
  <c r="JD75" i="1"/>
  <c r="JC72" i="1"/>
  <c r="JB72" i="1"/>
  <c r="JD68" i="1"/>
  <c r="JC71" i="1"/>
  <c r="JB69" i="1"/>
  <c r="JD72" i="1"/>
  <c r="JC70" i="1"/>
  <c r="JB73" i="1"/>
  <c r="JD70" i="1"/>
  <c r="JC74" i="1"/>
  <c r="JB75" i="1"/>
  <c r="JD73" i="1"/>
  <c r="JC69" i="1"/>
  <c r="JB71" i="1"/>
  <c r="JA70" i="1"/>
  <c r="IZ75" i="1"/>
  <c r="IY72" i="1"/>
  <c r="JA68" i="1"/>
  <c r="IZ71" i="1"/>
  <c r="IY68" i="1"/>
  <c r="JA71" i="1"/>
  <c r="IZ73" i="1"/>
  <c r="IY75" i="1"/>
  <c r="JA73" i="1"/>
  <c r="IZ69" i="1"/>
  <c r="IY71" i="1"/>
  <c r="JA69" i="1"/>
  <c r="IZ70" i="1"/>
  <c r="IY70" i="1"/>
  <c r="JA74" i="1"/>
  <c r="IZ72" i="1"/>
  <c r="IY73" i="1"/>
  <c r="JA72" i="1"/>
  <c r="IZ74" i="1"/>
  <c r="IY74" i="1"/>
  <c r="JA75" i="1"/>
  <c r="IY69" i="1"/>
  <c r="IX75" i="1"/>
  <c r="IX72" i="1"/>
  <c r="IX71" i="1"/>
  <c r="IX69" i="1"/>
  <c r="IX70" i="1"/>
  <c r="IX68" i="1"/>
  <c r="IX73" i="1"/>
  <c r="IX74" i="1"/>
  <c r="IW72" i="1"/>
  <c r="IW74" i="1"/>
  <c r="IW70" i="1"/>
  <c r="IW68" i="1"/>
  <c r="IW71" i="1"/>
  <c r="IW69" i="1"/>
  <c r="IW73" i="1"/>
  <c r="IW75" i="1"/>
  <c r="IV68" i="1"/>
  <c r="IV75" i="1"/>
  <c r="IV73" i="1"/>
  <c r="IV72" i="1"/>
  <c r="IV74" i="1"/>
  <c r="IV70" i="1"/>
  <c r="IV71" i="1"/>
  <c r="IV69" i="1"/>
  <c r="JN69" i="1"/>
  <c r="JN72" i="1"/>
  <c r="JN74" i="1"/>
  <c r="JL74" i="1"/>
  <c r="JP71" i="1"/>
  <c r="JP75" i="1"/>
  <c r="JP70" i="1"/>
  <c r="JP73" i="1"/>
  <c r="JP68" i="1"/>
  <c r="JP74" i="1"/>
  <c r="JP69" i="1"/>
  <c r="JO74" i="1"/>
  <c r="JO73" i="1"/>
  <c r="JO70" i="1"/>
  <c r="JO69" i="1"/>
  <c r="JO75" i="1"/>
  <c r="JO72" i="1"/>
  <c r="JO71" i="1"/>
  <c r="JO68" i="1"/>
  <c r="JN68" i="1"/>
  <c r="JN71" i="1"/>
  <c r="JN73" i="1"/>
  <c r="JN75" i="1"/>
  <c r="JN70" i="1"/>
  <c r="JM73" i="1"/>
  <c r="JM70" i="1"/>
  <c r="JM75" i="1"/>
  <c r="JM69" i="1"/>
  <c r="JM71" i="1"/>
  <c r="JM72" i="1"/>
  <c r="JL70" i="1"/>
  <c r="JL72" i="1"/>
  <c r="JL69" i="1"/>
  <c r="JL68" i="1"/>
  <c r="JL73" i="1"/>
  <c r="JL75" i="1"/>
  <c r="JL71" i="1"/>
  <c r="JK68" i="1"/>
  <c r="JK72" i="1"/>
  <c r="JK75" i="1"/>
  <c r="JK71" i="1"/>
  <c r="JK69" i="1"/>
  <c r="JK73" i="1"/>
  <c r="JK74" i="1"/>
  <c r="JK70" i="1"/>
  <c r="JY73" i="1"/>
  <c r="JW70" i="1"/>
  <c r="KC70" i="1"/>
  <c r="KC73" i="1"/>
  <c r="KC72" i="1"/>
  <c r="KC69" i="1"/>
  <c r="KC75" i="1"/>
  <c r="KC74" i="1"/>
  <c r="KC71" i="1"/>
  <c r="KC68" i="1"/>
  <c r="KB73" i="1"/>
  <c r="KB72" i="1"/>
  <c r="KB70" i="1"/>
  <c r="KB74" i="1"/>
  <c r="KB69" i="1"/>
  <c r="KB71" i="1"/>
  <c r="KB68" i="1"/>
  <c r="KB75" i="1"/>
  <c r="KA74" i="1"/>
  <c r="KA70" i="1"/>
  <c r="KA71" i="1"/>
  <c r="KA73" i="1"/>
  <c r="KA69" i="1"/>
  <c r="KA68" i="1"/>
  <c r="KA75" i="1"/>
  <c r="KA72" i="1"/>
  <c r="JZ68" i="1"/>
  <c r="JZ70" i="1"/>
  <c r="JZ72" i="1"/>
  <c r="JZ74" i="1"/>
  <c r="JZ69" i="1"/>
  <c r="JZ73" i="1"/>
  <c r="JZ75" i="1"/>
  <c r="JZ71" i="1"/>
  <c r="JY75" i="1"/>
  <c r="JY68" i="1"/>
  <c r="JY71" i="1"/>
  <c r="JY69" i="1"/>
  <c r="JY72" i="1"/>
  <c r="JY70" i="1"/>
  <c r="JY74" i="1"/>
  <c r="JX74" i="1"/>
  <c r="JX75" i="1"/>
  <c r="JX69" i="1"/>
  <c r="JX72" i="1"/>
  <c r="JX73" i="1"/>
  <c r="JX71" i="1"/>
  <c r="JX68" i="1"/>
  <c r="JX70" i="1"/>
  <c r="JW71" i="1"/>
  <c r="JW69" i="1"/>
  <c r="JW74" i="1"/>
  <c r="JW73" i="1"/>
  <c r="JW68" i="1"/>
  <c r="JW72" i="1"/>
  <c r="JW75" i="1"/>
  <c r="JV68" i="1"/>
  <c r="JV74" i="1"/>
  <c r="JV75" i="1"/>
  <c r="JV73" i="1"/>
  <c r="JV69" i="1"/>
  <c r="JV70" i="1"/>
  <c r="JV72" i="1"/>
  <c r="JV71" i="1"/>
  <c r="KK73" i="1"/>
  <c r="KP72" i="1"/>
  <c r="KP68" i="1"/>
  <c r="KD74" i="1"/>
  <c r="KD73" i="1"/>
  <c r="KR69" i="1"/>
  <c r="KQ68" i="1"/>
  <c r="KP73" i="1"/>
  <c r="KR75" i="1"/>
  <c r="KQ72" i="1"/>
  <c r="KP74" i="1"/>
  <c r="KR72" i="1"/>
  <c r="KQ71" i="1"/>
  <c r="KP71" i="1"/>
  <c r="KR71" i="1"/>
  <c r="KQ69" i="1"/>
  <c r="KP69" i="1"/>
  <c r="KR73" i="1"/>
  <c r="KQ74" i="1"/>
  <c r="KQ75" i="1"/>
  <c r="KP70" i="1"/>
  <c r="KQ73" i="1"/>
  <c r="KR74" i="1"/>
  <c r="KQ70" i="1"/>
  <c r="KP75" i="1"/>
  <c r="KO68" i="1"/>
  <c r="KN69" i="1"/>
  <c r="KM71" i="1"/>
  <c r="KO73" i="1"/>
  <c r="KN71" i="1"/>
  <c r="KM68" i="1"/>
  <c r="KO70" i="1"/>
  <c r="KN72" i="1"/>
  <c r="KM72" i="1"/>
  <c r="KO69" i="1"/>
  <c r="KN74" i="1"/>
  <c r="KM70" i="1"/>
  <c r="KM74" i="1"/>
  <c r="KO74" i="1"/>
  <c r="KM75" i="1"/>
  <c r="KO72" i="1"/>
  <c r="KN75" i="1"/>
  <c r="KM69" i="1"/>
  <c r="KL75" i="1"/>
  <c r="KK68" i="1"/>
  <c r="KJ72" i="1"/>
  <c r="KL69" i="1"/>
  <c r="KK69" i="1"/>
  <c r="KJ69" i="1"/>
  <c r="KL73" i="1"/>
  <c r="KJ75" i="1"/>
  <c r="KL72" i="1"/>
  <c r="KK71" i="1"/>
  <c r="KJ68" i="1"/>
  <c r="KL68" i="1"/>
  <c r="KK70" i="1"/>
  <c r="KJ73" i="1"/>
  <c r="KL71" i="1"/>
  <c r="KK72" i="1"/>
  <c r="KJ71" i="1"/>
  <c r="KL74" i="1"/>
  <c r="KK74" i="1"/>
  <c r="KJ70" i="1"/>
  <c r="KL70" i="1"/>
  <c r="KK75" i="1"/>
  <c r="KJ74" i="1"/>
  <c r="KI69" i="1"/>
  <c r="KI68" i="1"/>
  <c r="KI71" i="1"/>
  <c r="KI73" i="1"/>
  <c r="KI70" i="1"/>
  <c r="KI74" i="1"/>
  <c r="KI75" i="1"/>
  <c r="KI72" i="1"/>
  <c r="KH74" i="1"/>
  <c r="KH68" i="1"/>
  <c r="KH73" i="1"/>
  <c r="KH70" i="1"/>
  <c r="KH69" i="1"/>
  <c r="KH72" i="1"/>
  <c r="KH71" i="1"/>
  <c r="KH75" i="1"/>
  <c r="KG73" i="1"/>
  <c r="KG74" i="1"/>
  <c r="KG72" i="1"/>
  <c r="KG71" i="1"/>
  <c r="KG75" i="1"/>
  <c r="KG70" i="1"/>
  <c r="KG68" i="1"/>
  <c r="KG69" i="1"/>
  <c r="KF73" i="1"/>
  <c r="KF70" i="1"/>
  <c r="KF74" i="1"/>
  <c r="KF75" i="1"/>
  <c r="KF72" i="1"/>
  <c r="KF68" i="1"/>
  <c r="KF69" i="1"/>
  <c r="KF71" i="1"/>
  <c r="KE75" i="1"/>
  <c r="KE72" i="1"/>
  <c r="KE73" i="1"/>
  <c r="KE69" i="1"/>
  <c r="KE70" i="1"/>
  <c r="KE74" i="1"/>
  <c r="KD69" i="1"/>
  <c r="KD68" i="1"/>
  <c r="KD72" i="1"/>
  <c r="KD71" i="1"/>
  <c r="KS69" i="1"/>
  <c r="KS68" i="1"/>
  <c r="KS74" i="1"/>
  <c r="KS71" i="1"/>
  <c r="KX69" i="1"/>
  <c r="KS72" i="1"/>
  <c r="KU74" i="1"/>
  <c r="KS75" i="1"/>
  <c r="KT73" i="1"/>
  <c r="KS73" i="1"/>
  <c r="KX75" i="1"/>
  <c r="LG70" i="1"/>
  <c r="LF73" i="1"/>
  <c r="LE71" i="1"/>
  <c r="LG73" i="1"/>
  <c r="LF74" i="1"/>
  <c r="LE69" i="1"/>
  <c r="LG75" i="1"/>
  <c r="LF69" i="1"/>
  <c r="LE68" i="1"/>
  <c r="LG72" i="1"/>
  <c r="LF71" i="1"/>
  <c r="LE74" i="1"/>
  <c r="LG71" i="1"/>
  <c r="LF72" i="1"/>
  <c r="LE70" i="1"/>
  <c r="LG68" i="1"/>
  <c r="LF70" i="1"/>
  <c r="LE75" i="1"/>
  <c r="LG69" i="1"/>
  <c r="LF68" i="1"/>
  <c r="LE72" i="1"/>
  <c r="LG74" i="1"/>
  <c r="LF75" i="1"/>
  <c r="LE73" i="1"/>
  <c r="LD69" i="1"/>
  <c r="LC73" i="1"/>
  <c r="LB69" i="1"/>
  <c r="LD75" i="1"/>
  <c r="LC68" i="1"/>
  <c r="LB74" i="1"/>
  <c r="LD71" i="1"/>
  <c r="LC74" i="1"/>
  <c r="LB68" i="1"/>
  <c r="LD74" i="1"/>
  <c r="LC70" i="1"/>
  <c r="LB75" i="1"/>
  <c r="LD72" i="1"/>
  <c r="LC72" i="1"/>
  <c r="LB70" i="1"/>
  <c r="LC71" i="1"/>
  <c r="LB71" i="1"/>
  <c r="LC69" i="1"/>
  <c r="LB72" i="1"/>
  <c r="LD70" i="1"/>
  <c r="LC75" i="1"/>
  <c r="LB73" i="1"/>
  <c r="LA73" i="1"/>
  <c r="KZ69" i="1"/>
  <c r="KY71" i="1"/>
  <c r="LA70" i="1"/>
  <c r="KZ75" i="1"/>
  <c r="KY74" i="1"/>
  <c r="LA74" i="1"/>
  <c r="KZ68" i="1"/>
  <c r="KY73" i="1"/>
  <c r="LA71" i="1"/>
  <c r="KZ73" i="1"/>
  <c r="KY75" i="1"/>
  <c r="LA69" i="1"/>
  <c r="KZ74" i="1"/>
  <c r="KY70" i="1"/>
  <c r="KZ71" i="1"/>
  <c r="KZ70" i="1"/>
  <c r="LA75" i="1"/>
  <c r="KZ72" i="1"/>
  <c r="KY68" i="1"/>
  <c r="KX73" i="1"/>
  <c r="KW75" i="1"/>
  <c r="KV73" i="1"/>
  <c r="KX72" i="1"/>
  <c r="KW72" i="1"/>
  <c r="KV68" i="1"/>
  <c r="KX68" i="1"/>
  <c r="KW71" i="1"/>
  <c r="KV75" i="1"/>
  <c r="KX71" i="1"/>
  <c r="KW74" i="1"/>
  <c r="KV70" i="1"/>
  <c r="KX74" i="1"/>
  <c r="KX70" i="1"/>
  <c r="KW69" i="1"/>
  <c r="KW68" i="1"/>
  <c r="KV74" i="1"/>
  <c r="KU68" i="1"/>
  <c r="KU69" i="1"/>
  <c r="KU72" i="1"/>
  <c r="KU71" i="1"/>
  <c r="KU75" i="1"/>
  <c r="KT68" i="1"/>
  <c r="KT71" i="1"/>
  <c r="KS70" i="1"/>
  <c r="LJ73" i="1"/>
  <c r="LR72" i="1"/>
  <c r="LI72" i="1"/>
  <c r="LU70" i="1"/>
  <c r="LR74" i="1"/>
  <c r="LP75" i="1"/>
  <c r="LJ68" i="1"/>
  <c r="LI74" i="1"/>
  <c r="LS68" i="1"/>
  <c r="LS71" i="1"/>
  <c r="LV74" i="1"/>
  <c r="LU72" i="1"/>
  <c r="LT72" i="1"/>
  <c r="LV71" i="1"/>
  <c r="LU68" i="1"/>
  <c r="LT71" i="1"/>
  <c r="LV70" i="1"/>
  <c r="LU74" i="1"/>
  <c r="LT73" i="1"/>
  <c r="LV68" i="1"/>
  <c r="LU69" i="1"/>
  <c r="LT75" i="1"/>
  <c r="LV72" i="1"/>
  <c r="LU73" i="1"/>
  <c r="LT69" i="1"/>
  <c r="LT70" i="1"/>
  <c r="LU71" i="1"/>
  <c r="LT74" i="1"/>
  <c r="LV69" i="1"/>
  <c r="LU75" i="1"/>
  <c r="LT68" i="1"/>
  <c r="LR70" i="1"/>
  <c r="LQ68" i="1"/>
  <c r="LR73" i="1"/>
  <c r="LQ72" i="1"/>
  <c r="LS69" i="1"/>
  <c r="LR69" i="1"/>
  <c r="LQ69" i="1"/>
  <c r="LS72" i="1"/>
  <c r="LR71" i="1"/>
  <c r="LQ73" i="1"/>
  <c r="LS70" i="1"/>
  <c r="LR75" i="1"/>
  <c r="LQ71" i="1"/>
  <c r="LS75" i="1"/>
  <c r="LS74" i="1"/>
  <c r="LS73" i="1"/>
  <c r="LR68" i="1"/>
  <c r="LQ75" i="1"/>
  <c r="LP74" i="1"/>
  <c r="LO68" i="1"/>
  <c r="LN73" i="1"/>
  <c r="LP72" i="1"/>
  <c r="LO72" i="1"/>
  <c r="LN75" i="1"/>
  <c r="LP68" i="1"/>
  <c r="LO73" i="1"/>
  <c r="LN68" i="1"/>
  <c r="LP71" i="1"/>
  <c r="LO71" i="1"/>
  <c r="LN72" i="1"/>
  <c r="LP73" i="1"/>
  <c r="LO70" i="1"/>
  <c r="LN69" i="1"/>
  <c r="LP70" i="1"/>
  <c r="LO74" i="1"/>
  <c r="LN70" i="1"/>
  <c r="LO69" i="1"/>
  <c r="LN71" i="1"/>
  <c r="LP69" i="1"/>
  <c r="LO75" i="1"/>
  <c r="LN74" i="1"/>
  <c r="LM74" i="1"/>
  <c r="LL69" i="1"/>
  <c r="LK73" i="1"/>
  <c r="LM71" i="1"/>
  <c r="LL72" i="1"/>
  <c r="LK74" i="1"/>
  <c r="LM75" i="1"/>
  <c r="LL75" i="1"/>
  <c r="LK72" i="1"/>
  <c r="LM68" i="1"/>
  <c r="LL73" i="1"/>
  <c r="LK75" i="1"/>
  <c r="LM69" i="1"/>
  <c r="LL71" i="1"/>
  <c r="LK71" i="1"/>
  <c r="LM73" i="1"/>
  <c r="LL70" i="1"/>
  <c r="LK69" i="1"/>
  <c r="LM70" i="1"/>
  <c r="LL68" i="1"/>
  <c r="LK68" i="1"/>
  <c r="LM72" i="1"/>
  <c r="LL74" i="1"/>
  <c r="LK70" i="1"/>
  <c r="LJ69" i="1"/>
  <c r="LJ72" i="1"/>
  <c r="LJ74" i="1"/>
  <c r="LJ70" i="1"/>
  <c r="LJ71" i="1"/>
  <c r="LJ75" i="1"/>
  <c r="LI73" i="1"/>
  <c r="LI70" i="1"/>
  <c r="LI69" i="1"/>
  <c r="LI68" i="1"/>
  <c r="LH69" i="1"/>
  <c r="LH75" i="1"/>
  <c r="LH74" i="1"/>
  <c r="LH71" i="1"/>
  <c r="PD62" i="1"/>
  <c r="PD61" i="1"/>
  <c r="BR62" i="1"/>
  <c r="BR61" i="1"/>
  <c r="EJ61" i="1"/>
  <c r="EJ62" i="1"/>
  <c r="HB62" i="1"/>
  <c r="HB61" i="1"/>
  <c r="JT62" i="1"/>
  <c r="JT61" i="1"/>
  <c r="ML61" i="1"/>
  <c r="ML62" i="1"/>
  <c r="MK70" i="1"/>
  <c r="MK68" i="1"/>
  <c r="MK71" i="1"/>
  <c r="MK73" i="1"/>
  <c r="MK69" i="1"/>
  <c r="MJ70" i="1"/>
  <c r="MJ74" i="1"/>
  <c r="MJ68" i="1"/>
  <c r="MJ72" i="1"/>
  <c r="MJ73" i="1"/>
  <c r="MJ69" i="1"/>
  <c r="MJ71" i="1"/>
  <c r="MJ75" i="1"/>
  <c r="MI69" i="1"/>
  <c r="MI74" i="1"/>
  <c r="MI68" i="1"/>
  <c r="MI71" i="1"/>
  <c r="MI70" i="1"/>
  <c r="MI75" i="1"/>
  <c r="MI73" i="1"/>
  <c r="MI72" i="1"/>
  <c r="MH69" i="1"/>
  <c r="MH73" i="1"/>
  <c r="MH70" i="1"/>
  <c r="MH74" i="1"/>
  <c r="MH72" i="1"/>
  <c r="MH71" i="1"/>
  <c r="MG72" i="1"/>
  <c r="MG75" i="1"/>
  <c r="MG69" i="1"/>
  <c r="MG71" i="1"/>
  <c r="MG74" i="1"/>
  <c r="MG68" i="1"/>
  <c r="MG70" i="1"/>
  <c r="MG73" i="1"/>
  <c r="MF74" i="1"/>
  <c r="MF69" i="1"/>
  <c r="MF75" i="1"/>
  <c r="MF71" i="1"/>
  <c r="MF68" i="1"/>
  <c r="MF70" i="1"/>
  <c r="MF73" i="1"/>
  <c r="MF72" i="1"/>
  <c r="ME74" i="1"/>
  <c r="ME71" i="1"/>
  <c r="ME75" i="1"/>
  <c r="ME69" i="1"/>
  <c r="ME73" i="1"/>
  <c r="ME70" i="1"/>
  <c r="MD68" i="1"/>
  <c r="MD75" i="1"/>
  <c r="MD73" i="1"/>
  <c r="MD70" i="1"/>
  <c r="MD72" i="1"/>
  <c r="MD71" i="1"/>
  <c r="MD69" i="1"/>
  <c r="MD74" i="1"/>
  <c r="MC68" i="1"/>
  <c r="MC75" i="1"/>
  <c r="MC69" i="1"/>
  <c r="MC73" i="1"/>
  <c r="MC71" i="1"/>
  <c r="MC74" i="1"/>
  <c r="MC72" i="1"/>
  <c r="MC70" i="1"/>
  <c r="MB73" i="1"/>
  <c r="MB71" i="1"/>
  <c r="MB69" i="1"/>
  <c r="MB70" i="1"/>
  <c r="MB74" i="1"/>
  <c r="MB72" i="1"/>
  <c r="MA71" i="1"/>
  <c r="MA73" i="1"/>
  <c r="MA68" i="1"/>
  <c r="MA70" i="1"/>
  <c r="MA69" i="1"/>
  <c r="MA72" i="1"/>
  <c r="MA74" i="1"/>
  <c r="MA75" i="1"/>
  <c r="LZ75" i="1"/>
  <c r="LZ68" i="1"/>
  <c r="LZ72" i="1"/>
  <c r="LZ70" i="1"/>
  <c r="LZ74" i="1"/>
  <c r="LZ73" i="1"/>
  <c r="LZ71" i="1"/>
  <c r="LZ69" i="1"/>
  <c r="LY68" i="1"/>
  <c r="LY73" i="1"/>
  <c r="LY75" i="1"/>
  <c r="LY72" i="1"/>
  <c r="LY70" i="1"/>
  <c r="LY69" i="1"/>
  <c r="LY74" i="1"/>
  <c r="MJ551" i="1"/>
  <c r="MK501" i="1"/>
  <c r="MJ501" i="1"/>
  <c r="MI501" i="1"/>
  <c r="MH501" i="1"/>
  <c r="MG501" i="1"/>
  <c r="MF501" i="1"/>
  <c r="ME501" i="1"/>
  <c r="MD501" i="1"/>
  <c r="MC501" i="1"/>
  <c r="MB501" i="1"/>
  <c r="MA501" i="1"/>
  <c r="LZ501" i="1"/>
  <c r="LY501" i="1"/>
  <c r="LX501" i="1"/>
  <c r="LW501" i="1"/>
  <c r="LV501" i="1"/>
  <c r="LU501" i="1"/>
  <c r="LT501" i="1"/>
  <c r="LS501" i="1"/>
  <c r="LR501" i="1"/>
  <c r="LQ501" i="1"/>
  <c r="LP501" i="1"/>
  <c r="LO501" i="1"/>
  <c r="LN501" i="1"/>
  <c r="LM501" i="1"/>
  <c r="LL501" i="1"/>
  <c r="LK501" i="1"/>
  <c r="LJ501" i="1"/>
  <c r="LI501" i="1"/>
  <c r="LH501" i="1"/>
  <c r="LG501" i="1"/>
  <c r="LF501" i="1"/>
  <c r="LE501" i="1"/>
  <c r="LD501" i="1"/>
  <c r="LC501" i="1"/>
  <c r="LB501" i="1"/>
  <c r="LA501" i="1"/>
  <c r="KZ501" i="1"/>
  <c r="KY501" i="1"/>
  <c r="KX501" i="1"/>
  <c r="KW501" i="1"/>
  <c r="KV501" i="1"/>
  <c r="KU501" i="1"/>
  <c r="KT501" i="1"/>
  <c r="KS501" i="1"/>
  <c r="KR501" i="1"/>
  <c r="KQ501" i="1"/>
  <c r="KP501" i="1"/>
  <c r="KO501" i="1"/>
  <c r="KN501" i="1"/>
  <c r="KM501" i="1"/>
  <c r="KL501" i="1"/>
  <c r="KK501" i="1"/>
  <c r="KJ501" i="1"/>
  <c r="KI501" i="1"/>
  <c r="KH501" i="1"/>
  <c r="KG501" i="1"/>
  <c r="KF501" i="1"/>
  <c r="KE501" i="1"/>
  <c r="KD501" i="1"/>
  <c r="KC501" i="1"/>
  <c r="KB501" i="1"/>
  <c r="KA501" i="1"/>
  <c r="JZ501" i="1"/>
  <c r="JY501" i="1"/>
  <c r="JX501" i="1"/>
  <c r="JW501" i="1"/>
  <c r="JV501" i="1"/>
  <c r="JU501" i="1"/>
  <c r="JP266" i="1"/>
  <c r="JO266" i="1"/>
  <c r="JN266" i="1"/>
  <c r="JM266" i="1"/>
  <c r="JL266" i="1"/>
  <c r="JK266" i="1"/>
  <c r="JJ266" i="1"/>
  <c r="JI266" i="1"/>
  <c r="JH266" i="1"/>
  <c r="JG266" i="1"/>
  <c r="JF266" i="1"/>
  <c r="JE266" i="1"/>
  <c r="JD266" i="1"/>
  <c r="JC266" i="1"/>
  <c r="JB266" i="1"/>
  <c r="JA266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IE266" i="1"/>
  <c r="ID266" i="1"/>
  <c r="IC266" i="1"/>
  <c r="IB266" i="1"/>
  <c r="IA266" i="1"/>
  <c r="HZ266" i="1"/>
  <c r="HY266" i="1"/>
  <c r="HX266" i="1"/>
  <c r="HW266" i="1"/>
  <c r="HV266" i="1"/>
  <c r="HU266" i="1"/>
  <c r="HT266" i="1"/>
  <c r="HS266" i="1"/>
  <c r="HR266" i="1"/>
  <c r="HQ266" i="1"/>
  <c r="HP266" i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OS120" i="1"/>
  <c r="MK120" i="1"/>
  <c r="MJ120" i="1"/>
  <c r="MI120" i="1"/>
  <c r="MI116" i="1"/>
  <c r="MJ116" i="1"/>
  <c r="OT92" i="1"/>
  <c r="OS92" i="1"/>
  <c r="MK92" i="1"/>
  <c r="MJ92" i="1"/>
  <c r="MI92" i="1"/>
  <c r="JS92" i="1"/>
  <c r="JR92" i="1"/>
  <c r="JQ92" i="1"/>
  <c r="QT92" i="1"/>
  <c r="MI88" i="1"/>
  <c r="JS88" i="1"/>
  <c r="QS37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OQ37" i="1"/>
  <c r="OP37" i="1"/>
  <c r="OO37" i="1"/>
  <c r="ON37" i="1"/>
  <c r="OM37" i="1"/>
  <c r="OL37" i="1"/>
  <c r="OK37" i="1"/>
  <c r="OJ37" i="1"/>
  <c r="OI37" i="1"/>
  <c r="OH37" i="1"/>
  <c r="OG37" i="1"/>
  <c r="OF37" i="1"/>
  <c r="OE37" i="1"/>
  <c r="OD37" i="1"/>
  <c r="OC37" i="1"/>
  <c r="OB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MH37" i="1"/>
  <c r="MG37" i="1"/>
  <c r="MF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MJ37" i="1" s="1"/>
  <c r="JP37" i="1"/>
  <c r="JO37" i="1"/>
  <c r="JN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GT37" i="1" s="1"/>
  <c r="FO37" i="1"/>
  <c r="FN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DY37" i="1" s="1"/>
  <c r="CS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QS36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OQ36" i="1"/>
  <c r="OP36" i="1"/>
  <c r="OO36" i="1"/>
  <c r="ON36" i="1"/>
  <c r="OM36" i="1"/>
  <c r="OL36" i="1"/>
  <c r="OK36" i="1"/>
  <c r="OJ36" i="1"/>
  <c r="OI36" i="1"/>
  <c r="OH36" i="1"/>
  <c r="OG36" i="1"/>
  <c r="OF36" i="1"/>
  <c r="OE36" i="1"/>
  <c r="OD36" i="1"/>
  <c r="OC36" i="1"/>
  <c r="OB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MH36" i="1"/>
  <c r="MG36" i="1"/>
  <c r="MF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MI36" i="1" s="1"/>
  <c r="LD36" i="1"/>
  <c r="JP36" i="1"/>
  <c r="JO36" i="1"/>
  <c r="JN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DZ36" i="1" s="1"/>
  <c r="CT36" i="1"/>
  <c r="CS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BQ36" i="1" s="1"/>
  <c r="AJ36" i="1"/>
  <c r="QV35" i="1"/>
  <c r="QU35" i="1"/>
  <c r="QT35" i="1"/>
  <c r="OT35" i="1"/>
  <c r="OS35" i="1"/>
  <c r="OR35" i="1"/>
  <c r="MK35" i="1"/>
  <c r="MJ35" i="1"/>
  <c r="MI35" i="1"/>
  <c r="JS35" i="1"/>
  <c r="JR35" i="1"/>
  <c r="JQ35" i="1"/>
  <c r="GU35" i="1"/>
  <c r="GT35" i="1"/>
  <c r="GS35" i="1"/>
  <c r="DZ35" i="1"/>
  <c r="DY35" i="1"/>
  <c r="DX35" i="1"/>
  <c r="BQ35" i="1"/>
  <c r="BP35" i="1"/>
  <c r="BO35" i="1"/>
  <c r="QS34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OQ34" i="1"/>
  <c r="OP34" i="1"/>
  <c r="OO34" i="1"/>
  <c r="ON34" i="1"/>
  <c r="OM34" i="1"/>
  <c r="OL34" i="1"/>
  <c r="OK34" i="1"/>
  <c r="OJ34" i="1"/>
  <c r="OI34" i="1"/>
  <c r="OH34" i="1"/>
  <c r="OG34" i="1"/>
  <c r="OF34" i="1"/>
  <c r="OE34" i="1"/>
  <c r="OD34" i="1"/>
  <c r="OC34" i="1"/>
  <c r="OB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MH34" i="1"/>
  <c r="MG34" i="1"/>
  <c r="MF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MJ34" i="1" s="1"/>
  <c r="LF34" i="1"/>
  <c r="LE34" i="1"/>
  <c r="LD34" i="1"/>
  <c r="JP34" i="1"/>
  <c r="JO34" i="1"/>
  <c r="JN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DZ34" i="1" s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QV33" i="1"/>
  <c r="QU33" i="1"/>
  <c r="QT33" i="1"/>
  <c r="OT33" i="1"/>
  <c r="OS33" i="1"/>
  <c r="OR33" i="1"/>
  <c r="MK33" i="1"/>
  <c r="MJ33" i="1"/>
  <c r="MI33" i="1"/>
  <c r="JS33" i="1"/>
  <c r="JR33" i="1"/>
  <c r="JQ33" i="1"/>
  <c r="GU33" i="1"/>
  <c r="GT33" i="1"/>
  <c r="GS33" i="1"/>
  <c r="DZ33" i="1"/>
  <c r="DY33" i="1"/>
  <c r="DX33" i="1"/>
  <c r="BQ33" i="1"/>
  <c r="BP33" i="1"/>
  <c r="BO33" i="1"/>
  <c r="QV32" i="1"/>
  <c r="QU32" i="1"/>
  <c r="QT32" i="1"/>
  <c r="OT32" i="1"/>
  <c r="OS32" i="1"/>
  <c r="OR32" i="1"/>
  <c r="MK32" i="1"/>
  <c r="MJ32" i="1"/>
  <c r="MI32" i="1"/>
  <c r="JS32" i="1"/>
  <c r="JR32" i="1"/>
  <c r="JQ32" i="1"/>
  <c r="GU32" i="1"/>
  <c r="GT32" i="1"/>
  <c r="GS32" i="1"/>
  <c r="DZ32" i="1"/>
  <c r="DY32" i="1"/>
  <c r="DX32" i="1"/>
  <c r="BQ32" i="1"/>
  <c r="BP32" i="1"/>
  <c r="BO32" i="1"/>
  <c r="QS31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OQ31" i="1"/>
  <c r="OP31" i="1"/>
  <c r="OO31" i="1"/>
  <c r="ON31" i="1"/>
  <c r="OM31" i="1"/>
  <c r="OL31" i="1"/>
  <c r="OK31" i="1"/>
  <c r="OJ31" i="1"/>
  <c r="OI31" i="1"/>
  <c r="OH31" i="1"/>
  <c r="OG31" i="1"/>
  <c r="OF31" i="1"/>
  <c r="OE31" i="1"/>
  <c r="OD31" i="1"/>
  <c r="OC31" i="1"/>
  <c r="OB31" i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MH31" i="1"/>
  <c r="MG31" i="1"/>
  <c r="MF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MI31" i="1" s="1"/>
  <c r="LE31" i="1"/>
  <c r="LD31" i="1"/>
  <c r="JP31" i="1"/>
  <c r="JO31" i="1"/>
  <c r="JN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JQ31" i="1" s="1"/>
  <c r="IL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GT31" i="1" s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DX31" i="1" s="1"/>
  <c r="CU31" i="1"/>
  <c r="CT31" i="1"/>
  <c r="CS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QV30" i="1"/>
  <c r="QU30" i="1"/>
  <c r="QT30" i="1"/>
  <c r="OT30" i="1"/>
  <c r="OS30" i="1"/>
  <c r="OR30" i="1"/>
  <c r="MK30" i="1"/>
  <c r="MJ30" i="1"/>
  <c r="MI30" i="1"/>
  <c r="JS30" i="1"/>
  <c r="JR30" i="1"/>
  <c r="JQ30" i="1"/>
  <c r="GU30" i="1"/>
  <c r="GT30" i="1"/>
  <c r="GS30" i="1"/>
  <c r="DZ30" i="1"/>
  <c r="DY30" i="1"/>
  <c r="DX30" i="1"/>
  <c r="BQ30" i="1"/>
  <c r="BP30" i="1"/>
  <c r="BO30" i="1"/>
  <c r="QV29" i="1"/>
  <c r="QU29" i="1"/>
  <c r="QT29" i="1"/>
  <c r="OT29" i="1"/>
  <c r="OS29" i="1"/>
  <c r="OR29" i="1"/>
  <c r="MK29" i="1"/>
  <c r="MJ29" i="1"/>
  <c r="MI29" i="1"/>
  <c r="JS29" i="1"/>
  <c r="JR29" i="1"/>
  <c r="JQ29" i="1"/>
  <c r="GU29" i="1"/>
  <c r="GT29" i="1"/>
  <c r="GS29" i="1"/>
  <c r="DZ29" i="1"/>
  <c r="DY29" i="1"/>
  <c r="DX29" i="1"/>
  <c r="BQ29" i="1"/>
  <c r="BP29" i="1"/>
  <c r="BO29" i="1"/>
  <c r="QV28" i="1"/>
  <c r="QU28" i="1"/>
  <c r="QT28" i="1"/>
  <c r="OT28" i="1"/>
  <c r="OS28" i="1"/>
  <c r="OR28" i="1"/>
  <c r="MK28" i="1"/>
  <c r="MJ28" i="1"/>
  <c r="MI28" i="1"/>
  <c r="JS28" i="1"/>
  <c r="JR28" i="1"/>
  <c r="JQ28" i="1"/>
  <c r="GU28" i="1"/>
  <c r="GT28" i="1"/>
  <c r="GS28" i="1"/>
  <c r="DZ28" i="1"/>
  <c r="DY28" i="1"/>
  <c r="DX28" i="1"/>
  <c r="BQ28" i="1"/>
  <c r="BP28" i="1"/>
  <c r="BO28" i="1"/>
  <c r="QS27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OQ27" i="1"/>
  <c r="OP27" i="1"/>
  <c r="OO27" i="1"/>
  <c r="ON27" i="1"/>
  <c r="OM27" i="1"/>
  <c r="OL27" i="1"/>
  <c r="OK27" i="1"/>
  <c r="OJ27" i="1"/>
  <c r="OI27" i="1"/>
  <c r="OH27" i="1"/>
  <c r="OG27" i="1"/>
  <c r="OF27" i="1"/>
  <c r="OE27" i="1"/>
  <c r="OD27" i="1"/>
  <c r="OC27" i="1"/>
  <c r="OB27" i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MH27" i="1"/>
  <c r="MG27" i="1"/>
  <c r="MF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MK27" i="1" s="1"/>
  <c r="LE27" i="1"/>
  <c r="LD27" i="1"/>
  <c r="JP27" i="1"/>
  <c r="JO27" i="1"/>
  <c r="JN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JS27" i="1" s="1"/>
  <c r="IL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GU27" i="1" s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DZ27" i="1" s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BP27" i="1" s="1"/>
  <c r="AK27" i="1"/>
  <c r="AJ27" i="1"/>
  <c r="QV26" i="1"/>
  <c r="QU26" i="1"/>
  <c r="QT26" i="1"/>
  <c r="OT26" i="1"/>
  <c r="OS26" i="1"/>
  <c r="OR26" i="1"/>
  <c r="MK26" i="1"/>
  <c r="MJ26" i="1"/>
  <c r="MI26" i="1"/>
  <c r="JS26" i="1"/>
  <c r="JR26" i="1"/>
  <c r="JQ26" i="1"/>
  <c r="GU26" i="1"/>
  <c r="GT26" i="1"/>
  <c r="GS26" i="1"/>
  <c r="DZ26" i="1"/>
  <c r="DY26" i="1"/>
  <c r="DX26" i="1"/>
  <c r="BQ26" i="1"/>
  <c r="BP26" i="1"/>
  <c r="BO26" i="1"/>
  <c r="QV25" i="1"/>
  <c r="QU25" i="1"/>
  <c r="QT25" i="1"/>
  <c r="OT25" i="1"/>
  <c r="OS25" i="1"/>
  <c r="OR25" i="1"/>
  <c r="MK25" i="1"/>
  <c r="MJ25" i="1"/>
  <c r="MI25" i="1"/>
  <c r="JS25" i="1"/>
  <c r="JR25" i="1"/>
  <c r="JQ25" i="1"/>
  <c r="GU25" i="1"/>
  <c r="GT25" i="1"/>
  <c r="GS25" i="1"/>
  <c r="DZ25" i="1"/>
  <c r="DY25" i="1"/>
  <c r="DX25" i="1"/>
  <c r="BQ25" i="1"/>
  <c r="BP25" i="1"/>
  <c r="BO25" i="1"/>
  <c r="QV24" i="1"/>
  <c r="QU24" i="1"/>
  <c r="QT24" i="1"/>
  <c r="OT24" i="1"/>
  <c r="OS24" i="1"/>
  <c r="OR24" i="1"/>
  <c r="MK24" i="1"/>
  <c r="MJ24" i="1"/>
  <c r="MI24" i="1"/>
  <c r="JS24" i="1"/>
  <c r="JR24" i="1"/>
  <c r="JQ24" i="1"/>
  <c r="GU24" i="1"/>
  <c r="GT24" i="1"/>
  <c r="GS24" i="1"/>
  <c r="DZ24" i="1"/>
  <c r="DY24" i="1"/>
  <c r="DX24" i="1"/>
  <c r="BQ24" i="1"/>
  <c r="BP24" i="1"/>
  <c r="BO24" i="1"/>
  <c r="QV23" i="1"/>
  <c r="QU23" i="1"/>
  <c r="QT23" i="1"/>
  <c r="OT23" i="1"/>
  <c r="OS23" i="1"/>
  <c r="OR23" i="1"/>
  <c r="MK23" i="1"/>
  <c r="MJ23" i="1"/>
  <c r="MI23" i="1"/>
  <c r="JS23" i="1"/>
  <c r="JR23" i="1"/>
  <c r="JQ23" i="1"/>
  <c r="GU23" i="1"/>
  <c r="GT23" i="1"/>
  <c r="GS23" i="1"/>
  <c r="DZ23" i="1"/>
  <c r="DY23" i="1"/>
  <c r="DX23" i="1"/>
  <c r="BQ23" i="1"/>
  <c r="BP23" i="1"/>
  <c r="BO23" i="1"/>
  <c r="QS22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OQ22" i="1"/>
  <c r="OP22" i="1"/>
  <c r="OO22" i="1"/>
  <c r="ON22" i="1"/>
  <c r="OM22" i="1"/>
  <c r="OL22" i="1"/>
  <c r="OK22" i="1"/>
  <c r="OJ22" i="1"/>
  <c r="OI22" i="1"/>
  <c r="OH22" i="1"/>
  <c r="OG22" i="1"/>
  <c r="OF22" i="1"/>
  <c r="OE22" i="1"/>
  <c r="OD22" i="1"/>
  <c r="OC22" i="1"/>
  <c r="OB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MH22" i="1"/>
  <c r="MG22" i="1"/>
  <c r="MF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MK22" i="1" s="1"/>
  <c r="LF22" i="1"/>
  <c r="LE22" i="1"/>
  <c r="MJ22" i="1" s="1"/>
  <c r="LD22" i="1"/>
  <c r="JP22" i="1"/>
  <c r="JO22" i="1"/>
  <c r="JN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GT22" i="1" s="1"/>
  <c r="FN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DY22" i="1" s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BQ22" i="1" s="1"/>
  <c r="AL22" i="1"/>
  <c r="AK22" i="1"/>
  <c r="AJ22" i="1"/>
  <c r="QV21" i="1"/>
  <c r="QU21" i="1"/>
  <c r="QT21" i="1"/>
  <c r="OT21" i="1"/>
  <c r="OS21" i="1"/>
  <c r="OR21" i="1"/>
  <c r="MK21" i="1"/>
  <c r="MJ21" i="1"/>
  <c r="MI21" i="1"/>
  <c r="JS21" i="1"/>
  <c r="JR21" i="1"/>
  <c r="JQ21" i="1"/>
  <c r="GU21" i="1"/>
  <c r="GT21" i="1"/>
  <c r="GS21" i="1"/>
  <c r="DZ21" i="1"/>
  <c r="DY21" i="1"/>
  <c r="DX21" i="1"/>
  <c r="BQ21" i="1"/>
  <c r="BP21" i="1"/>
  <c r="BO21" i="1"/>
  <c r="QV20" i="1"/>
  <c r="QU20" i="1"/>
  <c r="QT20" i="1"/>
  <c r="OT20" i="1"/>
  <c r="OS20" i="1"/>
  <c r="OR20" i="1"/>
  <c r="MK20" i="1"/>
  <c r="MJ20" i="1"/>
  <c r="MI20" i="1"/>
  <c r="JS20" i="1"/>
  <c r="JR20" i="1"/>
  <c r="JQ20" i="1"/>
  <c r="GU20" i="1"/>
  <c r="GT20" i="1"/>
  <c r="GS20" i="1"/>
  <c r="DZ20" i="1"/>
  <c r="DY20" i="1"/>
  <c r="DX20" i="1"/>
  <c r="BQ20" i="1"/>
  <c r="BP20" i="1"/>
  <c r="BO20" i="1"/>
  <c r="QV19" i="1"/>
  <c r="QU19" i="1"/>
  <c r="QT19" i="1"/>
  <c r="OT19" i="1"/>
  <c r="OS19" i="1"/>
  <c r="OR19" i="1"/>
  <c r="MK19" i="1"/>
  <c r="MJ19" i="1"/>
  <c r="MI19" i="1"/>
  <c r="JS19" i="1"/>
  <c r="JR19" i="1"/>
  <c r="JQ19" i="1"/>
  <c r="GU19" i="1"/>
  <c r="GT19" i="1"/>
  <c r="GS19" i="1"/>
  <c r="DZ19" i="1"/>
  <c r="DY19" i="1"/>
  <c r="DX19" i="1"/>
  <c r="BQ19" i="1"/>
  <c r="BP19" i="1"/>
  <c r="BO19" i="1"/>
  <c r="QV18" i="1"/>
  <c r="QU18" i="1"/>
  <c r="QT18" i="1"/>
  <c r="OT18" i="1"/>
  <c r="OS18" i="1"/>
  <c r="OR18" i="1"/>
  <c r="MK18" i="1"/>
  <c r="MJ18" i="1"/>
  <c r="MI18" i="1"/>
  <c r="JS18" i="1"/>
  <c r="JR18" i="1"/>
  <c r="JQ18" i="1"/>
  <c r="GU18" i="1"/>
  <c r="GT18" i="1"/>
  <c r="GS18" i="1"/>
  <c r="DZ18" i="1"/>
  <c r="DY18" i="1"/>
  <c r="DX18" i="1"/>
  <c r="BQ18" i="1"/>
  <c r="BP18" i="1"/>
  <c r="BO18" i="1"/>
  <c r="QV17" i="1"/>
  <c r="QU17" i="1"/>
  <c r="QT17" i="1"/>
  <c r="OT17" i="1"/>
  <c r="OS17" i="1"/>
  <c r="OR17" i="1"/>
  <c r="MK17" i="1"/>
  <c r="MJ17" i="1"/>
  <c r="MI17" i="1"/>
  <c r="JS17" i="1"/>
  <c r="JR17" i="1"/>
  <c r="JQ17" i="1"/>
  <c r="GU17" i="1"/>
  <c r="GT17" i="1"/>
  <c r="GS17" i="1"/>
  <c r="DZ17" i="1"/>
  <c r="DY17" i="1"/>
  <c r="DX17" i="1"/>
  <c r="BQ17" i="1"/>
  <c r="BP17" i="1"/>
  <c r="BO17" i="1"/>
  <c r="QS16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OQ16" i="1"/>
  <c r="OP16" i="1"/>
  <c r="OO16" i="1"/>
  <c r="ON16" i="1"/>
  <c r="OM16" i="1"/>
  <c r="OL16" i="1"/>
  <c r="OK16" i="1"/>
  <c r="OJ16" i="1"/>
  <c r="OI16" i="1"/>
  <c r="OH16" i="1"/>
  <c r="OG16" i="1"/>
  <c r="OF16" i="1"/>
  <c r="OE16" i="1"/>
  <c r="OD16" i="1"/>
  <c r="OC16" i="1"/>
  <c r="OB16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MH16" i="1"/>
  <c r="MG16" i="1"/>
  <c r="MF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MK16" i="1" s="1"/>
  <c r="LD16" i="1"/>
  <c r="JP16" i="1"/>
  <c r="JO16" i="1"/>
  <c r="JN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JS16" i="1" s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GU16" i="1" s="1"/>
  <c r="FN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QV15" i="1"/>
  <c r="QU15" i="1"/>
  <c r="QT15" i="1"/>
  <c r="OT15" i="1"/>
  <c r="OS15" i="1"/>
  <c r="OR15" i="1"/>
  <c r="MK15" i="1"/>
  <c r="MJ15" i="1"/>
  <c r="MI15" i="1"/>
  <c r="JS15" i="1"/>
  <c r="JR15" i="1"/>
  <c r="JQ15" i="1"/>
  <c r="GU15" i="1"/>
  <c r="GT15" i="1"/>
  <c r="GS15" i="1"/>
  <c r="DZ15" i="1"/>
  <c r="DY15" i="1"/>
  <c r="DX15" i="1"/>
  <c r="BQ15" i="1"/>
  <c r="BP15" i="1"/>
  <c r="BO15" i="1"/>
  <c r="QV14" i="1"/>
  <c r="QU14" i="1"/>
  <c r="QT14" i="1"/>
  <c r="OT14" i="1"/>
  <c r="OS14" i="1"/>
  <c r="OR14" i="1"/>
  <c r="MK14" i="1"/>
  <c r="MJ14" i="1"/>
  <c r="MI14" i="1"/>
  <c r="JS14" i="1"/>
  <c r="JR14" i="1"/>
  <c r="JQ14" i="1"/>
  <c r="GU14" i="1"/>
  <c r="GT14" i="1"/>
  <c r="GS14" i="1"/>
  <c r="DZ14" i="1"/>
  <c r="DY14" i="1"/>
  <c r="DX14" i="1"/>
  <c r="BQ14" i="1"/>
  <c r="BP14" i="1"/>
  <c r="BO14" i="1"/>
  <c r="QV13" i="1"/>
  <c r="QU13" i="1"/>
  <c r="QT13" i="1"/>
  <c r="OT13" i="1"/>
  <c r="OS13" i="1"/>
  <c r="OR13" i="1"/>
  <c r="MK13" i="1"/>
  <c r="MJ13" i="1"/>
  <c r="MI13" i="1"/>
  <c r="JS13" i="1"/>
  <c r="JR13" i="1"/>
  <c r="JQ13" i="1"/>
  <c r="GU13" i="1"/>
  <c r="GT13" i="1"/>
  <c r="GS13" i="1"/>
  <c r="DZ13" i="1"/>
  <c r="DY13" i="1"/>
  <c r="DX13" i="1"/>
  <c r="BQ13" i="1"/>
  <c r="BP13" i="1"/>
  <c r="BO13" i="1"/>
  <c r="QV12" i="1"/>
  <c r="QU12" i="1"/>
  <c r="QT12" i="1"/>
  <c r="OT12" i="1"/>
  <c r="OS12" i="1"/>
  <c r="OR12" i="1"/>
  <c r="MK12" i="1"/>
  <c r="MJ12" i="1"/>
  <c r="MI12" i="1"/>
  <c r="JS12" i="1"/>
  <c r="JR12" i="1"/>
  <c r="JQ12" i="1"/>
  <c r="GU12" i="1"/>
  <c r="GT12" i="1"/>
  <c r="GS12" i="1"/>
  <c r="DZ12" i="1"/>
  <c r="DY12" i="1"/>
  <c r="DX12" i="1"/>
  <c r="BQ12" i="1"/>
  <c r="BP12" i="1"/>
  <c r="BO12" i="1"/>
  <c r="QV11" i="1"/>
  <c r="QU11" i="1"/>
  <c r="QT11" i="1"/>
  <c r="OT11" i="1"/>
  <c r="OS11" i="1"/>
  <c r="OR11" i="1"/>
  <c r="MK11" i="1"/>
  <c r="MJ11" i="1"/>
  <c r="MI11" i="1"/>
  <c r="JS11" i="1"/>
  <c r="JR11" i="1"/>
  <c r="JQ11" i="1"/>
  <c r="GU11" i="1"/>
  <c r="GT11" i="1"/>
  <c r="GS11" i="1"/>
  <c r="DZ11" i="1"/>
  <c r="DY11" i="1"/>
  <c r="DX11" i="1"/>
  <c r="BQ11" i="1"/>
  <c r="BP11" i="1"/>
  <c r="BO11" i="1"/>
  <c r="QV10" i="1"/>
  <c r="QU10" i="1"/>
  <c r="QT10" i="1"/>
  <c r="OT10" i="1"/>
  <c r="OS10" i="1"/>
  <c r="OR10" i="1"/>
  <c r="MK10" i="1"/>
  <c r="MJ10" i="1"/>
  <c r="MI10" i="1"/>
  <c r="JS10" i="1"/>
  <c r="JR10" i="1"/>
  <c r="JQ10" i="1"/>
  <c r="GU10" i="1"/>
  <c r="GT10" i="1"/>
  <c r="GS10" i="1"/>
  <c r="DZ10" i="1"/>
  <c r="DY10" i="1"/>
  <c r="DX10" i="1"/>
  <c r="BQ10" i="1"/>
  <c r="BP10" i="1"/>
  <c r="BO10" i="1"/>
  <c r="QS9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OQ9" i="1"/>
  <c r="OP9" i="1"/>
  <c r="OO9" i="1"/>
  <c r="ON9" i="1"/>
  <c r="OM9" i="1"/>
  <c r="OL9" i="1"/>
  <c r="OK9" i="1"/>
  <c r="OJ9" i="1"/>
  <c r="OI9" i="1"/>
  <c r="OH9" i="1"/>
  <c r="OG9" i="1"/>
  <c r="OF9" i="1"/>
  <c r="OE9" i="1"/>
  <c r="OD9" i="1"/>
  <c r="OC9" i="1"/>
  <c r="OB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MH9" i="1"/>
  <c r="MG9" i="1"/>
  <c r="MF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MI9" i="1" s="1"/>
  <c r="JP9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JS9" i="1" s="1"/>
  <c r="IL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DZ9" i="1" s="1"/>
  <c r="CS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BP9" i="1" s="1"/>
  <c r="QV8" i="1"/>
  <c r="QU8" i="1"/>
  <c r="QT8" i="1"/>
  <c r="OT8" i="1"/>
  <c r="OS8" i="1"/>
  <c r="OR8" i="1"/>
  <c r="MK8" i="1"/>
  <c r="MJ8" i="1"/>
  <c r="MI8" i="1"/>
  <c r="JS8" i="1"/>
  <c r="JR8" i="1"/>
  <c r="JQ8" i="1"/>
  <c r="GU8" i="1"/>
  <c r="GT8" i="1"/>
  <c r="GS8" i="1"/>
  <c r="DZ8" i="1"/>
  <c r="DY8" i="1"/>
  <c r="DX8" i="1"/>
  <c r="BQ8" i="1"/>
  <c r="BP8" i="1"/>
  <c r="BO8" i="1"/>
  <c r="QV7" i="1"/>
  <c r="QU7" i="1"/>
  <c r="QT7" i="1"/>
  <c r="OT7" i="1"/>
  <c r="OS7" i="1"/>
  <c r="OR7" i="1"/>
  <c r="MK7" i="1"/>
  <c r="MJ7" i="1"/>
  <c r="MI7" i="1"/>
  <c r="JS7" i="1"/>
  <c r="JR7" i="1"/>
  <c r="JQ7" i="1"/>
  <c r="GU7" i="1"/>
  <c r="GT7" i="1"/>
  <c r="GS7" i="1"/>
  <c r="DZ7" i="1"/>
  <c r="DY7" i="1"/>
  <c r="DX7" i="1"/>
  <c r="BQ7" i="1"/>
  <c r="BP7" i="1"/>
  <c r="BO7" i="1"/>
  <c r="QV6" i="1"/>
  <c r="QU6" i="1"/>
  <c r="QT6" i="1"/>
  <c r="OT6" i="1"/>
  <c r="OS6" i="1"/>
  <c r="OR6" i="1"/>
  <c r="MK6" i="1"/>
  <c r="MJ6" i="1"/>
  <c r="MI6" i="1"/>
  <c r="JS6" i="1"/>
  <c r="JR6" i="1"/>
  <c r="JQ6" i="1"/>
  <c r="GU6" i="1"/>
  <c r="GT6" i="1"/>
  <c r="GS6" i="1"/>
  <c r="DZ6" i="1"/>
  <c r="DY6" i="1"/>
  <c r="DX6" i="1"/>
  <c r="BQ6" i="1"/>
  <c r="BP6" i="1"/>
  <c r="BO6" i="1"/>
  <c r="QV5" i="1"/>
  <c r="QU5" i="1"/>
  <c r="QT5" i="1"/>
  <c r="OT5" i="1"/>
  <c r="OS5" i="1"/>
  <c r="OR5" i="1"/>
  <c r="MK5" i="1"/>
  <c r="MJ5" i="1"/>
  <c r="MI5" i="1"/>
  <c r="JS5" i="1"/>
  <c r="JR5" i="1"/>
  <c r="JQ5" i="1"/>
  <c r="GU5" i="1"/>
  <c r="GT5" i="1"/>
  <c r="GS5" i="1"/>
  <c r="DZ5" i="1"/>
  <c r="DY5" i="1"/>
  <c r="DX5" i="1"/>
  <c r="BQ5" i="1"/>
  <c r="BP5" i="1"/>
  <c r="BO5" i="1"/>
  <c r="QV4" i="1"/>
  <c r="QU4" i="1"/>
  <c r="QT4" i="1"/>
  <c r="OT4" i="1"/>
  <c r="OS4" i="1"/>
  <c r="OR4" i="1"/>
  <c r="MK4" i="1"/>
  <c r="MJ4" i="1"/>
  <c r="MJ41" i="1" s="1"/>
  <c r="MI4" i="1"/>
  <c r="JS4" i="1"/>
  <c r="JR4" i="1"/>
  <c r="JQ4" i="1"/>
  <c r="GU4" i="1"/>
  <c r="GT4" i="1"/>
  <c r="GS4" i="1"/>
  <c r="DZ4" i="1"/>
  <c r="DY4" i="1"/>
  <c r="DX4" i="1"/>
  <c r="BQ4" i="1"/>
  <c r="BP4" i="1"/>
  <c r="BO4" i="1"/>
  <c r="QV3" i="1"/>
  <c r="QU3" i="1"/>
  <c r="QT3" i="1"/>
  <c r="OT3" i="1"/>
  <c r="OS3" i="1"/>
  <c r="OR3" i="1"/>
  <c r="MK3" i="1"/>
  <c r="MK41" i="1" s="1"/>
  <c r="MJ3" i="1"/>
  <c r="MI3" i="1"/>
  <c r="JS3" i="1"/>
  <c r="JR3" i="1"/>
  <c r="JR41" i="1" s="1"/>
  <c r="JQ3" i="1"/>
  <c r="GU3" i="1"/>
  <c r="GT3" i="1"/>
  <c r="GS3" i="1"/>
  <c r="DZ3" i="1"/>
  <c r="DY3" i="1"/>
  <c r="DY41" i="1" s="1"/>
  <c r="DX3" i="1"/>
  <c r="BQ3" i="1"/>
  <c r="BP3" i="1"/>
  <c r="BO3" i="1"/>
  <c r="QV2" i="1"/>
  <c r="QU2" i="1"/>
  <c r="QT2" i="1"/>
  <c r="OT2" i="1"/>
  <c r="OS2" i="1"/>
  <c r="OR2" i="1"/>
  <c r="MK2" i="1"/>
  <c r="MJ2" i="1"/>
  <c r="MI2" i="1"/>
  <c r="JS2" i="1"/>
  <c r="JS41" i="1" s="1"/>
  <c r="JR2" i="1"/>
  <c r="JQ2" i="1"/>
  <c r="JQ41" i="1" s="1"/>
  <c r="GU2" i="1"/>
  <c r="GT2" i="1"/>
  <c r="GS2" i="1"/>
  <c r="DZ2" i="1"/>
  <c r="DY2" i="1"/>
  <c r="DX2" i="1"/>
  <c r="DX41" i="1" s="1"/>
  <c r="BQ2" i="1"/>
  <c r="BP2" i="1"/>
  <c r="BO2" i="1"/>
  <c r="NN286" i="2"/>
  <c r="NN290" i="2"/>
  <c r="NN278" i="2"/>
  <c r="NN276" i="2"/>
  <c r="NN280" i="2"/>
  <c r="NN284" i="2"/>
  <c r="NN272" i="2"/>
  <c r="NN288" i="2"/>
  <c r="NN274" i="2"/>
  <c r="NN268" i="2"/>
  <c r="NN270" i="2"/>
  <c r="NN260" i="2"/>
  <c r="NN266" i="2"/>
  <c r="NN256" i="2"/>
  <c r="NN254" i="2"/>
  <c r="NN246" i="2"/>
  <c r="NN282" i="2"/>
  <c r="NN262" i="2"/>
  <c r="NN258" i="2"/>
  <c r="NN264" i="2"/>
  <c r="NN252" i="2"/>
  <c r="NN250" i="2"/>
  <c r="NN248" i="2"/>
  <c r="NN244" i="2"/>
  <c r="NN242" i="2"/>
  <c r="NN240" i="2"/>
  <c r="NN238" i="2"/>
  <c r="NN236" i="2"/>
  <c r="NN203" i="2"/>
  <c r="NN205" i="2"/>
  <c r="NN199" i="2"/>
  <c r="NN201" i="2"/>
  <c r="NN197" i="2"/>
  <c r="NN195" i="2"/>
  <c r="NN193" i="2"/>
  <c r="NN191" i="2"/>
  <c r="NN187" i="2"/>
  <c r="NN189" i="2"/>
  <c r="NN185" i="2"/>
  <c r="NN179" i="2"/>
  <c r="NN183" i="2"/>
  <c r="NN173" i="2"/>
  <c r="NN181" i="2"/>
  <c r="NN175" i="2"/>
  <c r="NN177" i="2"/>
  <c r="NN169" i="2"/>
  <c r="NN171" i="2"/>
  <c r="NN165" i="2"/>
  <c r="NN167" i="2"/>
  <c r="NN161" i="2"/>
  <c r="NN163" i="2"/>
  <c r="NN159" i="2"/>
  <c r="NN157" i="2"/>
  <c r="NN155" i="2"/>
  <c r="NN153" i="2"/>
  <c r="NN151" i="2"/>
  <c r="NN118" i="2"/>
  <c r="NN116" i="2"/>
  <c r="NN120" i="2"/>
  <c r="NN114" i="2"/>
  <c r="NN110" i="2"/>
  <c r="NN106" i="2"/>
  <c r="NN112" i="2"/>
  <c r="NN108" i="2"/>
  <c r="NN104" i="2"/>
  <c r="NN92" i="2"/>
  <c r="NN100" i="2"/>
  <c r="NN102" i="2"/>
  <c r="NN96" i="2"/>
  <c r="NN90" i="2"/>
  <c r="NN88" i="2"/>
  <c r="NN98" i="2"/>
  <c r="NN94" i="2"/>
  <c r="NN86" i="2"/>
  <c r="NN84" i="2"/>
  <c r="NN78" i="2"/>
  <c r="NN80" i="2"/>
  <c r="NN82" i="2"/>
  <c r="NN76" i="2"/>
  <c r="NN74" i="2"/>
  <c r="NN72" i="2"/>
  <c r="NN70" i="2"/>
  <c r="NN68" i="2"/>
  <c r="NN66" i="2"/>
  <c r="NM290" i="2"/>
  <c r="NM282" i="2"/>
  <c r="NM286" i="2"/>
  <c r="NM288" i="2"/>
  <c r="NM280" i="2"/>
  <c r="NM284" i="2"/>
  <c r="NM278" i="2"/>
  <c r="NM276" i="2"/>
  <c r="NM270" i="2"/>
  <c r="NM274" i="2"/>
  <c r="NM268" i="2"/>
  <c r="NM258" i="2"/>
  <c r="NM266" i="2"/>
  <c r="NM272" i="2"/>
  <c r="NM264" i="2"/>
  <c r="NM252" i="2"/>
  <c r="NM256" i="2"/>
  <c r="NM262" i="2"/>
  <c r="NM260" i="2"/>
  <c r="NM250" i="2"/>
  <c r="NM254" i="2"/>
  <c r="NM248" i="2"/>
  <c r="NM246" i="2"/>
  <c r="NM244" i="2"/>
  <c r="NM242" i="2"/>
  <c r="NM240" i="2"/>
  <c r="NM238" i="2"/>
  <c r="NM236" i="2"/>
  <c r="NM205" i="2"/>
  <c r="NM199" i="2"/>
  <c r="NM203" i="2"/>
  <c r="NM201" i="2"/>
  <c r="NM197" i="2"/>
  <c r="NM193" i="2"/>
  <c r="NM195" i="2"/>
  <c r="NM185" i="2"/>
  <c r="NM181" i="2"/>
  <c r="NM191" i="2"/>
  <c r="NM187" i="2"/>
  <c r="NM175" i="2"/>
  <c r="NM189" i="2"/>
  <c r="NM177" i="2"/>
  <c r="NM179" i="2"/>
  <c r="NM173" i="2"/>
  <c r="NM183" i="2"/>
  <c r="NM169" i="2"/>
  <c r="NM171" i="2"/>
  <c r="NM165" i="2"/>
  <c r="NM167" i="2"/>
  <c r="NM163" i="2"/>
  <c r="NM161" i="2"/>
  <c r="NM159" i="2"/>
  <c r="NM155" i="2"/>
  <c r="NM157" i="2"/>
  <c r="NM153" i="2"/>
  <c r="NM151" i="2"/>
  <c r="NM118" i="2"/>
  <c r="NM120" i="2"/>
  <c r="NM116" i="2"/>
  <c r="NM114" i="2"/>
  <c r="NM112" i="2"/>
  <c r="NM110" i="2"/>
  <c r="NM108" i="2"/>
  <c r="NM106" i="2"/>
  <c r="NM104" i="2"/>
  <c r="NM102" i="2"/>
  <c r="NM100" i="2"/>
  <c r="NM94" i="2"/>
  <c r="NM90" i="2"/>
  <c r="NM98" i="2"/>
  <c r="NM96" i="2"/>
  <c r="NM92" i="2"/>
  <c r="NM88" i="2"/>
  <c r="NM86" i="2"/>
  <c r="NM82" i="2"/>
  <c r="NM80" i="2"/>
  <c r="NM84" i="2"/>
  <c r="NM78" i="2"/>
  <c r="NM76" i="2"/>
  <c r="NM72" i="2"/>
  <c r="NM74" i="2"/>
  <c r="NM70" i="2"/>
  <c r="NM68" i="2"/>
  <c r="NM66" i="2"/>
  <c r="MJ9" i="1"/>
  <c r="JR16" i="1"/>
  <c r="GS9" i="1"/>
  <c r="BO27" i="1"/>
  <c r="DX36" i="1"/>
  <c r="DX22" i="1"/>
  <c r="BQ34" i="1"/>
  <c r="DY9" i="1"/>
  <c r="GS27" i="1"/>
  <c r="BO36" i="1"/>
  <c r="GT41" i="1"/>
  <c r="BO41" i="1"/>
  <c r="JQ16" i="1"/>
  <c r="BO31" i="1"/>
  <c r="GS34" i="1"/>
  <c r="MI37" i="1"/>
  <c r="JR34" i="1"/>
  <c r="GU36" i="1"/>
  <c r="BO37" i="1"/>
  <c r="JQ88" i="1"/>
  <c r="JR37" i="1"/>
  <c r="MJ88" i="1"/>
  <c r="JR88" i="1"/>
  <c r="MK88" i="1"/>
  <c r="OR92" i="1"/>
  <c r="MK116" i="1"/>
  <c r="OR120" i="1"/>
  <c r="NL205" i="2"/>
  <c r="NL201" i="2"/>
  <c r="NL199" i="2"/>
  <c r="NL197" i="2"/>
  <c r="NL203" i="2"/>
  <c r="NL187" i="2"/>
  <c r="NL193" i="2"/>
  <c r="NL191" i="2"/>
  <c r="NL195" i="2"/>
  <c r="NL173" i="2"/>
  <c r="NL181" i="2"/>
  <c r="NL185" i="2"/>
  <c r="NL179" i="2"/>
  <c r="NL177" i="2"/>
  <c r="NL183" i="2"/>
  <c r="NL189" i="2"/>
  <c r="NL169" i="2"/>
  <c r="NL171" i="2"/>
  <c r="NL175" i="2"/>
  <c r="NL163" i="2"/>
  <c r="NL165" i="2"/>
  <c r="NL167" i="2"/>
  <c r="NL161" i="2"/>
  <c r="NL157" i="2"/>
  <c r="NL159" i="2"/>
  <c r="NL155" i="2"/>
  <c r="NL153" i="2"/>
  <c r="NL151" i="2"/>
  <c r="NL286" i="2"/>
  <c r="NL284" i="2"/>
  <c r="NL280" i="2"/>
  <c r="NL282" i="2"/>
  <c r="NL290" i="2"/>
  <c r="NL288" i="2"/>
  <c r="NL278" i="2"/>
  <c r="NL264" i="2"/>
  <c r="NL250" i="2"/>
  <c r="NL272" i="2"/>
  <c r="NL276" i="2"/>
  <c r="NL256" i="2"/>
  <c r="NL266" i="2"/>
  <c r="NL258" i="2"/>
  <c r="NL268" i="2"/>
  <c r="NL254" i="2"/>
  <c r="NL262" i="2"/>
  <c r="NL248" i="2"/>
  <c r="NL274" i="2"/>
  <c r="NL270" i="2"/>
  <c r="NL252" i="2"/>
  <c r="NL260" i="2"/>
  <c r="NL246" i="2"/>
  <c r="NL242" i="2"/>
  <c r="NL244" i="2"/>
  <c r="NL240" i="2"/>
  <c r="NL238" i="2"/>
  <c r="NL236" i="2"/>
  <c r="NL116" i="2"/>
  <c r="NL118" i="2"/>
  <c r="NL114" i="2"/>
  <c r="NL120" i="2"/>
  <c r="NL112" i="2"/>
  <c r="NL110" i="2"/>
  <c r="NL108" i="2"/>
  <c r="NL104" i="2"/>
  <c r="NL106" i="2"/>
  <c r="NL102" i="2"/>
  <c r="NL98" i="2"/>
  <c r="NL94" i="2"/>
  <c r="NL100" i="2"/>
  <c r="NL92" i="2"/>
  <c r="NL96" i="2"/>
  <c r="NL88" i="2"/>
  <c r="NL90" i="2"/>
  <c r="NL86" i="2"/>
  <c r="NL80" i="2"/>
  <c r="NL84" i="2"/>
  <c r="NL78" i="2"/>
  <c r="NL82" i="2"/>
  <c r="NL76" i="2"/>
  <c r="NL72" i="2"/>
  <c r="NL74" i="2"/>
  <c r="NL68" i="2"/>
  <c r="NL70" i="2"/>
  <c r="NL66" i="2"/>
  <c r="QU88" i="1"/>
  <c r="OT88" i="1"/>
  <c r="OS88" i="1"/>
  <c r="QV92" i="1"/>
  <c r="OS116" i="1"/>
  <c r="OT120" i="1"/>
  <c r="OT116" i="1"/>
  <c r="QU92" i="1"/>
  <c r="QV88" i="1"/>
  <c r="NK280" i="2"/>
  <c r="NK290" i="2"/>
  <c r="NK278" i="2"/>
  <c r="NK286" i="2"/>
  <c r="NK284" i="2"/>
  <c r="NK282" i="2"/>
  <c r="NK288" i="2"/>
  <c r="NK276" i="2"/>
  <c r="NK268" i="2"/>
  <c r="NK266" i="2"/>
  <c r="NK256" i="2"/>
  <c r="NK272" i="2"/>
  <c r="NK270" i="2"/>
  <c r="NK260" i="2"/>
  <c r="NK258" i="2"/>
  <c r="NK254" i="2"/>
  <c r="NK274" i="2"/>
  <c r="NK250" i="2"/>
  <c r="NK248" i="2"/>
  <c r="NK252" i="2"/>
  <c r="NK264" i="2"/>
  <c r="NK262" i="2"/>
  <c r="NK246" i="2"/>
  <c r="NK238" i="2"/>
  <c r="NK242" i="2"/>
  <c r="NK236" i="2"/>
  <c r="NK244" i="2"/>
  <c r="NK240" i="2"/>
  <c r="NK205" i="2"/>
  <c r="NK201" i="2"/>
  <c r="NK203" i="2"/>
  <c r="NK197" i="2"/>
  <c r="NK199" i="2"/>
  <c r="NK193" i="2"/>
  <c r="NK195" i="2"/>
  <c r="NK185" i="2"/>
  <c r="NK189" i="2"/>
  <c r="NK187" i="2"/>
  <c r="NK183" i="2"/>
  <c r="NK191" i="2"/>
  <c r="NK181" i="2"/>
  <c r="NK179" i="2"/>
  <c r="NK175" i="2"/>
  <c r="NK173" i="2"/>
  <c r="NK177" i="2"/>
  <c r="NK169" i="2"/>
  <c r="NK171" i="2"/>
  <c r="NK165" i="2"/>
  <c r="NK167" i="2"/>
  <c r="NK163" i="2"/>
  <c r="NK157" i="2"/>
  <c r="NK161" i="2"/>
  <c r="NK155" i="2"/>
  <c r="NK159" i="2"/>
  <c r="NK153" i="2"/>
  <c r="NK151" i="2"/>
  <c r="NK118" i="2"/>
  <c r="NK110" i="2"/>
  <c r="NK114" i="2"/>
  <c r="NK116" i="2"/>
  <c r="NK120" i="2"/>
  <c r="NK108" i="2"/>
  <c r="NK112" i="2"/>
  <c r="NK104" i="2"/>
  <c r="NK102" i="2"/>
  <c r="NK106" i="2"/>
  <c r="NK94" i="2"/>
  <c r="NK88" i="2"/>
  <c r="NK96" i="2"/>
  <c r="NK98" i="2"/>
  <c r="NK100" i="2"/>
  <c r="NK90" i="2"/>
  <c r="NK84" i="2"/>
  <c r="NK86" i="2"/>
  <c r="NK82" i="2"/>
  <c r="NK92" i="2"/>
  <c r="NK78" i="2"/>
  <c r="NK80" i="2"/>
  <c r="NK76" i="2"/>
  <c r="NK74" i="2"/>
  <c r="NK72" i="2"/>
  <c r="NK68" i="2"/>
  <c r="NK70" i="2"/>
  <c r="NK66" i="2"/>
  <c r="NJ288" i="2"/>
  <c r="NJ290" i="2"/>
  <c r="NJ278" i="2"/>
  <c r="NJ280" i="2"/>
  <c r="NJ286" i="2"/>
  <c r="NJ270" i="2"/>
  <c r="NJ284" i="2"/>
  <c r="NJ272" i="2"/>
  <c r="NJ254" i="2"/>
  <c r="NJ282" i="2"/>
  <c r="NJ262" i="2"/>
  <c r="NJ276" i="2"/>
  <c r="NJ266" i="2"/>
  <c r="NJ258" i="2"/>
  <c r="NJ274" i="2"/>
  <c r="NJ256" i="2"/>
  <c r="NJ248" i="2"/>
  <c r="NJ260" i="2"/>
  <c r="NJ264" i="2"/>
  <c r="NJ252" i="2"/>
  <c r="NJ268" i="2"/>
  <c r="NJ250" i="2"/>
  <c r="NJ244" i="2"/>
  <c r="NJ240" i="2"/>
  <c r="NJ246" i="2"/>
  <c r="NJ238" i="2"/>
  <c r="NJ242" i="2"/>
  <c r="NJ236" i="2"/>
  <c r="NJ205" i="2"/>
  <c r="NJ203" i="2"/>
  <c r="NJ197" i="2"/>
  <c r="NJ199" i="2"/>
  <c r="NJ201" i="2"/>
  <c r="NJ193" i="2"/>
  <c r="NJ195" i="2"/>
  <c r="NJ187" i="2"/>
  <c r="NJ191" i="2"/>
  <c r="NJ181" i="2"/>
  <c r="NJ189" i="2"/>
  <c r="NJ175" i="2"/>
  <c r="NJ173" i="2"/>
  <c r="NJ177" i="2"/>
  <c r="NJ183" i="2"/>
  <c r="NJ185" i="2"/>
  <c r="NJ179" i="2"/>
  <c r="NJ169" i="2"/>
  <c r="NJ171" i="2"/>
  <c r="NJ163" i="2"/>
  <c r="NJ161" i="2"/>
  <c r="NJ165" i="2"/>
  <c r="NJ167" i="2"/>
  <c r="NJ159" i="2"/>
  <c r="NJ155" i="2"/>
  <c r="NJ157" i="2"/>
  <c r="NJ153" i="2"/>
  <c r="NJ151" i="2"/>
  <c r="NJ118" i="2"/>
  <c r="NJ120" i="2"/>
  <c r="NJ116" i="2"/>
  <c r="NJ114" i="2"/>
  <c r="NJ112" i="2"/>
  <c r="NJ108" i="2"/>
  <c r="NJ102" i="2"/>
  <c r="NJ110" i="2"/>
  <c r="NJ104" i="2"/>
  <c r="NJ100" i="2"/>
  <c r="NJ106" i="2"/>
  <c r="NJ98" i="2"/>
  <c r="NJ96" i="2"/>
  <c r="NJ92" i="2"/>
  <c r="NJ94" i="2"/>
  <c r="NJ90" i="2"/>
  <c r="NJ84" i="2"/>
  <c r="NJ88" i="2"/>
  <c r="NJ86" i="2"/>
  <c r="NJ82" i="2"/>
  <c r="NJ80" i="2"/>
  <c r="NJ78" i="2"/>
  <c r="NJ76" i="2"/>
  <c r="NJ74" i="2"/>
  <c r="NJ72" i="2"/>
  <c r="NJ70" i="2"/>
  <c r="NJ68" i="2"/>
  <c r="NJ66" i="2"/>
  <c r="NI288" i="2"/>
  <c r="NI272" i="2"/>
  <c r="NI290" i="2"/>
  <c r="NI284" i="2"/>
  <c r="NI286" i="2"/>
  <c r="NI280" i="2"/>
  <c r="NI278" i="2"/>
  <c r="NI274" i="2"/>
  <c r="NI276" i="2"/>
  <c r="NI256" i="2"/>
  <c r="NI282" i="2"/>
  <c r="NI266" i="2"/>
  <c r="NI260" i="2"/>
  <c r="NI270" i="2"/>
  <c r="NI262" i="2"/>
  <c r="NI252" i="2"/>
  <c r="NI258" i="2"/>
  <c r="NI268" i="2"/>
  <c r="NI250" i="2"/>
  <c r="NI254" i="2"/>
  <c r="NI264" i="2"/>
  <c r="NI248" i="2"/>
  <c r="NI246" i="2"/>
  <c r="NI242" i="2"/>
  <c r="NI244" i="2"/>
  <c r="NI240" i="2"/>
  <c r="NI238" i="2"/>
  <c r="NI236" i="2"/>
  <c r="NI205" i="2"/>
  <c r="NI199" i="2"/>
  <c r="NI203" i="2"/>
  <c r="NI201" i="2"/>
  <c r="NI197" i="2"/>
  <c r="NI193" i="2"/>
  <c r="NI189" i="2"/>
  <c r="NI195" i="2"/>
  <c r="NI185" i="2"/>
  <c r="NI187" i="2"/>
  <c r="NI179" i="2"/>
  <c r="NI191" i="2"/>
  <c r="NI183" i="2"/>
  <c r="NI181" i="2"/>
  <c r="NI177" i="2"/>
  <c r="NI173" i="2"/>
  <c r="NI175" i="2"/>
  <c r="NI169" i="2"/>
  <c r="NI171" i="2"/>
  <c r="NI167" i="2"/>
  <c r="NI165" i="2"/>
  <c r="NI161" i="2"/>
  <c r="NI163" i="2"/>
  <c r="NI157" i="2"/>
  <c r="NI159" i="2"/>
  <c r="NI155" i="2"/>
  <c r="NI153" i="2"/>
  <c r="NI151" i="2"/>
  <c r="NI116" i="2"/>
  <c r="NI120" i="2"/>
  <c r="NI118" i="2"/>
  <c r="NI114" i="2"/>
  <c r="NI112" i="2"/>
  <c r="NI110" i="2"/>
  <c r="NI108" i="2"/>
  <c r="NI104" i="2"/>
  <c r="NI106" i="2"/>
  <c r="NI96" i="2"/>
  <c r="NI102" i="2"/>
  <c r="NI100" i="2"/>
  <c r="NI98" i="2"/>
  <c r="NI94" i="2"/>
  <c r="NI92" i="2"/>
  <c r="NI82" i="2"/>
  <c r="NI88" i="2"/>
  <c r="NI90" i="2"/>
  <c r="NI86" i="2"/>
  <c r="NI80" i="2"/>
  <c r="NI84" i="2"/>
  <c r="NI78" i="2"/>
  <c r="NI76" i="2"/>
  <c r="NI72" i="2"/>
  <c r="NI74" i="2"/>
  <c r="NI70" i="2"/>
  <c r="NI68" i="2"/>
  <c r="NI66" i="2"/>
  <c r="NH286" i="2"/>
  <c r="NH282" i="2"/>
  <c r="NH280" i="2"/>
  <c r="NH290" i="2"/>
  <c r="NH270" i="2"/>
  <c r="NH288" i="2"/>
  <c r="NH276" i="2"/>
  <c r="NH284" i="2"/>
  <c r="NH266" i="2"/>
  <c r="NH274" i="2"/>
  <c r="NH264" i="2"/>
  <c r="NH256" i="2"/>
  <c r="NH278" i="2"/>
  <c r="NH268" i="2"/>
  <c r="NH262" i="2"/>
  <c r="NH272" i="2"/>
  <c r="NH252" i="2"/>
  <c r="NH260" i="2"/>
  <c r="NH254" i="2"/>
  <c r="NH250" i="2"/>
  <c r="NH258" i="2"/>
  <c r="NH246" i="2"/>
  <c r="NH242" i="2"/>
  <c r="NH248" i="2"/>
  <c r="NH244" i="2"/>
  <c r="NH238" i="2"/>
  <c r="NH240" i="2"/>
  <c r="NH236" i="2"/>
  <c r="NH201" i="2"/>
  <c r="NH203" i="2"/>
  <c r="NH199" i="2"/>
  <c r="NH205" i="2"/>
  <c r="NH197" i="2"/>
  <c r="NH183" i="2"/>
  <c r="NH193" i="2"/>
  <c r="NH189" i="2"/>
  <c r="NH191" i="2"/>
  <c r="NH195" i="2"/>
  <c r="NH181" i="2"/>
  <c r="NH179" i="2"/>
  <c r="NH185" i="2"/>
  <c r="NH187" i="2"/>
  <c r="NH175" i="2"/>
  <c r="NH173" i="2"/>
  <c r="NH177" i="2"/>
  <c r="NH169" i="2"/>
  <c r="NH171" i="2"/>
  <c r="NH165" i="2"/>
  <c r="NH167" i="2"/>
  <c r="NH161" i="2"/>
  <c r="NH163" i="2"/>
  <c r="NH155" i="2"/>
  <c r="NH159" i="2"/>
  <c r="NH157" i="2"/>
  <c r="NH153" i="2"/>
  <c r="NH151" i="2"/>
  <c r="NH118" i="2"/>
  <c r="NH116" i="2"/>
  <c r="NH120" i="2"/>
  <c r="NH114" i="2"/>
  <c r="NH110" i="2"/>
  <c r="NH106" i="2"/>
  <c r="NH104" i="2"/>
  <c r="NH112" i="2"/>
  <c r="NH102" i="2"/>
  <c r="NH100" i="2"/>
  <c r="NH108" i="2"/>
  <c r="NH98" i="2"/>
  <c r="NH96" i="2"/>
  <c r="NH92" i="2"/>
  <c r="NH84" i="2"/>
  <c r="NH94" i="2"/>
  <c r="NH88" i="2"/>
  <c r="NH90" i="2"/>
  <c r="NH86" i="2"/>
  <c r="NH82" i="2"/>
  <c r="NH80" i="2"/>
  <c r="NH78" i="2"/>
  <c r="NH76" i="2"/>
  <c r="NH72" i="2"/>
  <c r="NH74" i="2"/>
  <c r="NH70" i="2"/>
  <c r="NH68" i="2"/>
  <c r="NH66" i="2"/>
  <c r="NG284" i="2"/>
  <c r="NG290" i="2"/>
  <c r="NG288" i="2"/>
  <c r="NG286" i="2"/>
  <c r="NG276" i="2"/>
  <c r="NG278" i="2"/>
  <c r="NG274" i="2"/>
  <c r="NG282" i="2"/>
  <c r="NG280" i="2"/>
  <c r="NG256" i="2"/>
  <c r="NG264" i="2"/>
  <c r="NG254" i="2"/>
  <c r="NG270" i="2"/>
  <c r="NG258" i="2"/>
  <c r="NG268" i="2"/>
  <c r="NG266" i="2"/>
  <c r="NG260" i="2"/>
  <c r="NG272" i="2"/>
  <c r="NG262" i="2"/>
  <c r="NG246" i="2"/>
  <c r="NG250" i="2"/>
  <c r="NG244" i="2"/>
  <c r="NG252" i="2"/>
  <c r="NG248" i="2"/>
  <c r="NG240" i="2"/>
  <c r="NG242" i="2"/>
  <c r="NG236" i="2"/>
  <c r="NG238" i="2"/>
  <c r="NG201" i="2"/>
  <c r="NG203" i="2"/>
  <c r="NG199" i="2"/>
  <c r="NG205" i="2"/>
  <c r="NG197" i="2"/>
  <c r="NG191" i="2"/>
  <c r="NG183" i="2"/>
  <c r="NG181" i="2"/>
  <c r="NG195" i="2"/>
  <c r="NG189" i="2"/>
  <c r="NG193" i="2"/>
  <c r="NG185" i="2"/>
  <c r="NG187" i="2"/>
  <c r="NG179" i="2"/>
  <c r="NG177" i="2"/>
  <c r="NG175" i="2"/>
  <c r="NG171" i="2"/>
  <c r="NG173" i="2"/>
  <c r="NG169" i="2"/>
  <c r="NG167" i="2"/>
  <c r="NG165" i="2"/>
  <c r="NG161" i="2"/>
  <c r="NG163" i="2"/>
  <c r="NG159" i="2"/>
  <c r="NG157" i="2"/>
  <c r="NG155" i="2"/>
  <c r="NG153" i="2"/>
  <c r="NG151" i="2"/>
  <c r="NG118" i="2"/>
  <c r="NG120" i="2"/>
  <c r="NG116" i="2"/>
  <c r="NG112" i="2"/>
  <c r="NG114" i="2"/>
  <c r="NG110" i="2"/>
  <c r="NG104" i="2"/>
  <c r="NG98" i="2"/>
  <c r="NG106" i="2"/>
  <c r="NG96" i="2"/>
  <c r="NG108" i="2"/>
  <c r="NG100" i="2"/>
  <c r="NG102" i="2"/>
  <c r="NG94" i="2"/>
  <c r="NG92" i="2"/>
  <c r="NG90" i="2"/>
  <c r="NG88" i="2"/>
  <c r="NG86" i="2"/>
  <c r="NG82" i="2"/>
  <c r="NG80" i="2"/>
  <c r="NG84" i="2"/>
  <c r="NG78" i="2"/>
  <c r="NG74" i="2"/>
  <c r="NG76" i="2"/>
  <c r="NG70" i="2"/>
  <c r="NG72" i="2"/>
  <c r="NG68" i="2"/>
  <c r="NG66" i="2"/>
  <c r="NF286" i="2"/>
  <c r="NF290" i="2"/>
  <c r="NF278" i="2"/>
  <c r="NF284" i="2"/>
  <c r="NF282" i="2"/>
  <c r="NF274" i="2"/>
  <c r="NF288" i="2"/>
  <c r="NF268" i="2"/>
  <c r="NF264" i="2"/>
  <c r="NF272" i="2"/>
  <c r="NF276" i="2"/>
  <c r="NF280" i="2"/>
  <c r="NF254" i="2"/>
  <c r="NF260" i="2"/>
  <c r="NF258" i="2"/>
  <c r="NF248" i="2"/>
  <c r="NF262" i="2"/>
  <c r="NF270" i="2"/>
  <c r="NF266" i="2"/>
  <c r="NF252" i="2"/>
  <c r="NF256" i="2"/>
  <c r="NF246" i="2"/>
  <c r="NF244" i="2"/>
  <c r="NF250" i="2"/>
  <c r="NF242" i="2"/>
  <c r="NF240" i="2"/>
  <c r="NF238" i="2"/>
  <c r="NF236" i="2"/>
  <c r="NF199" i="2"/>
  <c r="NF201" i="2"/>
  <c r="NF205" i="2"/>
  <c r="NF203" i="2"/>
  <c r="NF197" i="2"/>
  <c r="NF195" i="2"/>
  <c r="NF191" i="2"/>
  <c r="NF193" i="2"/>
  <c r="NF177" i="2"/>
  <c r="NF185" i="2"/>
  <c r="NF189" i="2"/>
  <c r="NF183" i="2"/>
  <c r="NF171" i="2"/>
  <c r="NF181" i="2"/>
  <c r="NF187" i="2"/>
  <c r="NF175" i="2"/>
  <c r="NF179" i="2"/>
  <c r="NF169" i="2"/>
  <c r="NF173" i="2"/>
  <c r="NF167" i="2"/>
  <c r="NF165" i="2"/>
  <c r="NF163" i="2"/>
  <c r="NF161" i="2"/>
  <c r="NF157" i="2"/>
  <c r="NF159" i="2"/>
  <c r="NF155" i="2"/>
  <c r="NF153" i="2"/>
  <c r="NF151" i="2"/>
  <c r="NF118" i="2"/>
  <c r="NF120" i="2"/>
  <c r="NF114" i="2"/>
  <c r="NF112" i="2"/>
  <c r="NF116" i="2"/>
  <c r="NF110" i="2"/>
  <c r="NF108" i="2"/>
  <c r="NF104" i="2"/>
  <c r="NF106" i="2"/>
  <c r="NF98" i="2"/>
  <c r="NF100" i="2"/>
  <c r="NF102" i="2"/>
  <c r="NF96" i="2"/>
  <c r="NF94" i="2"/>
  <c r="NF92" i="2"/>
  <c r="NF90" i="2"/>
  <c r="NF88" i="2"/>
  <c r="NF86" i="2"/>
  <c r="NF84" i="2"/>
  <c r="NF82" i="2"/>
  <c r="NF80" i="2"/>
  <c r="NF78" i="2"/>
  <c r="NF76" i="2"/>
  <c r="NF74" i="2"/>
  <c r="NF68" i="2"/>
  <c r="NF72" i="2"/>
  <c r="NF70" i="2"/>
  <c r="NF66" i="2"/>
  <c r="NE290" i="2"/>
  <c r="NE288" i="2"/>
  <c r="NE286" i="2"/>
  <c r="NE282" i="2"/>
  <c r="NE274" i="2"/>
  <c r="NE284" i="2"/>
  <c r="NE280" i="2"/>
  <c r="NE272" i="2"/>
  <c r="NE266" i="2"/>
  <c r="NE278" i="2"/>
  <c r="NE276" i="2"/>
  <c r="NE270" i="2"/>
  <c r="NE264" i="2"/>
  <c r="NE262" i="2"/>
  <c r="NE268" i="2"/>
  <c r="NE260" i="2"/>
  <c r="NE254" i="2"/>
  <c r="NE258" i="2"/>
  <c r="NE252" i="2"/>
  <c r="NE250" i="2"/>
  <c r="NE256" i="2"/>
  <c r="NE248" i="2"/>
  <c r="NE246" i="2"/>
  <c r="NE244" i="2"/>
  <c r="NE242" i="2"/>
  <c r="NE240" i="2"/>
  <c r="NE238" i="2"/>
  <c r="NE236" i="2"/>
  <c r="NE205" i="2"/>
  <c r="NE201" i="2"/>
  <c r="NE203" i="2"/>
  <c r="NE199" i="2"/>
  <c r="NE197" i="2"/>
  <c r="NE189" i="2"/>
  <c r="NE193" i="2"/>
  <c r="NE195" i="2"/>
  <c r="NE187" i="2"/>
  <c r="NE191" i="2"/>
  <c r="NE183" i="2"/>
  <c r="NE185" i="2"/>
  <c r="NE181" i="2"/>
  <c r="NE179" i="2"/>
  <c r="NE171" i="2"/>
  <c r="NE175" i="2"/>
  <c r="NE173" i="2"/>
  <c r="NE177" i="2"/>
  <c r="NE169" i="2"/>
  <c r="NE167" i="2"/>
  <c r="NE163" i="2"/>
  <c r="NE159" i="2"/>
  <c r="NE161" i="2"/>
  <c r="NE165" i="2"/>
  <c r="NE157" i="2"/>
  <c r="NE155" i="2"/>
  <c r="NE153" i="2"/>
  <c r="NE151" i="2"/>
  <c r="NE118" i="2"/>
  <c r="NE120" i="2"/>
  <c r="NE116" i="2"/>
  <c r="NE114" i="2"/>
  <c r="NE112" i="2"/>
  <c r="NE110" i="2"/>
  <c r="NE108" i="2"/>
  <c r="NE106" i="2"/>
  <c r="NE102" i="2"/>
  <c r="NE104" i="2"/>
  <c r="NE98" i="2"/>
  <c r="NE100" i="2"/>
  <c r="NE96" i="2"/>
  <c r="NE94" i="2"/>
  <c r="NE90" i="2"/>
  <c r="NE92" i="2"/>
  <c r="NE88" i="2"/>
  <c r="NE86" i="2"/>
  <c r="NE84" i="2"/>
  <c r="NE82" i="2"/>
  <c r="NE80" i="2"/>
  <c r="NE78" i="2"/>
  <c r="NE76" i="2"/>
  <c r="NE74" i="2"/>
  <c r="NE72" i="2"/>
  <c r="NE70" i="2"/>
  <c r="NE68" i="2"/>
  <c r="NE66" i="2"/>
  <c r="ND288" i="2"/>
  <c r="ND282" i="2"/>
  <c r="ND286" i="2"/>
  <c r="ND290" i="2"/>
  <c r="ND274" i="2"/>
  <c r="ND270" i="2"/>
  <c r="ND280" i="2"/>
  <c r="ND284" i="2"/>
  <c r="ND276" i="2"/>
  <c r="ND268" i="2"/>
  <c r="ND278" i="2"/>
  <c r="ND264" i="2"/>
  <c r="ND260" i="2"/>
  <c r="ND262" i="2"/>
  <c r="ND266" i="2"/>
  <c r="ND272" i="2"/>
  <c r="ND256" i="2"/>
  <c r="ND254" i="2"/>
  <c r="ND258" i="2"/>
  <c r="ND246" i="2"/>
  <c r="ND252" i="2"/>
  <c r="ND250" i="2"/>
  <c r="ND248" i="2"/>
  <c r="ND242" i="2"/>
  <c r="ND240" i="2"/>
  <c r="ND244" i="2"/>
  <c r="ND238" i="2"/>
  <c r="ND236" i="2"/>
  <c r="ND205" i="2"/>
  <c r="ND201" i="2"/>
  <c r="ND203" i="2"/>
  <c r="ND199" i="2"/>
  <c r="ND197" i="2"/>
  <c r="ND195" i="2"/>
  <c r="ND191" i="2"/>
  <c r="ND193" i="2"/>
  <c r="ND187" i="2"/>
  <c r="ND189" i="2"/>
  <c r="ND183" i="2"/>
  <c r="ND185" i="2"/>
  <c r="ND181" i="2"/>
  <c r="ND175" i="2"/>
  <c r="ND177" i="2"/>
  <c r="ND169" i="2"/>
  <c r="ND179" i="2"/>
  <c r="ND171" i="2"/>
  <c r="ND173" i="2"/>
  <c r="ND167" i="2"/>
  <c r="ND165" i="2"/>
  <c r="ND161" i="2"/>
  <c r="ND163" i="2"/>
  <c r="ND159" i="2"/>
  <c r="ND157" i="2"/>
  <c r="ND155" i="2"/>
  <c r="ND153" i="2"/>
  <c r="ND151" i="2"/>
  <c r="ND120" i="2"/>
  <c r="ND116" i="2"/>
  <c r="ND110" i="2"/>
  <c r="ND118" i="2"/>
  <c r="ND114" i="2"/>
  <c r="ND112" i="2"/>
  <c r="ND108" i="2"/>
  <c r="ND102" i="2"/>
  <c r="ND100" i="2"/>
  <c r="ND98" i="2"/>
  <c r="ND96" i="2"/>
  <c r="ND106" i="2"/>
  <c r="ND104" i="2"/>
  <c r="ND94" i="2"/>
  <c r="ND90" i="2"/>
  <c r="ND92" i="2"/>
  <c r="ND88" i="2"/>
  <c r="ND86" i="2"/>
  <c r="ND84" i="2"/>
  <c r="ND82" i="2"/>
  <c r="ND76" i="2"/>
  <c r="ND80" i="2"/>
  <c r="ND78" i="2"/>
  <c r="ND74" i="2"/>
  <c r="ND72" i="2"/>
  <c r="ND70" i="2"/>
  <c r="ND68" i="2"/>
  <c r="ND66" i="2"/>
  <c r="NC288" i="2"/>
  <c r="NC290" i="2"/>
  <c r="NC270" i="2"/>
  <c r="NC282" i="2"/>
  <c r="NC286" i="2"/>
  <c r="NC272" i="2"/>
  <c r="NC276" i="2"/>
  <c r="NC274" i="2"/>
  <c r="NC278" i="2"/>
  <c r="NC284" i="2"/>
  <c r="NC254" i="2"/>
  <c r="NC280" i="2"/>
  <c r="NC260" i="2"/>
  <c r="NC268" i="2"/>
  <c r="NC256" i="2"/>
  <c r="NC258" i="2"/>
  <c r="NC264" i="2"/>
  <c r="NC250" i="2"/>
  <c r="NC262" i="2"/>
  <c r="NC252" i="2"/>
  <c r="NC266" i="2"/>
  <c r="NC246" i="2"/>
  <c r="NC244" i="2"/>
  <c r="NC248" i="2"/>
  <c r="NC242" i="2"/>
  <c r="NC238" i="2"/>
  <c r="NC240" i="2"/>
  <c r="NC236" i="2"/>
  <c r="NC205" i="2"/>
  <c r="NC203" i="2"/>
  <c r="NC201" i="2"/>
  <c r="NC199" i="2"/>
  <c r="NC197" i="2"/>
  <c r="NC195" i="2"/>
  <c r="NC193" i="2"/>
  <c r="NC191" i="2"/>
  <c r="NC189" i="2"/>
  <c r="NC187" i="2"/>
  <c r="NC185" i="2"/>
  <c r="NC183" i="2"/>
  <c r="NC181" i="2"/>
  <c r="NC173" i="2"/>
  <c r="NC171" i="2"/>
  <c r="NC169" i="2"/>
  <c r="NC179" i="2"/>
  <c r="NC177" i="2"/>
  <c r="NC175" i="2"/>
  <c r="NC167" i="2"/>
  <c r="NC165" i="2"/>
  <c r="NC163" i="2"/>
  <c r="NC161" i="2"/>
  <c r="NC159" i="2"/>
  <c r="NC157" i="2"/>
  <c r="NC155" i="2"/>
  <c r="NC153" i="2"/>
  <c r="NC151" i="2"/>
  <c r="NC116" i="2"/>
  <c r="NC120" i="2"/>
  <c r="NC114" i="2"/>
  <c r="NC118" i="2"/>
  <c r="NC112" i="2"/>
  <c r="NC108" i="2"/>
  <c r="NC110" i="2"/>
  <c r="NC104" i="2"/>
  <c r="NC106" i="2"/>
  <c r="NC100" i="2"/>
  <c r="NC88" i="2"/>
  <c r="NC96" i="2"/>
  <c r="NC102" i="2"/>
  <c r="NC90" i="2"/>
  <c r="NC98" i="2"/>
  <c r="NC92" i="2"/>
  <c r="NC94" i="2"/>
  <c r="NC84" i="2"/>
  <c r="NC86" i="2"/>
  <c r="NC80" i="2"/>
  <c r="NC82" i="2"/>
  <c r="NC74" i="2"/>
  <c r="NC78" i="2"/>
  <c r="NC72" i="2"/>
  <c r="NC76" i="2"/>
  <c r="NC70" i="2"/>
  <c r="NC68" i="2"/>
  <c r="NC66" i="2"/>
  <c r="NB286" i="2"/>
  <c r="NB278" i="2"/>
  <c r="NB284" i="2"/>
  <c r="NB282" i="2"/>
  <c r="NB280" i="2"/>
  <c r="NB288" i="2"/>
  <c r="NB276" i="2"/>
  <c r="NB264" i="2"/>
  <c r="NB290" i="2"/>
  <c r="NB262" i="2"/>
  <c r="NB270" i="2"/>
  <c r="NB252" i="2"/>
  <c r="NB256" i="2"/>
  <c r="NB272" i="2"/>
  <c r="NB250" i="2"/>
  <c r="NB254" i="2"/>
  <c r="NB268" i="2"/>
  <c r="NB274" i="2"/>
  <c r="NB258" i="2"/>
  <c r="NB266" i="2"/>
  <c r="NB248" i="2"/>
  <c r="NB260" i="2"/>
  <c r="NB240" i="2"/>
  <c r="NB246" i="2"/>
  <c r="NB236" i="2"/>
  <c r="NB242" i="2"/>
  <c r="NB238" i="2"/>
  <c r="NB244" i="2"/>
  <c r="NB203" i="2"/>
  <c r="NB201" i="2"/>
  <c r="NB197" i="2"/>
  <c r="NB205" i="2"/>
  <c r="NB199" i="2"/>
  <c r="NB187" i="2"/>
  <c r="NB195" i="2"/>
  <c r="NB183" i="2"/>
  <c r="NB185" i="2"/>
  <c r="NB179" i="2"/>
  <c r="NB181" i="2"/>
  <c r="NB191" i="2"/>
  <c r="NB175" i="2"/>
  <c r="NB193" i="2"/>
  <c r="NB171" i="2"/>
  <c r="NB177" i="2"/>
  <c r="NB189" i="2"/>
  <c r="NB173" i="2"/>
  <c r="NB169" i="2"/>
  <c r="NB165" i="2"/>
  <c r="NB161" i="2"/>
  <c r="NB163" i="2"/>
  <c r="NB167" i="2"/>
  <c r="NB157" i="2"/>
  <c r="NB159" i="2"/>
  <c r="NB155" i="2"/>
  <c r="NB153" i="2"/>
  <c r="NB151" i="2"/>
  <c r="NB116" i="2"/>
  <c r="NB120" i="2"/>
  <c r="NB118" i="2"/>
  <c r="NB112" i="2"/>
  <c r="NB114" i="2"/>
  <c r="NB102" i="2"/>
  <c r="NB100" i="2"/>
  <c r="NB106" i="2"/>
  <c r="NB98" i="2"/>
  <c r="NB110" i="2"/>
  <c r="NB108" i="2"/>
  <c r="NB96" i="2"/>
  <c r="NB94" i="2"/>
  <c r="NB104" i="2"/>
  <c r="NB92" i="2"/>
  <c r="NB90" i="2"/>
  <c r="NB86" i="2"/>
  <c r="NB88" i="2"/>
  <c r="NB78" i="2"/>
  <c r="NB82" i="2"/>
  <c r="NB76" i="2"/>
  <c r="NB80" i="2"/>
  <c r="NB84" i="2"/>
  <c r="NB74" i="2"/>
  <c r="NB72" i="2"/>
  <c r="NB68" i="2"/>
  <c r="NB70" i="2"/>
  <c r="NB66" i="2"/>
  <c r="NA282" i="2"/>
  <c r="NA290" i="2"/>
  <c r="NA288" i="2"/>
  <c r="NA286" i="2"/>
  <c r="NA284" i="2"/>
  <c r="NA270" i="2"/>
  <c r="NA266" i="2"/>
  <c r="NA280" i="2"/>
  <c r="NA276" i="2"/>
  <c r="NA278" i="2"/>
  <c r="NA272" i="2"/>
  <c r="NA274" i="2"/>
  <c r="NA268" i="2"/>
  <c r="NA256" i="2"/>
  <c r="NA248" i="2"/>
  <c r="NA252" i="2"/>
  <c r="NA258" i="2"/>
  <c r="NA264" i="2"/>
  <c r="NA260" i="2"/>
  <c r="NA254" i="2"/>
  <c r="NA250" i="2"/>
  <c r="NA244" i="2"/>
  <c r="NA262" i="2"/>
  <c r="NA240" i="2"/>
  <c r="NA246" i="2"/>
  <c r="NA242" i="2"/>
  <c r="NA236" i="2"/>
  <c r="NA238" i="2"/>
  <c r="NA203" i="2"/>
  <c r="NA201" i="2"/>
  <c r="NA197" i="2"/>
  <c r="NA199" i="2"/>
  <c r="NA195" i="2"/>
  <c r="NA205" i="2"/>
  <c r="NA187" i="2"/>
  <c r="NA189" i="2"/>
  <c r="NA193" i="2"/>
  <c r="NA191" i="2"/>
  <c r="NA175" i="2"/>
  <c r="NA179" i="2"/>
  <c r="NA171" i="2"/>
  <c r="NA185" i="2"/>
  <c r="NA181" i="2"/>
  <c r="NA183" i="2"/>
  <c r="NA177" i="2"/>
  <c r="NA173" i="2"/>
  <c r="NA169" i="2"/>
  <c r="NA167" i="2"/>
  <c r="NA163" i="2"/>
  <c r="NA161" i="2"/>
  <c r="NA159" i="2"/>
  <c r="NA165" i="2"/>
  <c r="NA157" i="2"/>
  <c r="NA155" i="2"/>
  <c r="NA153" i="2"/>
  <c r="NA151" i="2"/>
  <c r="NA118" i="2"/>
  <c r="NA120" i="2"/>
  <c r="NA116" i="2"/>
  <c r="NA110" i="2"/>
  <c r="NA106" i="2"/>
  <c r="NA98" i="2"/>
  <c r="NA94" i="2"/>
  <c r="NA114" i="2"/>
  <c r="NA104" i="2"/>
  <c r="NA112" i="2"/>
  <c r="NA100" i="2"/>
  <c r="NA92" i="2"/>
  <c r="NA108" i="2"/>
  <c r="NA102" i="2"/>
  <c r="NA96" i="2"/>
  <c r="NA90" i="2"/>
  <c r="NA80" i="2"/>
  <c r="NA86" i="2"/>
  <c r="NA78" i="2"/>
  <c r="NA84" i="2"/>
  <c r="NA82" i="2"/>
  <c r="NA88" i="2"/>
  <c r="NA76" i="2"/>
  <c r="NA72" i="2"/>
  <c r="NA74" i="2"/>
  <c r="NA70" i="2"/>
  <c r="NA68" i="2"/>
  <c r="NA66" i="2"/>
  <c r="MZ286" i="2"/>
  <c r="MZ290" i="2"/>
  <c r="MZ288" i="2"/>
  <c r="MZ284" i="2"/>
  <c r="MZ280" i="2"/>
  <c r="MZ282" i="2"/>
  <c r="MZ278" i="2"/>
  <c r="MZ276" i="2"/>
  <c r="MZ270" i="2"/>
  <c r="MZ272" i="2"/>
  <c r="MZ274" i="2"/>
  <c r="MZ266" i="2"/>
  <c r="MZ268" i="2"/>
  <c r="MZ264" i="2"/>
  <c r="MZ262" i="2"/>
  <c r="MZ260" i="2"/>
  <c r="MZ258" i="2"/>
  <c r="MZ256" i="2"/>
  <c r="MZ252" i="2"/>
  <c r="MZ254" i="2"/>
  <c r="MZ250" i="2"/>
  <c r="MZ246" i="2"/>
  <c r="MZ248" i="2"/>
  <c r="MZ244" i="2"/>
  <c r="MZ242" i="2"/>
  <c r="MZ240" i="2"/>
  <c r="MZ238" i="2"/>
  <c r="MZ236" i="2"/>
  <c r="MZ205" i="2"/>
  <c r="MZ203" i="2"/>
  <c r="MZ199" i="2"/>
  <c r="MZ201" i="2"/>
  <c r="MZ197" i="2"/>
  <c r="MZ195" i="2"/>
  <c r="MZ191" i="2"/>
  <c r="MZ193" i="2"/>
  <c r="MZ189" i="2"/>
  <c r="MZ187" i="2"/>
  <c r="MZ185" i="2"/>
  <c r="MZ183" i="2"/>
  <c r="MZ181" i="2"/>
  <c r="MZ179" i="2"/>
  <c r="MZ177" i="2"/>
  <c r="MZ175" i="2"/>
  <c r="MZ173" i="2"/>
  <c r="MZ171" i="2"/>
  <c r="MZ169" i="2"/>
  <c r="MZ167" i="2"/>
  <c r="MZ165" i="2"/>
  <c r="MZ163" i="2"/>
  <c r="MZ161" i="2"/>
  <c r="MZ159" i="2"/>
  <c r="MZ157" i="2"/>
  <c r="MZ155" i="2"/>
  <c r="MZ153" i="2"/>
  <c r="MZ151" i="2"/>
  <c r="MZ120" i="2"/>
  <c r="MZ118" i="2"/>
  <c r="MZ116" i="2"/>
  <c r="MZ114" i="2"/>
  <c r="MZ112" i="2"/>
  <c r="MZ110" i="2"/>
  <c r="MZ108" i="2"/>
  <c r="MZ106" i="2"/>
  <c r="MZ102" i="2"/>
  <c r="MZ100" i="2"/>
  <c r="MZ104" i="2"/>
  <c r="MZ98" i="2"/>
  <c r="MZ94" i="2"/>
  <c r="MZ96" i="2"/>
  <c r="MZ90" i="2"/>
  <c r="MZ92" i="2"/>
  <c r="MZ86" i="2"/>
  <c r="MZ88" i="2"/>
  <c r="MZ84" i="2"/>
  <c r="MZ82" i="2"/>
  <c r="MZ80" i="2"/>
  <c r="MZ78" i="2"/>
  <c r="MZ76" i="2"/>
  <c r="MZ74" i="2"/>
  <c r="MZ72" i="2"/>
  <c r="MZ70" i="2"/>
  <c r="MZ68" i="2"/>
  <c r="MZ66" i="2"/>
  <c r="MY288" i="2"/>
  <c r="MY284" i="2"/>
  <c r="MY286" i="2"/>
  <c r="MY282" i="2"/>
  <c r="MY270" i="2"/>
  <c r="MY276" i="2"/>
  <c r="MY290" i="2"/>
  <c r="MY266" i="2"/>
  <c r="MY272" i="2"/>
  <c r="MY268" i="2"/>
  <c r="MY274" i="2"/>
  <c r="MY278" i="2"/>
  <c r="MY280" i="2"/>
  <c r="MY256" i="2"/>
  <c r="MY258" i="2"/>
  <c r="MY264" i="2"/>
  <c r="MY248" i="2"/>
  <c r="MY254" i="2"/>
  <c r="MY252" i="2"/>
  <c r="MY260" i="2"/>
  <c r="MY262" i="2"/>
  <c r="MY250" i="2"/>
  <c r="MY244" i="2"/>
  <c r="MY246" i="2"/>
  <c r="MY240" i="2"/>
  <c r="MY242" i="2"/>
  <c r="MY238" i="2"/>
  <c r="MY236" i="2"/>
  <c r="MY205" i="2"/>
  <c r="MY203" i="2"/>
  <c r="MY197" i="2"/>
  <c r="MY199" i="2"/>
  <c r="MY201" i="2"/>
  <c r="MY195" i="2"/>
  <c r="MY189" i="2"/>
  <c r="MY191" i="2"/>
  <c r="MY193" i="2"/>
  <c r="MY187" i="2"/>
  <c r="MY181" i="2"/>
  <c r="MY183" i="2"/>
  <c r="MY173" i="2"/>
  <c r="MY175" i="2"/>
  <c r="MY179" i="2"/>
  <c r="MY185" i="2"/>
  <c r="MY177" i="2"/>
  <c r="MY167" i="2"/>
  <c r="MY169" i="2"/>
  <c r="MY171" i="2"/>
  <c r="MY161" i="2"/>
  <c r="MY163" i="2"/>
  <c r="MY165" i="2"/>
  <c r="MY159" i="2"/>
  <c r="MY155" i="2"/>
  <c r="MY157" i="2"/>
  <c r="MY151" i="2"/>
  <c r="MY153" i="2"/>
  <c r="MY120" i="2"/>
  <c r="MY118" i="2"/>
  <c r="MY116" i="2"/>
  <c r="MY114" i="2"/>
  <c r="MY112" i="2"/>
  <c r="MY110" i="2"/>
  <c r="MY108" i="2"/>
  <c r="MY106" i="2"/>
  <c r="MY102" i="2"/>
  <c r="MY104" i="2"/>
  <c r="MY100" i="2"/>
  <c r="MY96" i="2"/>
  <c r="MY98" i="2"/>
  <c r="MY92" i="2"/>
  <c r="MY94" i="2"/>
  <c r="MY88" i="2"/>
  <c r="MY90" i="2"/>
  <c r="MY86" i="2"/>
  <c r="MY84" i="2"/>
  <c r="MY82" i="2"/>
  <c r="MY80" i="2"/>
  <c r="MY78" i="2"/>
  <c r="MY76" i="2"/>
  <c r="MY74" i="2"/>
  <c r="MY70" i="2"/>
  <c r="MY72" i="2"/>
  <c r="MY68" i="2"/>
  <c r="MY66" i="2"/>
  <c r="MX272" i="2"/>
  <c r="MX288" i="2"/>
  <c r="MX268" i="2"/>
  <c r="MX284" i="2"/>
  <c r="MX286" i="2"/>
  <c r="MX278" i="2"/>
  <c r="MX280" i="2"/>
  <c r="MX282" i="2"/>
  <c r="MX266" i="2"/>
  <c r="MX270" i="2"/>
  <c r="MX290" i="2"/>
  <c r="MX242" i="2"/>
  <c r="MX254" i="2"/>
  <c r="MX276" i="2"/>
  <c r="MX258" i="2"/>
  <c r="MX248" i="2"/>
  <c r="MX246" i="2"/>
  <c r="MX260" i="2"/>
  <c r="MX262" i="2"/>
  <c r="MX250" i="2"/>
  <c r="MX264" i="2"/>
  <c r="MX252" i="2"/>
  <c r="MX240" i="2"/>
  <c r="MX256" i="2"/>
  <c r="MX274" i="2"/>
  <c r="MX244" i="2"/>
  <c r="MX236" i="2"/>
  <c r="MX238" i="2"/>
  <c r="MX201" i="2"/>
  <c r="MX203" i="2"/>
  <c r="MX205" i="2"/>
  <c r="MX199" i="2"/>
  <c r="MX191" i="2"/>
  <c r="MX197" i="2"/>
  <c r="MX189" i="2"/>
  <c r="MX195" i="2"/>
  <c r="MX193" i="2"/>
  <c r="MX187" i="2"/>
  <c r="MX185" i="2"/>
  <c r="MX175" i="2"/>
  <c r="MX181" i="2"/>
  <c r="MX177" i="2"/>
  <c r="MX183" i="2"/>
  <c r="MX173" i="2"/>
  <c r="MX171" i="2"/>
  <c r="MX179" i="2"/>
  <c r="MX169" i="2"/>
  <c r="MX165" i="2"/>
  <c r="MX161" i="2"/>
  <c r="MX167" i="2"/>
  <c r="MX159" i="2"/>
  <c r="MX163" i="2"/>
  <c r="MX157" i="2"/>
  <c r="MX155" i="2"/>
  <c r="MX153" i="2"/>
  <c r="MX151" i="2"/>
  <c r="MX114" i="2"/>
  <c r="MX118" i="2"/>
  <c r="MX110" i="2"/>
  <c r="MX120" i="2"/>
  <c r="MX112" i="2"/>
  <c r="MX116" i="2"/>
  <c r="MX108" i="2"/>
  <c r="MX100" i="2"/>
  <c r="MX96" i="2"/>
  <c r="MX86" i="2"/>
  <c r="MX104" i="2"/>
  <c r="MX106" i="2"/>
  <c r="MX92" i="2"/>
  <c r="MX84" i="2"/>
  <c r="MX102" i="2"/>
  <c r="MX94" i="2"/>
  <c r="MX88" i="2"/>
  <c r="MX82" i="2"/>
  <c r="MX98" i="2"/>
  <c r="MX90" i="2"/>
  <c r="MX80" i="2"/>
  <c r="MX78" i="2"/>
  <c r="MX74" i="2"/>
  <c r="MX76" i="2"/>
  <c r="MX72" i="2"/>
  <c r="MX68" i="2"/>
  <c r="MX70" i="2"/>
  <c r="MX66" i="2"/>
  <c r="MW270" i="2"/>
  <c r="MW280" i="2"/>
  <c r="MW290" i="2"/>
  <c r="MW286" i="2"/>
  <c r="MW284" i="2"/>
  <c r="MW276" i="2"/>
  <c r="MW282" i="2"/>
  <c r="MW272" i="2"/>
  <c r="MW278" i="2"/>
  <c r="MW288" i="2"/>
  <c r="MW274" i="2"/>
  <c r="MW262" i="2"/>
  <c r="MW254" i="2"/>
  <c r="MW266" i="2"/>
  <c r="MW260" i="2"/>
  <c r="MW246" i="2"/>
  <c r="MW268" i="2"/>
  <c r="MW256" i="2"/>
  <c r="MW252" i="2"/>
  <c r="MW240" i="2"/>
  <c r="MW258" i="2"/>
  <c r="MW242" i="2"/>
  <c r="MW264" i="2"/>
  <c r="MW250" i="2"/>
  <c r="MW244" i="2"/>
  <c r="MW248" i="2"/>
  <c r="MW238" i="2"/>
  <c r="MW236" i="2"/>
  <c r="MW205" i="2"/>
  <c r="MW203" i="2"/>
  <c r="MW201" i="2"/>
  <c r="MW199" i="2"/>
  <c r="MW195" i="2"/>
  <c r="MW189" i="2"/>
  <c r="MW197" i="2"/>
  <c r="MW193" i="2"/>
  <c r="MW185" i="2"/>
  <c r="MW191" i="2"/>
  <c r="MW187" i="2"/>
  <c r="MW181" i="2"/>
  <c r="MW179" i="2"/>
  <c r="MW183" i="2"/>
  <c r="MW177" i="2"/>
  <c r="MW173" i="2"/>
  <c r="MW175" i="2"/>
  <c r="MW171" i="2"/>
  <c r="MW169" i="2"/>
  <c r="MW167" i="2"/>
  <c r="MW165" i="2"/>
  <c r="MW163" i="2"/>
  <c r="MW161" i="2"/>
  <c r="MW159" i="2"/>
  <c r="MW157" i="2"/>
  <c r="MW155" i="2"/>
  <c r="MW153" i="2"/>
  <c r="MW151" i="2"/>
  <c r="MW114" i="2"/>
  <c r="MW120" i="2"/>
  <c r="MW118" i="2"/>
  <c r="MW112" i="2"/>
  <c r="MW116" i="2"/>
  <c r="MW108" i="2"/>
  <c r="MW110" i="2"/>
  <c r="MW106" i="2"/>
  <c r="MW104" i="2"/>
  <c r="MW102" i="2"/>
  <c r="MW98" i="2"/>
  <c r="MW94" i="2"/>
  <c r="MW92" i="2"/>
  <c r="MW100" i="2"/>
  <c r="MW90" i="2"/>
  <c r="MW96" i="2"/>
  <c r="MW82" i="2"/>
  <c r="MW88" i="2"/>
  <c r="MW86" i="2"/>
  <c r="MW80" i="2"/>
  <c r="MW84" i="2"/>
  <c r="MW76" i="2"/>
  <c r="MW78" i="2"/>
  <c r="MW74" i="2"/>
  <c r="MW68" i="2"/>
  <c r="MW72" i="2"/>
  <c r="MW70" i="2"/>
  <c r="MW66" i="2"/>
  <c r="MV288" i="2"/>
  <c r="MV278" i="2"/>
  <c r="MV282" i="2"/>
  <c r="MV276" i="2"/>
  <c r="MV272" i="2"/>
  <c r="MV286" i="2"/>
  <c r="MV284" i="2"/>
  <c r="MV274" i="2"/>
  <c r="MV290" i="2"/>
  <c r="MV280" i="2"/>
  <c r="MV270" i="2"/>
  <c r="MV266" i="2"/>
  <c r="MV256" i="2"/>
  <c r="MV252" i="2"/>
  <c r="MV254" i="2"/>
  <c r="MV250" i="2"/>
  <c r="MV268" i="2"/>
  <c r="MV248" i="2"/>
  <c r="MV264" i="2"/>
  <c r="MV260" i="2"/>
  <c r="MV244" i="2"/>
  <c r="MV262" i="2"/>
  <c r="MV246" i="2"/>
  <c r="MV242" i="2"/>
  <c r="MV258" i="2"/>
  <c r="MV240" i="2"/>
  <c r="MV236" i="2"/>
  <c r="MV238" i="2"/>
  <c r="MV205" i="2"/>
  <c r="MV203" i="2"/>
  <c r="MV201" i="2"/>
  <c r="MV199" i="2"/>
  <c r="MV197" i="2"/>
  <c r="MV193" i="2"/>
  <c r="MV189" i="2"/>
  <c r="MV191" i="2"/>
  <c r="MV195" i="2"/>
  <c r="MV187" i="2"/>
  <c r="MV183" i="2"/>
  <c r="MV185" i="2"/>
  <c r="MV177" i="2"/>
  <c r="MV179" i="2"/>
  <c r="MV181" i="2"/>
  <c r="MV171" i="2"/>
  <c r="MV175" i="2"/>
  <c r="MV173" i="2"/>
  <c r="MV169" i="2"/>
  <c r="MV167" i="2"/>
  <c r="MV163" i="2"/>
  <c r="MV165" i="2"/>
  <c r="MV159" i="2"/>
  <c r="MV157" i="2"/>
  <c r="MV161" i="2"/>
  <c r="MV155" i="2"/>
  <c r="MV153" i="2"/>
  <c r="MV151" i="2"/>
  <c r="MV120" i="2"/>
  <c r="MV116" i="2"/>
  <c r="MV114" i="2"/>
  <c r="MV118" i="2"/>
  <c r="MV110" i="2"/>
  <c r="MV112" i="2"/>
  <c r="MV108" i="2"/>
  <c r="MV106" i="2"/>
  <c r="MV94" i="2"/>
  <c r="MV104" i="2"/>
  <c r="MV96" i="2"/>
  <c r="MV100" i="2"/>
  <c r="MV98" i="2"/>
  <c r="MV102" i="2"/>
  <c r="MV92" i="2"/>
  <c r="MV90" i="2"/>
  <c r="MV80" i="2"/>
  <c r="MV88" i="2"/>
  <c r="MV86" i="2"/>
  <c r="MV82" i="2"/>
  <c r="MV84" i="2"/>
  <c r="MV76" i="2"/>
  <c r="MV78" i="2"/>
  <c r="MV74" i="2"/>
  <c r="MV68" i="2"/>
  <c r="MV70" i="2"/>
  <c r="MV72" i="2"/>
  <c r="MV66" i="2"/>
  <c r="MU284" i="2"/>
  <c r="MU270" i="2"/>
  <c r="MU282" i="2"/>
  <c r="MU290" i="2"/>
  <c r="MU288" i="2"/>
  <c r="MU276" i="2"/>
  <c r="MU280" i="2"/>
  <c r="MU278" i="2"/>
  <c r="MU286" i="2"/>
  <c r="MU274" i="2"/>
  <c r="MU272" i="2"/>
  <c r="MU268" i="2"/>
  <c r="MU256" i="2"/>
  <c r="MU258" i="2"/>
  <c r="MU266" i="2"/>
  <c r="MU246" i="2"/>
  <c r="MU250" i="2"/>
  <c r="MU254" i="2"/>
  <c r="MU262" i="2"/>
  <c r="MU264" i="2"/>
  <c r="MU244" i="2"/>
  <c r="MU248" i="2"/>
  <c r="MU252" i="2"/>
  <c r="MU260" i="2"/>
  <c r="MU240" i="2"/>
  <c r="MU242" i="2"/>
  <c r="MU238" i="2"/>
  <c r="MU236" i="2"/>
  <c r="MU203" i="2"/>
  <c r="MU201" i="2"/>
  <c r="MU205" i="2"/>
  <c r="MU199" i="2"/>
  <c r="MU197" i="2"/>
  <c r="MU187" i="2"/>
  <c r="MU189" i="2"/>
  <c r="MU195" i="2"/>
  <c r="MU191" i="2"/>
  <c r="MU183" i="2"/>
  <c r="MU193" i="2"/>
  <c r="MU185" i="2"/>
  <c r="MU177" i="2"/>
  <c r="MU181" i="2"/>
  <c r="MU179" i="2"/>
  <c r="MU175" i="2"/>
  <c r="MU171" i="2"/>
  <c r="MU173" i="2"/>
  <c r="MU169" i="2"/>
  <c r="MU165" i="2"/>
  <c r="MU167" i="2"/>
  <c r="MU163" i="2"/>
  <c r="MU157" i="2"/>
  <c r="MU161" i="2"/>
  <c r="MU159" i="2"/>
  <c r="MU155" i="2"/>
  <c r="MU153" i="2"/>
  <c r="MU151" i="2"/>
  <c r="MU120" i="2"/>
  <c r="MU108" i="2"/>
  <c r="MU114" i="2"/>
  <c r="MU116" i="2"/>
  <c r="MU118" i="2"/>
  <c r="MU110" i="2"/>
  <c r="MU112" i="2"/>
  <c r="MU106" i="2"/>
  <c r="MU98" i="2"/>
  <c r="MU100" i="2"/>
  <c r="MU90" i="2"/>
  <c r="MU104" i="2"/>
  <c r="MU102" i="2"/>
  <c r="MU92" i="2"/>
  <c r="MU88" i="2"/>
  <c r="MU84" i="2"/>
  <c r="MU94" i="2"/>
  <c r="MU96" i="2"/>
  <c r="MU86" i="2"/>
  <c r="MU80" i="2"/>
  <c r="MU82" i="2"/>
  <c r="MU78" i="2"/>
  <c r="MU76" i="2"/>
  <c r="MU74" i="2"/>
  <c r="MU68" i="2"/>
  <c r="MU70" i="2"/>
  <c r="MU72" i="2"/>
  <c r="MU66" i="2"/>
  <c r="MT272" i="2"/>
  <c r="MT284" i="2"/>
  <c r="MT286" i="2"/>
  <c r="MT288" i="2"/>
  <c r="MT290" i="2"/>
  <c r="MT280" i="2"/>
  <c r="MT278" i="2"/>
  <c r="MT276" i="2"/>
  <c r="MT274" i="2"/>
  <c r="MT270" i="2"/>
  <c r="MT282" i="2"/>
  <c r="MT264" i="2"/>
  <c r="MT268" i="2"/>
  <c r="MT248" i="2"/>
  <c r="MT246" i="2"/>
  <c r="MT250" i="2"/>
  <c r="MT266" i="2"/>
  <c r="MT240" i="2"/>
  <c r="MT256" i="2"/>
  <c r="MT260" i="2"/>
  <c r="MT258" i="2"/>
  <c r="MT254" i="2"/>
  <c r="MT252" i="2"/>
  <c r="MT244" i="2"/>
  <c r="MT262" i="2"/>
  <c r="MT242" i="2"/>
  <c r="MT236" i="2"/>
  <c r="MT238" i="2"/>
  <c r="MT205" i="2"/>
  <c r="MT201" i="2"/>
  <c r="MT203" i="2"/>
  <c r="MT197" i="2"/>
  <c r="MT199" i="2"/>
  <c r="MT195" i="2"/>
  <c r="MT189" i="2"/>
  <c r="MT193" i="2"/>
  <c r="MT187" i="2"/>
  <c r="MT191" i="2"/>
  <c r="MT185" i="2"/>
  <c r="MT183" i="2"/>
  <c r="MT177" i="2"/>
  <c r="MT181" i="2"/>
  <c r="MT173" i="2"/>
  <c r="MT179" i="2"/>
  <c r="MT171" i="2"/>
  <c r="MT175" i="2"/>
  <c r="MT169" i="2"/>
  <c r="MT165" i="2"/>
  <c r="MT163" i="2"/>
  <c r="MT167" i="2"/>
  <c r="MT161" i="2"/>
  <c r="MT159" i="2"/>
  <c r="MT157" i="2"/>
  <c r="MT155" i="2"/>
  <c r="MT153" i="2"/>
  <c r="MT151" i="2"/>
  <c r="MT116" i="2"/>
  <c r="MT120" i="2"/>
  <c r="MT114" i="2"/>
  <c r="MT118" i="2"/>
  <c r="MT112" i="2"/>
  <c r="MT110" i="2"/>
  <c r="MT108" i="2"/>
  <c r="MT106" i="2"/>
  <c r="MT104" i="2"/>
  <c r="MT100" i="2"/>
  <c r="MT102" i="2"/>
  <c r="MT94" i="2"/>
  <c r="MT98" i="2"/>
  <c r="MT96" i="2"/>
  <c r="MT88" i="2"/>
  <c r="MT86" i="2"/>
  <c r="MT92" i="2"/>
  <c r="MT90" i="2"/>
  <c r="MT82" i="2"/>
  <c r="MT84" i="2"/>
  <c r="MT80" i="2"/>
  <c r="MT78" i="2"/>
  <c r="MT76" i="2"/>
  <c r="MT72" i="2"/>
  <c r="MT74" i="2"/>
  <c r="MT70" i="2"/>
  <c r="MT68" i="2"/>
  <c r="MT66" i="2"/>
  <c r="MS290" i="2"/>
  <c r="MS288" i="2"/>
  <c r="MS280" i="2"/>
  <c r="MS282" i="2"/>
  <c r="MS284" i="2"/>
  <c r="MS286" i="2"/>
  <c r="MS278" i="2"/>
  <c r="MS274" i="2"/>
  <c r="MS276" i="2"/>
  <c r="MS270" i="2"/>
  <c r="MS272" i="2"/>
  <c r="MS258" i="2"/>
  <c r="MS260" i="2"/>
  <c r="MS250" i="2"/>
  <c r="MS252" i="2"/>
  <c r="MS268" i="2"/>
  <c r="MS266" i="2"/>
  <c r="MS240" i="2"/>
  <c r="MS262" i="2"/>
  <c r="MS264" i="2"/>
  <c r="MS254" i="2"/>
  <c r="MS256" i="2"/>
  <c r="MS246" i="2"/>
  <c r="MS248" i="2"/>
  <c r="MS242" i="2"/>
  <c r="MS244" i="2"/>
  <c r="MS238" i="2"/>
  <c r="MS236" i="2"/>
  <c r="MS205" i="2"/>
  <c r="MS203" i="2"/>
  <c r="MS201" i="2"/>
  <c r="MS199" i="2"/>
  <c r="MS197" i="2"/>
  <c r="MS195" i="2"/>
  <c r="MS193" i="2"/>
  <c r="MS187" i="2"/>
  <c r="MS189" i="2"/>
  <c r="MS185" i="2"/>
  <c r="MS191" i="2"/>
  <c r="MS183" i="2"/>
  <c r="MS181" i="2"/>
  <c r="MS175" i="2"/>
  <c r="MS177" i="2"/>
  <c r="MS171" i="2"/>
  <c r="MS179" i="2"/>
  <c r="MS169" i="2"/>
  <c r="MS173" i="2"/>
  <c r="MS167" i="2"/>
  <c r="MS163" i="2"/>
  <c r="MS159" i="2"/>
  <c r="MS165" i="2"/>
  <c r="MS157" i="2"/>
  <c r="MS161" i="2"/>
  <c r="MS155" i="2"/>
  <c r="MS153" i="2"/>
  <c r="MS151" i="2"/>
  <c r="MS118" i="2"/>
  <c r="MS120" i="2"/>
  <c r="MS116" i="2"/>
  <c r="MS112" i="2"/>
  <c r="MS110" i="2"/>
  <c r="MS108" i="2"/>
  <c r="MS96" i="2"/>
  <c r="MS106" i="2"/>
  <c r="MS114" i="2"/>
  <c r="MS104" i="2"/>
  <c r="MS100" i="2"/>
  <c r="MS98" i="2"/>
  <c r="MS94" i="2"/>
  <c r="MS92" i="2"/>
  <c r="MS90" i="2"/>
  <c r="MS88" i="2"/>
  <c r="MS102" i="2"/>
  <c r="MS82" i="2"/>
  <c r="MS86" i="2"/>
  <c r="MS84" i="2"/>
  <c r="MS80" i="2"/>
  <c r="MS78" i="2"/>
  <c r="MS76" i="2"/>
  <c r="MS72" i="2"/>
  <c r="MS70" i="2"/>
  <c r="MS68" i="2"/>
  <c r="MS74" i="2"/>
  <c r="MS66" i="2"/>
  <c r="MR290" i="2"/>
  <c r="MR284" i="2"/>
  <c r="MR282" i="2"/>
  <c r="MR288" i="2"/>
  <c r="MR286" i="2"/>
  <c r="MR280" i="2"/>
  <c r="MR262" i="2"/>
  <c r="MR278" i="2"/>
  <c r="MR270" i="2"/>
  <c r="MR264" i="2"/>
  <c r="MR266" i="2"/>
  <c r="MR272" i="2"/>
  <c r="MR274" i="2"/>
  <c r="MR260" i="2"/>
  <c r="MR268" i="2"/>
  <c r="MR276" i="2"/>
  <c r="MR258" i="2"/>
  <c r="MR248" i="2"/>
  <c r="MR256" i="2"/>
  <c r="MR250" i="2"/>
  <c r="MR252" i="2"/>
  <c r="MR240" i="2"/>
  <c r="MR254" i="2"/>
  <c r="MR242" i="2"/>
  <c r="MR244" i="2"/>
  <c r="MR238" i="2"/>
  <c r="MR246" i="2"/>
  <c r="MR236" i="2"/>
  <c r="MR203" i="2"/>
  <c r="MR205" i="2"/>
  <c r="MR201" i="2"/>
  <c r="MR197" i="2"/>
  <c r="MR199" i="2"/>
  <c r="MR191" i="2"/>
  <c r="MR193" i="2"/>
  <c r="MR195" i="2"/>
  <c r="MR189" i="2"/>
  <c r="MR187" i="2"/>
  <c r="MR185" i="2"/>
  <c r="MR183" i="2"/>
  <c r="MR181" i="2"/>
  <c r="MR179" i="2"/>
  <c r="MR177" i="2"/>
  <c r="MR175" i="2"/>
  <c r="MR173" i="2"/>
  <c r="MR169" i="2"/>
  <c r="MR171" i="2"/>
  <c r="MR167" i="2"/>
  <c r="MR165" i="2"/>
  <c r="MR163" i="2"/>
  <c r="MR161" i="2"/>
  <c r="MR159" i="2"/>
  <c r="MR157" i="2"/>
  <c r="MR155" i="2"/>
  <c r="MR153" i="2"/>
  <c r="MR151" i="2"/>
  <c r="MR118" i="2"/>
  <c r="MR112" i="2"/>
  <c r="MR114" i="2"/>
  <c r="MR116" i="2"/>
  <c r="MR120" i="2"/>
  <c r="MR110" i="2"/>
  <c r="MR108" i="2"/>
  <c r="MR106" i="2"/>
  <c r="MR102" i="2"/>
  <c r="MR94" i="2"/>
  <c r="MR96" i="2"/>
  <c r="MR104" i="2"/>
  <c r="MR98" i="2"/>
  <c r="MR100" i="2"/>
  <c r="MR92" i="2"/>
  <c r="MR86" i="2"/>
  <c r="MR90" i="2"/>
  <c r="MR88" i="2"/>
  <c r="MR82" i="2"/>
  <c r="MR84" i="2"/>
  <c r="MR76" i="2"/>
  <c r="MR80" i="2"/>
  <c r="MR78" i="2"/>
  <c r="MR72" i="2"/>
  <c r="MR74" i="2"/>
  <c r="MR70" i="2"/>
  <c r="MR68" i="2"/>
  <c r="MR66" i="2"/>
  <c r="MQ280" i="2"/>
  <c r="MQ288" i="2"/>
  <c r="MQ272" i="2"/>
  <c r="MQ264" i="2"/>
  <c r="MQ284" i="2"/>
  <c r="MQ276" i="2"/>
  <c r="MQ290" i="2"/>
  <c r="MQ286" i="2"/>
  <c r="MQ256" i="2"/>
  <c r="MQ270" i="2"/>
  <c r="MQ268" i="2"/>
  <c r="MQ282" i="2"/>
  <c r="MQ274" i="2"/>
  <c r="MQ252" i="2"/>
  <c r="MQ262" i="2"/>
  <c r="MQ278" i="2"/>
  <c r="MQ258" i="2"/>
  <c r="MQ266" i="2"/>
  <c r="MQ260" i="2"/>
  <c r="MQ254" i="2"/>
  <c r="MQ250" i="2"/>
  <c r="MQ246" i="2"/>
  <c r="MQ240" i="2"/>
  <c r="MQ248" i="2"/>
  <c r="MQ244" i="2"/>
  <c r="MQ242" i="2"/>
  <c r="MQ238" i="2"/>
  <c r="MQ236" i="2"/>
  <c r="MQ205" i="2"/>
  <c r="MQ203" i="2"/>
  <c r="MQ201" i="2"/>
  <c r="MQ199" i="2"/>
  <c r="MQ195" i="2"/>
  <c r="MQ197" i="2"/>
  <c r="MQ193" i="2"/>
  <c r="MQ191" i="2"/>
  <c r="MQ189" i="2"/>
  <c r="MQ187" i="2"/>
  <c r="MQ185" i="2"/>
  <c r="MQ183" i="2"/>
  <c r="MQ181" i="2"/>
  <c r="MQ179" i="2"/>
  <c r="MQ177" i="2"/>
  <c r="MQ175" i="2"/>
  <c r="MQ173" i="2"/>
  <c r="MQ171" i="2"/>
  <c r="MQ169" i="2"/>
  <c r="MQ167" i="2"/>
  <c r="MQ165" i="2"/>
  <c r="MQ163" i="2"/>
  <c r="MQ161" i="2"/>
  <c r="MQ159" i="2"/>
  <c r="MQ157" i="2"/>
  <c r="MQ155" i="2"/>
  <c r="MQ153" i="2"/>
  <c r="MQ151" i="2"/>
  <c r="MQ118" i="2"/>
  <c r="MQ120" i="2"/>
  <c r="MQ116" i="2"/>
  <c r="MQ114" i="2"/>
  <c r="MQ108" i="2"/>
  <c r="MQ112" i="2"/>
  <c r="MQ110" i="2"/>
  <c r="MQ106" i="2"/>
  <c r="MQ102" i="2"/>
  <c r="MQ100" i="2"/>
  <c r="MQ104" i="2"/>
  <c r="MQ92" i="2"/>
  <c r="MQ96" i="2"/>
  <c r="MQ94" i="2"/>
  <c r="MQ90" i="2"/>
  <c r="MQ98" i="2"/>
  <c r="MQ88" i="2"/>
  <c r="MQ80" i="2"/>
  <c r="MQ86" i="2"/>
  <c r="MQ84" i="2"/>
  <c r="MQ82" i="2"/>
  <c r="MQ76" i="2"/>
  <c r="MQ74" i="2"/>
  <c r="MQ78" i="2"/>
  <c r="MQ72" i="2"/>
  <c r="MQ70" i="2"/>
  <c r="MQ68" i="2"/>
  <c r="MQ66" i="2"/>
  <c r="MP288" i="2"/>
  <c r="MP276" i="2"/>
  <c r="MP284" i="2"/>
  <c r="MP282" i="2"/>
  <c r="MP266" i="2"/>
  <c r="MP286" i="2"/>
  <c r="MP260" i="2"/>
  <c r="MP278" i="2"/>
  <c r="MP280" i="2"/>
  <c r="MP258" i="2"/>
  <c r="MP268" i="2"/>
  <c r="MP274" i="2"/>
  <c r="MP290" i="2"/>
  <c r="MP270" i="2"/>
  <c r="MP272" i="2"/>
  <c r="MP254" i="2"/>
  <c r="MP264" i="2"/>
  <c r="MP248" i="2"/>
  <c r="MP262" i="2"/>
  <c r="MP244" i="2"/>
  <c r="MP256" i="2"/>
  <c r="MP242" i="2"/>
  <c r="MP250" i="2"/>
  <c r="MP238" i="2"/>
  <c r="MP252" i="2"/>
  <c r="MP246" i="2"/>
  <c r="MP240" i="2"/>
  <c r="MP236" i="2"/>
  <c r="MP205" i="2"/>
  <c r="MP203" i="2"/>
  <c r="MP201" i="2"/>
  <c r="MP199" i="2"/>
  <c r="MP197" i="2"/>
  <c r="MP195" i="2"/>
  <c r="MP187" i="2"/>
  <c r="MP193" i="2"/>
  <c r="MP185" i="2"/>
  <c r="MP191" i="2"/>
  <c r="MP183" i="2"/>
  <c r="MP189" i="2"/>
  <c r="MP179" i="2"/>
  <c r="MP175" i="2"/>
  <c r="MP181" i="2"/>
  <c r="MP173" i="2"/>
  <c r="MP171" i="2"/>
  <c r="MP177" i="2"/>
  <c r="MP169" i="2"/>
  <c r="MP167" i="2"/>
  <c r="MP165" i="2"/>
  <c r="MP163" i="2"/>
  <c r="MP161" i="2"/>
  <c r="MP159" i="2"/>
  <c r="MP157" i="2"/>
  <c r="MP155" i="2"/>
  <c r="MP153" i="2"/>
  <c r="MP151" i="2"/>
  <c r="MP120" i="2"/>
  <c r="MP118" i="2"/>
  <c r="MP116" i="2"/>
  <c r="MP114" i="2"/>
  <c r="MP110" i="2"/>
  <c r="MP108" i="2"/>
  <c r="MP112" i="2"/>
  <c r="MP106" i="2"/>
  <c r="MP104" i="2"/>
  <c r="MP102" i="2"/>
  <c r="MP100" i="2"/>
  <c r="MP98" i="2"/>
  <c r="MP96" i="2"/>
  <c r="MP90" i="2"/>
  <c r="MP94" i="2"/>
  <c r="MP92" i="2"/>
  <c r="MP88" i="2"/>
  <c r="MP84" i="2"/>
  <c r="MP82" i="2"/>
  <c r="MP86" i="2"/>
  <c r="MP80" i="2"/>
  <c r="MP74" i="2"/>
  <c r="MP78" i="2"/>
  <c r="MP76" i="2"/>
  <c r="MP72" i="2"/>
  <c r="MP70" i="2"/>
  <c r="MP68" i="2"/>
  <c r="MP66" i="2"/>
  <c r="MO284" i="2"/>
  <c r="MO272" i="2"/>
  <c r="MO278" i="2"/>
  <c r="MO276" i="2"/>
  <c r="MO290" i="2"/>
  <c r="MO288" i="2"/>
  <c r="MO270" i="2"/>
  <c r="MO280" i="2"/>
  <c r="MO244" i="2"/>
  <c r="MO262" i="2"/>
  <c r="MO252" i="2"/>
  <c r="MO238" i="2"/>
  <c r="MO260" i="2"/>
  <c r="MO256" i="2"/>
  <c r="MO286" i="2"/>
  <c r="MO274" i="2"/>
  <c r="MO268" i="2"/>
  <c r="MO250" i="2"/>
  <c r="MO282" i="2"/>
  <c r="MO246" i="2"/>
  <c r="MO254" i="2"/>
  <c r="MO248" i="2"/>
  <c r="MO266" i="2"/>
  <c r="MO264" i="2"/>
  <c r="MO258" i="2"/>
  <c r="MO236" i="2"/>
  <c r="MO242" i="2"/>
  <c r="MO240" i="2"/>
  <c r="MO205" i="2"/>
  <c r="MO193" i="2"/>
  <c r="MO203" i="2"/>
  <c r="MO191" i="2"/>
  <c r="MO195" i="2"/>
  <c r="MO197" i="2"/>
  <c r="MO199" i="2"/>
  <c r="MO201" i="2"/>
  <c r="MO189" i="2"/>
  <c r="MO185" i="2"/>
  <c r="MO181" i="2"/>
  <c r="MO183" i="2"/>
  <c r="MO187" i="2"/>
  <c r="MO177" i="2"/>
  <c r="MO167" i="2"/>
  <c r="MO169" i="2"/>
  <c r="MO173" i="2"/>
  <c r="MO175" i="2"/>
  <c r="MO179" i="2"/>
  <c r="MO171" i="2"/>
  <c r="MO161" i="2"/>
  <c r="MO159" i="2"/>
  <c r="MO163" i="2"/>
  <c r="MO165" i="2"/>
  <c r="MO157" i="2"/>
  <c r="MO155" i="2"/>
  <c r="MO153" i="2"/>
  <c r="MO151" i="2"/>
  <c r="MO114" i="2"/>
  <c r="MO116" i="2"/>
  <c r="MO110" i="2"/>
  <c r="MO120" i="2"/>
  <c r="MO112" i="2"/>
  <c r="MO118" i="2"/>
  <c r="MO108" i="2"/>
  <c r="MO104" i="2"/>
  <c r="MO90" i="2"/>
  <c r="MO98" i="2"/>
  <c r="MO102" i="2"/>
  <c r="MO96" i="2"/>
  <c r="MO100" i="2"/>
  <c r="MO106" i="2"/>
  <c r="MO92" i="2"/>
  <c r="MO94" i="2"/>
  <c r="MO82" i="2"/>
  <c r="MO88" i="2"/>
  <c r="MO84" i="2"/>
  <c r="MO78" i="2"/>
  <c r="MO80" i="2"/>
  <c r="MO86" i="2"/>
  <c r="MO74" i="2"/>
  <c r="MO70" i="2"/>
  <c r="MO72" i="2"/>
  <c r="MO76" i="2"/>
  <c r="MO68" i="2"/>
  <c r="MO66" i="2"/>
  <c r="MN254" i="2"/>
  <c r="MN272" i="2"/>
  <c r="MN282" i="2"/>
  <c r="MN278" i="2"/>
  <c r="MN268" i="2"/>
  <c r="MN276" i="2"/>
  <c r="MN262" i="2"/>
  <c r="MN266" i="2"/>
  <c r="MN274" i="2"/>
  <c r="MN264" i="2"/>
  <c r="MN250" i="2"/>
  <c r="MN244" i="2"/>
  <c r="MN238" i="2"/>
  <c r="MN286" i="2"/>
  <c r="MN280" i="2"/>
  <c r="MN256" i="2"/>
  <c r="MN248" i="2"/>
  <c r="MN240" i="2"/>
  <c r="MN288" i="2"/>
  <c r="MN290" i="2"/>
  <c r="MN270" i="2"/>
  <c r="MN260" i="2"/>
  <c r="MN258" i="2"/>
  <c r="MN246" i="2"/>
  <c r="MN284" i="2"/>
  <c r="MN242" i="2"/>
  <c r="MN236" i="2"/>
  <c r="MN252" i="2"/>
  <c r="MN205" i="2"/>
  <c r="MN203" i="2"/>
  <c r="MN193" i="2"/>
  <c r="MN195" i="2"/>
  <c r="MN197" i="2"/>
  <c r="MN201" i="2"/>
  <c r="MN199" i="2"/>
  <c r="MN191" i="2"/>
  <c r="MN187" i="2"/>
  <c r="MN185" i="2"/>
  <c r="MN179" i="2"/>
  <c r="MN181" i="2"/>
  <c r="MN189" i="2"/>
  <c r="MN183" i="2"/>
  <c r="MN175" i="2"/>
  <c r="MN177" i="2"/>
  <c r="MN169" i="2"/>
  <c r="MN171" i="2"/>
  <c r="MN167" i="2"/>
  <c r="MN173" i="2"/>
  <c r="MN163" i="2"/>
  <c r="MN159" i="2"/>
  <c r="MN161" i="2"/>
  <c r="MN165" i="2"/>
  <c r="MN155" i="2"/>
  <c r="MN157" i="2"/>
  <c r="MN153" i="2"/>
  <c r="MN151" i="2"/>
  <c r="MN120" i="2"/>
  <c r="MN118" i="2"/>
  <c r="MN116" i="2"/>
  <c r="MN108" i="2"/>
  <c r="MN114" i="2"/>
  <c r="MN112" i="2"/>
  <c r="MN110" i="2"/>
  <c r="MN106" i="2"/>
  <c r="MN102" i="2"/>
  <c r="MN100" i="2"/>
  <c r="MN104" i="2"/>
  <c r="MN94" i="2"/>
  <c r="MN98" i="2"/>
  <c r="MN96" i="2"/>
  <c r="MN92" i="2"/>
  <c r="MN90" i="2"/>
  <c r="MN88" i="2"/>
  <c r="MN86" i="2"/>
  <c r="MN84" i="2"/>
  <c r="MN82" i="2"/>
  <c r="MN80" i="2"/>
  <c r="MN76" i="2"/>
  <c r="MN74" i="2"/>
  <c r="MN72" i="2"/>
  <c r="MN78" i="2"/>
  <c r="MN70" i="2"/>
  <c r="MN68" i="2"/>
  <c r="MN66" i="2"/>
  <c r="MM272" i="2"/>
  <c r="MM276" i="2"/>
  <c r="MM268" i="2"/>
  <c r="MM290" i="2"/>
  <c r="MM252" i="2"/>
  <c r="MM278" i="2"/>
  <c r="MM274" i="2"/>
  <c r="MM254" i="2"/>
  <c r="MM270" i="2"/>
  <c r="MM258" i="2"/>
  <c r="MM246" i="2"/>
  <c r="MM260" i="2"/>
  <c r="MM288" i="2"/>
  <c r="MM250" i="2"/>
  <c r="MM256" i="2"/>
  <c r="MM244" i="2"/>
  <c r="MM282" i="2"/>
  <c r="MM264" i="2"/>
  <c r="MM280" i="2"/>
  <c r="MM266" i="2"/>
  <c r="MM262" i="2"/>
  <c r="MM284" i="2"/>
  <c r="MM248" i="2"/>
  <c r="MM286" i="2"/>
  <c r="MM238" i="2"/>
  <c r="MM240" i="2"/>
  <c r="MM242" i="2"/>
  <c r="MM236" i="2"/>
  <c r="MM205" i="2"/>
  <c r="MM203" i="2"/>
  <c r="MM201" i="2"/>
  <c r="MM199" i="2"/>
  <c r="MM197" i="2"/>
  <c r="MM193" i="2"/>
  <c r="MM195" i="2"/>
  <c r="MM191" i="2"/>
  <c r="MM189" i="2"/>
  <c r="MM185" i="2"/>
  <c r="MM187" i="2"/>
  <c r="MM183" i="2"/>
  <c r="MM181" i="2"/>
  <c r="MM179" i="2"/>
  <c r="MM177" i="2"/>
  <c r="MM175" i="2"/>
  <c r="MM171" i="2"/>
  <c r="MM169" i="2"/>
  <c r="MM173" i="2"/>
  <c r="MM167" i="2"/>
  <c r="MM165" i="2"/>
  <c r="MM163" i="2"/>
  <c r="MM159" i="2"/>
  <c r="MM161" i="2"/>
  <c r="MM157" i="2"/>
  <c r="MM155" i="2"/>
  <c r="MM153" i="2"/>
  <c r="MM151" i="2"/>
  <c r="MM116" i="2"/>
  <c r="MM118" i="2"/>
  <c r="MM120" i="2"/>
  <c r="MM114" i="2"/>
  <c r="MM110" i="2"/>
  <c r="MM102" i="2"/>
  <c r="MM106" i="2"/>
  <c r="MM108" i="2"/>
  <c r="MM112" i="2"/>
  <c r="MM104" i="2"/>
  <c r="MM100" i="2"/>
  <c r="MM98" i="2"/>
  <c r="MM94" i="2"/>
  <c r="MM92" i="2"/>
  <c r="MM96" i="2"/>
  <c r="MM88" i="2"/>
  <c r="MM90" i="2"/>
  <c r="MM86" i="2"/>
  <c r="MM80" i="2"/>
  <c r="MM84" i="2"/>
  <c r="MM82" i="2"/>
  <c r="MM74" i="2"/>
  <c r="MM78" i="2"/>
  <c r="MM76" i="2"/>
  <c r="MM72" i="2"/>
  <c r="MM70" i="2"/>
  <c r="MM68" i="2"/>
  <c r="MM66" i="2"/>
  <c r="MK290" i="2"/>
  <c r="MK288" i="2"/>
  <c r="MK286" i="2"/>
  <c r="MK282" i="2"/>
  <c r="MK284" i="2"/>
  <c r="MK264" i="2"/>
  <c r="MK276" i="2"/>
  <c r="MK268" i="2"/>
  <c r="MK280" i="2"/>
  <c r="MK278" i="2"/>
  <c r="MK274" i="2"/>
  <c r="MK270" i="2"/>
  <c r="MK272" i="2"/>
  <c r="MK266" i="2"/>
  <c r="MK256" i="2"/>
  <c r="MK258" i="2"/>
  <c r="MK252" i="2"/>
  <c r="MK260" i="2"/>
  <c r="MK262" i="2"/>
  <c r="MK248" i="2"/>
  <c r="MK250" i="2"/>
  <c r="MK254" i="2"/>
  <c r="MK246" i="2"/>
  <c r="MK242" i="2"/>
  <c r="MK244" i="2"/>
  <c r="MK240" i="2"/>
  <c r="MK238" i="2"/>
  <c r="MK236" i="2"/>
  <c r="MK203" i="2"/>
  <c r="MK205" i="2"/>
  <c r="MK197" i="2"/>
  <c r="MK201" i="2"/>
  <c r="MK195" i="2"/>
  <c r="MK191" i="2"/>
  <c r="MK199" i="2"/>
  <c r="MK185" i="2"/>
  <c r="MK193" i="2"/>
  <c r="MK187" i="2"/>
  <c r="MK189" i="2"/>
  <c r="MK181" i="2"/>
  <c r="MK183" i="2"/>
  <c r="MK177" i="2"/>
  <c r="MK179" i="2"/>
  <c r="MK175" i="2"/>
  <c r="MK173" i="2"/>
  <c r="MK169" i="2"/>
  <c r="MK167" i="2"/>
  <c r="MK171" i="2"/>
  <c r="MK163" i="2"/>
  <c r="MK165" i="2"/>
  <c r="MK161" i="2"/>
  <c r="MK159" i="2"/>
  <c r="MK157" i="2"/>
  <c r="MK155" i="2"/>
  <c r="MK153" i="2"/>
  <c r="MK151" i="2"/>
  <c r="MK120" i="2"/>
  <c r="MK118" i="2"/>
  <c r="MK114" i="2"/>
  <c r="MK100" i="2"/>
  <c r="MK116" i="2"/>
  <c r="MK110" i="2"/>
  <c r="MK112" i="2"/>
  <c r="MK108" i="2"/>
  <c r="MK106" i="2"/>
  <c r="MK102" i="2"/>
  <c r="MK96" i="2"/>
  <c r="MK104" i="2"/>
  <c r="MK94" i="2"/>
  <c r="MK92" i="2"/>
  <c r="MK98" i="2"/>
  <c r="MK90" i="2"/>
  <c r="MK88" i="2"/>
  <c r="MK86" i="2"/>
  <c r="MK84" i="2"/>
  <c r="MK82" i="2"/>
  <c r="MK78" i="2"/>
  <c r="MK80" i="2"/>
  <c r="MK76" i="2"/>
  <c r="MK74" i="2"/>
  <c r="MK72" i="2"/>
  <c r="MK70" i="2"/>
  <c r="MK68" i="2"/>
  <c r="MK66" i="2"/>
  <c r="MJ346" i="2"/>
  <c r="MK296" i="2"/>
  <c r="MJ296" i="2"/>
  <c r="MI296" i="2"/>
  <c r="MB296" i="2"/>
  <c r="LQ296" i="2"/>
  <c r="LR296" i="2"/>
  <c r="LW296" i="2"/>
  <c r="LX296" i="2"/>
  <c r="MA296" i="2"/>
  <c r="MJ290" i="2"/>
  <c r="MJ286" i="2"/>
  <c r="MJ288" i="2"/>
  <c r="MJ284" i="2"/>
  <c r="MJ282" i="2"/>
  <c r="MJ278" i="2"/>
  <c r="MJ280" i="2"/>
  <c r="MJ270" i="2"/>
  <c r="MJ274" i="2"/>
  <c r="MJ272" i="2"/>
  <c r="MJ276" i="2"/>
  <c r="MJ268" i="2"/>
  <c r="MJ264" i="2"/>
  <c r="MJ266" i="2"/>
  <c r="MJ262" i="2"/>
  <c r="MJ260" i="2"/>
  <c r="MJ256" i="2"/>
  <c r="MJ258" i="2"/>
  <c r="MJ254" i="2"/>
  <c r="MJ250" i="2"/>
  <c r="MJ252" i="2"/>
  <c r="MJ248" i="2"/>
  <c r="MJ246" i="2"/>
  <c r="MJ244" i="2"/>
  <c r="MJ242" i="2"/>
  <c r="MJ240" i="2"/>
  <c r="MJ238" i="2"/>
  <c r="MJ236" i="2"/>
  <c r="MJ205" i="2"/>
  <c r="MJ203" i="2"/>
  <c r="MJ199" i="2"/>
  <c r="MJ201" i="2"/>
  <c r="MJ193" i="2"/>
  <c r="MJ197" i="2"/>
  <c r="MJ195" i="2"/>
  <c r="MJ191" i="2"/>
  <c r="MJ187" i="2"/>
  <c r="MJ189" i="2"/>
  <c r="MJ185" i="2"/>
  <c r="MJ181" i="2"/>
  <c r="MJ179" i="2"/>
  <c r="MJ183" i="2"/>
  <c r="MJ177" i="2"/>
  <c r="MJ175" i="2"/>
  <c r="MJ173" i="2"/>
  <c r="MJ171" i="2"/>
  <c r="MJ167" i="2"/>
  <c r="MJ163" i="2"/>
  <c r="MJ169" i="2"/>
  <c r="MJ165" i="2"/>
  <c r="MJ161" i="2"/>
  <c r="MJ159" i="2"/>
  <c r="MJ157" i="2"/>
  <c r="MJ155" i="2"/>
  <c r="MJ153" i="2"/>
  <c r="MJ151" i="2"/>
  <c r="MJ118" i="2"/>
  <c r="MJ112" i="2"/>
  <c r="MJ120" i="2"/>
  <c r="MJ116" i="2"/>
  <c r="MJ114" i="2"/>
  <c r="MJ110" i="2"/>
  <c r="MJ104" i="2"/>
  <c r="MJ108" i="2"/>
  <c r="MJ102" i="2"/>
  <c r="MJ106" i="2"/>
  <c r="MJ98" i="2"/>
  <c r="MJ96" i="2"/>
  <c r="MJ100" i="2"/>
  <c r="MJ92" i="2"/>
  <c r="MJ94" i="2"/>
  <c r="MJ88" i="2"/>
  <c r="MJ86" i="2"/>
  <c r="MJ90" i="2"/>
  <c r="MJ84" i="2"/>
  <c r="MJ78" i="2"/>
  <c r="MJ82" i="2"/>
  <c r="MJ80" i="2"/>
  <c r="MJ74" i="2"/>
  <c r="MJ76" i="2"/>
  <c r="MJ72" i="2"/>
  <c r="MJ70" i="2"/>
  <c r="MJ68" i="2"/>
  <c r="MJ66" i="2"/>
  <c r="MI290" i="2"/>
  <c r="MI288" i="2"/>
  <c r="MI284" i="2"/>
  <c r="MI280" i="2"/>
  <c r="MI286" i="2"/>
  <c r="MI282" i="2"/>
  <c r="MI274" i="2"/>
  <c r="MI278" i="2"/>
  <c r="MI276" i="2"/>
  <c r="MI270" i="2"/>
  <c r="MI262" i="2"/>
  <c r="MI268" i="2"/>
  <c r="MI260" i="2"/>
  <c r="MI272" i="2"/>
  <c r="MI264" i="2"/>
  <c r="MI256" i="2"/>
  <c r="MI266" i="2"/>
  <c r="MI246" i="2"/>
  <c r="MI258" i="2"/>
  <c r="MI254" i="2"/>
  <c r="MI252" i="2"/>
  <c r="MI250" i="2"/>
  <c r="MI248" i="2"/>
  <c r="MI244" i="2"/>
  <c r="MI242" i="2"/>
  <c r="MI240" i="2"/>
  <c r="MI238" i="2"/>
  <c r="MI236" i="2"/>
  <c r="MI199" i="2"/>
  <c r="MI205" i="2"/>
  <c r="MI193" i="2"/>
  <c r="MI201" i="2"/>
  <c r="MI191" i="2"/>
  <c r="MI195" i="2"/>
  <c r="MI203" i="2"/>
  <c r="MI189" i="2"/>
  <c r="MI197" i="2"/>
  <c r="MI183" i="2"/>
  <c r="MI187" i="2"/>
  <c r="MI181" i="2"/>
  <c r="MI185" i="2"/>
  <c r="MI163" i="2"/>
  <c r="MI171" i="2"/>
  <c r="MI179" i="2"/>
  <c r="MI177" i="2"/>
  <c r="MI175" i="2"/>
  <c r="MI173" i="2"/>
  <c r="MI169" i="2"/>
  <c r="MI159" i="2"/>
  <c r="MI167" i="2"/>
  <c r="MI157" i="2"/>
  <c r="MI161" i="2"/>
  <c r="MI165" i="2"/>
  <c r="MI155" i="2"/>
  <c r="MI153" i="2"/>
  <c r="MI151" i="2"/>
  <c r="MI118" i="2"/>
  <c r="MI108" i="2"/>
  <c r="MI120" i="2"/>
  <c r="MI116" i="2"/>
  <c r="MI114" i="2"/>
  <c r="MI112" i="2"/>
  <c r="MI106" i="2"/>
  <c r="MI100" i="2"/>
  <c r="MI98" i="2"/>
  <c r="MI90" i="2"/>
  <c r="MI110" i="2"/>
  <c r="MI104" i="2"/>
  <c r="MI96" i="2"/>
  <c r="MI92" i="2"/>
  <c r="MI88" i="2"/>
  <c r="MI102" i="2"/>
  <c r="MI94" i="2"/>
  <c r="MI84" i="2"/>
  <c r="MI82" i="2"/>
  <c r="MI86" i="2"/>
  <c r="MI80" i="2"/>
  <c r="MI78" i="2"/>
  <c r="MI76" i="2"/>
  <c r="MI72" i="2"/>
  <c r="MI74" i="2"/>
  <c r="MI70" i="2"/>
  <c r="MI68" i="2"/>
  <c r="MI66" i="2"/>
  <c r="MH290" i="2"/>
  <c r="MH286" i="2"/>
  <c r="MH288" i="2"/>
  <c r="MH284" i="2"/>
  <c r="MH282" i="2"/>
  <c r="MH278" i="2"/>
  <c r="MH280" i="2"/>
  <c r="MH276" i="2"/>
  <c r="MH272" i="2"/>
  <c r="MH274" i="2"/>
  <c r="MH270" i="2"/>
  <c r="MH268" i="2"/>
  <c r="MH266" i="2"/>
  <c r="MH262" i="2"/>
  <c r="MH264" i="2"/>
  <c r="MH260" i="2"/>
  <c r="MH258" i="2"/>
  <c r="MH256" i="2"/>
  <c r="MH254" i="2"/>
  <c r="MH252" i="2"/>
  <c r="MH248" i="2"/>
  <c r="MH250" i="2"/>
  <c r="MH246" i="2"/>
  <c r="MH244" i="2"/>
  <c r="MH242" i="2"/>
  <c r="MH238" i="2"/>
  <c r="MH240" i="2"/>
  <c r="MH236" i="2"/>
  <c r="MH201" i="2"/>
  <c r="MH203" i="2"/>
  <c r="MH205" i="2"/>
  <c r="MH195" i="2"/>
  <c r="MH197" i="2"/>
  <c r="MH199" i="2"/>
  <c r="MH193" i="2"/>
  <c r="MH191" i="2"/>
  <c r="MH189" i="2"/>
  <c r="MH187" i="2"/>
  <c r="MH183" i="2"/>
  <c r="MH185" i="2"/>
  <c r="MH179" i="2"/>
  <c r="MH181" i="2"/>
  <c r="MH175" i="2"/>
  <c r="MH173" i="2"/>
  <c r="MH177" i="2"/>
  <c r="MH171" i="2"/>
  <c r="MH165" i="2"/>
  <c r="MH169" i="2"/>
  <c r="MH167" i="2"/>
  <c r="MH163" i="2"/>
  <c r="MH159" i="2"/>
  <c r="MH161" i="2"/>
  <c r="MH157" i="2"/>
  <c r="MH155" i="2"/>
  <c r="MH153" i="2"/>
  <c r="MH151" i="2"/>
  <c r="MH120" i="2"/>
  <c r="MH118" i="2"/>
  <c r="MH116" i="2"/>
  <c r="MH114" i="2"/>
  <c r="MH108" i="2"/>
  <c r="MH106" i="2"/>
  <c r="MH110" i="2"/>
  <c r="MH112" i="2"/>
  <c r="MH102" i="2"/>
  <c r="MH104" i="2"/>
  <c r="MH96" i="2"/>
  <c r="MH94" i="2"/>
  <c r="MH100" i="2"/>
  <c r="MH98" i="2"/>
  <c r="MH92" i="2"/>
  <c r="MH90" i="2"/>
  <c r="MH88" i="2"/>
  <c r="MH86" i="2"/>
  <c r="MH84" i="2"/>
  <c r="MH80" i="2"/>
  <c r="MH82" i="2"/>
  <c r="MH74" i="2"/>
  <c r="MH78" i="2"/>
  <c r="MH76" i="2"/>
  <c r="MH72" i="2"/>
  <c r="MH68" i="2"/>
  <c r="MH70" i="2"/>
  <c r="MH66" i="2"/>
  <c r="MG288" i="2"/>
  <c r="MG290" i="2"/>
  <c r="MG286" i="2"/>
  <c r="MG282" i="2"/>
  <c r="MG284" i="2"/>
  <c r="MG280" i="2"/>
  <c r="MG278" i="2"/>
  <c r="MG276" i="2"/>
  <c r="MG268" i="2"/>
  <c r="MG270" i="2"/>
  <c r="MG274" i="2"/>
  <c r="MG272" i="2"/>
  <c r="MG264" i="2"/>
  <c r="MG262" i="2"/>
  <c r="MG266" i="2"/>
  <c r="MG258" i="2"/>
  <c r="MG260" i="2"/>
  <c r="MG254" i="2"/>
  <c r="MG256" i="2"/>
  <c r="MG252" i="2"/>
  <c r="MG250" i="2"/>
  <c r="MG248" i="2"/>
  <c r="MG244" i="2"/>
  <c r="MG246" i="2"/>
  <c r="MG242" i="2"/>
  <c r="MG240" i="2"/>
  <c r="MG238" i="2"/>
  <c r="MG236" i="2"/>
  <c r="MG201" i="2"/>
  <c r="MG205" i="2"/>
  <c r="MG203" i="2"/>
  <c r="MG199" i="2"/>
  <c r="MG197" i="2"/>
  <c r="MG193" i="2"/>
  <c r="MG195" i="2"/>
  <c r="MG191" i="2"/>
  <c r="MG189" i="2"/>
  <c r="MG187" i="2"/>
  <c r="MG183" i="2"/>
  <c r="MG185" i="2"/>
  <c r="MG179" i="2"/>
  <c r="MG181" i="2"/>
  <c r="MG175" i="2"/>
  <c r="MG173" i="2"/>
  <c r="MG177" i="2"/>
  <c r="MG171" i="2"/>
  <c r="MG169" i="2"/>
  <c r="MG165" i="2"/>
  <c r="MG167" i="2"/>
  <c r="MG163" i="2"/>
  <c r="MG159" i="2"/>
  <c r="MG161" i="2"/>
  <c r="MG157" i="2"/>
  <c r="MG155" i="2"/>
  <c r="MG153" i="2"/>
  <c r="MG151" i="2"/>
  <c r="MG120" i="2"/>
  <c r="MG114" i="2"/>
  <c r="MG116" i="2"/>
  <c r="MG118" i="2"/>
  <c r="MG110" i="2"/>
  <c r="MG112" i="2"/>
  <c r="MG104" i="2"/>
  <c r="MG106" i="2"/>
  <c r="MG108" i="2"/>
  <c r="MG102" i="2"/>
  <c r="MG98" i="2"/>
  <c r="MG100" i="2"/>
  <c r="MG92" i="2"/>
  <c r="MG94" i="2"/>
  <c r="MG96" i="2"/>
  <c r="MG90" i="2"/>
  <c r="MG88" i="2"/>
  <c r="MG84" i="2"/>
  <c r="MG86" i="2"/>
  <c r="MG82" i="2"/>
  <c r="MG78" i="2"/>
  <c r="MG80" i="2"/>
  <c r="MG74" i="2"/>
  <c r="MG76" i="2"/>
  <c r="MG72" i="2"/>
  <c r="MG68" i="2"/>
  <c r="MG70" i="2"/>
  <c r="MG66" i="2"/>
  <c r="MF286" i="2"/>
  <c r="MF288" i="2"/>
  <c r="MF290" i="2"/>
  <c r="MF284" i="2"/>
  <c r="MF282" i="2"/>
  <c r="MF278" i="2"/>
  <c r="MF276" i="2"/>
  <c r="MF280" i="2"/>
  <c r="MF268" i="2"/>
  <c r="MF270" i="2"/>
  <c r="MF274" i="2"/>
  <c r="MF272" i="2"/>
  <c r="MF264" i="2"/>
  <c r="MF266" i="2"/>
  <c r="MF262" i="2"/>
  <c r="MF260" i="2"/>
  <c r="MF258" i="2"/>
  <c r="MF256" i="2"/>
  <c r="MF254" i="2"/>
  <c r="MF248" i="2"/>
  <c r="MF252" i="2"/>
  <c r="MF250" i="2"/>
  <c r="MF244" i="2"/>
  <c r="MF246" i="2"/>
  <c r="MF242" i="2"/>
  <c r="MF238" i="2"/>
  <c r="MF240" i="2"/>
  <c r="MF236" i="2"/>
  <c r="MF205" i="2"/>
  <c r="MF201" i="2"/>
  <c r="MF193" i="2"/>
  <c r="MF203" i="2"/>
  <c r="MF195" i="2"/>
  <c r="MF197" i="2"/>
  <c r="MF199" i="2"/>
  <c r="MF189" i="2"/>
  <c r="MF191" i="2"/>
  <c r="MF185" i="2"/>
  <c r="MF187" i="2"/>
  <c r="MF181" i="2"/>
  <c r="MF183" i="2"/>
  <c r="MF175" i="2"/>
  <c r="MF173" i="2"/>
  <c r="MF177" i="2"/>
  <c r="MF179" i="2"/>
  <c r="MF171" i="2"/>
  <c r="MF165" i="2"/>
  <c r="MF167" i="2"/>
  <c r="MF163" i="2"/>
  <c r="MF169" i="2"/>
  <c r="MF157" i="2"/>
  <c r="MF161" i="2"/>
  <c r="MF159" i="2"/>
  <c r="MF155" i="2"/>
  <c r="MF153" i="2"/>
  <c r="MF151" i="2"/>
  <c r="MF120" i="2"/>
  <c r="MF116" i="2"/>
  <c r="MF118" i="2"/>
  <c r="MF114" i="2"/>
  <c r="MF106" i="2"/>
  <c r="MF104" i="2"/>
  <c r="MF110" i="2"/>
  <c r="MF112" i="2"/>
  <c r="MF108" i="2"/>
  <c r="MF102" i="2"/>
  <c r="MF92" i="2"/>
  <c r="MF94" i="2"/>
  <c r="MF98" i="2"/>
  <c r="MF100" i="2"/>
  <c r="MF90" i="2"/>
  <c r="MF96" i="2"/>
  <c r="MF88" i="2"/>
  <c r="MF84" i="2"/>
  <c r="MF86" i="2"/>
  <c r="MF82" i="2"/>
  <c r="MF78" i="2"/>
  <c r="MF74" i="2"/>
  <c r="MF76" i="2"/>
  <c r="MF80" i="2"/>
  <c r="MF72" i="2"/>
  <c r="MF70" i="2"/>
  <c r="MF68" i="2"/>
  <c r="MF66" i="2"/>
  <c r="ME288" i="2"/>
  <c r="ME290" i="2"/>
  <c r="ME286" i="2"/>
  <c r="ME284" i="2"/>
  <c r="ME280" i="2"/>
  <c r="ME282" i="2"/>
  <c r="ME276" i="2"/>
  <c r="ME274" i="2"/>
  <c r="ME278" i="2"/>
  <c r="ME272" i="2"/>
  <c r="ME266" i="2"/>
  <c r="ME270" i="2"/>
  <c r="ME264" i="2"/>
  <c r="ME268" i="2"/>
  <c r="ME262" i="2"/>
  <c r="ME260" i="2"/>
  <c r="ME258" i="2"/>
  <c r="ME256" i="2"/>
  <c r="ME250" i="2"/>
  <c r="ME254" i="2"/>
  <c r="ME252" i="2"/>
  <c r="ME246" i="2"/>
  <c r="ME248" i="2"/>
  <c r="ME244" i="2"/>
  <c r="ME242" i="2"/>
  <c r="ME240" i="2"/>
  <c r="ME238" i="2"/>
  <c r="ME236" i="2"/>
  <c r="ME205" i="2"/>
  <c r="ME203" i="2"/>
  <c r="ME201" i="2"/>
  <c r="ME199" i="2"/>
  <c r="ME197" i="2"/>
  <c r="ME193" i="2"/>
  <c r="ME195" i="2"/>
  <c r="ME191" i="2"/>
  <c r="ME189" i="2"/>
  <c r="ME187" i="2"/>
  <c r="ME185" i="2"/>
  <c r="ME183" i="2"/>
  <c r="ME181" i="2"/>
  <c r="ME177" i="2"/>
  <c r="ME175" i="2"/>
  <c r="ME179" i="2"/>
  <c r="ME173" i="2"/>
  <c r="ME171" i="2"/>
  <c r="ME169" i="2"/>
  <c r="ME167" i="2"/>
  <c r="ME165" i="2"/>
  <c r="ME163" i="2"/>
  <c r="ME161" i="2"/>
  <c r="ME157" i="2"/>
  <c r="ME159" i="2"/>
  <c r="ME155" i="2"/>
  <c r="ME153" i="2"/>
  <c r="ME151" i="2"/>
  <c r="ME118" i="2"/>
  <c r="ME120" i="2"/>
  <c r="ME116" i="2"/>
  <c r="ME114" i="2"/>
  <c r="ME112" i="2"/>
  <c r="ME108" i="2"/>
  <c r="ME106" i="2"/>
  <c r="ME110" i="2"/>
  <c r="ME100" i="2"/>
  <c r="ME102" i="2"/>
  <c r="ME104" i="2"/>
  <c r="ME98" i="2"/>
  <c r="ME96" i="2"/>
  <c r="ME92" i="2"/>
  <c r="ME94" i="2"/>
  <c r="ME90" i="2"/>
  <c r="ME88" i="2"/>
  <c r="ME86" i="2"/>
  <c r="ME84" i="2"/>
  <c r="ME80" i="2"/>
  <c r="ME82" i="2"/>
  <c r="ME78" i="2"/>
  <c r="ME76" i="2"/>
  <c r="ME74" i="2"/>
  <c r="ME72" i="2"/>
  <c r="ME70" i="2"/>
  <c r="ME68" i="2"/>
  <c r="ME66" i="2"/>
  <c r="MD290" i="2"/>
  <c r="MD288" i="2"/>
  <c r="MD286" i="2"/>
  <c r="MD282" i="2"/>
  <c r="MD284" i="2"/>
  <c r="MD280" i="2"/>
  <c r="MD278" i="2"/>
  <c r="MD276" i="2"/>
  <c r="MD274" i="2"/>
  <c r="MD272" i="2"/>
  <c r="MD270" i="2"/>
  <c r="MD268" i="2"/>
  <c r="MD266" i="2"/>
  <c r="MD260" i="2"/>
  <c r="MD264" i="2"/>
  <c r="MD262" i="2"/>
  <c r="MD258" i="2"/>
  <c r="MD256" i="2"/>
  <c r="MD254" i="2"/>
  <c r="MD250" i="2"/>
  <c r="MD248" i="2"/>
  <c r="MD252" i="2"/>
  <c r="MD246" i="2"/>
  <c r="MD244" i="2"/>
  <c r="MD242" i="2"/>
  <c r="MD240" i="2"/>
  <c r="MD238" i="2"/>
  <c r="MD236" i="2"/>
  <c r="MD205" i="2"/>
  <c r="MD201" i="2"/>
  <c r="MD203" i="2"/>
  <c r="MD199" i="2"/>
  <c r="MD197" i="2"/>
  <c r="MD195" i="2"/>
  <c r="MD191" i="2"/>
  <c r="MD193" i="2"/>
  <c r="MD189" i="2"/>
  <c r="MD187" i="2"/>
  <c r="MD185" i="2"/>
  <c r="MD183" i="2"/>
  <c r="MD181" i="2"/>
  <c r="MD179" i="2"/>
  <c r="MD177" i="2"/>
  <c r="MD169" i="2"/>
  <c r="MD175" i="2"/>
  <c r="MD167" i="2"/>
  <c r="MD173" i="2"/>
  <c r="MD171" i="2"/>
  <c r="MD165" i="2"/>
  <c r="MD161" i="2"/>
  <c r="MD159" i="2"/>
  <c r="MD163" i="2"/>
  <c r="MD157" i="2"/>
  <c r="MD155" i="2"/>
  <c r="MD153" i="2"/>
  <c r="MD151" i="2"/>
  <c r="MD120" i="2"/>
  <c r="MD118" i="2"/>
  <c r="MD114" i="2"/>
  <c r="MD116" i="2"/>
  <c r="MD110" i="2"/>
  <c r="MD108" i="2"/>
  <c r="MD112" i="2"/>
  <c r="MD106" i="2"/>
  <c r="MD104" i="2"/>
  <c r="MD100" i="2"/>
  <c r="MD98" i="2"/>
  <c r="MD102" i="2"/>
  <c r="MD94" i="2"/>
  <c r="MD96" i="2"/>
  <c r="MD92" i="2"/>
  <c r="MD88" i="2"/>
  <c r="MD90" i="2"/>
  <c r="MD86" i="2"/>
  <c r="MD84" i="2"/>
  <c r="MD80" i="2"/>
  <c r="MD82" i="2"/>
  <c r="MD74" i="2"/>
  <c r="MD78" i="2"/>
  <c r="MD76" i="2"/>
  <c r="MD72" i="2"/>
  <c r="MD70" i="2"/>
  <c r="MD68" i="2"/>
  <c r="MD66" i="2"/>
  <c r="MC290" i="2"/>
  <c r="MC284" i="2"/>
  <c r="MC286" i="2"/>
  <c r="MC288" i="2"/>
  <c r="MC282" i="2"/>
  <c r="MC280" i="2"/>
  <c r="MC278" i="2"/>
  <c r="MC274" i="2"/>
  <c r="MC276" i="2"/>
  <c r="MC272" i="2"/>
  <c r="MC270" i="2"/>
  <c r="MC268" i="2"/>
  <c r="MC266" i="2"/>
  <c r="MC262" i="2"/>
  <c r="MC260" i="2"/>
  <c r="MC264" i="2"/>
  <c r="MC258" i="2"/>
  <c r="MC256" i="2"/>
  <c r="MC254" i="2"/>
  <c r="MC248" i="2"/>
  <c r="MC252" i="2"/>
  <c r="MC246" i="2"/>
  <c r="MC250" i="2"/>
  <c r="MC242" i="2"/>
  <c r="MC244" i="2"/>
  <c r="MC238" i="2"/>
  <c r="MC240" i="2"/>
  <c r="MC236" i="2"/>
  <c r="MC205" i="2"/>
  <c r="MC203" i="2"/>
  <c r="MC201" i="2"/>
  <c r="MC199" i="2"/>
  <c r="MC195" i="2"/>
  <c r="MC197" i="2"/>
  <c r="MC191" i="2"/>
  <c r="MC189" i="2"/>
  <c r="MC193" i="2"/>
  <c r="MC185" i="2"/>
  <c r="MC187" i="2"/>
  <c r="MC181" i="2"/>
  <c r="MC179" i="2"/>
  <c r="MC183" i="2"/>
  <c r="MC177" i="2"/>
  <c r="MC175" i="2"/>
  <c r="MC169" i="2"/>
  <c r="MC173" i="2"/>
  <c r="MC171" i="2"/>
  <c r="MC167" i="2"/>
  <c r="MC161" i="2"/>
  <c r="MC165" i="2"/>
  <c r="MC163" i="2"/>
  <c r="MC159" i="2"/>
  <c r="MC157" i="2"/>
  <c r="MC155" i="2"/>
  <c r="MC153" i="2"/>
  <c r="MC151" i="2"/>
  <c r="MC118" i="2"/>
  <c r="MC120" i="2"/>
  <c r="MC116" i="2"/>
  <c r="MC114" i="2"/>
  <c r="MC112" i="2"/>
  <c r="MC110" i="2"/>
  <c r="MC102" i="2"/>
  <c r="MC106" i="2"/>
  <c r="MC108" i="2"/>
  <c r="MC104" i="2"/>
  <c r="MC98" i="2"/>
  <c r="MC100" i="2"/>
  <c r="MC94" i="2"/>
  <c r="MC96" i="2"/>
  <c r="MC92" i="2"/>
  <c r="MC90" i="2"/>
  <c r="MC88" i="2"/>
  <c r="MC86" i="2"/>
  <c r="MC84" i="2"/>
  <c r="MC82" i="2"/>
  <c r="MC78" i="2"/>
  <c r="MC80" i="2"/>
  <c r="MC76" i="2"/>
  <c r="MC74" i="2"/>
  <c r="MC72" i="2"/>
  <c r="MC68" i="2"/>
  <c r="MC70" i="2"/>
  <c r="MC66" i="2"/>
  <c r="OR88" i="1"/>
  <c r="OR116" i="1"/>
  <c r="MB290" i="2"/>
  <c r="MB286" i="2"/>
  <c r="MB288" i="2"/>
  <c r="MB284" i="2"/>
  <c r="MB278" i="2"/>
  <c r="MB282" i="2"/>
  <c r="MB280" i="2"/>
  <c r="MB274" i="2"/>
  <c r="MB272" i="2"/>
  <c r="MB270" i="2"/>
  <c r="MB276" i="2"/>
  <c r="MB262" i="2"/>
  <c r="MB266" i="2"/>
  <c r="MB264" i="2"/>
  <c r="MB268" i="2"/>
  <c r="MB260" i="2"/>
  <c r="MB254" i="2"/>
  <c r="MB258" i="2"/>
  <c r="MB256" i="2"/>
  <c r="MB252" i="2"/>
  <c r="MB246" i="2"/>
  <c r="MB250" i="2"/>
  <c r="MB248" i="2"/>
  <c r="MB242" i="2"/>
  <c r="MB244" i="2"/>
  <c r="MB240" i="2"/>
  <c r="MB238" i="2"/>
  <c r="MB236" i="2"/>
  <c r="MB205" i="2"/>
  <c r="MB199" i="2"/>
  <c r="MB203" i="2"/>
  <c r="MB201" i="2"/>
  <c r="MB193" i="2"/>
  <c r="MB197" i="2"/>
  <c r="MB195" i="2"/>
  <c r="MB191" i="2"/>
  <c r="MB189" i="2"/>
  <c r="MB187" i="2"/>
  <c r="MB185" i="2"/>
  <c r="MB181" i="2"/>
  <c r="MB183" i="2"/>
  <c r="MB179" i="2"/>
  <c r="MB173" i="2"/>
  <c r="MB171" i="2"/>
  <c r="MB177" i="2"/>
  <c r="MB175" i="2"/>
  <c r="MB169" i="2"/>
  <c r="MB167" i="2"/>
  <c r="MB159" i="2"/>
  <c r="MB165" i="2"/>
  <c r="MB161" i="2"/>
  <c r="MB163" i="2"/>
  <c r="MB157" i="2"/>
  <c r="MB155" i="2"/>
  <c r="MB153" i="2"/>
  <c r="MB151" i="2"/>
  <c r="MB116" i="2"/>
  <c r="MB118" i="2"/>
  <c r="MB112" i="2"/>
  <c r="MB120" i="2"/>
  <c r="MB114" i="2"/>
  <c r="MB110" i="2"/>
  <c r="MB108" i="2"/>
  <c r="MB104" i="2"/>
  <c r="MB106" i="2"/>
  <c r="MB100" i="2"/>
  <c r="MB102" i="2"/>
  <c r="MB96" i="2"/>
  <c r="MB88" i="2"/>
  <c r="MB98" i="2"/>
  <c r="MB92" i="2"/>
  <c r="MB94" i="2"/>
  <c r="MB90" i="2"/>
  <c r="MB86" i="2"/>
  <c r="MB84" i="2"/>
  <c r="MB82" i="2"/>
  <c r="MB80" i="2"/>
  <c r="MB76" i="2"/>
  <c r="MB78" i="2"/>
  <c r="MB74" i="2"/>
  <c r="MB72" i="2"/>
  <c r="MB68" i="2"/>
  <c r="MB70" i="2"/>
  <c r="MB66" i="2"/>
  <c r="MA288" i="2"/>
  <c r="MA290" i="2"/>
  <c r="MA286" i="2"/>
  <c r="MA284" i="2"/>
  <c r="MA282" i="2"/>
  <c r="MA278" i="2"/>
  <c r="MA276" i="2"/>
  <c r="MA280" i="2"/>
  <c r="MA274" i="2"/>
  <c r="MA268" i="2"/>
  <c r="MA270" i="2"/>
  <c r="MA272" i="2"/>
  <c r="MA264" i="2"/>
  <c r="MA266" i="2"/>
  <c r="MA262" i="2"/>
  <c r="MA260" i="2"/>
  <c r="MA256" i="2"/>
  <c r="MA258" i="2"/>
  <c r="MA252" i="2"/>
  <c r="MA254" i="2"/>
  <c r="MA250" i="2"/>
  <c r="MA248" i="2"/>
  <c r="MA246" i="2"/>
  <c r="MA244" i="2"/>
  <c r="MA242" i="2"/>
  <c r="MA240" i="2"/>
  <c r="MA238" i="2"/>
  <c r="MA236" i="2"/>
  <c r="MA201" i="2"/>
  <c r="MA203" i="2"/>
  <c r="MA205" i="2"/>
  <c r="MA199" i="2"/>
  <c r="MA197" i="2"/>
  <c r="MA191" i="2"/>
  <c r="MA195" i="2"/>
  <c r="MA189" i="2"/>
  <c r="MA193" i="2"/>
  <c r="MA187" i="2"/>
  <c r="MA185" i="2"/>
  <c r="MA181" i="2"/>
  <c r="MA177" i="2"/>
  <c r="MA179" i="2"/>
  <c r="MA175" i="2"/>
  <c r="MA169" i="2"/>
  <c r="MA171" i="2"/>
  <c r="MA173" i="2"/>
  <c r="MA183" i="2"/>
  <c r="MA159" i="2"/>
  <c r="MA167" i="2"/>
  <c r="MA157" i="2"/>
  <c r="MA165" i="2"/>
  <c r="MA163" i="2"/>
  <c r="MA161" i="2"/>
  <c r="MA155" i="2"/>
  <c r="MA153" i="2"/>
  <c r="MA151" i="2"/>
  <c r="MA120" i="2"/>
  <c r="MA116" i="2"/>
  <c r="MA114" i="2"/>
  <c r="MA118" i="2"/>
  <c r="MA108" i="2"/>
  <c r="MA110" i="2"/>
  <c r="MA112" i="2"/>
  <c r="MA106" i="2"/>
  <c r="MA102" i="2"/>
  <c r="MA104" i="2"/>
  <c r="MA100" i="2"/>
  <c r="MA96" i="2"/>
  <c r="MA98" i="2"/>
  <c r="MA94" i="2"/>
  <c r="MA86" i="2"/>
  <c r="MA92" i="2"/>
  <c r="MA88" i="2"/>
  <c r="MA90" i="2"/>
  <c r="MA84" i="2"/>
  <c r="MA80" i="2"/>
  <c r="MA82" i="2"/>
  <c r="MA78" i="2"/>
  <c r="MA74" i="2"/>
  <c r="MA76" i="2"/>
  <c r="MA70" i="2"/>
  <c r="MA72" i="2"/>
  <c r="MA68" i="2"/>
  <c r="MA66" i="2"/>
  <c r="LZ290" i="2"/>
  <c r="LZ288" i="2"/>
  <c r="LZ284" i="2"/>
  <c r="LZ286" i="2"/>
  <c r="LZ282" i="2"/>
  <c r="LZ280" i="2"/>
  <c r="LZ278" i="2"/>
  <c r="LZ276" i="2"/>
  <c r="LZ274" i="2"/>
  <c r="LZ272" i="2"/>
  <c r="LZ270" i="2"/>
  <c r="LZ266" i="2"/>
  <c r="LZ268" i="2"/>
  <c r="LZ264" i="2"/>
  <c r="LZ262" i="2"/>
  <c r="LZ258" i="2"/>
  <c r="LZ260" i="2"/>
  <c r="LZ254" i="2"/>
  <c r="LZ256" i="2"/>
  <c r="LZ252" i="2"/>
  <c r="LZ250" i="2"/>
  <c r="LZ248" i="2"/>
  <c r="LZ246" i="2"/>
  <c r="LZ244" i="2"/>
  <c r="LZ242" i="2"/>
  <c r="LZ240" i="2"/>
  <c r="LZ238" i="2"/>
  <c r="LZ236" i="2"/>
  <c r="LZ205" i="2"/>
  <c r="LZ203" i="2"/>
  <c r="LZ201" i="2"/>
  <c r="LZ199" i="2"/>
  <c r="LZ197" i="2"/>
  <c r="LZ193" i="2"/>
  <c r="LZ195" i="2"/>
  <c r="LZ189" i="2"/>
  <c r="LZ191" i="2"/>
  <c r="LZ187" i="2"/>
  <c r="LZ185" i="2"/>
  <c r="LZ183" i="2"/>
  <c r="LZ181" i="2"/>
  <c r="LZ179" i="2"/>
  <c r="LZ177" i="2"/>
  <c r="LZ169" i="2"/>
  <c r="LZ173" i="2"/>
  <c r="LZ171" i="2"/>
  <c r="LZ175" i="2"/>
  <c r="LZ165" i="2"/>
  <c r="LZ167" i="2"/>
  <c r="LZ161" i="2"/>
  <c r="LZ163" i="2"/>
  <c r="LZ159" i="2"/>
  <c r="LZ157" i="2"/>
  <c r="LZ155" i="2"/>
  <c r="LZ153" i="2"/>
  <c r="LZ151" i="2"/>
  <c r="LZ120" i="2"/>
  <c r="LZ118" i="2"/>
  <c r="LZ114" i="2"/>
  <c r="LZ116" i="2"/>
  <c r="LZ106" i="2"/>
  <c r="LZ112" i="2"/>
  <c r="LZ110" i="2"/>
  <c r="LZ108" i="2"/>
  <c r="LZ104" i="2"/>
  <c r="LZ102" i="2"/>
  <c r="LZ100" i="2"/>
  <c r="LZ96" i="2"/>
  <c r="LZ98" i="2"/>
  <c r="LZ94" i="2"/>
  <c r="LZ90" i="2"/>
  <c r="LZ92" i="2"/>
  <c r="LZ88" i="2"/>
  <c r="LZ86" i="2"/>
  <c r="LZ84" i="2"/>
  <c r="LZ78" i="2"/>
  <c r="LZ82" i="2"/>
  <c r="LZ80" i="2"/>
  <c r="LZ74" i="2"/>
  <c r="LZ76" i="2"/>
  <c r="LZ72" i="2"/>
  <c r="LZ70" i="2"/>
  <c r="LZ68" i="2"/>
  <c r="LZ66" i="2"/>
  <c r="LY288" i="2"/>
  <c r="LY290" i="2"/>
  <c r="LY286" i="2"/>
  <c r="LY284" i="2"/>
  <c r="LY282" i="2"/>
  <c r="LY280" i="2"/>
  <c r="LY278" i="2"/>
  <c r="LY276" i="2"/>
  <c r="LY274" i="2"/>
  <c r="LY270" i="2"/>
  <c r="LY272" i="2"/>
  <c r="LY266" i="2"/>
  <c r="LY264" i="2"/>
  <c r="LY268" i="2"/>
  <c r="LY262" i="2"/>
  <c r="LY258" i="2"/>
  <c r="LY260" i="2"/>
  <c r="LY254" i="2"/>
  <c r="LY256" i="2"/>
  <c r="LY252" i="2"/>
  <c r="LY250" i="2"/>
  <c r="LY248" i="2"/>
  <c r="LY246" i="2"/>
  <c r="LY244" i="2"/>
  <c r="LY242" i="2"/>
  <c r="LY240" i="2"/>
  <c r="LY238" i="2"/>
  <c r="LY236" i="2"/>
  <c r="LY203" i="2"/>
  <c r="LY205" i="2"/>
  <c r="LY201" i="2"/>
  <c r="LY199" i="2"/>
  <c r="LY197" i="2"/>
  <c r="LY195" i="2"/>
  <c r="LY193" i="2"/>
  <c r="LY191" i="2"/>
  <c r="LY189" i="2"/>
  <c r="LY187" i="2"/>
  <c r="LY185" i="2"/>
  <c r="LY183" i="2"/>
  <c r="LY181" i="2"/>
  <c r="LY179" i="2"/>
  <c r="LY177" i="2"/>
  <c r="LY171" i="2"/>
  <c r="LY169" i="2"/>
  <c r="LY175" i="2"/>
  <c r="LY173" i="2"/>
  <c r="LY167" i="2"/>
  <c r="LY163" i="2"/>
  <c r="LY165" i="2"/>
  <c r="LY161" i="2"/>
  <c r="LY159" i="2"/>
  <c r="LY157" i="2"/>
  <c r="LY155" i="2"/>
  <c r="LY153" i="2"/>
  <c r="LY151" i="2"/>
  <c r="LY120" i="2"/>
  <c r="LY118" i="2"/>
  <c r="LY116" i="2"/>
  <c r="LY114" i="2"/>
  <c r="LY108" i="2"/>
  <c r="LY106" i="2"/>
  <c r="LY110" i="2"/>
  <c r="LY112" i="2"/>
  <c r="LY104" i="2"/>
  <c r="LY102" i="2"/>
  <c r="LY100" i="2"/>
  <c r="LY98" i="2"/>
  <c r="LY96" i="2"/>
  <c r="LY94" i="2"/>
  <c r="LY92" i="2"/>
  <c r="LY88" i="2"/>
  <c r="LY86" i="2"/>
  <c r="LY90" i="2"/>
  <c r="LY84" i="2"/>
  <c r="LY80" i="2"/>
  <c r="LY78" i="2"/>
  <c r="LY82" i="2"/>
  <c r="LY76" i="2"/>
  <c r="LY74" i="2"/>
  <c r="LY72" i="2"/>
  <c r="LY70" i="2"/>
  <c r="LY68" i="2"/>
  <c r="LY66" i="2"/>
  <c r="AK37" i="2"/>
  <c r="AK22" i="2"/>
  <c r="AK16" i="2"/>
  <c r="QT88" i="1"/>
  <c r="LX288" i="2"/>
  <c r="LX286" i="2"/>
  <c r="LX290" i="2"/>
  <c r="LX282" i="2"/>
  <c r="LX284" i="2"/>
  <c r="LX278" i="2"/>
  <c r="LX280" i="2"/>
  <c r="LX276" i="2"/>
  <c r="LX274" i="2"/>
  <c r="LX270" i="2"/>
  <c r="LX266" i="2"/>
  <c r="LX272" i="2"/>
  <c r="LX268" i="2"/>
  <c r="LX264" i="2"/>
  <c r="LX260" i="2"/>
  <c r="LX262" i="2"/>
  <c r="LX258" i="2"/>
  <c r="LX254" i="2"/>
  <c r="LX256" i="2"/>
  <c r="LX250" i="2"/>
  <c r="LX252" i="2"/>
  <c r="LX248" i="2"/>
  <c r="LX246" i="2"/>
  <c r="LX244" i="2"/>
  <c r="LX242" i="2"/>
  <c r="LX240" i="2"/>
  <c r="LX238" i="2"/>
  <c r="LX236" i="2"/>
  <c r="LX205" i="2"/>
  <c r="LX203" i="2"/>
  <c r="LX201" i="2"/>
  <c r="LX193" i="2"/>
  <c r="LX189" i="2"/>
  <c r="LX197" i="2"/>
  <c r="LX199" i="2"/>
  <c r="LX195" i="2"/>
  <c r="LX191" i="2"/>
  <c r="LX187" i="2"/>
  <c r="LX185" i="2"/>
  <c r="LX173" i="2"/>
  <c r="LX181" i="2"/>
  <c r="LX183" i="2"/>
  <c r="LX177" i="2"/>
  <c r="LX179" i="2"/>
  <c r="LX175" i="2"/>
  <c r="LX169" i="2"/>
  <c r="LX161" i="2"/>
  <c r="LX163" i="2"/>
  <c r="LX171" i="2"/>
  <c r="LX165" i="2"/>
  <c r="LX167" i="2"/>
  <c r="LX159" i="2"/>
  <c r="LX157" i="2"/>
  <c r="LX155" i="2"/>
  <c r="LX151" i="2"/>
  <c r="LX153" i="2"/>
  <c r="LX118" i="2"/>
  <c r="LX120" i="2"/>
  <c r="LX116" i="2"/>
  <c r="LX114" i="2"/>
  <c r="LX112" i="2"/>
  <c r="LX108" i="2"/>
  <c r="LX110" i="2"/>
  <c r="LX106" i="2"/>
  <c r="LX96" i="2"/>
  <c r="LX100" i="2"/>
  <c r="LX104" i="2"/>
  <c r="LX102" i="2"/>
  <c r="LX98" i="2"/>
  <c r="LX94" i="2"/>
  <c r="LX90" i="2"/>
  <c r="LX86" i="2"/>
  <c r="LX88" i="2"/>
  <c r="LX92" i="2"/>
  <c r="LX84" i="2"/>
  <c r="LX82" i="2"/>
  <c r="LX80" i="2"/>
  <c r="LX78" i="2"/>
  <c r="LX74" i="2"/>
  <c r="LX72" i="2"/>
  <c r="LX70" i="2"/>
  <c r="LX76" i="2"/>
  <c r="LX68" i="2"/>
  <c r="LX66" i="2"/>
  <c r="LW290" i="2"/>
  <c r="LW288" i="2"/>
  <c r="LW286" i="2"/>
  <c r="LW282" i="2"/>
  <c r="LW284" i="2"/>
  <c r="LW280" i="2"/>
  <c r="LW278" i="2"/>
  <c r="LW276" i="2"/>
  <c r="LW274" i="2"/>
  <c r="LW272" i="2"/>
  <c r="LW266" i="2"/>
  <c r="LW270" i="2"/>
  <c r="LW268" i="2"/>
  <c r="LW262" i="2"/>
  <c r="LW264" i="2"/>
  <c r="LW260" i="2"/>
  <c r="LW254" i="2"/>
  <c r="LW258" i="2"/>
  <c r="LW252" i="2"/>
  <c r="LW256" i="2"/>
  <c r="LW250" i="2"/>
  <c r="LW248" i="2"/>
  <c r="LW246" i="2"/>
  <c r="LW244" i="2"/>
  <c r="LW242" i="2"/>
  <c r="LW240" i="2"/>
  <c r="LW238" i="2"/>
  <c r="LW236" i="2"/>
  <c r="LW203" i="2"/>
  <c r="LW205" i="2"/>
  <c r="LW201" i="2"/>
  <c r="LW193" i="2"/>
  <c r="LW197" i="2"/>
  <c r="LW195" i="2"/>
  <c r="LW199" i="2"/>
  <c r="LW189" i="2"/>
  <c r="LW185" i="2"/>
  <c r="LW191" i="2"/>
  <c r="LW187" i="2"/>
  <c r="LW175" i="2"/>
  <c r="LW179" i="2"/>
  <c r="LW177" i="2"/>
  <c r="LW183" i="2"/>
  <c r="LW181" i="2"/>
  <c r="LW173" i="2"/>
  <c r="LW171" i="2"/>
  <c r="LW165" i="2"/>
  <c r="LW167" i="2"/>
  <c r="LW161" i="2"/>
  <c r="LW169" i="2"/>
  <c r="LW163" i="2"/>
  <c r="LW157" i="2"/>
  <c r="LW159" i="2"/>
  <c r="LW155" i="2"/>
  <c r="LW151" i="2"/>
  <c r="LW153" i="2"/>
  <c r="LW118" i="2"/>
  <c r="LW120" i="2"/>
  <c r="LW116" i="2"/>
  <c r="LW114" i="2"/>
  <c r="LW106" i="2"/>
  <c r="LW112" i="2"/>
  <c r="LW108" i="2"/>
  <c r="LW110" i="2"/>
  <c r="LW102" i="2"/>
  <c r="LW100" i="2"/>
  <c r="LW98" i="2"/>
  <c r="LW104" i="2"/>
  <c r="LW96" i="2"/>
  <c r="LW94" i="2"/>
  <c r="LW92" i="2"/>
  <c r="LW88" i="2"/>
  <c r="LW90" i="2"/>
  <c r="LW86" i="2"/>
  <c r="LW84" i="2"/>
  <c r="LW78" i="2"/>
  <c r="LW82" i="2"/>
  <c r="LW80" i="2"/>
  <c r="LW76" i="2"/>
  <c r="LW70" i="2"/>
  <c r="LW74" i="2"/>
  <c r="LW72" i="2"/>
  <c r="LW68" i="2"/>
  <c r="LW66" i="2"/>
  <c r="LV290" i="2"/>
  <c r="LV286" i="2"/>
  <c r="LV284" i="2"/>
  <c r="LV288" i="2"/>
  <c r="LV282" i="2"/>
  <c r="LV280" i="2"/>
  <c r="LV278" i="2"/>
  <c r="LV276" i="2"/>
  <c r="LV272" i="2"/>
  <c r="LV274" i="2"/>
  <c r="LV262" i="2"/>
  <c r="LV266" i="2"/>
  <c r="LV270" i="2"/>
  <c r="LV268" i="2"/>
  <c r="LV264" i="2"/>
  <c r="LV260" i="2"/>
  <c r="LV252" i="2"/>
  <c r="LV256" i="2"/>
  <c r="LV258" i="2"/>
  <c r="LV250" i="2"/>
  <c r="LV254" i="2"/>
  <c r="LV248" i="2"/>
  <c r="LV244" i="2"/>
  <c r="LV246" i="2"/>
  <c r="LV240" i="2"/>
  <c r="LV242" i="2"/>
  <c r="LV236" i="2"/>
  <c r="LV238" i="2"/>
  <c r="LV201" i="2"/>
  <c r="LV205" i="2"/>
  <c r="LV203" i="2"/>
  <c r="LV195" i="2"/>
  <c r="LV199" i="2"/>
  <c r="LV197" i="2"/>
  <c r="LV193" i="2"/>
  <c r="LV189" i="2"/>
  <c r="LV191" i="2"/>
  <c r="LV185" i="2"/>
  <c r="LV187" i="2"/>
  <c r="LV179" i="2"/>
  <c r="LV183" i="2"/>
  <c r="LV175" i="2"/>
  <c r="LV181" i="2"/>
  <c r="LV171" i="2"/>
  <c r="LV169" i="2"/>
  <c r="LV177" i="2"/>
  <c r="LV173" i="2"/>
  <c r="LV163" i="2"/>
  <c r="LV167" i="2"/>
  <c r="LV161" i="2"/>
  <c r="LV165" i="2"/>
  <c r="LV159" i="2"/>
  <c r="LV157" i="2"/>
  <c r="LV155" i="2"/>
  <c r="LV151" i="2"/>
  <c r="LV153" i="2"/>
  <c r="LV120" i="2"/>
  <c r="LV116" i="2"/>
  <c r="LV118" i="2"/>
  <c r="LV112" i="2"/>
  <c r="LV114" i="2"/>
  <c r="LV106" i="2"/>
  <c r="LV108" i="2"/>
  <c r="LV110" i="2"/>
  <c r="LV104" i="2"/>
  <c r="LV100" i="2"/>
  <c r="LV102" i="2"/>
  <c r="LV98" i="2"/>
  <c r="LV96" i="2"/>
  <c r="LV94" i="2"/>
  <c r="LV88" i="2"/>
  <c r="LV90" i="2"/>
  <c r="LV92" i="2"/>
  <c r="LV86" i="2"/>
  <c r="LV82" i="2"/>
  <c r="LV84" i="2"/>
  <c r="LV78" i="2"/>
  <c r="LV80" i="2"/>
  <c r="LV76" i="2"/>
  <c r="LV74" i="2"/>
  <c r="LV70" i="2"/>
  <c r="LV72" i="2"/>
  <c r="LV68" i="2"/>
  <c r="LV66" i="2"/>
  <c r="LU290" i="2"/>
  <c r="LU284" i="2"/>
  <c r="LU288" i="2"/>
  <c r="LU286" i="2"/>
  <c r="LU280" i="2"/>
  <c r="LU282" i="2"/>
  <c r="LU278" i="2"/>
  <c r="LU274" i="2"/>
  <c r="LU272" i="2"/>
  <c r="LU276" i="2"/>
  <c r="LU270" i="2"/>
  <c r="LU268" i="2"/>
  <c r="LU266" i="2"/>
  <c r="LU262" i="2"/>
  <c r="LU264" i="2"/>
  <c r="LU258" i="2"/>
  <c r="LU256" i="2"/>
  <c r="LU260" i="2"/>
  <c r="LU254" i="2"/>
  <c r="LU250" i="2"/>
  <c r="LU252" i="2"/>
  <c r="LU248" i="2"/>
  <c r="LU246" i="2"/>
  <c r="LU244" i="2"/>
  <c r="LU242" i="2"/>
  <c r="LU240" i="2"/>
  <c r="LU238" i="2"/>
  <c r="LU236" i="2"/>
  <c r="LU205" i="2"/>
  <c r="LU203" i="2"/>
  <c r="LU201" i="2"/>
  <c r="LU199" i="2"/>
  <c r="LU197" i="2"/>
  <c r="LU195" i="2"/>
  <c r="LU193" i="2"/>
  <c r="LU191" i="2"/>
  <c r="LU187" i="2"/>
  <c r="LU189" i="2"/>
  <c r="LU185" i="2"/>
  <c r="LU183" i="2"/>
  <c r="LU181" i="2"/>
  <c r="LU179" i="2"/>
  <c r="LU177" i="2"/>
  <c r="LU175" i="2"/>
  <c r="LU171" i="2"/>
  <c r="LU173" i="2"/>
  <c r="LU169" i="2"/>
  <c r="LU167" i="2"/>
  <c r="LU165" i="2"/>
  <c r="LU163" i="2"/>
  <c r="LU161" i="2"/>
  <c r="LU159" i="2"/>
  <c r="LU157" i="2"/>
  <c r="LU155" i="2"/>
  <c r="LU153" i="2"/>
  <c r="LU151" i="2"/>
  <c r="LU120" i="2"/>
  <c r="LU118" i="2"/>
  <c r="LU116" i="2"/>
  <c r="LU114" i="2"/>
  <c r="LU104" i="2"/>
  <c r="LU112" i="2"/>
  <c r="LU110" i="2"/>
  <c r="LU108" i="2"/>
  <c r="LU106" i="2"/>
  <c r="LU102" i="2"/>
  <c r="LU100" i="2"/>
  <c r="LU98" i="2"/>
  <c r="LU96" i="2"/>
  <c r="LU94" i="2"/>
  <c r="LU92" i="2"/>
  <c r="LU90" i="2"/>
  <c r="LU88" i="2"/>
  <c r="LU84" i="2"/>
  <c r="LU86" i="2"/>
  <c r="LU82" i="2"/>
  <c r="LU80" i="2"/>
  <c r="LU78" i="2"/>
  <c r="LU76" i="2"/>
  <c r="LU74" i="2"/>
  <c r="LU72" i="2"/>
  <c r="LU70" i="2"/>
  <c r="LU68" i="2"/>
  <c r="LU66" i="2"/>
  <c r="LT286" i="2"/>
  <c r="LT290" i="2"/>
  <c r="LT288" i="2"/>
  <c r="LT284" i="2"/>
  <c r="LT282" i="2"/>
  <c r="LT280" i="2"/>
  <c r="LT278" i="2"/>
  <c r="LT272" i="2"/>
  <c r="LT276" i="2"/>
  <c r="LT270" i="2"/>
  <c r="LT274" i="2"/>
  <c r="LT268" i="2"/>
  <c r="LT266" i="2"/>
  <c r="LT264" i="2"/>
  <c r="LT262" i="2"/>
  <c r="LT256" i="2"/>
  <c r="LT260" i="2"/>
  <c r="LT258" i="2"/>
  <c r="LT254" i="2"/>
  <c r="LT250" i="2"/>
  <c r="LT252" i="2"/>
  <c r="LT248" i="2"/>
  <c r="LT246" i="2"/>
  <c r="LT244" i="2"/>
  <c r="LT242" i="2"/>
  <c r="LT240" i="2"/>
  <c r="LT238" i="2"/>
  <c r="LT236" i="2"/>
  <c r="LT205" i="2"/>
  <c r="LT201" i="2"/>
  <c r="LT203" i="2"/>
  <c r="LT197" i="2"/>
  <c r="LT199" i="2"/>
  <c r="LT195" i="2"/>
  <c r="LT187" i="2"/>
  <c r="LT191" i="2"/>
  <c r="LT193" i="2"/>
  <c r="LT185" i="2"/>
  <c r="LT189" i="2"/>
  <c r="LT181" i="2"/>
  <c r="LT183" i="2"/>
  <c r="LT177" i="2"/>
  <c r="LT179" i="2"/>
  <c r="LT175" i="2"/>
  <c r="LT171" i="2"/>
  <c r="LT173" i="2"/>
  <c r="LT169" i="2"/>
  <c r="LT165" i="2"/>
  <c r="LT161" i="2"/>
  <c r="LT167" i="2"/>
  <c r="LT163" i="2"/>
  <c r="LT159" i="2"/>
  <c r="LT157" i="2"/>
  <c r="LT155" i="2"/>
  <c r="LT151" i="2"/>
  <c r="LT153" i="2"/>
  <c r="LT120" i="2"/>
  <c r="LT114" i="2"/>
  <c r="LT118" i="2"/>
  <c r="LT116" i="2"/>
  <c r="LT110" i="2"/>
  <c r="LT102" i="2"/>
  <c r="LT106" i="2"/>
  <c r="LT112" i="2"/>
  <c r="LT100" i="2"/>
  <c r="LT104" i="2"/>
  <c r="LT108" i="2"/>
  <c r="LT98" i="2"/>
  <c r="LT96" i="2"/>
  <c r="LT94" i="2"/>
  <c r="LT90" i="2"/>
  <c r="LT84" i="2"/>
  <c r="LT88" i="2"/>
  <c r="LT92" i="2"/>
  <c r="LT86" i="2"/>
  <c r="LT82" i="2"/>
  <c r="LT76" i="2"/>
  <c r="LT74" i="2"/>
  <c r="LT80" i="2"/>
  <c r="LT78" i="2"/>
  <c r="LT72" i="2"/>
  <c r="LT70" i="2"/>
  <c r="LT68" i="2"/>
  <c r="LT66" i="2"/>
  <c r="LS286" i="2"/>
  <c r="LS290" i="2"/>
  <c r="LS288" i="2"/>
  <c r="LS278" i="2"/>
  <c r="LS282" i="2"/>
  <c r="LS284" i="2"/>
  <c r="LS280" i="2"/>
  <c r="LS272" i="2"/>
  <c r="LS268" i="2"/>
  <c r="LS274" i="2"/>
  <c r="LS270" i="2"/>
  <c r="LS276" i="2"/>
  <c r="LS258" i="2"/>
  <c r="LS256" i="2"/>
  <c r="LS260" i="2"/>
  <c r="LS264" i="2"/>
  <c r="LS266" i="2"/>
  <c r="LS262" i="2"/>
  <c r="LS248" i="2"/>
  <c r="LS252" i="2"/>
  <c r="LS250" i="2"/>
  <c r="LS254" i="2"/>
  <c r="LS246" i="2"/>
  <c r="LS244" i="2"/>
  <c r="LS238" i="2"/>
  <c r="LS236" i="2"/>
  <c r="LS242" i="2"/>
  <c r="LS240" i="2"/>
  <c r="LS201" i="2"/>
  <c r="LS199" i="2"/>
  <c r="LS203" i="2"/>
  <c r="LS197" i="2"/>
  <c r="LS205" i="2"/>
  <c r="LS189" i="2"/>
  <c r="LS187" i="2"/>
  <c r="LS195" i="2"/>
  <c r="LS185" i="2"/>
  <c r="LS179" i="2"/>
  <c r="LS177" i="2"/>
  <c r="LS193" i="2"/>
  <c r="LS191" i="2"/>
  <c r="LS183" i="2"/>
  <c r="LS181" i="2"/>
  <c r="LS175" i="2"/>
  <c r="LS173" i="2"/>
  <c r="LS171" i="2"/>
  <c r="LS167" i="2"/>
  <c r="LS163" i="2"/>
  <c r="LS169" i="2"/>
  <c r="LS165" i="2"/>
  <c r="LS161" i="2"/>
  <c r="LS157" i="2"/>
  <c r="LS159" i="2"/>
  <c r="LS155" i="2"/>
  <c r="LS153" i="2"/>
  <c r="LS151" i="2"/>
  <c r="LS120" i="2"/>
  <c r="LS118" i="2"/>
  <c r="LS112" i="2"/>
  <c r="LS116" i="2"/>
  <c r="LS110" i="2"/>
  <c r="LS114" i="2"/>
  <c r="LS104" i="2"/>
  <c r="LS100" i="2"/>
  <c r="LS106" i="2"/>
  <c r="LS108" i="2"/>
  <c r="LS98" i="2"/>
  <c r="LS102" i="2"/>
  <c r="LS96" i="2"/>
  <c r="LS94" i="2"/>
  <c r="LS86" i="2"/>
  <c r="LS90" i="2"/>
  <c r="LS92" i="2"/>
  <c r="LS84" i="2"/>
  <c r="LS88" i="2"/>
  <c r="LS82" i="2"/>
  <c r="LS80" i="2"/>
  <c r="LS78" i="2"/>
  <c r="LS76" i="2"/>
  <c r="LS74" i="2"/>
  <c r="LS72" i="2"/>
  <c r="LS70" i="2"/>
  <c r="LS68" i="2"/>
  <c r="LS66" i="2"/>
  <c r="LR288" i="2"/>
  <c r="LR290" i="2"/>
  <c r="LR284" i="2"/>
  <c r="LR286" i="2"/>
  <c r="LR280" i="2"/>
  <c r="LR278" i="2"/>
  <c r="LR282" i="2"/>
  <c r="LR276" i="2"/>
  <c r="LR274" i="2"/>
  <c r="LR272" i="2"/>
  <c r="LR270" i="2"/>
  <c r="LR266" i="2"/>
  <c r="LR264" i="2"/>
  <c r="LR268" i="2"/>
  <c r="LR262" i="2"/>
  <c r="LR258" i="2"/>
  <c r="LR256" i="2"/>
  <c r="LR260" i="2"/>
  <c r="LR252" i="2"/>
  <c r="LR254" i="2"/>
  <c r="LR248" i="2"/>
  <c r="LR250" i="2"/>
  <c r="LR246" i="2"/>
  <c r="LR244" i="2"/>
  <c r="LR238" i="2"/>
  <c r="LR242" i="2"/>
  <c r="LR236" i="2"/>
  <c r="LR240" i="2"/>
  <c r="LR201" i="2"/>
  <c r="LR203" i="2"/>
  <c r="LR199" i="2"/>
  <c r="LR205" i="2"/>
  <c r="LR197" i="2"/>
  <c r="LR195" i="2"/>
  <c r="LR193" i="2"/>
  <c r="LR185" i="2"/>
  <c r="LR189" i="2"/>
  <c r="LR187" i="2"/>
  <c r="LR191" i="2"/>
  <c r="LR183" i="2"/>
  <c r="LR177" i="2"/>
  <c r="LR181" i="2"/>
  <c r="LR179" i="2"/>
  <c r="LR175" i="2"/>
  <c r="LR173" i="2"/>
  <c r="LR167" i="2"/>
  <c r="LR171" i="2"/>
  <c r="LR161" i="2"/>
  <c r="LR165" i="2"/>
  <c r="LR169" i="2"/>
  <c r="LR163" i="2"/>
  <c r="LR159" i="2"/>
  <c r="LR157" i="2"/>
  <c r="LR151" i="2"/>
  <c r="LR155" i="2"/>
  <c r="LR153" i="2"/>
  <c r="LR120" i="2"/>
  <c r="LR118" i="2"/>
  <c r="LR112" i="2"/>
  <c r="LR108" i="2"/>
  <c r="LR116" i="2"/>
  <c r="LR114" i="2"/>
  <c r="LR110" i="2"/>
  <c r="LR106" i="2"/>
  <c r="LR104" i="2"/>
  <c r="LR100" i="2"/>
  <c r="LR96" i="2"/>
  <c r="LR102" i="2"/>
  <c r="LR98" i="2"/>
  <c r="LR94" i="2"/>
  <c r="LR90" i="2"/>
  <c r="LR92" i="2"/>
  <c r="LR86" i="2"/>
  <c r="LR88" i="2"/>
  <c r="LR84" i="2"/>
  <c r="LR82" i="2"/>
  <c r="LR80" i="2"/>
  <c r="LR78" i="2"/>
  <c r="LR76" i="2"/>
  <c r="LR74" i="2"/>
  <c r="LR72" i="2"/>
  <c r="LR70" i="2"/>
  <c r="LR68" i="2"/>
  <c r="LR66" i="2"/>
  <c r="LW31" i="2"/>
  <c r="LQ290" i="2"/>
  <c r="LQ288" i="2"/>
  <c r="LQ284" i="2"/>
  <c r="LQ286" i="2"/>
  <c r="LQ280" i="2"/>
  <c r="LQ278" i="2"/>
  <c r="LQ282" i="2"/>
  <c r="LQ276" i="2"/>
  <c r="LQ274" i="2"/>
  <c r="LQ272" i="2"/>
  <c r="LQ270" i="2"/>
  <c r="LQ268" i="2"/>
  <c r="LQ266" i="2"/>
  <c r="LQ264" i="2"/>
  <c r="LQ262" i="2"/>
  <c r="LQ258" i="2"/>
  <c r="LQ256" i="2"/>
  <c r="LQ260" i="2"/>
  <c r="LQ252" i="2"/>
  <c r="LQ254" i="2"/>
  <c r="LQ248" i="2"/>
  <c r="LQ250" i="2"/>
  <c r="LQ246" i="2"/>
  <c r="LQ244" i="2"/>
  <c r="LQ240" i="2"/>
  <c r="LQ236" i="2"/>
  <c r="LQ242" i="2"/>
  <c r="LQ238" i="2"/>
  <c r="LQ205" i="2"/>
  <c r="LQ201" i="2"/>
  <c r="LQ199" i="2"/>
  <c r="LQ203" i="2"/>
  <c r="LQ195" i="2"/>
  <c r="LQ197" i="2"/>
  <c r="LQ193" i="2"/>
  <c r="LQ191" i="2"/>
  <c r="LQ189" i="2"/>
  <c r="LQ187" i="2"/>
  <c r="LQ185" i="2"/>
  <c r="LQ183" i="2"/>
  <c r="LQ181" i="2"/>
  <c r="LQ179" i="2"/>
  <c r="LQ177" i="2"/>
  <c r="LQ171" i="2"/>
  <c r="LQ175" i="2"/>
  <c r="LQ169" i="2"/>
  <c r="LQ163" i="2"/>
  <c r="LQ167" i="2"/>
  <c r="LQ173" i="2"/>
  <c r="LQ165" i="2"/>
  <c r="LQ161" i="2"/>
  <c r="LQ159" i="2"/>
  <c r="LQ157" i="2"/>
  <c r="LQ155" i="2"/>
  <c r="LQ153" i="2"/>
  <c r="LQ151" i="2"/>
  <c r="LQ120" i="2"/>
  <c r="LQ118" i="2"/>
  <c r="LQ112" i="2"/>
  <c r="LQ108" i="2"/>
  <c r="LQ114" i="2"/>
  <c r="LQ106" i="2"/>
  <c r="LQ110" i="2"/>
  <c r="LQ116" i="2"/>
  <c r="LQ102" i="2"/>
  <c r="LQ96" i="2"/>
  <c r="LQ104" i="2"/>
  <c r="LQ98" i="2"/>
  <c r="LQ100" i="2"/>
  <c r="LQ94" i="2"/>
  <c r="LQ90" i="2"/>
  <c r="LQ92" i="2"/>
  <c r="LQ88" i="2"/>
  <c r="LQ84" i="2"/>
  <c r="LQ82" i="2"/>
  <c r="LQ86" i="2"/>
  <c r="LQ80" i="2"/>
  <c r="LQ74" i="2"/>
  <c r="LQ78" i="2"/>
  <c r="LQ76" i="2"/>
  <c r="LQ70" i="2"/>
  <c r="LQ72" i="2"/>
  <c r="LQ68" i="2"/>
  <c r="LQ66" i="2"/>
  <c r="LP288" i="2"/>
  <c r="LP286" i="2"/>
  <c r="LP284" i="2"/>
  <c r="LP282" i="2"/>
  <c r="LP290" i="2"/>
  <c r="LP278" i="2"/>
  <c r="LP280" i="2"/>
  <c r="LP276" i="2"/>
  <c r="LP272" i="2"/>
  <c r="LP268" i="2"/>
  <c r="LP274" i="2"/>
  <c r="LP270" i="2"/>
  <c r="LP266" i="2"/>
  <c r="LP264" i="2"/>
  <c r="LP262" i="2"/>
  <c r="LP260" i="2"/>
  <c r="LP256" i="2"/>
  <c r="LP252" i="2"/>
  <c r="LP258" i="2"/>
  <c r="LP254" i="2"/>
  <c r="LP248" i="2"/>
  <c r="LP250" i="2"/>
  <c r="LP246" i="2"/>
  <c r="LP244" i="2"/>
  <c r="LP238" i="2"/>
  <c r="LP242" i="2"/>
  <c r="LP236" i="2"/>
  <c r="LP240" i="2"/>
  <c r="LP199" i="2"/>
  <c r="LP205" i="2"/>
  <c r="LP203" i="2"/>
  <c r="LP201" i="2"/>
  <c r="LP191" i="2"/>
  <c r="LP189" i="2"/>
  <c r="LP195" i="2"/>
  <c r="LP197" i="2"/>
  <c r="LP193" i="2"/>
  <c r="LP187" i="2"/>
  <c r="LP181" i="2"/>
  <c r="LP179" i="2"/>
  <c r="LP185" i="2"/>
  <c r="LP183" i="2"/>
  <c r="LP177" i="2"/>
  <c r="LP173" i="2"/>
  <c r="LP175" i="2"/>
  <c r="LP165" i="2"/>
  <c r="LP167" i="2"/>
  <c r="LP171" i="2"/>
  <c r="LP163" i="2"/>
  <c r="LP169" i="2"/>
  <c r="LP161" i="2"/>
  <c r="LP159" i="2"/>
  <c r="LP157" i="2"/>
  <c r="LP155" i="2"/>
  <c r="LP153" i="2"/>
  <c r="LP151" i="2"/>
  <c r="LP112" i="2"/>
  <c r="LP118" i="2"/>
  <c r="LP120" i="2"/>
  <c r="LP114" i="2"/>
  <c r="LP110" i="2"/>
  <c r="LP116" i="2"/>
  <c r="LP106" i="2"/>
  <c r="LP104" i="2"/>
  <c r="LP108" i="2"/>
  <c r="LP102" i="2"/>
  <c r="LP96" i="2"/>
  <c r="LP100" i="2"/>
  <c r="LP98" i="2"/>
  <c r="LP90" i="2"/>
  <c r="LP92" i="2"/>
  <c r="LP94" i="2"/>
  <c r="LP88" i="2"/>
  <c r="LP86" i="2"/>
  <c r="LP84" i="2"/>
  <c r="LP80" i="2"/>
  <c r="LP82" i="2"/>
  <c r="LP78" i="2"/>
  <c r="LP76" i="2"/>
  <c r="LP72" i="2"/>
  <c r="LP74" i="2"/>
  <c r="LP68" i="2"/>
  <c r="LP70" i="2"/>
  <c r="LP66" i="2"/>
  <c r="LO288" i="2"/>
  <c r="LO282" i="2"/>
  <c r="LO290" i="2"/>
  <c r="LO286" i="2"/>
  <c r="LO278" i="2"/>
  <c r="LO284" i="2"/>
  <c r="LO280" i="2"/>
  <c r="LO276" i="2"/>
  <c r="LO270" i="2"/>
  <c r="LO274" i="2"/>
  <c r="LO268" i="2"/>
  <c r="LO272" i="2"/>
  <c r="LO266" i="2"/>
  <c r="LO264" i="2"/>
  <c r="LO262" i="2"/>
  <c r="LO254" i="2"/>
  <c r="LO260" i="2"/>
  <c r="LO252" i="2"/>
  <c r="LO248" i="2"/>
  <c r="LO258" i="2"/>
  <c r="LO256" i="2"/>
  <c r="LO250" i="2"/>
  <c r="LO246" i="2"/>
  <c r="LO244" i="2"/>
  <c r="LO240" i="2"/>
  <c r="LO236" i="2"/>
  <c r="LO242" i="2"/>
  <c r="LO238" i="2"/>
  <c r="LO201" i="2"/>
  <c r="LO191" i="2"/>
  <c r="LO203" i="2"/>
  <c r="LO199" i="2"/>
  <c r="LO205" i="2"/>
  <c r="LO197" i="2"/>
  <c r="LO189" i="2"/>
  <c r="LO195" i="2"/>
  <c r="LO193" i="2"/>
  <c r="LO187" i="2"/>
  <c r="LO181" i="2"/>
  <c r="LO185" i="2"/>
  <c r="LO179" i="2"/>
  <c r="LO173" i="2"/>
  <c r="LO183" i="2"/>
  <c r="LO177" i="2"/>
  <c r="LO167" i="2"/>
  <c r="LO175" i="2"/>
  <c r="LO163" i="2"/>
  <c r="LO169" i="2"/>
  <c r="LO165" i="2"/>
  <c r="LO171" i="2"/>
  <c r="LO161" i="2"/>
  <c r="LO159" i="2"/>
  <c r="LO157" i="2"/>
  <c r="LO155" i="2"/>
  <c r="LO153" i="2"/>
  <c r="LO151" i="2"/>
  <c r="LO116" i="2"/>
  <c r="LO112" i="2"/>
  <c r="LO110" i="2"/>
  <c r="LO114" i="2"/>
  <c r="LO118" i="2"/>
  <c r="LO120" i="2"/>
  <c r="LO104" i="2"/>
  <c r="LO108" i="2"/>
  <c r="LO106" i="2"/>
  <c r="LO102" i="2"/>
  <c r="LO98" i="2"/>
  <c r="LO96" i="2"/>
  <c r="LO100" i="2"/>
  <c r="LO92" i="2"/>
  <c r="LO90" i="2"/>
  <c r="LO94" i="2"/>
  <c r="LO84" i="2"/>
  <c r="LO88" i="2"/>
  <c r="LO86" i="2"/>
  <c r="LO80" i="2"/>
  <c r="LO78" i="2"/>
  <c r="LO82" i="2"/>
  <c r="LO72" i="2"/>
  <c r="LO76" i="2"/>
  <c r="LO74" i="2"/>
  <c r="LO68" i="2"/>
  <c r="LO70" i="2"/>
  <c r="LO66" i="2"/>
  <c r="LN288" i="2"/>
  <c r="LN290" i="2"/>
  <c r="LN284" i="2"/>
  <c r="LN286" i="2"/>
  <c r="LN282" i="2"/>
  <c r="LN280" i="2"/>
  <c r="LN278" i="2"/>
  <c r="LN276" i="2"/>
  <c r="LN274" i="2"/>
  <c r="LN272" i="2"/>
  <c r="LN268" i="2"/>
  <c r="LN270" i="2"/>
  <c r="LN266" i="2"/>
  <c r="LN264" i="2"/>
  <c r="LN262" i="2"/>
  <c r="LN260" i="2"/>
  <c r="LN256" i="2"/>
  <c r="LN258" i="2"/>
  <c r="LN254" i="2"/>
  <c r="LN252" i="2"/>
  <c r="LN250" i="2"/>
  <c r="LN248" i="2"/>
  <c r="LN246" i="2"/>
  <c r="LN244" i="2"/>
  <c r="LN242" i="2"/>
  <c r="LN240" i="2"/>
  <c r="LN238" i="2"/>
  <c r="LN236" i="2"/>
  <c r="LN203" i="2"/>
  <c r="LN205" i="2"/>
  <c r="LN201" i="2"/>
  <c r="LN199" i="2"/>
  <c r="LN197" i="2"/>
  <c r="LN195" i="2"/>
  <c r="LN193" i="2"/>
  <c r="LN191" i="2"/>
  <c r="LN189" i="2"/>
  <c r="LN187" i="2"/>
  <c r="LN185" i="2"/>
  <c r="LN183" i="2"/>
  <c r="LN181" i="2"/>
  <c r="LN179" i="2"/>
  <c r="LN177" i="2"/>
  <c r="LN173" i="2"/>
  <c r="LN175" i="2"/>
  <c r="LN171" i="2"/>
  <c r="LN169" i="2"/>
  <c r="LN167" i="2"/>
  <c r="LN165" i="2"/>
  <c r="LN163" i="2"/>
  <c r="LN161" i="2"/>
  <c r="LN159" i="2"/>
  <c r="LN157" i="2"/>
  <c r="LN155" i="2"/>
  <c r="LN153" i="2"/>
  <c r="LN151" i="2"/>
  <c r="LN120" i="2"/>
  <c r="LN118" i="2"/>
  <c r="LN116" i="2"/>
  <c r="LN114" i="2"/>
  <c r="LN112" i="2"/>
  <c r="LN110" i="2"/>
  <c r="LN108" i="2"/>
  <c r="LN106" i="2"/>
  <c r="LN104" i="2"/>
  <c r="LN102" i="2"/>
  <c r="LN100" i="2"/>
  <c r="LN98" i="2"/>
  <c r="LN96" i="2"/>
  <c r="LN94" i="2"/>
  <c r="LN92" i="2"/>
  <c r="LN90" i="2"/>
  <c r="LN88" i="2"/>
  <c r="LN86" i="2"/>
  <c r="LN84" i="2"/>
  <c r="LN82" i="2"/>
  <c r="LN80" i="2"/>
  <c r="LN78" i="2"/>
  <c r="LN76" i="2"/>
  <c r="LN74" i="2"/>
  <c r="LN72" i="2"/>
  <c r="LN70" i="2"/>
  <c r="LN68" i="2"/>
  <c r="LN66" i="2"/>
  <c r="LM290" i="2"/>
  <c r="LM288" i="2"/>
  <c r="LM286" i="2"/>
  <c r="LM280" i="2"/>
  <c r="LM282" i="2"/>
  <c r="LM284" i="2"/>
  <c r="LM278" i="2"/>
  <c r="LM276" i="2"/>
  <c r="LM274" i="2"/>
  <c r="LM270" i="2"/>
  <c r="LM266" i="2"/>
  <c r="LM272" i="2"/>
  <c r="LM268" i="2"/>
  <c r="LM262" i="2"/>
  <c r="LM264" i="2"/>
  <c r="LM258" i="2"/>
  <c r="LM260" i="2"/>
  <c r="LM256" i="2"/>
  <c r="LM250" i="2"/>
  <c r="LM252" i="2"/>
  <c r="LM254" i="2"/>
  <c r="LM248" i="2"/>
  <c r="LM246" i="2"/>
  <c r="LM244" i="2"/>
  <c r="LM242" i="2"/>
  <c r="LM240" i="2"/>
  <c r="LM238" i="2"/>
  <c r="LM236" i="2"/>
  <c r="LM203" i="2"/>
  <c r="LM201" i="2"/>
  <c r="LM199" i="2"/>
  <c r="LM205" i="2"/>
  <c r="LM197" i="2"/>
  <c r="LM195" i="2"/>
  <c r="LM189" i="2"/>
  <c r="LM191" i="2"/>
  <c r="LM193" i="2"/>
  <c r="LM187" i="2"/>
  <c r="LM185" i="2"/>
  <c r="LM183" i="2"/>
  <c r="LM177" i="2"/>
  <c r="LM181" i="2"/>
  <c r="LM173" i="2"/>
  <c r="LM179" i="2"/>
  <c r="LM171" i="2"/>
  <c r="LM175" i="2"/>
  <c r="LM169" i="2"/>
  <c r="LM167" i="2"/>
  <c r="LM163" i="2"/>
  <c r="LM165" i="2"/>
  <c r="LM161" i="2"/>
  <c r="LM159" i="2"/>
  <c r="LM157" i="2"/>
  <c r="LM155" i="2"/>
  <c r="LM153" i="2"/>
  <c r="LM151" i="2"/>
  <c r="LM120" i="2"/>
  <c r="LM118" i="2"/>
  <c r="LM116" i="2"/>
  <c r="LM112" i="2"/>
  <c r="LM114" i="2"/>
  <c r="LM110" i="2"/>
  <c r="LM108" i="2"/>
  <c r="LM106" i="2"/>
  <c r="LM100" i="2"/>
  <c r="LM104" i="2"/>
  <c r="LM102" i="2"/>
  <c r="LM98" i="2"/>
  <c r="LM94" i="2"/>
  <c r="LM92" i="2"/>
  <c r="LM96" i="2"/>
  <c r="LM88" i="2"/>
  <c r="LM86" i="2"/>
  <c r="LM90" i="2"/>
  <c r="LM84" i="2"/>
  <c r="LM82" i="2"/>
  <c r="LM78" i="2"/>
  <c r="LM80" i="2"/>
  <c r="LM76" i="2"/>
  <c r="LM74" i="2"/>
  <c r="LM72" i="2"/>
  <c r="LM70" i="2"/>
  <c r="LM68" i="2"/>
  <c r="LM66" i="2"/>
  <c r="LL288" i="2"/>
  <c r="LL290" i="2"/>
  <c r="LL286" i="2"/>
  <c r="LL284" i="2"/>
  <c r="LL280" i="2"/>
  <c r="LL278" i="2"/>
  <c r="LL282" i="2"/>
  <c r="LL274" i="2"/>
  <c r="LL276" i="2"/>
  <c r="LL266" i="2"/>
  <c r="LL270" i="2"/>
  <c r="LL268" i="2"/>
  <c r="LL272" i="2"/>
  <c r="LL262" i="2"/>
  <c r="LL258" i="2"/>
  <c r="LL264" i="2"/>
  <c r="LL260" i="2"/>
  <c r="LL252" i="2"/>
  <c r="LL256" i="2"/>
  <c r="LL254" i="2"/>
  <c r="LL250" i="2"/>
  <c r="LL248" i="2"/>
  <c r="LL244" i="2"/>
  <c r="LL240" i="2"/>
  <c r="LL246" i="2"/>
  <c r="LL242" i="2"/>
  <c r="LL236" i="2"/>
  <c r="LL238" i="2"/>
  <c r="LL203" i="2"/>
  <c r="LL199" i="2"/>
  <c r="LL205" i="2"/>
  <c r="LL201" i="2"/>
  <c r="LL197" i="2"/>
  <c r="LL189" i="2"/>
  <c r="LL193" i="2"/>
  <c r="LL185" i="2"/>
  <c r="LL195" i="2"/>
  <c r="LL191" i="2"/>
  <c r="LL187" i="2"/>
  <c r="LL179" i="2"/>
  <c r="LL183" i="2"/>
  <c r="LL181" i="2"/>
  <c r="LL175" i="2"/>
  <c r="LL171" i="2"/>
  <c r="LL173" i="2"/>
  <c r="LL177" i="2"/>
  <c r="LL169" i="2"/>
  <c r="LL167" i="2"/>
  <c r="LL163" i="2"/>
  <c r="LL165" i="2"/>
  <c r="LL159" i="2"/>
  <c r="LL161" i="2"/>
  <c r="LL157" i="2"/>
  <c r="LL155" i="2"/>
  <c r="LL153" i="2"/>
  <c r="LL151" i="2"/>
  <c r="LL120" i="2"/>
  <c r="LL116" i="2"/>
  <c r="LL118" i="2"/>
  <c r="LL112" i="2"/>
  <c r="LL114" i="2"/>
  <c r="LL108" i="2"/>
  <c r="LL110" i="2"/>
  <c r="LL104" i="2"/>
  <c r="LL106" i="2"/>
  <c r="LL100" i="2"/>
  <c r="LL102" i="2"/>
  <c r="LL98" i="2"/>
  <c r="LL94" i="2"/>
  <c r="LL96" i="2"/>
  <c r="LL92" i="2"/>
  <c r="LL90" i="2"/>
  <c r="LL84" i="2"/>
  <c r="LL86" i="2"/>
  <c r="LL88" i="2"/>
  <c r="LL82" i="2"/>
  <c r="LL78" i="2"/>
  <c r="LL80" i="2"/>
  <c r="LL76" i="2"/>
  <c r="LL74" i="2"/>
  <c r="LL72" i="2"/>
  <c r="LL70" i="2"/>
  <c r="LL68" i="2"/>
  <c r="LL66" i="2"/>
  <c r="LK286" i="2"/>
  <c r="LK284" i="2"/>
  <c r="LK288" i="2"/>
  <c r="LK282" i="2"/>
  <c r="LK290" i="2"/>
  <c r="LK280" i="2"/>
  <c r="LK278" i="2"/>
  <c r="LK276" i="2"/>
  <c r="LK274" i="2"/>
  <c r="LK272" i="2"/>
  <c r="LK268" i="2"/>
  <c r="LK264" i="2"/>
  <c r="LK270" i="2"/>
  <c r="LK266" i="2"/>
  <c r="LK260" i="2"/>
  <c r="LK262" i="2"/>
  <c r="LK256" i="2"/>
  <c r="LK254" i="2"/>
  <c r="LK258" i="2"/>
  <c r="LK252" i="2"/>
  <c r="LK250" i="2"/>
  <c r="LK248" i="2"/>
  <c r="LK246" i="2"/>
  <c r="LK242" i="2"/>
  <c r="LK244" i="2"/>
  <c r="LK240" i="2"/>
  <c r="LK238" i="2"/>
  <c r="LK236" i="2"/>
  <c r="LK205" i="2"/>
  <c r="LK199" i="2"/>
  <c r="LK201" i="2"/>
  <c r="LK203" i="2"/>
  <c r="LK197" i="2"/>
  <c r="LK193" i="2"/>
  <c r="LK195" i="2"/>
  <c r="LK191" i="2"/>
  <c r="LK187" i="2"/>
  <c r="LK189" i="2"/>
  <c r="LK185" i="2"/>
  <c r="LK183" i="2"/>
  <c r="LK179" i="2"/>
  <c r="LK181" i="2"/>
  <c r="LK171" i="2"/>
  <c r="LK175" i="2"/>
  <c r="LK177" i="2"/>
  <c r="LK173" i="2"/>
  <c r="LK169" i="2"/>
  <c r="LK165" i="2"/>
  <c r="LK167" i="2"/>
  <c r="LK163" i="2"/>
  <c r="LK159" i="2"/>
  <c r="LK161" i="2"/>
  <c r="LK157" i="2"/>
  <c r="LK153" i="2"/>
  <c r="LK155" i="2"/>
  <c r="LK151" i="2"/>
  <c r="LK120" i="2"/>
  <c r="LK118" i="2"/>
  <c r="LK116" i="2"/>
  <c r="LK114" i="2"/>
  <c r="LK110" i="2"/>
  <c r="LK112" i="2"/>
  <c r="LK102" i="2"/>
  <c r="LK98" i="2"/>
  <c r="LK108" i="2"/>
  <c r="LK104" i="2"/>
  <c r="LK100" i="2"/>
  <c r="LK106" i="2"/>
  <c r="LK96" i="2"/>
  <c r="LK94" i="2"/>
  <c r="LK92" i="2"/>
  <c r="LK90" i="2"/>
  <c r="LK86" i="2"/>
  <c r="LK88" i="2"/>
  <c r="LK82" i="2"/>
  <c r="LK84" i="2"/>
  <c r="LK80" i="2"/>
  <c r="LK76" i="2"/>
  <c r="LK78" i="2"/>
  <c r="LK74" i="2"/>
  <c r="LK72" i="2"/>
  <c r="LK70" i="2"/>
  <c r="LK68" i="2"/>
  <c r="LK66" i="2"/>
  <c r="LJ288" i="2"/>
  <c r="LJ290" i="2"/>
  <c r="LJ284" i="2"/>
  <c r="LJ286" i="2"/>
  <c r="LJ282" i="2"/>
  <c r="LJ280" i="2"/>
  <c r="LJ278" i="2"/>
  <c r="LJ276" i="2"/>
  <c r="LJ268" i="2"/>
  <c r="LJ274" i="2"/>
  <c r="LJ272" i="2"/>
  <c r="LJ262" i="2"/>
  <c r="LJ270" i="2"/>
  <c r="LJ266" i="2"/>
  <c r="LJ260" i="2"/>
  <c r="LJ258" i="2"/>
  <c r="LJ256" i="2"/>
  <c r="LJ264" i="2"/>
  <c r="LJ254" i="2"/>
  <c r="LJ252" i="2"/>
  <c r="LJ250" i="2"/>
  <c r="LJ248" i="2"/>
  <c r="LJ246" i="2"/>
  <c r="LJ244" i="2"/>
  <c r="LJ242" i="2"/>
  <c r="LJ238" i="2"/>
  <c r="LJ240" i="2"/>
  <c r="LJ236" i="2"/>
  <c r="LJ199" i="2"/>
  <c r="LJ205" i="2"/>
  <c r="LJ201" i="2"/>
  <c r="LJ203" i="2"/>
  <c r="LJ193" i="2"/>
  <c r="LJ197" i="2"/>
  <c r="LJ191" i="2"/>
  <c r="LJ195" i="2"/>
  <c r="LJ183" i="2"/>
  <c r="LJ189" i="2"/>
  <c r="LJ185" i="2"/>
  <c r="LJ187" i="2"/>
  <c r="LJ175" i="2"/>
  <c r="LJ181" i="2"/>
  <c r="LJ169" i="2"/>
  <c r="LJ177" i="2"/>
  <c r="LJ173" i="2"/>
  <c r="LJ179" i="2"/>
  <c r="LJ171" i="2"/>
  <c r="LJ167" i="2"/>
  <c r="LJ161" i="2"/>
  <c r="LJ165" i="2"/>
  <c r="LJ159" i="2"/>
  <c r="LJ163" i="2"/>
  <c r="LJ157" i="2"/>
  <c r="LJ155" i="2"/>
  <c r="LJ151" i="2"/>
  <c r="LJ153" i="2"/>
  <c r="LJ120" i="2"/>
  <c r="LJ118" i="2"/>
  <c r="LJ116" i="2"/>
  <c r="LJ114" i="2"/>
  <c r="LJ112" i="2"/>
  <c r="LJ108" i="2"/>
  <c r="LJ106" i="2"/>
  <c r="LJ110" i="2"/>
  <c r="LJ98" i="2"/>
  <c r="LJ104" i="2"/>
  <c r="LJ102" i="2"/>
  <c r="LJ96" i="2"/>
  <c r="LJ100" i="2"/>
  <c r="LJ94" i="2"/>
  <c r="LJ90" i="2"/>
  <c r="LJ92" i="2"/>
  <c r="LJ86" i="2"/>
  <c r="LJ84" i="2"/>
  <c r="LJ88" i="2"/>
  <c r="LJ80" i="2"/>
  <c r="LJ78" i="2"/>
  <c r="LJ82" i="2"/>
  <c r="LJ76" i="2"/>
  <c r="LJ74" i="2"/>
  <c r="LJ72" i="2"/>
  <c r="LJ70" i="2"/>
  <c r="LJ68" i="2"/>
  <c r="LJ66" i="2"/>
  <c r="LI290" i="2"/>
  <c r="LI284" i="2"/>
  <c r="LI288" i="2"/>
  <c r="LI286" i="2"/>
  <c r="LI278" i="2"/>
  <c r="LI280" i="2"/>
  <c r="LI282" i="2"/>
  <c r="LI276" i="2"/>
  <c r="LI272" i="2"/>
  <c r="LI270" i="2"/>
  <c r="LI274" i="2"/>
  <c r="LI264" i="2"/>
  <c r="LI268" i="2"/>
  <c r="LI266" i="2"/>
  <c r="LI256" i="2"/>
  <c r="LI258" i="2"/>
  <c r="LI260" i="2"/>
  <c r="LI262" i="2"/>
  <c r="LI252" i="2"/>
  <c r="LI254" i="2"/>
  <c r="LI248" i="2"/>
  <c r="LI250" i="2"/>
  <c r="LI246" i="2"/>
  <c r="LI244" i="2"/>
  <c r="LI240" i="2"/>
  <c r="LI242" i="2"/>
  <c r="LI236" i="2"/>
  <c r="LI238" i="2"/>
  <c r="LI201" i="2"/>
  <c r="LI199" i="2"/>
  <c r="LI203" i="2"/>
  <c r="LI197" i="2"/>
  <c r="LI205" i="2"/>
  <c r="LI195" i="2"/>
  <c r="LI193" i="2"/>
  <c r="LI191" i="2"/>
  <c r="LI189" i="2"/>
  <c r="LI187" i="2"/>
  <c r="LI183" i="2"/>
  <c r="LI185" i="2"/>
  <c r="LI181" i="2"/>
  <c r="LI173" i="2"/>
  <c r="LI177" i="2"/>
  <c r="LI179" i="2"/>
  <c r="LI171" i="2"/>
  <c r="LI175" i="2"/>
  <c r="LI167" i="2"/>
  <c r="LI163" i="2"/>
  <c r="LI165" i="2"/>
  <c r="LI169" i="2"/>
  <c r="LI161" i="2"/>
  <c r="LI159" i="2"/>
  <c r="LI157" i="2"/>
  <c r="LI155" i="2"/>
  <c r="LI151" i="2"/>
  <c r="LI153" i="2"/>
  <c r="LI118" i="2"/>
  <c r="LI120" i="2"/>
  <c r="LI116" i="2"/>
  <c r="LI110" i="2"/>
  <c r="LI114" i="2"/>
  <c r="LI108" i="2"/>
  <c r="LI112" i="2"/>
  <c r="LI102" i="2"/>
  <c r="LI106" i="2"/>
  <c r="LI100" i="2"/>
  <c r="LI96" i="2"/>
  <c r="LI98" i="2"/>
  <c r="LI104" i="2"/>
  <c r="LI92" i="2"/>
  <c r="LI94" i="2"/>
  <c r="LI84" i="2"/>
  <c r="LI90" i="2"/>
  <c r="LI88" i="2"/>
  <c r="LI86" i="2"/>
  <c r="LI82" i="2"/>
  <c r="LI80" i="2"/>
  <c r="LI76" i="2"/>
  <c r="LI78" i="2"/>
  <c r="LI74" i="2"/>
  <c r="LI72" i="2"/>
  <c r="LI68" i="2"/>
  <c r="LI70" i="2"/>
  <c r="LI66" i="2"/>
  <c r="LH278" i="2"/>
  <c r="LH290" i="2"/>
  <c r="LH280" i="2"/>
  <c r="LH286" i="2"/>
  <c r="LH284" i="2"/>
  <c r="LH288" i="2"/>
  <c r="LH282" i="2"/>
  <c r="LH276" i="2"/>
  <c r="LH274" i="2"/>
  <c r="LH272" i="2"/>
  <c r="LH264" i="2"/>
  <c r="LH268" i="2"/>
  <c r="LH256" i="2"/>
  <c r="LH262" i="2"/>
  <c r="LH270" i="2"/>
  <c r="LH258" i="2"/>
  <c r="LH252" i="2"/>
  <c r="LH266" i="2"/>
  <c r="LH254" i="2"/>
  <c r="LH248" i="2"/>
  <c r="LH260" i="2"/>
  <c r="LH250" i="2"/>
  <c r="LH240" i="2"/>
  <c r="LH246" i="2"/>
  <c r="LH236" i="2"/>
  <c r="LH242" i="2"/>
  <c r="LH244" i="2"/>
  <c r="LH238" i="2"/>
  <c r="LH203" i="2"/>
  <c r="LH197" i="2"/>
  <c r="LH201" i="2"/>
  <c r="LH205" i="2"/>
  <c r="LH191" i="2"/>
  <c r="LH193" i="2"/>
  <c r="LH195" i="2"/>
  <c r="LH199" i="2"/>
  <c r="LH187" i="2"/>
  <c r="LH183" i="2"/>
  <c r="LH185" i="2"/>
  <c r="LH189" i="2"/>
  <c r="LH163" i="2"/>
  <c r="LH175" i="2"/>
  <c r="LH181" i="2"/>
  <c r="LH171" i="2"/>
  <c r="LH173" i="2"/>
  <c r="LH177" i="2"/>
  <c r="LH179" i="2"/>
  <c r="LH159" i="2"/>
  <c r="LH161" i="2"/>
  <c r="LH169" i="2"/>
  <c r="LH165" i="2"/>
  <c r="LH167" i="2"/>
  <c r="LH157" i="2"/>
  <c r="LH155" i="2"/>
  <c r="LH151" i="2"/>
  <c r="LH153" i="2"/>
  <c r="LH120" i="2"/>
  <c r="LH118" i="2"/>
  <c r="LH108" i="2"/>
  <c r="LH116" i="2"/>
  <c r="LH112" i="2"/>
  <c r="LH96" i="2"/>
  <c r="LH104" i="2"/>
  <c r="LH102" i="2"/>
  <c r="LH106" i="2"/>
  <c r="LH110" i="2"/>
  <c r="LH92" i="2"/>
  <c r="LH100" i="2"/>
  <c r="LH114" i="2"/>
  <c r="LH98" i="2"/>
  <c r="LH88" i="2"/>
  <c r="LH84" i="2"/>
  <c r="LH94" i="2"/>
  <c r="LH76" i="2"/>
  <c r="LH86" i="2"/>
  <c r="LH90" i="2"/>
  <c r="LH80" i="2"/>
  <c r="LH82" i="2"/>
  <c r="LH78" i="2"/>
  <c r="LH74" i="2"/>
  <c r="LH68" i="2"/>
  <c r="LH72" i="2"/>
  <c r="LH70" i="2"/>
  <c r="LH66" i="2"/>
  <c r="LG290" i="2"/>
  <c r="LG288" i="2"/>
  <c r="LG284" i="2"/>
  <c r="LG282" i="2"/>
  <c r="LG280" i="2"/>
  <c r="LG286" i="2"/>
  <c r="LG276" i="2"/>
  <c r="LG278" i="2"/>
  <c r="LG272" i="2"/>
  <c r="LG266" i="2"/>
  <c r="LG274" i="2"/>
  <c r="LG262" i="2"/>
  <c r="LG260" i="2"/>
  <c r="LG268" i="2"/>
  <c r="LG270" i="2"/>
  <c r="LG258" i="2"/>
  <c r="LG256" i="2"/>
  <c r="LG254" i="2"/>
  <c r="LG252" i="2"/>
  <c r="LG264" i="2"/>
  <c r="LG250" i="2"/>
  <c r="LG248" i="2"/>
  <c r="LG246" i="2"/>
  <c r="LG244" i="2"/>
  <c r="LG240" i="2"/>
  <c r="LG242" i="2"/>
  <c r="LG238" i="2"/>
  <c r="LG236" i="2"/>
  <c r="LG203" i="2"/>
  <c r="LG201" i="2"/>
  <c r="LG195" i="2"/>
  <c r="LG197" i="2"/>
  <c r="LG205" i="2"/>
  <c r="LG199" i="2"/>
  <c r="LG191" i="2"/>
  <c r="LG193" i="2"/>
  <c r="LG183" i="2"/>
  <c r="LG189" i="2"/>
  <c r="LG187" i="2"/>
  <c r="LG181" i="2"/>
  <c r="LG177" i="2"/>
  <c r="LG179" i="2"/>
  <c r="LG171" i="2"/>
  <c r="LG175" i="2"/>
  <c r="LG185" i="2"/>
  <c r="LG169" i="2"/>
  <c r="LG173" i="2"/>
  <c r="LG165" i="2"/>
  <c r="LG167" i="2"/>
  <c r="LG163" i="2"/>
  <c r="LG161" i="2"/>
  <c r="LG157" i="2"/>
  <c r="LG159" i="2"/>
  <c r="LG155" i="2"/>
  <c r="LG153" i="2"/>
  <c r="LG151" i="2"/>
  <c r="LG120" i="2"/>
  <c r="LG118" i="2"/>
  <c r="LG110" i="2"/>
  <c r="LG112" i="2"/>
  <c r="LG114" i="2"/>
  <c r="LG116" i="2"/>
  <c r="LG108" i="2"/>
  <c r="LG102" i="2"/>
  <c r="LG94" i="2"/>
  <c r="LG96" i="2"/>
  <c r="LG100" i="2"/>
  <c r="LG106" i="2"/>
  <c r="LG90" i="2"/>
  <c r="LG104" i="2"/>
  <c r="LG98" i="2"/>
  <c r="LG84" i="2"/>
  <c r="LG88" i="2"/>
  <c r="LG92" i="2"/>
  <c r="LG86" i="2"/>
  <c r="LG80" i="2"/>
  <c r="LG78" i="2"/>
  <c r="LG82" i="2"/>
  <c r="LG76" i="2"/>
  <c r="LG74" i="2"/>
  <c r="LG72" i="2"/>
  <c r="LG70" i="2"/>
  <c r="LG68" i="2"/>
  <c r="LG66" i="2"/>
  <c r="LF290" i="2"/>
  <c r="LF284" i="2"/>
  <c r="LF286" i="2"/>
  <c r="LF280" i="2"/>
  <c r="LF288" i="2"/>
  <c r="LF282" i="2"/>
  <c r="LF276" i="2"/>
  <c r="LF278" i="2"/>
  <c r="LF272" i="2"/>
  <c r="LF274" i="2"/>
  <c r="LF266" i="2"/>
  <c r="LF270" i="2"/>
  <c r="LF268" i="2"/>
  <c r="LF262" i="2"/>
  <c r="LF260" i="2"/>
  <c r="LF264" i="2"/>
  <c r="LF254" i="2"/>
  <c r="LF256" i="2"/>
  <c r="LF258" i="2"/>
  <c r="LF248" i="2"/>
  <c r="LF252" i="2"/>
  <c r="LF250" i="2"/>
  <c r="LF246" i="2"/>
  <c r="LF242" i="2"/>
  <c r="LF240" i="2"/>
  <c r="LF244" i="2"/>
  <c r="LF236" i="2"/>
  <c r="LF238" i="2"/>
  <c r="LF201" i="2"/>
  <c r="LF197" i="2"/>
  <c r="LF205" i="2"/>
  <c r="LF203" i="2"/>
  <c r="LF199" i="2"/>
  <c r="LF195" i="2"/>
  <c r="LF193" i="2"/>
  <c r="LF191" i="2"/>
  <c r="LF189" i="2"/>
  <c r="LF187" i="2"/>
  <c r="LF181" i="2"/>
  <c r="LF183" i="2"/>
  <c r="LF185" i="2"/>
  <c r="LF179" i="2"/>
  <c r="LF177" i="2"/>
  <c r="LF173" i="2"/>
  <c r="LF171" i="2"/>
  <c r="LF175" i="2"/>
  <c r="LF169" i="2"/>
  <c r="LF167" i="2"/>
  <c r="LF163" i="2"/>
  <c r="LF165" i="2"/>
  <c r="LF159" i="2"/>
  <c r="LF161" i="2"/>
  <c r="LF157" i="2"/>
  <c r="LF155" i="2"/>
  <c r="LF153" i="2"/>
  <c r="LF151" i="2"/>
  <c r="LF120" i="2"/>
  <c r="LF118" i="2"/>
  <c r="LF112" i="2"/>
  <c r="LF110" i="2"/>
  <c r="LF116" i="2"/>
  <c r="LF114" i="2"/>
  <c r="LF108" i="2"/>
  <c r="LF106" i="2"/>
  <c r="LF102" i="2"/>
  <c r="LF100" i="2"/>
  <c r="LF104" i="2"/>
  <c r="LF92" i="2"/>
  <c r="LF98" i="2"/>
  <c r="LF96" i="2"/>
  <c r="LF94" i="2"/>
  <c r="LF90" i="2"/>
  <c r="LF88" i="2"/>
  <c r="LF86" i="2"/>
  <c r="LF84" i="2"/>
  <c r="LF82" i="2"/>
  <c r="LF80" i="2"/>
  <c r="LF78" i="2"/>
  <c r="LF76" i="2"/>
  <c r="LF72" i="2"/>
  <c r="LF70" i="2"/>
  <c r="LF74" i="2"/>
  <c r="LF68" i="2"/>
  <c r="LF66" i="2"/>
  <c r="LE290" i="2"/>
  <c r="LE288" i="2"/>
  <c r="LE284" i="2"/>
  <c r="LE282" i="2"/>
  <c r="LE280" i="2"/>
  <c r="LE286" i="2"/>
  <c r="LE278" i="2"/>
  <c r="LE276" i="2"/>
  <c r="LE274" i="2"/>
  <c r="LE272" i="2"/>
  <c r="LE268" i="2"/>
  <c r="LE264" i="2"/>
  <c r="LE266" i="2"/>
  <c r="LE262" i="2"/>
  <c r="LE260" i="2"/>
  <c r="LE270" i="2"/>
  <c r="LE258" i="2"/>
  <c r="LE250" i="2"/>
  <c r="LE254" i="2"/>
  <c r="LE256" i="2"/>
  <c r="LE248" i="2"/>
  <c r="LE252" i="2"/>
  <c r="LE246" i="2"/>
  <c r="LE242" i="2"/>
  <c r="LE240" i="2"/>
  <c r="LE244" i="2"/>
  <c r="LE236" i="2"/>
  <c r="LE238" i="2"/>
  <c r="LE203" i="2"/>
  <c r="LE205" i="2"/>
  <c r="LE199" i="2"/>
  <c r="LE195" i="2"/>
  <c r="LE201" i="2"/>
  <c r="LE197" i="2"/>
  <c r="LE193" i="2"/>
  <c r="LE187" i="2"/>
  <c r="LE191" i="2"/>
  <c r="LE185" i="2"/>
  <c r="LE189" i="2"/>
  <c r="LE181" i="2"/>
  <c r="LE175" i="2"/>
  <c r="LE177" i="2"/>
  <c r="LE173" i="2"/>
  <c r="LE183" i="2"/>
  <c r="LE179" i="2"/>
  <c r="LE171" i="2"/>
  <c r="LE169" i="2"/>
  <c r="LE167" i="2"/>
  <c r="LE165" i="2"/>
  <c r="LE159" i="2"/>
  <c r="LE157" i="2"/>
  <c r="LE163" i="2"/>
  <c r="LE161" i="2"/>
  <c r="LE155" i="2"/>
  <c r="LE153" i="2"/>
  <c r="LE151" i="2"/>
  <c r="LE120" i="2"/>
  <c r="LE114" i="2"/>
  <c r="LE118" i="2"/>
  <c r="LE110" i="2"/>
  <c r="LE116" i="2"/>
  <c r="LE112" i="2"/>
  <c r="LE108" i="2"/>
  <c r="LE106" i="2"/>
  <c r="LE104" i="2"/>
  <c r="LE102" i="2"/>
  <c r="LE98" i="2"/>
  <c r="LE100" i="2"/>
  <c r="LE96" i="2"/>
  <c r="LE92" i="2"/>
  <c r="LE88" i="2"/>
  <c r="LE94" i="2"/>
  <c r="LE90" i="2"/>
  <c r="LE86" i="2"/>
  <c r="LE84" i="2"/>
  <c r="LE82" i="2"/>
  <c r="LE80" i="2"/>
  <c r="LE78" i="2"/>
  <c r="LE76" i="2"/>
  <c r="LE74" i="2"/>
  <c r="LE72" i="2"/>
  <c r="LE70" i="2"/>
  <c r="LE68" i="2"/>
  <c r="LE66" i="2"/>
  <c r="LD288" i="2"/>
  <c r="LD290" i="2"/>
  <c r="LD284" i="2"/>
  <c r="LD280" i="2"/>
  <c r="LD278" i="2"/>
  <c r="LD282" i="2"/>
  <c r="LD286" i="2"/>
  <c r="LD272" i="2"/>
  <c r="LD276" i="2"/>
  <c r="LD274" i="2"/>
  <c r="LD262" i="2"/>
  <c r="LD268" i="2"/>
  <c r="LD270" i="2"/>
  <c r="LD266" i="2"/>
  <c r="LD260" i="2"/>
  <c r="LD258" i="2"/>
  <c r="LD264" i="2"/>
  <c r="LD256" i="2"/>
  <c r="LD250" i="2"/>
  <c r="LD248" i="2"/>
  <c r="LD254" i="2"/>
  <c r="LD252" i="2"/>
  <c r="LD246" i="2"/>
  <c r="LD242" i="2"/>
  <c r="LD240" i="2"/>
  <c r="LD244" i="2"/>
  <c r="LD238" i="2"/>
  <c r="LD236" i="2"/>
  <c r="LD205" i="2"/>
  <c r="LD203" i="2"/>
  <c r="LD197" i="2"/>
  <c r="LD201" i="2"/>
  <c r="LD199" i="2"/>
  <c r="LD193" i="2"/>
  <c r="LD195" i="2"/>
  <c r="LD191" i="2"/>
  <c r="LD189" i="2"/>
  <c r="LD187" i="2"/>
  <c r="LD185" i="2"/>
  <c r="LD183" i="2"/>
  <c r="LD181" i="2"/>
  <c r="LD175" i="2"/>
  <c r="LD173" i="2"/>
  <c r="LD179" i="2"/>
  <c r="LD177" i="2"/>
  <c r="LD167" i="2"/>
  <c r="LD171" i="2"/>
  <c r="LD169" i="2"/>
  <c r="LD165" i="2"/>
  <c r="LD159" i="2"/>
  <c r="LD163" i="2"/>
  <c r="LD161" i="2"/>
  <c r="LD157" i="2"/>
  <c r="LD155" i="2"/>
  <c r="LD153" i="2"/>
  <c r="LD151" i="2"/>
  <c r="LD120" i="2"/>
  <c r="LD118" i="2"/>
  <c r="LD112" i="2"/>
  <c r="LD114" i="2"/>
  <c r="LD116" i="2"/>
  <c r="LD104" i="2"/>
  <c r="LD106" i="2"/>
  <c r="LD110" i="2"/>
  <c r="LD102" i="2"/>
  <c r="LD108" i="2"/>
  <c r="LD98" i="2"/>
  <c r="LD100" i="2"/>
  <c r="LD94" i="2"/>
  <c r="LD92" i="2"/>
  <c r="LD96" i="2"/>
  <c r="LD88" i="2"/>
  <c r="LD80" i="2"/>
  <c r="LD90" i="2"/>
  <c r="LD86" i="2"/>
  <c r="LD82" i="2"/>
  <c r="LD78" i="2"/>
  <c r="LD84" i="2"/>
  <c r="LD76" i="2"/>
  <c r="LD72" i="2"/>
  <c r="LD74" i="2"/>
  <c r="LD70" i="2"/>
  <c r="LD68" i="2"/>
  <c r="LD66" i="2"/>
  <c r="MH296" i="2"/>
  <c r="MG296" i="2"/>
  <c r="MF296" i="2"/>
  <c r="ME296" i="2"/>
  <c r="MD296" i="2"/>
  <c r="MC296" i="2"/>
  <c r="LZ296" i="2"/>
  <c r="LY296" i="2"/>
  <c r="LV296" i="2"/>
  <c r="LU296" i="2"/>
  <c r="LT296" i="2"/>
  <c r="LS296" i="2"/>
  <c r="LP296" i="2"/>
  <c r="LO296" i="2"/>
  <c r="LN296" i="2"/>
  <c r="LM296" i="2"/>
  <c r="LL296" i="2"/>
  <c r="LK296" i="2"/>
  <c r="LJ296" i="2"/>
  <c r="LI296" i="2"/>
  <c r="LH296" i="2"/>
  <c r="LG296" i="2"/>
  <c r="LF296" i="2"/>
  <c r="LE296" i="2"/>
  <c r="LD296" i="2"/>
  <c r="LC296" i="2"/>
  <c r="LB296" i="2"/>
  <c r="LA296" i="2"/>
  <c r="KZ296" i="2"/>
  <c r="KY296" i="2"/>
  <c r="KX296" i="2"/>
  <c r="KW296" i="2"/>
  <c r="KV296" i="2"/>
  <c r="KU296" i="2"/>
  <c r="KT296" i="2"/>
  <c r="KS296" i="2"/>
  <c r="KR296" i="2"/>
  <c r="KQ296" i="2"/>
  <c r="KP296" i="2"/>
  <c r="KO296" i="2"/>
  <c r="KN296" i="2"/>
  <c r="KM296" i="2"/>
  <c r="KL296" i="2"/>
  <c r="KK296" i="2"/>
  <c r="KJ296" i="2"/>
  <c r="KI296" i="2"/>
  <c r="KH296" i="2"/>
  <c r="KG296" i="2"/>
  <c r="KF296" i="2"/>
  <c r="KE296" i="2"/>
  <c r="KD296" i="2"/>
  <c r="KC296" i="2"/>
  <c r="KB296" i="2"/>
  <c r="KA296" i="2"/>
  <c r="JZ296" i="2"/>
  <c r="JY296" i="2"/>
  <c r="JX296" i="2"/>
  <c r="JW296" i="2"/>
  <c r="JV296" i="2"/>
  <c r="JU296" i="2"/>
  <c r="JP265" i="2"/>
  <c r="JO265" i="2"/>
  <c r="JN265" i="2"/>
  <c r="JM265" i="2"/>
  <c r="JL265" i="2"/>
  <c r="JK265" i="2"/>
  <c r="JJ265" i="2"/>
  <c r="GY244" i="2"/>
  <c r="GX244" i="2"/>
  <c r="GW244" i="2"/>
  <c r="GV244" i="2"/>
  <c r="JI265" i="2"/>
  <c r="JH265" i="2"/>
  <c r="JG265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GU244" i="2"/>
  <c r="GT244" i="2"/>
  <c r="GS244" i="2"/>
  <c r="GR244" i="2"/>
  <c r="GQ244" i="2"/>
  <c r="GP244" i="2"/>
  <c r="GO244" i="2"/>
  <c r="GN244" i="2"/>
  <c r="GM244" i="2"/>
  <c r="GL244" i="2"/>
  <c r="GK244" i="2"/>
  <c r="GJ244" i="2"/>
  <c r="GI244" i="2"/>
  <c r="GH244" i="2"/>
  <c r="GG244" i="2"/>
  <c r="GF244" i="2"/>
  <c r="GE244" i="2"/>
  <c r="GD244" i="2"/>
  <c r="GC244" i="2"/>
  <c r="GB244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LC288" i="2"/>
  <c r="LC290" i="2"/>
  <c r="LC278" i="2"/>
  <c r="LC282" i="2"/>
  <c r="LC286" i="2"/>
  <c r="LC280" i="2"/>
  <c r="LC284" i="2"/>
  <c r="LC272" i="2"/>
  <c r="LC276" i="2"/>
  <c r="LC274" i="2"/>
  <c r="LC260" i="2"/>
  <c r="LC264" i="2"/>
  <c r="LC268" i="2"/>
  <c r="LC258" i="2"/>
  <c r="LC262" i="2"/>
  <c r="LC266" i="2"/>
  <c r="LC270" i="2"/>
  <c r="LC254" i="2"/>
  <c r="LC250" i="2"/>
  <c r="LC252" i="2"/>
  <c r="LC256" i="2"/>
  <c r="LC248" i="2"/>
  <c r="LC246" i="2"/>
  <c r="LC240" i="2"/>
  <c r="LC244" i="2"/>
  <c r="LC242" i="2"/>
  <c r="LC238" i="2"/>
  <c r="LC236" i="2"/>
  <c r="LC203" i="2"/>
  <c r="LC205" i="2"/>
  <c r="LC193" i="2"/>
  <c r="LC199" i="2"/>
  <c r="LC201" i="2"/>
  <c r="LC197" i="2"/>
  <c r="LC195" i="2"/>
  <c r="LC187" i="2"/>
  <c r="LC191" i="2"/>
  <c r="LC185" i="2"/>
  <c r="LC189" i="2"/>
  <c r="LC175" i="2"/>
  <c r="LC177" i="2"/>
  <c r="LC183" i="2"/>
  <c r="LC173" i="2"/>
  <c r="LC181" i="2"/>
  <c r="LC179" i="2"/>
  <c r="LC169" i="2"/>
  <c r="LC167" i="2"/>
  <c r="LC165" i="2"/>
  <c r="LC171" i="2"/>
  <c r="LC161" i="2"/>
  <c r="LC159" i="2"/>
  <c r="LC157" i="2"/>
  <c r="LC163" i="2"/>
  <c r="LC155" i="2"/>
  <c r="LC153" i="2"/>
  <c r="LC151" i="2"/>
  <c r="LC118" i="2"/>
  <c r="LC116" i="2"/>
  <c r="LC112" i="2"/>
  <c r="LC120" i="2"/>
  <c r="LC114" i="2"/>
  <c r="LC110" i="2"/>
  <c r="LC106" i="2"/>
  <c r="LC108" i="2"/>
  <c r="LC102" i="2"/>
  <c r="LC104" i="2"/>
  <c r="LC100" i="2"/>
  <c r="LC98" i="2"/>
  <c r="LC90" i="2"/>
  <c r="LC86" i="2"/>
  <c r="LC96" i="2"/>
  <c r="LC94" i="2"/>
  <c r="LC92" i="2"/>
  <c r="LC88" i="2"/>
  <c r="LC84" i="2"/>
  <c r="LC82" i="2"/>
  <c r="LC78" i="2"/>
  <c r="LC80" i="2"/>
  <c r="LC76" i="2"/>
  <c r="LC74" i="2"/>
  <c r="LC72" i="2"/>
  <c r="LC70" i="2"/>
  <c r="LC68" i="2"/>
  <c r="LC66" i="2"/>
  <c r="LB290" i="2"/>
  <c r="LB288" i="2"/>
  <c r="LB282" i="2"/>
  <c r="LB286" i="2"/>
  <c r="LB284" i="2"/>
  <c r="LB280" i="2"/>
  <c r="LB278" i="2"/>
  <c r="LB276" i="2"/>
  <c r="LB274" i="2"/>
  <c r="LB272" i="2"/>
  <c r="LB268" i="2"/>
  <c r="LB270" i="2"/>
  <c r="LB264" i="2"/>
  <c r="LB266" i="2"/>
  <c r="LB262" i="2"/>
  <c r="LB260" i="2"/>
  <c r="LB258" i="2"/>
  <c r="LB256" i="2"/>
  <c r="LB254" i="2"/>
  <c r="LB252" i="2"/>
  <c r="LB250" i="2"/>
  <c r="LB248" i="2"/>
  <c r="LB246" i="2"/>
  <c r="LB242" i="2"/>
  <c r="LB244" i="2"/>
  <c r="LB240" i="2"/>
  <c r="LB238" i="2"/>
  <c r="LB236" i="2"/>
  <c r="LB203" i="2"/>
  <c r="LB205" i="2"/>
  <c r="LB193" i="2"/>
  <c r="LB199" i="2"/>
  <c r="LB195" i="2"/>
  <c r="LB201" i="2"/>
  <c r="LB197" i="2"/>
  <c r="LB191" i="2"/>
  <c r="LB187" i="2"/>
  <c r="LB189" i="2"/>
  <c r="LB185" i="2"/>
  <c r="LB183" i="2"/>
  <c r="LB177" i="2"/>
  <c r="LB179" i="2"/>
  <c r="LB175" i="2"/>
  <c r="LB181" i="2"/>
  <c r="LB173" i="2"/>
  <c r="LB167" i="2"/>
  <c r="LB171" i="2"/>
  <c r="LB169" i="2"/>
  <c r="LB165" i="2"/>
  <c r="LB163" i="2"/>
  <c r="LB161" i="2"/>
  <c r="LB159" i="2"/>
  <c r="LB157" i="2"/>
  <c r="LB155" i="2"/>
  <c r="LB153" i="2"/>
  <c r="LB151" i="2"/>
  <c r="LB120" i="2"/>
  <c r="LB118" i="2"/>
  <c r="LB112" i="2"/>
  <c r="LB114" i="2"/>
  <c r="LB116" i="2"/>
  <c r="LB110" i="2"/>
  <c r="LB106" i="2"/>
  <c r="LB108" i="2"/>
  <c r="LB104" i="2"/>
  <c r="LB100" i="2"/>
  <c r="LB102" i="2"/>
  <c r="LB98" i="2"/>
  <c r="LB96" i="2"/>
  <c r="LB90" i="2"/>
  <c r="LB92" i="2"/>
  <c r="LB94" i="2"/>
  <c r="LB88" i="2"/>
  <c r="LB86" i="2"/>
  <c r="LB82" i="2"/>
  <c r="LB84" i="2"/>
  <c r="LB78" i="2"/>
  <c r="LB80" i="2"/>
  <c r="LB76" i="2"/>
  <c r="LB74" i="2"/>
  <c r="LB72" i="2"/>
  <c r="LB70" i="2"/>
  <c r="LB68" i="2"/>
  <c r="LB66" i="2"/>
  <c r="LA290" i="2"/>
  <c r="LA288" i="2"/>
  <c r="LA276" i="2"/>
  <c r="LA284" i="2"/>
  <c r="LA280" i="2"/>
  <c r="LA282" i="2"/>
  <c r="LA286" i="2"/>
  <c r="LA266" i="2"/>
  <c r="LA268" i="2"/>
  <c r="LA278" i="2"/>
  <c r="LA270" i="2"/>
  <c r="LA272" i="2"/>
  <c r="LA274" i="2"/>
  <c r="LA262" i="2"/>
  <c r="LA254" i="2"/>
  <c r="LA260" i="2"/>
  <c r="LA256" i="2"/>
  <c r="LA264" i="2"/>
  <c r="LA258" i="2"/>
  <c r="LA248" i="2"/>
  <c r="LA252" i="2"/>
  <c r="LA246" i="2"/>
  <c r="LA250" i="2"/>
  <c r="LA242" i="2"/>
  <c r="LA244" i="2"/>
  <c r="LA240" i="2"/>
  <c r="LA238" i="2"/>
  <c r="LA236" i="2"/>
  <c r="LA195" i="2"/>
  <c r="LA199" i="2"/>
  <c r="LA205" i="2"/>
  <c r="LA191" i="2"/>
  <c r="LA201" i="2"/>
  <c r="LA203" i="2"/>
  <c r="LA197" i="2"/>
  <c r="LA183" i="2"/>
  <c r="LA189" i="2"/>
  <c r="LA193" i="2"/>
  <c r="LA187" i="2"/>
  <c r="LA181" i="2"/>
  <c r="LA175" i="2"/>
  <c r="LA179" i="2"/>
  <c r="LA185" i="2"/>
  <c r="LA173" i="2"/>
  <c r="LA169" i="2"/>
  <c r="LA177" i="2"/>
  <c r="LA171" i="2"/>
  <c r="LA167" i="2"/>
  <c r="LA165" i="2"/>
  <c r="LA163" i="2"/>
  <c r="LA159" i="2"/>
  <c r="LA161" i="2"/>
  <c r="LA157" i="2"/>
  <c r="LA155" i="2"/>
  <c r="LA153" i="2"/>
  <c r="LA151" i="2"/>
  <c r="LA120" i="2"/>
  <c r="LA116" i="2"/>
  <c r="LA112" i="2"/>
  <c r="LA118" i="2"/>
  <c r="LA114" i="2"/>
  <c r="LA108" i="2"/>
  <c r="LA110" i="2"/>
  <c r="LA106" i="2"/>
  <c r="LA104" i="2"/>
  <c r="LA102" i="2"/>
  <c r="LA100" i="2"/>
  <c r="LA90" i="2"/>
  <c r="LA96" i="2"/>
  <c r="LA98" i="2"/>
  <c r="LA94" i="2"/>
  <c r="LA84" i="2"/>
  <c r="LA86" i="2"/>
  <c r="LA88" i="2"/>
  <c r="LA92" i="2"/>
  <c r="LA78" i="2"/>
  <c r="LA76" i="2"/>
  <c r="LA82" i="2"/>
  <c r="LA80" i="2"/>
  <c r="LA72" i="2"/>
  <c r="LA74" i="2"/>
  <c r="LA70" i="2"/>
  <c r="LA68" i="2"/>
  <c r="LA66" i="2"/>
  <c r="KZ290" i="2"/>
  <c r="KZ286" i="2"/>
  <c r="KZ288" i="2"/>
  <c r="KZ284" i="2"/>
  <c r="KZ280" i="2"/>
  <c r="KZ282" i="2"/>
  <c r="KZ274" i="2"/>
  <c r="KZ278" i="2"/>
  <c r="KZ276" i="2"/>
  <c r="KZ270" i="2"/>
  <c r="KZ266" i="2"/>
  <c r="KZ272" i="2"/>
  <c r="KZ268" i="2"/>
  <c r="KZ264" i="2"/>
  <c r="KZ256" i="2"/>
  <c r="KZ260" i="2"/>
  <c r="KZ258" i="2"/>
  <c r="KZ262" i="2"/>
  <c r="KZ254" i="2"/>
  <c r="KZ250" i="2"/>
  <c r="KZ248" i="2"/>
  <c r="KZ252" i="2"/>
  <c r="KZ246" i="2"/>
  <c r="KZ244" i="2"/>
  <c r="KZ242" i="2"/>
  <c r="KZ240" i="2"/>
  <c r="KZ238" i="2"/>
  <c r="KZ236" i="2"/>
  <c r="KZ201" i="2"/>
  <c r="KZ205" i="2"/>
  <c r="KZ197" i="2"/>
  <c r="KZ199" i="2"/>
  <c r="KZ193" i="2"/>
  <c r="KZ203" i="2"/>
  <c r="KZ189" i="2"/>
  <c r="KZ195" i="2"/>
  <c r="KZ183" i="2"/>
  <c r="KZ191" i="2"/>
  <c r="KZ187" i="2"/>
  <c r="KZ185" i="2"/>
  <c r="KZ177" i="2"/>
  <c r="KZ181" i="2"/>
  <c r="KZ171" i="2"/>
  <c r="KZ179" i="2"/>
  <c r="KZ175" i="2"/>
  <c r="KZ169" i="2"/>
  <c r="KZ167" i="2"/>
  <c r="KZ173" i="2"/>
  <c r="KZ165" i="2"/>
  <c r="KZ159" i="2"/>
  <c r="KZ163" i="2"/>
  <c r="KZ161" i="2"/>
  <c r="KZ157" i="2"/>
  <c r="KZ155" i="2"/>
  <c r="KZ151" i="2"/>
  <c r="KZ153" i="2"/>
  <c r="KZ120" i="2"/>
  <c r="KZ112" i="2"/>
  <c r="KZ116" i="2"/>
  <c r="KZ118" i="2"/>
  <c r="KZ114" i="2"/>
  <c r="KZ110" i="2"/>
  <c r="KZ108" i="2"/>
  <c r="KZ104" i="2"/>
  <c r="KZ106" i="2"/>
  <c r="KZ94" i="2"/>
  <c r="KZ100" i="2"/>
  <c r="KZ102" i="2"/>
  <c r="KZ92" i="2"/>
  <c r="KZ98" i="2"/>
  <c r="KZ96" i="2"/>
  <c r="KZ90" i="2"/>
  <c r="KZ88" i="2"/>
  <c r="KZ86" i="2"/>
  <c r="KZ84" i="2"/>
  <c r="KZ82" i="2"/>
  <c r="KZ78" i="2"/>
  <c r="KZ80" i="2"/>
  <c r="KZ76" i="2"/>
  <c r="KZ74" i="2"/>
  <c r="KZ72" i="2"/>
  <c r="KZ70" i="2"/>
  <c r="KZ68" i="2"/>
  <c r="KZ66" i="2"/>
  <c r="KX266" i="2"/>
  <c r="KX278" i="2"/>
  <c r="KY286" i="2"/>
  <c r="KY260" i="2"/>
  <c r="KY248" i="2"/>
  <c r="KY288" i="2"/>
  <c r="KY284" i="2"/>
  <c r="KY278" i="2"/>
  <c r="KY290" i="2"/>
  <c r="KY282" i="2"/>
  <c r="KY272" i="2"/>
  <c r="KY274" i="2"/>
  <c r="KY270" i="2"/>
  <c r="KY276" i="2"/>
  <c r="KY280" i="2"/>
  <c r="KY264" i="2"/>
  <c r="KY262" i="2"/>
  <c r="KY268" i="2"/>
  <c r="KY266" i="2"/>
  <c r="KY258" i="2"/>
  <c r="KY252" i="2"/>
  <c r="KY250" i="2"/>
  <c r="KY256" i="2"/>
  <c r="KY254" i="2"/>
  <c r="KY244" i="2"/>
  <c r="KY246" i="2"/>
  <c r="KY242" i="2"/>
  <c r="KY240" i="2"/>
  <c r="KY238" i="2"/>
  <c r="KY236" i="2"/>
  <c r="KX288" i="2"/>
  <c r="KY199" i="2"/>
  <c r="KY203" i="2"/>
  <c r="KY205" i="2"/>
  <c r="KY201" i="2"/>
  <c r="KY189" i="2"/>
  <c r="KY197" i="2"/>
  <c r="KY193" i="2"/>
  <c r="KY187" i="2"/>
  <c r="KY195" i="2"/>
  <c r="KY183" i="2"/>
  <c r="KY191" i="2"/>
  <c r="KY179" i="2"/>
  <c r="KY185" i="2"/>
  <c r="KY177" i="2"/>
  <c r="KY171" i="2"/>
  <c r="KY181" i="2"/>
  <c r="KY173" i="2"/>
  <c r="KY169" i="2"/>
  <c r="KY175" i="2"/>
  <c r="KY165" i="2"/>
  <c r="KY167" i="2"/>
  <c r="KY163" i="2"/>
  <c r="KY159" i="2"/>
  <c r="KY161" i="2"/>
  <c r="KY155" i="2"/>
  <c r="KY157" i="2"/>
  <c r="KY153" i="2"/>
  <c r="KY151" i="2"/>
  <c r="KX199" i="2"/>
  <c r="KY120" i="2"/>
  <c r="KY118" i="2"/>
  <c r="KY112" i="2"/>
  <c r="KY116" i="2"/>
  <c r="KY114" i="2"/>
  <c r="KY108" i="2"/>
  <c r="KY110" i="2"/>
  <c r="KY106" i="2"/>
  <c r="KY102" i="2"/>
  <c r="KY104" i="2"/>
  <c r="KY100" i="2"/>
  <c r="KY98" i="2"/>
  <c r="KY92" i="2"/>
  <c r="KY96" i="2"/>
  <c r="KY88" i="2"/>
  <c r="KY94" i="2"/>
  <c r="KY90" i="2"/>
  <c r="KY84" i="2"/>
  <c r="KY82" i="2"/>
  <c r="KY86" i="2"/>
  <c r="KY80" i="2"/>
  <c r="KY78" i="2"/>
  <c r="KY72" i="2"/>
  <c r="KY76" i="2"/>
  <c r="KY74" i="2"/>
  <c r="KY70" i="2"/>
  <c r="KY68" i="2"/>
  <c r="KY66" i="2"/>
  <c r="KX286" i="2"/>
  <c r="KX284" i="2"/>
  <c r="KX274" i="2"/>
  <c r="KX290" i="2"/>
  <c r="KX280" i="2"/>
  <c r="KX276" i="2"/>
  <c r="KX270" i="2"/>
  <c r="KX268" i="2"/>
  <c r="KX282" i="2"/>
  <c r="KX262" i="2"/>
  <c r="KX272" i="2"/>
  <c r="KX264" i="2"/>
  <c r="KX260" i="2"/>
  <c r="KX258" i="2"/>
  <c r="KX254" i="2"/>
  <c r="KX248" i="2"/>
  <c r="KX256" i="2"/>
  <c r="KX252" i="2"/>
  <c r="KX244" i="2"/>
  <c r="KX250" i="2"/>
  <c r="KX246" i="2"/>
  <c r="KX242" i="2"/>
  <c r="KX240" i="2"/>
  <c r="KX238" i="2"/>
  <c r="KX236" i="2"/>
  <c r="KX116" i="2"/>
  <c r="KX114" i="2"/>
  <c r="KX120" i="2"/>
  <c r="KX112" i="2"/>
  <c r="KX118" i="2"/>
  <c r="KX110" i="2"/>
  <c r="KX108" i="2"/>
  <c r="KX106" i="2"/>
  <c r="KX102" i="2"/>
  <c r="KX104" i="2"/>
  <c r="KX98" i="2"/>
  <c r="KX100" i="2"/>
  <c r="KX94" i="2"/>
  <c r="KX96" i="2"/>
  <c r="KX90" i="2"/>
  <c r="KX92" i="2"/>
  <c r="KX88" i="2"/>
  <c r="KX86" i="2"/>
  <c r="KX78" i="2"/>
  <c r="KX84" i="2"/>
  <c r="KX82" i="2"/>
  <c r="KX76" i="2"/>
  <c r="KX74" i="2"/>
  <c r="KX80" i="2"/>
  <c r="KX72" i="2"/>
  <c r="KX70" i="2"/>
  <c r="KX68" i="2"/>
  <c r="KX66" i="2"/>
  <c r="KX201" i="2"/>
  <c r="KX205" i="2"/>
  <c r="KX203" i="2"/>
  <c r="KX189" i="2"/>
  <c r="KX197" i="2"/>
  <c r="KX193" i="2"/>
  <c r="KX187" i="2"/>
  <c r="KX195" i="2"/>
  <c r="KX183" i="2"/>
  <c r="KX191" i="2"/>
  <c r="KX179" i="2"/>
  <c r="KX185" i="2"/>
  <c r="KX177" i="2"/>
  <c r="KX173" i="2"/>
  <c r="KX181" i="2"/>
  <c r="KX171" i="2"/>
  <c r="KX167" i="2"/>
  <c r="KX175" i="2"/>
  <c r="KX169" i="2"/>
  <c r="KX165" i="2"/>
  <c r="KX163" i="2"/>
  <c r="KX159" i="2"/>
  <c r="KX161" i="2"/>
  <c r="KX155" i="2"/>
  <c r="KX157" i="2"/>
  <c r="KX153" i="2"/>
  <c r="KX151" i="2"/>
  <c r="KW286" i="2"/>
  <c r="KW290" i="2"/>
  <c r="KW288" i="2"/>
  <c r="KW284" i="2"/>
  <c r="KW282" i="2"/>
  <c r="KW280" i="2"/>
  <c r="KW278" i="2"/>
  <c r="KW272" i="2"/>
  <c r="KW276" i="2"/>
  <c r="KW274" i="2"/>
  <c r="KW268" i="2"/>
  <c r="KW266" i="2"/>
  <c r="KW270" i="2"/>
  <c r="KW264" i="2"/>
  <c r="KW260" i="2"/>
  <c r="KW262" i="2"/>
  <c r="KW256" i="2"/>
  <c r="KW258" i="2"/>
  <c r="KW252" i="2"/>
  <c r="KW254" i="2"/>
  <c r="KW248" i="2"/>
  <c r="KW250" i="2"/>
  <c r="KW246" i="2"/>
  <c r="KW244" i="2"/>
  <c r="KW242" i="2"/>
  <c r="KW238" i="2"/>
  <c r="KW240" i="2"/>
  <c r="KW236" i="2"/>
  <c r="KW205" i="2"/>
  <c r="KW203" i="2"/>
  <c r="KW201" i="2"/>
  <c r="KW199" i="2"/>
  <c r="KW193" i="2"/>
  <c r="KW195" i="2"/>
  <c r="KW197" i="2"/>
  <c r="KW189" i="2"/>
  <c r="KW191" i="2"/>
  <c r="KW185" i="2"/>
  <c r="KW187" i="2"/>
  <c r="KW181" i="2"/>
  <c r="KW183" i="2"/>
  <c r="KW175" i="2"/>
  <c r="KW177" i="2"/>
  <c r="KW179" i="2"/>
  <c r="KW173" i="2"/>
  <c r="KW171" i="2"/>
  <c r="KW169" i="2"/>
  <c r="KW167" i="2"/>
  <c r="KW165" i="2"/>
  <c r="KW163" i="2"/>
  <c r="KW161" i="2"/>
  <c r="KW159" i="2"/>
  <c r="KW155" i="2"/>
  <c r="KW157" i="2"/>
  <c r="KW153" i="2"/>
  <c r="KW151" i="2"/>
  <c r="KW118" i="2"/>
  <c r="KW114" i="2"/>
  <c r="KW120" i="2"/>
  <c r="KW116" i="2"/>
  <c r="KW110" i="2"/>
  <c r="KW112" i="2"/>
  <c r="KW108" i="2"/>
  <c r="KW106" i="2"/>
  <c r="KW104" i="2"/>
  <c r="KW102" i="2"/>
  <c r="KW100" i="2"/>
  <c r="KW96" i="2"/>
  <c r="KW92" i="2"/>
  <c r="KW98" i="2"/>
  <c r="KW90" i="2"/>
  <c r="KW94" i="2"/>
  <c r="KW88" i="2"/>
  <c r="KW86" i="2"/>
  <c r="KW84" i="2"/>
  <c r="KW80" i="2"/>
  <c r="KW82" i="2"/>
  <c r="KW76" i="2"/>
  <c r="KW78" i="2"/>
  <c r="KW74" i="2"/>
  <c r="KW72" i="2"/>
  <c r="KW70" i="2"/>
  <c r="KW68" i="2"/>
  <c r="KW66" i="2"/>
  <c r="KV288" i="2"/>
  <c r="KV282" i="2"/>
  <c r="KV286" i="2"/>
  <c r="KV290" i="2"/>
  <c r="KV284" i="2"/>
  <c r="KV280" i="2"/>
  <c r="KV278" i="2"/>
  <c r="KV274" i="2"/>
  <c r="KV276" i="2"/>
  <c r="KV266" i="2"/>
  <c r="KV272" i="2"/>
  <c r="KV270" i="2"/>
  <c r="KV264" i="2"/>
  <c r="KV262" i="2"/>
  <c r="KV260" i="2"/>
  <c r="KV268" i="2"/>
  <c r="KV254" i="2"/>
  <c r="KV258" i="2"/>
  <c r="KV256" i="2"/>
  <c r="KV252" i="2"/>
  <c r="KV248" i="2"/>
  <c r="KV246" i="2"/>
  <c r="KV250" i="2"/>
  <c r="KV244" i="2"/>
  <c r="KV242" i="2"/>
  <c r="KV238" i="2"/>
  <c r="KV240" i="2"/>
  <c r="KV236" i="2"/>
  <c r="KV201" i="2"/>
  <c r="KV205" i="2"/>
  <c r="KV203" i="2"/>
  <c r="KV199" i="2"/>
  <c r="KV197" i="2"/>
  <c r="KV191" i="2"/>
  <c r="KV189" i="2"/>
  <c r="KV195" i="2"/>
  <c r="KV193" i="2"/>
  <c r="KV187" i="2"/>
  <c r="KV185" i="2"/>
  <c r="KV183" i="2"/>
  <c r="KV181" i="2"/>
  <c r="KV179" i="2"/>
  <c r="KV177" i="2"/>
  <c r="KV173" i="2"/>
  <c r="KV169" i="2"/>
  <c r="KV165" i="2"/>
  <c r="KV175" i="2"/>
  <c r="KV171" i="2"/>
  <c r="KV167" i="2"/>
  <c r="KV161" i="2"/>
  <c r="KV159" i="2"/>
  <c r="KV163" i="2"/>
  <c r="KV157" i="2"/>
  <c r="KV155" i="2"/>
  <c r="KV151" i="2"/>
  <c r="KV153" i="2"/>
  <c r="KV114" i="2"/>
  <c r="KV116" i="2"/>
  <c r="KV120" i="2"/>
  <c r="KV110" i="2"/>
  <c r="KV108" i="2"/>
  <c r="KV112" i="2"/>
  <c r="KV118" i="2"/>
  <c r="KV106" i="2"/>
  <c r="KV102" i="2"/>
  <c r="KV94" i="2"/>
  <c r="KV92" i="2"/>
  <c r="KV98" i="2"/>
  <c r="KV104" i="2"/>
  <c r="KV100" i="2"/>
  <c r="KV90" i="2"/>
  <c r="KV88" i="2"/>
  <c r="KV96" i="2"/>
  <c r="KV84" i="2"/>
  <c r="KV80" i="2"/>
  <c r="KV86" i="2"/>
  <c r="KV82" i="2"/>
  <c r="KV76" i="2"/>
  <c r="KV72" i="2"/>
  <c r="KV78" i="2"/>
  <c r="KV74" i="2"/>
  <c r="KV70" i="2"/>
  <c r="KV68" i="2"/>
  <c r="KV66" i="2"/>
  <c r="KU282" i="2"/>
  <c r="KU284" i="2"/>
  <c r="KU276" i="2"/>
  <c r="KU280" i="2"/>
  <c r="KU288" i="2"/>
  <c r="KU290" i="2"/>
  <c r="KU286" i="2"/>
  <c r="KU278" i="2"/>
  <c r="KU272" i="2"/>
  <c r="KU270" i="2"/>
  <c r="KU264" i="2"/>
  <c r="KU274" i="2"/>
  <c r="KU260" i="2"/>
  <c r="KU252" i="2"/>
  <c r="KU268" i="2"/>
  <c r="KU262" i="2"/>
  <c r="KU258" i="2"/>
  <c r="KU246" i="2"/>
  <c r="KU254" i="2"/>
  <c r="KU256" i="2"/>
  <c r="KU250" i="2"/>
  <c r="KU266" i="2"/>
  <c r="KU244" i="2"/>
  <c r="KU248" i="2"/>
  <c r="KU242" i="2"/>
  <c r="KU238" i="2"/>
  <c r="KU240" i="2"/>
  <c r="KU236" i="2"/>
  <c r="KU199" i="2"/>
  <c r="KU201" i="2"/>
  <c r="KU205" i="2"/>
  <c r="KU189" i="2"/>
  <c r="KU193" i="2"/>
  <c r="KU197" i="2"/>
  <c r="KU203" i="2"/>
  <c r="KU191" i="2"/>
  <c r="KU195" i="2"/>
  <c r="KU185" i="2"/>
  <c r="KU187" i="2"/>
  <c r="KU177" i="2"/>
  <c r="KU181" i="2"/>
  <c r="KU169" i="2"/>
  <c r="KU173" i="2"/>
  <c r="KU179" i="2"/>
  <c r="KU183" i="2"/>
  <c r="KU159" i="2"/>
  <c r="KU167" i="2"/>
  <c r="KU165" i="2"/>
  <c r="KU175" i="2"/>
  <c r="KU161" i="2"/>
  <c r="KU171" i="2"/>
  <c r="KU163" i="2"/>
  <c r="KU155" i="2"/>
  <c r="KU157" i="2"/>
  <c r="KU151" i="2"/>
  <c r="KU153" i="2"/>
  <c r="KU120" i="2"/>
  <c r="KU114" i="2"/>
  <c r="KU116" i="2"/>
  <c r="KU108" i="2"/>
  <c r="KU110" i="2"/>
  <c r="KU118" i="2"/>
  <c r="KU112" i="2"/>
  <c r="KU106" i="2"/>
  <c r="KU96" i="2"/>
  <c r="KU104" i="2"/>
  <c r="KU102" i="2"/>
  <c r="KU94" i="2"/>
  <c r="KU98" i="2"/>
  <c r="KU92" i="2"/>
  <c r="KU88" i="2"/>
  <c r="KU100" i="2"/>
  <c r="KU90" i="2"/>
  <c r="KU82" i="2"/>
  <c r="KU86" i="2"/>
  <c r="KU78" i="2"/>
  <c r="KU74" i="2"/>
  <c r="KU84" i="2"/>
  <c r="KU80" i="2"/>
  <c r="KU72" i="2"/>
  <c r="KU76" i="2"/>
  <c r="KU70" i="2"/>
  <c r="KU68" i="2"/>
  <c r="KU66" i="2"/>
  <c r="KT290" i="2"/>
  <c r="KT284" i="2"/>
  <c r="KT286" i="2"/>
  <c r="KT288" i="2"/>
  <c r="KT280" i="2"/>
  <c r="KT282" i="2"/>
  <c r="KT276" i="2"/>
  <c r="KT272" i="2"/>
  <c r="KT278" i="2"/>
  <c r="KT274" i="2"/>
  <c r="KT270" i="2"/>
  <c r="KT264" i="2"/>
  <c r="KT266" i="2"/>
  <c r="KT268" i="2"/>
  <c r="KT260" i="2"/>
  <c r="KT262" i="2"/>
  <c r="KT256" i="2"/>
  <c r="KT258" i="2"/>
  <c r="KT250" i="2"/>
  <c r="KT254" i="2"/>
  <c r="KT252" i="2"/>
  <c r="KT248" i="2"/>
  <c r="KT246" i="2"/>
  <c r="KT242" i="2"/>
  <c r="KT244" i="2"/>
  <c r="KT240" i="2"/>
  <c r="KT238" i="2"/>
  <c r="KT236" i="2"/>
  <c r="KT203" i="2"/>
  <c r="KT205" i="2"/>
  <c r="KT195" i="2"/>
  <c r="KT199" i="2"/>
  <c r="KT201" i="2"/>
  <c r="KT191" i="2"/>
  <c r="KT197" i="2"/>
  <c r="KT193" i="2"/>
  <c r="KT189" i="2"/>
  <c r="KT187" i="2"/>
  <c r="KT183" i="2"/>
  <c r="KT179" i="2"/>
  <c r="KT185" i="2"/>
  <c r="KT181" i="2"/>
  <c r="KT171" i="2"/>
  <c r="KT175" i="2"/>
  <c r="KT177" i="2"/>
  <c r="KT167" i="2"/>
  <c r="KT169" i="2"/>
  <c r="KT173" i="2"/>
  <c r="KT163" i="2"/>
  <c r="KT165" i="2"/>
  <c r="KT161" i="2"/>
  <c r="KT159" i="2"/>
  <c r="KT157" i="2"/>
  <c r="KT153" i="2"/>
  <c r="KT155" i="2"/>
  <c r="KT151" i="2"/>
  <c r="KT114" i="2"/>
  <c r="KT116" i="2"/>
  <c r="KT120" i="2"/>
  <c r="KT118" i="2"/>
  <c r="KT108" i="2"/>
  <c r="KT112" i="2"/>
  <c r="KT110" i="2"/>
  <c r="KT104" i="2"/>
  <c r="KT106" i="2"/>
  <c r="KT94" i="2"/>
  <c r="KT92" i="2"/>
  <c r="KT100" i="2"/>
  <c r="KT98" i="2"/>
  <c r="KT96" i="2"/>
  <c r="KT102" i="2"/>
  <c r="KT88" i="2"/>
  <c r="KT90" i="2"/>
  <c r="KT86" i="2"/>
  <c r="KT74" i="2"/>
  <c r="KT78" i="2"/>
  <c r="KT76" i="2"/>
  <c r="KT82" i="2"/>
  <c r="KT80" i="2"/>
  <c r="KT84" i="2"/>
  <c r="KT72" i="2"/>
  <c r="KT68" i="2"/>
  <c r="KT70" i="2"/>
  <c r="KT66" i="2"/>
  <c r="KS290" i="2"/>
  <c r="KS282" i="2"/>
  <c r="KS288" i="2"/>
  <c r="KS284" i="2"/>
  <c r="KS280" i="2"/>
  <c r="KS278" i="2"/>
  <c r="KS286" i="2"/>
  <c r="KS276" i="2"/>
  <c r="KS264" i="2"/>
  <c r="KS272" i="2"/>
  <c r="KS270" i="2"/>
  <c r="KS274" i="2"/>
  <c r="KS266" i="2"/>
  <c r="KS262" i="2"/>
  <c r="KS268" i="2"/>
  <c r="KS256" i="2"/>
  <c r="KS254" i="2"/>
  <c r="KS260" i="2"/>
  <c r="KS252" i="2"/>
  <c r="KS248" i="2"/>
  <c r="KS258" i="2"/>
  <c r="KS250" i="2"/>
  <c r="KS246" i="2"/>
  <c r="KS244" i="2"/>
  <c r="KS242" i="2"/>
  <c r="KS240" i="2"/>
  <c r="KS238" i="2"/>
  <c r="KS236" i="2"/>
  <c r="KS205" i="2"/>
  <c r="KS201" i="2"/>
  <c r="KS195" i="2"/>
  <c r="KS193" i="2"/>
  <c r="KS199" i="2"/>
  <c r="KS197" i="2"/>
  <c r="KS189" i="2"/>
  <c r="KS187" i="2"/>
  <c r="KS203" i="2"/>
  <c r="KS185" i="2"/>
  <c r="KS191" i="2"/>
  <c r="KS183" i="2"/>
  <c r="KS181" i="2"/>
  <c r="KS177" i="2"/>
  <c r="KS175" i="2"/>
  <c r="KS171" i="2"/>
  <c r="KS173" i="2"/>
  <c r="KS165" i="2"/>
  <c r="KS179" i="2"/>
  <c r="KS169" i="2"/>
  <c r="KS167" i="2"/>
  <c r="KS163" i="2"/>
  <c r="KS159" i="2"/>
  <c r="KS161" i="2"/>
  <c r="KS157" i="2"/>
  <c r="KS155" i="2"/>
  <c r="KS153" i="2"/>
  <c r="KS151" i="2"/>
  <c r="KS120" i="2"/>
  <c r="KS112" i="2"/>
  <c r="KS118" i="2"/>
  <c r="KS114" i="2"/>
  <c r="KS110" i="2"/>
  <c r="KS116" i="2"/>
  <c r="KS108" i="2"/>
  <c r="KS106" i="2"/>
  <c r="KS102" i="2"/>
  <c r="KS100" i="2"/>
  <c r="KS104" i="2"/>
  <c r="KS96" i="2"/>
  <c r="KS98" i="2"/>
  <c r="KS90" i="2"/>
  <c r="KS94" i="2"/>
  <c r="KS92" i="2"/>
  <c r="KS88" i="2"/>
  <c r="KS86" i="2"/>
  <c r="KS84" i="2"/>
  <c r="KS82" i="2"/>
  <c r="KS80" i="2"/>
  <c r="KS78" i="2"/>
  <c r="KS76" i="2"/>
  <c r="KS74" i="2"/>
  <c r="KS72" i="2"/>
  <c r="KS70" i="2"/>
  <c r="KS68" i="2"/>
  <c r="KS66" i="2"/>
  <c r="KR290" i="2"/>
  <c r="KR280" i="2"/>
  <c r="KR276" i="2"/>
  <c r="KR278" i="2"/>
  <c r="KR282" i="2"/>
  <c r="KR286" i="2"/>
  <c r="KR288" i="2"/>
  <c r="KR262" i="2"/>
  <c r="KR264" i="2"/>
  <c r="KR268" i="2"/>
  <c r="KR270" i="2"/>
  <c r="KR274" i="2"/>
  <c r="KR256" i="2"/>
  <c r="KR284" i="2"/>
  <c r="KR272" i="2"/>
  <c r="KR260" i="2"/>
  <c r="KR266" i="2"/>
  <c r="KR258" i="2"/>
  <c r="KR244" i="2"/>
  <c r="KR248" i="2"/>
  <c r="KR252" i="2"/>
  <c r="KR250" i="2"/>
  <c r="KR254" i="2"/>
  <c r="KR242" i="2"/>
  <c r="KR238" i="2"/>
  <c r="KR246" i="2"/>
  <c r="KR240" i="2"/>
  <c r="KR236" i="2"/>
  <c r="KR203" i="2"/>
  <c r="KR205" i="2"/>
  <c r="KR195" i="2"/>
  <c r="KR199" i="2"/>
  <c r="KR197" i="2"/>
  <c r="KR201" i="2"/>
  <c r="KR193" i="2"/>
  <c r="KR185" i="2"/>
  <c r="KR189" i="2"/>
  <c r="KR187" i="2"/>
  <c r="KR191" i="2"/>
  <c r="KR175" i="2"/>
  <c r="KR177" i="2"/>
  <c r="KR181" i="2"/>
  <c r="KR179" i="2"/>
  <c r="KR183" i="2"/>
  <c r="KR171" i="2"/>
  <c r="KR173" i="2"/>
  <c r="KR169" i="2"/>
  <c r="KR161" i="2"/>
  <c r="KR163" i="2"/>
  <c r="KR165" i="2"/>
  <c r="KR167" i="2"/>
  <c r="KR159" i="2"/>
  <c r="KR157" i="2"/>
  <c r="KR153" i="2"/>
  <c r="KR155" i="2"/>
  <c r="KR151" i="2"/>
  <c r="KR118" i="2"/>
  <c r="KR112" i="2"/>
  <c r="KR120" i="2"/>
  <c r="KR108" i="2"/>
  <c r="KR116" i="2"/>
  <c r="KR110" i="2"/>
  <c r="KR114" i="2"/>
  <c r="KR104" i="2"/>
  <c r="KR102" i="2"/>
  <c r="KR94" i="2"/>
  <c r="KR96" i="2"/>
  <c r="KR98" i="2"/>
  <c r="KR92" i="2"/>
  <c r="KR106" i="2"/>
  <c r="KR88" i="2"/>
  <c r="KR90" i="2"/>
  <c r="KR100" i="2"/>
  <c r="KR84" i="2"/>
  <c r="KR86" i="2"/>
  <c r="KR82" i="2"/>
  <c r="KR80" i="2"/>
  <c r="KR78" i="2"/>
  <c r="KR76" i="2"/>
  <c r="KR72" i="2"/>
  <c r="KR74" i="2"/>
  <c r="KR70" i="2"/>
  <c r="KR68" i="2"/>
  <c r="KR66" i="2"/>
  <c r="KQ290" i="2"/>
  <c r="KQ288" i="2"/>
  <c r="KQ282" i="2"/>
  <c r="KQ286" i="2"/>
  <c r="KQ284" i="2"/>
  <c r="KQ278" i="2"/>
  <c r="KQ274" i="2"/>
  <c r="KQ280" i="2"/>
  <c r="KQ276" i="2"/>
  <c r="KQ268" i="2"/>
  <c r="KQ270" i="2"/>
  <c r="KQ262" i="2"/>
  <c r="KQ272" i="2"/>
  <c r="KQ260" i="2"/>
  <c r="KQ266" i="2"/>
  <c r="KQ256" i="2"/>
  <c r="KQ264" i="2"/>
  <c r="KQ254" i="2"/>
  <c r="KQ258" i="2"/>
  <c r="KQ250" i="2"/>
  <c r="KQ246" i="2"/>
  <c r="KQ252" i="2"/>
  <c r="KQ248" i="2"/>
  <c r="KQ244" i="2"/>
  <c r="KQ242" i="2"/>
  <c r="KQ240" i="2"/>
  <c r="KQ238" i="2"/>
  <c r="KQ236" i="2"/>
  <c r="KQ205" i="2"/>
  <c r="KQ203" i="2"/>
  <c r="KQ201" i="2"/>
  <c r="KQ199" i="2"/>
  <c r="KQ197" i="2"/>
  <c r="KQ195" i="2"/>
  <c r="KQ193" i="2"/>
  <c r="KQ185" i="2"/>
  <c r="KQ187" i="2"/>
  <c r="KQ189" i="2"/>
  <c r="KQ191" i="2"/>
  <c r="KQ183" i="2"/>
  <c r="KQ179" i="2"/>
  <c r="KQ181" i="2"/>
  <c r="KQ175" i="2"/>
  <c r="KQ177" i="2"/>
  <c r="KQ171" i="2"/>
  <c r="KQ173" i="2"/>
  <c r="KQ169" i="2"/>
  <c r="KQ165" i="2"/>
  <c r="KQ167" i="2"/>
  <c r="KQ163" i="2"/>
  <c r="KQ161" i="2"/>
  <c r="KQ159" i="2"/>
  <c r="KQ157" i="2"/>
  <c r="KQ155" i="2"/>
  <c r="KQ153" i="2"/>
  <c r="KQ151" i="2"/>
  <c r="KQ120" i="2"/>
  <c r="KQ114" i="2"/>
  <c r="KQ110" i="2"/>
  <c r="KQ118" i="2"/>
  <c r="KQ112" i="2"/>
  <c r="KQ116" i="2"/>
  <c r="KQ108" i="2"/>
  <c r="KQ106" i="2"/>
  <c r="KQ100" i="2"/>
  <c r="KQ104" i="2"/>
  <c r="KQ102" i="2"/>
  <c r="KQ96" i="2"/>
  <c r="KQ98" i="2"/>
  <c r="KQ94" i="2"/>
  <c r="KQ92" i="2"/>
  <c r="KQ90" i="2"/>
  <c r="KQ88" i="2"/>
  <c r="KQ86" i="2"/>
  <c r="KQ84" i="2"/>
  <c r="KQ82" i="2"/>
  <c r="KQ80" i="2"/>
  <c r="KQ78" i="2"/>
  <c r="KQ76" i="2"/>
  <c r="KQ74" i="2"/>
  <c r="KQ72" i="2"/>
  <c r="KQ70" i="2"/>
  <c r="KQ68" i="2"/>
  <c r="KQ66" i="2"/>
  <c r="KP290" i="2"/>
  <c r="KP286" i="2"/>
  <c r="KP288" i="2"/>
  <c r="KP282" i="2"/>
  <c r="KP284" i="2"/>
  <c r="KP278" i="2"/>
  <c r="KP274" i="2"/>
  <c r="KP280" i="2"/>
  <c r="KP276" i="2"/>
  <c r="KP266" i="2"/>
  <c r="KP272" i="2"/>
  <c r="KP268" i="2"/>
  <c r="KP270" i="2"/>
  <c r="KP262" i="2"/>
  <c r="KP264" i="2"/>
  <c r="KP258" i="2"/>
  <c r="KP260" i="2"/>
  <c r="KP256" i="2"/>
  <c r="KP254" i="2"/>
  <c r="KP252" i="2"/>
  <c r="KP250" i="2"/>
  <c r="KP248" i="2"/>
  <c r="KP246" i="2"/>
  <c r="KP244" i="2"/>
  <c r="KP242" i="2"/>
  <c r="KP240" i="2"/>
  <c r="KP238" i="2"/>
  <c r="KP236" i="2"/>
  <c r="KP205" i="2"/>
  <c r="KP201" i="2"/>
  <c r="KP203" i="2"/>
  <c r="KP197" i="2"/>
  <c r="KP199" i="2"/>
  <c r="KP195" i="2"/>
  <c r="KP193" i="2"/>
  <c r="KP187" i="2"/>
  <c r="KP185" i="2"/>
  <c r="KP191" i="2"/>
  <c r="KP189" i="2"/>
  <c r="KP183" i="2"/>
  <c r="KP181" i="2"/>
  <c r="KP179" i="2"/>
  <c r="KP177" i="2"/>
  <c r="KP175" i="2"/>
  <c r="KP173" i="2"/>
  <c r="KP171" i="2"/>
  <c r="KP169" i="2"/>
  <c r="KP167" i="2"/>
  <c r="KP165" i="2"/>
  <c r="KP163" i="2"/>
  <c r="KP161" i="2"/>
  <c r="KP159" i="2"/>
  <c r="KP157" i="2"/>
  <c r="KP155" i="2"/>
  <c r="KP153" i="2"/>
  <c r="KP151" i="2"/>
  <c r="KP120" i="2"/>
  <c r="KP118" i="2"/>
  <c r="KP116" i="2"/>
  <c r="KP112" i="2"/>
  <c r="KP114" i="2"/>
  <c r="KP110" i="2"/>
  <c r="KP108" i="2"/>
  <c r="KP106" i="2"/>
  <c r="KP104" i="2"/>
  <c r="KP102" i="2"/>
  <c r="KP100" i="2"/>
  <c r="KP96" i="2"/>
  <c r="KP98" i="2"/>
  <c r="KP92" i="2"/>
  <c r="KP90" i="2"/>
  <c r="KP94" i="2"/>
  <c r="KP88" i="2"/>
  <c r="KP86" i="2"/>
  <c r="KP84" i="2"/>
  <c r="KP82" i="2"/>
  <c r="KP80" i="2"/>
  <c r="KP78" i="2"/>
  <c r="KP76" i="2"/>
  <c r="KP74" i="2"/>
  <c r="KP72" i="2"/>
  <c r="KP70" i="2"/>
  <c r="KP68" i="2"/>
  <c r="KP66" i="2"/>
  <c r="KO288" i="2"/>
  <c r="KO280" i="2"/>
  <c r="KO284" i="2"/>
  <c r="KO282" i="2"/>
  <c r="KO290" i="2"/>
  <c r="KO278" i="2"/>
  <c r="KO286" i="2"/>
  <c r="KO276" i="2"/>
  <c r="KO268" i="2"/>
  <c r="KO274" i="2"/>
  <c r="KO272" i="2"/>
  <c r="KO258" i="2"/>
  <c r="KO270" i="2"/>
  <c r="KO262" i="2"/>
  <c r="KO266" i="2"/>
  <c r="KO264" i="2"/>
  <c r="KO256" i="2"/>
  <c r="KO260" i="2"/>
  <c r="KO250" i="2"/>
  <c r="KO254" i="2"/>
  <c r="KO252" i="2"/>
  <c r="KO246" i="2"/>
  <c r="KO244" i="2"/>
  <c r="KO248" i="2"/>
  <c r="KO242" i="2"/>
  <c r="KO240" i="2"/>
  <c r="KO238" i="2"/>
  <c r="KO236" i="2"/>
  <c r="KO203" i="2"/>
  <c r="KO199" i="2"/>
  <c r="KO205" i="2"/>
  <c r="KO201" i="2"/>
  <c r="KO197" i="2"/>
  <c r="KO193" i="2"/>
  <c r="KO195" i="2"/>
  <c r="KO183" i="2"/>
  <c r="KO187" i="2"/>
  <c r="KO191" i="2"/>
  <c r="KO185" i="2"/>
  <c r="KO189" i="2"/>
  <c r="KO181" i="2"/>
  <c r="KO173" i="2"/>
  <c r="KO179" i="2"/>
  <c r="KO177" i="2"/>
  <c r="KO171" i="2"/>
  <c r="KO175" i="2"/>
  <c r="KO167" i="2"/>
  <c r="KO165" i="2"/>
  <c r="KO169" i="2"/>
  <c r="KO163" i="2"/>
  <c r="KO159" i="2"/>
  <c r="KO161" i="2"/>
  <c r="KO157" i="2"/>
  <c r="KO155" i="2"/>
  <c r="KO151" i="2"/>
  <c r="KO153" i="2"/>
  <c r="KO120" i="2"/>
  <c r="KO118" i="2"/>
  <c r="KO114" i="2"/>
  <c r="KO116" i="2"/>
  <c r="KO108" i="2"/>
  <c r="KO110" i="2"/>
  <c r="KO112" i="2"/>
  <c r="KO106" i="2"/>
  <c r="KO104" i="2"/>
  <c r="KO98" i="2"/>
  <c r="KO100" i="2"/>
  <c r="KO102" i="2"/>
  <c r="KO92" i="2"/>
  <c r="KO94" i="2"/>
  <c r="KO96" i="2"/>
  <c r="KO90" i="2"/>
  <c r="KO88" i="2"/>
  <c r="KO82" i="2"/>
  <c r="KO84" i="2"/>
  <c r="KO86" i="2"/>
  <c r="KO80" i="2"/>
  <c r="KO78" i="2"/>
  <c r="KO72" i="2"/>
  <c r="KO74" i="2"/>
  <c r="KO76" i="2"/>
  <c r="KO70" i="2"/>
  <c r="KO68" i="2"/>
  <c r="KO66" i="2"/>
  <c r="KN290" i="2"/>
  <c r="KN286" i="2"/>
  <c r="KN288" i="2"/>
  <c r="KN284" i="2"/>
  <c r="KN282" i="2"/>
  <c r="KN280" i="2"/>
  <c r="KN278" i="2"/>
  <c r="KN270" i="2"/>
  <c r="KN268" i="2"/>
  <c r="KN272" i="2"/>
  <c r="KN274" i="2"/>
  <c r="KN276" i="2"/>
  <c r="KN260" i="2"/>
  <c r="KN258" i="2"/>
  <c r="KN262" i="2"/>
  <c r="KN264" i="2"/>
  <c r="KN266" i="2"/>
  <c r="KN248" i="2"/>
  <c r="KN252" i="2"/>
  <c r="KN254" i="2"/>
  <c r="KN256" i="2"/>
  <c r="KN242" i="2"/>
  <c r="KN244" i="2"/>
  <c r="KN246" i="2"/>
  <c r="KN250" i="2"/>
  <c r="KN240" i="2"/>
  <c r="KN238" i="2"/>
  <c r="KN236" i="2"/>
  <c r="KN199" i="2"/>
  <c r="KN205" i="2"/>
  <c r="KN201" i="2"/>
  <c r="KN203" i="2"/>
  <c r="KN193" i="2"/>
  <c r="KN197" i="2"/>
  <c r="KN195" i="2"/>
  <c r="KN191" i="2"/>
  <c r="KN189" i="2"/>
  <c r="KN185" i="2"/>
  <c r="KN187" i="2"/>
  <c r="KN183" i="2"/>
  <c r="KN175" i="2"/>
  <c r="KN171" i="2"/>
  <c r="KN181" i="2"/>
  <c r="KN177" i="2"/>
  <c r="KN179" i="2"/>
  <c r="KN173" i="2"/>
  <c r="KN169" i="2"/>
  <c r="KN167" i="2"/>
  <c r="KN165" i="2"/>
  <c r="KN159" i="2"/>
  <c r="KN163" i="2"/>
  <c r="KN161" i="2"/>
  <c r="KN157" i="2"/>
  <c r="KN151" i="2"/>
  <c r="KN155" i="2"/>
  <c r="KN153" i="2"/>
  <c r="KN116" i="2"/>
  <c r="KN118" i="2"/>
  <c r="KN114" i="2"/>
  <c r="KN120" i="2"/>
  <c r="KN110" i="2"/>
  <c r="KN108" i="2"/>
  <c r="KN112" i="2"/>
  <c r="KN106" i="2"/>
  <c r="KN104" i="2"/>
  <c r="KN100" i="2"/>
  <c r="KN94" i="2"/>
  <c r="KN98" i="2"/>
  <c r="KN102" i="2"/>
  <c r="KN92" i="2"/>
  <c r="KN96" i="2"/>
  <c r="KN90" i="2"/>
  <c r="KN88" i="2"/>
  <c r="KN82" i="2"/>
  <c r="KN86" i="2"/>
  <c r="KN84" i="2"/>
  <c r="KN80" i="2"/>
  <c r="KN78" i="2"/>
  <c r="KN74" i="2"/>
  <c r="KN72" i="2"/>
  <c r="KN76" i="2"/>
  <c r="KN70" i="2"/>
  <c r="KN68" i="2"/>
  <c r="KN66" i="2"/>
  <c r="KM282" i="2"/>
  <c r="KM286" i="2"/>
  <c r="KM288" i="2"/>
  <c r="KM284" i="2"/>
  <c r="KM280" i="2"/>
  <c r="KM290" i="2"/>
  <c r="KM278" i="2"/>
  <c r="KM274" i="2"/>
  <c r="KM270" i="2"/>
  <c r="KM268" i="2"/>
  <c r="KM272" i="2"/>
  <c r="KM264" i="2"/>
  <c r="KM260" i="2"/>
  <c r="KM258" i="2"/>
  <c r="KM262" i="2"/>
  <c r="KM276" i="2"/>
  <c r="KM266" i="2"/>
  <c r="KM252" i="2"/>
  <c r="KM256" i="2"/>
  <c r="KM254" i="2"/>
  <c r="KM250" i="2"/>
  <c r="KM248" i="2"/>
  <c r="KM244" i="2"/>
  <c r="KM242" i="2"/>
  <c r="KM246" i="2"/>
  <c r="KM240" i="2"/>
  <c r="KM238" i="2"/>
  <c r="KM236" i="2"/>
  <c r="KM205" i="2"/>
  <c r="KM203" i="2"/>
  <c r="KM197" i="2"/>
  <c r="KM201" i="2"/>
  <c r="KM199" i="2"/>
  <c r="KM195" i="2"/>
  <c r="KM193" i="2"/>
  <c r="KM191" i="2"/>
  <c r="KM187" i="2"/>
  <c r="KM189" i="2"/>
  <c r="KM179" i="2"/>
  <c r="KM181" i="2"/>
  <c r="KM175" i="2"/>
  <c r="KM177" i="2"/>
  <c r="KM171" i="2"/>
  <c r="KM183" i="2"/>
  <c r="KM173" i="2"/>
  <c r="KM185" i="2"/>
  <c r="KM167" i="2"/>
  <c r="KM169" i="2"/>
  <c r="KM165" i="2"/>
  <c r="KM163" i="2"/>
  <c r="KM161" i="2"/>
  <c r="KM159" i="2"/>
  <c r="KM157" i="2"/>
  <c r="KM155" i="2"/>
  <c r="KM153" i="2"/>
  <c r="KM151" i="2"/>
  <c r="KM116" i="2"/>
  <c r="KM114" i="2"/>
  <c r="KM120" i="2"/>
  <c r="KM118" i="2"/>
  <c r="KM110" i="2"/>
  <c r="KM112" i="2"/>
  <c r="KM108" i="2"/>
  <c r="KM106" i="2"/>
  <c r="KM104" i="2"/>
  <c r="KM98" i="2"/>
  <c r="KM102" i="2"/>
  <c r="KM96" i="2"/>
  <c r="KM94" i="2"/>
  <c r="KM100" i="2"/>
  <c r="KM90" i="2"/>
  <c r="KM92" i="2"/>
  <c r="KM88" i="2"/>
  <c r="KM86" i="2"/>
  <c r="KM82" i="2"/>
  <c r="KM84" i="2"/>
  <c r="KM80" i="2"/>
  <c r="KM78" i="2"/>
  <c r="KM74" i="2"/>
  <c r="KM76" i="2"/>
  <c r="KM72" i="2"/>
  <c r="KM70" i="2"/>
  <c r="KM68" i="2"/>
  <c r="KM66" i="2"/>
  <c r="KL278" i="2"/>
  <c r="KL282" i="2"/>
  <c r="KL290" i="2"/>
  <c r="KL288" i="2"/>
  <c r="KL280" i="2"/>
  <c r="KL286" i="2"/>
  <c r="KL284" i="2"/>
  <c r="KL264" i="2"/>
  <c r="KL262" i="2"/>
  <c r="KL272" i="2"/>
  <c r="KL270" i="2"/>
  <c r="KL266" i="2"/>
  <c r="KL274" i="2"/>
  <c r="KL268" i="2"/>
  <c r="KL276" i="2"/>
  <c r="KL258" i="2"/>
  <c r="KL250" i="2"/>
  <c r="KL260" i="2"/>
  <c r="KL252" i="2"/>
  <c r="KL256" i="2"/>
  <c r="KL254" i="2"/>
  <c r="KL244" i="2"/>
  <c r="KL242" i="2"/>
  <c r="KL246" i="2"/>
  <c r="KL238" i="2"/>
  <c r="KL248" i="2"/>
  <c r="KL240" i="2"/>
  <c r="KL236" i="2"/>
  <c r="KL203" i="2"/>
  <c r="KL199" i="2"/>
  <c r="KL205" i="2"/>
  <c r="KL201" i="2"/>
  <c r="KL197" i="2"/>
  <c r="KL195" i="2"/>
  <c r="KL193" i="2"/>
  <c r="KL189" i="2"/>
  <c r="KL191" i="2"/>
  <c r="KL187" i="2"/>
  <c r="KL185" i="2"/>
  <c r="KL175" i="2"/>
  <c r="KL181" i="2"/>
  <c r="KL183" i="2"/>
  <c r="KL177" i="2"/>
  <c r="KL171" i="2"/>
  <c r="KL179" i="2"/>
  <c r="KL173" i="2"/>
  <c r="KL169" i="2"/>
  <c r="KL165" i="2"/>
  <c r="KL167" i="2"/>
  <c r="KL163" i="2"/>
  <c r="KL161" i="2"/>
  <c r="KL159" i="2"/>
  <c r="KL157" i="2"/>
  <c r="KL155" i="2"/>
  <c r="KL153" i="2"/>
  <c r="KL151" i="2"/>
  <c r="KL120" i="2"/>
  <c r="KL118" i="2"/>
  <c r="KL112" i="2"/>
  <c r="KL116" i="2"/>
  <c r="KL114" i="2"/>
  <c r="KL110" i="2"/>
  <c r="KL108" i="2"/>
  <c r="KL106" i="2"/>
  <c r="KL102" i="2"/>
  <c r="KL104" i="2"/>
  <c r="KL100" i="2"/>
  <c r="KL92" i="2"/>
  <c r="KL98" i="2"/>
  <c r="KL96" i="2"/>
  <c r="KL94" i="2"/>
  <c r="KL88" i="2"/>
  <c r="KL90" i="2"/>
  <c r="KL86" i="2"/>
  <c r="KL84" i="2"/>
  <c r="KL82" i="2"/>
  <c r="KL80" i="2"/>
  <c r="KL78" i="2"/>
  <c r="KL76" i="2"/>
  <c r="KL74" i="2"/>
  <c r="KL72" i="2"/>
  <c r="KL70" i="2"/>
  <c r="KL68" i="2"/>
  <c r="KL66" i="2"/>
  <c r="KK282" i="2"/>
  <c r="KK284" i="2"/>
  <c r="KK278" i="2"/>
  <c r="KK290" i="2"/>
  <c r="KK280" i="2"/>
  <c r="KK286" i="2"/>
  <c r="KK288" i="2"/>
  <c r="KK274" i="2"/>
  <c r="KK264" i="2"/>
  <c r="KK268" i="2"/>
  <c r="KK270" i="2"/>
  <c r="KK262" i="2"/>
  <c r="KK266" i="2"/>
  <c r="KK276" i="2"/>
  <c r="KK250" i="2"/>
  <c r="KK272" i="2"/>
  <c r="KK260" i="2"/>
  <c r="KK254" i="2"/>
  <c r="KK258" i="2"/>
  <c r="KK256" i="2"/>
  <c r="KK252" i="2"/>
  <c r="KK246" i="2"/>
  <c r="KK242" i="2"/>
  <c r="KK240" i="2"/>
  <c r="KK244" i="2"/>
  <c r="KK238" i="2"/>
  <c r="KK248" i="2"/>
  <c r="KK236" i="2"/>
  <c r="KK205" i="2"/>
  <c r="KK199" i="2"/>
  <c r="KK197" i="2"/>
  <c r="KK201" i="2"/>
  <c r="KK193" i="2"/>
  <c r="KK203" i="2"/>
  <c r="KK191" i="2"/>
  <c r="KK195" i="2"/>
  <c r="KK189" i="2"/>
  <c r="KK185" i="2"/>
  <c r="KK187" i="2"/>
  <c r="KK177" i="2"/>
  <c r="KK179" i="2"/>
  <c r="KK181" i="2"/>
  <c r="KK183" i="2"/>
  <c r="KK171" i="2"/>
  <c r="KK173" i="2"/>
  <c r="KK175" i="2"/>
  <c r="KK169" i="2"/>
  <c r="KK167" i="2"/>
  <c r="KK165" i="2"/>
  <c r="KK163" i="2"/>
  <c r="KK159" i="2"/>
  <c r="KK161" i="2"/>
  <c r="KK157" i="2"/>
  <c r="KK155" i="2"/>
  <c r="KK151" i="2"/>
  <c r="KK153" i="2"/>
  <c r="KK120" i="2"/>
  <c r="KK116" i="2"/>
  <c r="KK110" i="2"/>
  <c r="KK112" i="2"/>
  <c r="KK118" i="2"/>
  <c r="KK114" i="2"/>
  <c r="KK108" i="2"/>
  <c r="KK106" i="2"/>
  <c r="KK104" i="2"/>
  <c r="KK100" i="2"/>
  <c r="KK102" i="2"/>
  <c r="KK98" i="2"/>
  <c r="KK94" i="2"/>
  <c r="KK92" i="2"/>
  <c r="KK96" i="2"/>
  <c r="KK90" i="2"/>
  <c r="KK88" i="2"/>
  <c r="KK86" i="2"/>
  <c r="KK84" i="2"/>
  <c r="KK82" i="2"/>
  <c r="KK80" i="2"/>
  <c r="KK78" i="2"/>
  <c r="KK76" i="2"/>
  <c r="KK74" i="2"/>
  <c r="KK72" i="2"/>
  <c r="KK70" i="2"/>
  <c r="KK68" i="2"/>
  <c r="KK66" i="2"/>
  <c r="KJ286" i="2"/>
  <c r="KJ290" i="2"/>
  <c r="KJ288" i="2"/>
  <c r="KJ284" i="2"/>
  <c r="KJ274" i="2"/>
  <c r="KJ282" i="2"/>
  <c r="KJ278" i="2"/>
  <c r="KJ276" i="2"/>
  <c r="KJ272" i="2"/>
  <c r="KJ266" i="2"/>
  <c r="KJ262" i="2"/>
  <c r="KJ280" i="2"/>
  <c r="KJ270" i="2"/>
  <c r="KJ268" i="2"/>
  <c r="KJ258" i="2"/>
  <c r="KJ252" i="2"/>
  <c r="KJ264" i="2"/>
  <c r="KJ254" i="2"/>
  <c r="KJ250" i="2"/>
  <c r="KJ260" i="2"/>
  <c r="KJ256" i="2"/>
  <c r="KJ242" i="2"/>
  <c r="KJ248" i="2"/>
  <c r="KJ244" i="2"/>
  <c r="KJ246" i="2"/>
  <c r="KJ240" i="2"/>
  <c r="KJ238" i="2"/>
  <c r="KJ236" i="2"/>
  <c r="KJ205" i="2"/>
  <c r="KJ201" i="2"/>
  <c r="KJ199" i="2"/>
  <c r="KJ197" i="2"/>
  <c r="KJ203" i="2"/>
  <c r="KJ189" i="2"/>
  <c r="KJ195" i="2"/>
  <c r="KJ191" i="2"/>
  <c r="KJ193" i="2"/>
  <c r="KJ187" i="2"/>
  <c r="KJ185" i="2"/>
  <c r="KJ183" i="2"/>
  <c r="KJ181" i="2"/>
  <c r="KJ177" i="2"/>
  <c r="KJ175" i="2"/>
  <c r="KJ179" i="2"/>
  <c r="KJ171" i="2"/>
  <c r="KJ173" i="2"/>
  <c r="KJ169" i="2"/>
  <c r="KJ165" i="2"/>
  <c r="KJ167" i="2"/>
  <c r="KJ163" i="2"/>
  <c r="KJ161" i="2"/>
  <c r="KJ157" i="2"/>
  <c r="KJ155" i="2"/>
  <c r="KJ159" i="2"/>
  <c r="KJ153" i="2"/>
  <c r="KJ151" i="2"/>
  <c r="KJ120" i="2"/>
  <c r="KJ112" i="2"/>
  <c r="KJ118" i="2"/>
  <c r="KJ110" i="2"/>
  <c r="KJ116" i="2"/>
  <c r="KJ114" i="2"/>
  <c r="KJ108" i="2"/>
  <c r="KJ106" i="2"/>
  <c r="KJ104" i="2"/>
  <c r="KJ102" i="2"/>
  <c r="KJ100" i="2"/>
  <c r="KJ98" i="2"/>
  <c r="KJ92" i="2"/>
  <c r="KJ96" i="2"/>
  <c r="KJ94" i="2"/>
  <c r="KJ90" i="2"/>
  <c r="KJ88" i="2"/>
  <c r="KJ86" i="2"/>
  <c r="KJ84" i="2"/>
  <c r="KJ82" i="2"/>
  <c r="KJ78" i="2"/>
  <c r="KJ80" i="2"/>
  <c r="KJ76" i="2"/>
  <c r="KJ74" i="2"/>
  <c r="KJ72" i="2"/>
  <c r="KJ70" i="2"/>
  <c r="KJ68" i="2"/>
  <c r="KJ66" i="2"/>
  <c r="KI290" i="2"/>
  <c r="KI286" i="2"/>
  <c r="KI288" i="2"/>
  <c r="KI270" i="2"/>
  <c r="KI282" i="2"/>
  <c r="KI276" i="2"/>
  <c r="KI280" i="2"/>
  <c r="KI284" i="2"/>
  <c r="KI272" i="2"/>
  <c r="KI264" i="2"/>
  <c r="KI266" i="2"/>
  <c r="KI274" i="2"/>
  <c r="KI278" i="2"/>
  <c r="KI268" i="2"/>
  <c r="KI254" i="2"/>
  <c r="KI256" i="2"/>
  <c r="KI250" i="2"/>
  <c r="KI262" i="2"/>
  <c r="KI258" i="2"/>
  <c r="KI242" i="2"/>
  <c r="KI260" i="2"/>
  <c r="KI252" i="2"/>
  <c r="KI240" i="2"/>
  <c r="KI248" i="2"/>
  <c r="KI244" i="2"/>
  <c r="KI246" i="2"/>
  <c r="KI238" i="2"/>
  <c r="KI236" i="2"/>
  <c r="KI205" i="2"/>
  <c r="KI187" i="2"/>
  <c r="KI201" i="2"/>
  <c r="KI199" i="2"/>
  <c r="KI197" i="2"/>
  <c r="KI195" i="2"/>
  <c r="KI189" i="2"/>
  <c r="KI203" i="2"/>
  <c r="KI181" i="2"/>
  <c r="KI191" i="2"/>
  <c r="KI185" i="2"/>
  <c r="KI183" i="2"/>
  <c r="KI193" i="2"/>
  <c r="KI177" i="2"/>
  <c r="KI175" i="2"/>
  <c r="KI179" i="2"/>
  <c r="KI171" i="2"/>
  <c r="KI173" i="2"/>
  <c r="KI169" i="2"/>
  <c r="KI163" i="2"/>
  <c r="KI167" i="2"/>
  <c r="KI165" i="2"/>
  <c r="KI157" i="2"/>
  <c r="KI161" i="2"/>
  <c r="KI159" i="2"/>
  <c r="KI155" i="2"/>
  <c r="KI153" i="2"/>
  <c r="KI151" i="2"/>
  <c r="KI120" i="2"/>
  <c r="KI116" i="2"/>
  <c r="KI118" i="2"/>
  <c r="KI112" i="2"/>
  <c r="KI114" i="2"/>
  <c r="KI108" i="2"/>
  <c r="KI110" i="2"/>
  <c r="KI106" i="2"/>
  <c r="KI104" i="2"/>
  <c r="KI102" i="2"/>
  <c r="KI98" i="2"/>
  <c r="KI96" i="2"/>
  <c r="KI100" i="2"/>
  <c r="KI94" i="2"/>
  <c r="KI92" i="2"/>
  <c r="KI90" i="2"/>
  <c r="KI86" i="2"/>
  <c r="KI88" i="2"/>
  <c r="KI84" i="2"/>
  <c r="KI82" i="2"/>
  <c r="KI80" i="2"/>
  <c r="KI78" i="2"/>
  <c r="KI76" i="2"/>
  <c r="KI74" i="2"/>
  <c r="KI72" i="2"/>
  <c r="KI70" i="2"/>
  <c r="KI68" i="2"/>
  <c r="KI66" i="2"/>
  <c r="KH286" i="2"/>
  <c r="KH290" i="2"/>
  <c r="KH284" i="2"/>
  <c r="KH278" i="2"/>
  <c r="KH276" i="2"/>
  <c r="KH288" i="2"/>
  <c r="KH282" i="2"/>
  <c r="KH270" i="2"/>
  <c r="KH260" i="2"/>
  <c r="KH274" i="2"/>
  <c r="KH280" i="2"/>
  <c r="KH258" i="2"/>
  <c r="KH272" i="2"/>
  <c r="KH262" i="2"/>
  <c r="KH266" i="2"/>
  <c r="KH252" i="2"/>
  <c r="KH256" i="2"/>
  <c r="KH246" i="2"/>
  <c r="KH264" i="2"/>
  <c r="KH250" i="2"/>
  <c r="KH268" i="2"/>
  <c r="KH240" i="2"/>
  <c r="KH254" i="2"/>
  <c r="KH244" i="2"/>
  <c r="KH248" i="2"/>
  <c r="KH242" i="2"/>
  <c r="KH236" i="2"/>
  <c r="KH238" i="2"/>
  <c r="KH203" i="2"/>
  <c r="KH201" i="2"/>
  <c r="KH205" i="2"/>
  <c r="KH189" i="2"/>
  <c r="KH199" i="2"/>
  <c r="KH193" i="2"/>
  <c r="KH195" i="2"/>
  <c r="KH197" i="2"/>
  <c r="KH185" i="2"/>
  <c r="KH191" i="2"/>
  <c r="KH183" i="2"/>
  <c r="KH187" i="2"/>
  <c r="KH179" i="2"/>
  <c r="KH175" i="2"/>
  <c r="KH181" i="2"/>
  <c r="KH177" i="2"/>
  <c r="KH171" i="2"/>
  <c r="KH167" i="2"/>
  <c r="KH173" i="2"/>
  <c r="KH169" i="2"/>
  <c r="KH163" i="2"/>
  <c r="KH165" i="2"/>
  <c r="KH161" i="2"/>
  <c r="KH159" i="2"/>
  <c r="KH157" i="2"/>
  <c r="KH153" i="2"/>
  <c r="KH155" i="2"/>
  <c r="KH151" i="2"/>
  <c r="KH118" i="2"/>
  <c r="KH120" i="2"/>
  <c r="KH116" i="2"/>
  <c r="KH114" i="2"/>
  <c r="KH112" i="2"/>
  <c r="KH106" i="2"/>
  <c r="KH110" i="2"/>
  <c r="KH108" i="2"/>
  <c r="KH104" i="2"/>
  <c r="KH100" i="2"/>
  <c r="KH102" i="2"/>
  <c r="KH98" i="2"/>
  <c r="KH96" i="2"/>
  <c r="KH94" i="2"/>
  <c r="KH90" i="2"/>
  <c r="KH92" i="2"/>
  <c r="KH88" i="2"/>
  <c r="KH86" i="2"/>
  <c r="KH84" i="2"/>
  <c r="KH80" i="2"/>
  <c r="KH82" i="2"/>
  <c r="KH76" i="2"/>
  <c r="KH78" i="2"/>
  <c r="KH74" i="2"/>
  <c r="KH72" i="2"/>
  <c r="KH70" i="2"/>
  <c r="KH68" i="2"/>
  <c r="KH66" i="2"/>
  <c r="KG290" i="2"/>
  <c r="KG286" i="2"/>
  <c r="KG272" i="2"/>
  <c r="KG276" i="2"/>
  <c r="KG284" i="2"/>
  <c r="KG278" i="2"/>
  <c r="KG274" i="2"/>
  <c r="KG252" i="2"/>
  <c r="KG280" i="2"/>
  <c r="KG262" i="2"/>
  <c r="KG264" i="2"/>
  <c r="KG268" i="2"/>
  <c r="KG266" i="2"/>
  <c r="KG250" i="2"/>
  <c r="KG282" i="2"/>
  <c r="KG254" i="2"/>
  <c r="KG258" i="2"/>
  <c r="KG288" i="2"/>
  <c r="KG256" i="2"/>
  <c r="KG270" i="2"/>
  <c r="KG242" i="2"/>
  <c r="KG244" i="2"/>
  <c r="KG248" i="2"/>
  <c r="KG260" i="2"/>
  <c r="KG240" i="2"/>
  <c r="KG246" i="2"/>
  <c r="KG238" i="2"/>
  <c r="KG236" i="2"/>
  <c r="KG203" i="2"/>
  <c r="KG197" i="2"/>
  <c r="KG201" i="2"/>
  <c r="KG199" i="2"/>
  <c r="KG193" i="2"/>
  <c r="KG191" i="2"/>
  <c r="KG205" i="2"/>
  <c r="KG187" i="2"/>
  <c r="KG189" i="2"/>
  <c r="KG183" i="2"/>
  <c r="KG195" i="2"/>
  <c r="KG173" i="2"/>
  <c r="KG181" i="2"/>
  <c r="KG177" i="2"/>
  <c r="KG179" i="2"/>
  <c r="KG185" i="2"/>
  <c r="KG163" i="2"/>
  <c r="KG169" i="2"/>
  <c r="KG171" i="2"/>
  <c r="KG167" i="2"/>
  <c r="KG175" i="2"/>
  <c r="KG165" i="2"/>
  <c r="KG161" i="2"/>
  <c r="KG159" i="2"/>
  <c r="KG157" i="2"/>
  <c r="KG155" i="2"/>
  <c r="KG153" i="2"/>
  <c r="KG151" i="2"/>
  <c r="KG116" i="2"/>
  <c r="KG118" i="2"/>
  <c r="KG112" i="2"/>
  <c r="KG120" i="2"/>
  <c r="KG114" i="2"/>
  <c r="KG108" i="2"/>
  <c r="KG110" i="2"/>
  <c r="KG106" i="2"/>
  <c r="KG104" i="2"/>
  <c r="KG102" i="2"/>
  <c r="KG100" i="2"/>
  <c r="KG98" i="2"/>
  <c r="KG96" i="2"/>
  <c r="KG94" i="2"/>
  <c r="KG92" i="2"/>
  <c r="KG90" i="2"/>
  <c r="KG86" i="2"/>
  <c r="KG88" i="2"/>
  <c r="KG84" i="2"/>
  <c r="KG82" i="2"/>
  <c r="KG80" i="2"/>
  <c r="KG78" i="2"/>
  <c r="KG76" i="2"/>
  <c r="KG74" i="2"/>
  <c r="KG72" i="2"/>
  <c r="KG70" i="2"/>
  <c r="KG68" i="2"/>
  <c r="KG66" i="2"/>
  <c r="KF290" i="2"/>
  <c r="KF286" i="2"/>
  <c r="KF288" i="2"/>
  <c r="KF284" i="2"/>
  <c r="KF276" i="2"/>
  <c r="KF280" i="2"/>
  <c r="KF258" i="2"/>
  <c r="KF282" i="2"/>
  <c r="KF270" i="2"/>
  <c r="KF272" i="2"/>
  <c r="KF278" i="2"/>
  <c r="KF268" i="2"/>
  <c r="KF274" i="2"/>
  <c r="KF264" i="2"/>
  <c r="KF260" i="2"/>
  <c r="KF266" i="2"/>
  <c r="KF262" i="2"/>
  <c r="KF256" i="2"/>
  <c r="KF252" i="2"/>
  <c r="KF248" i="2"/>
  <c r="KF246" i="2"/>
  <c r="KF242" i="2"/>
  <c r="KF254" i="2"/>
  <c r="KF250" i="2"/>
  <c r="KF244" i="2"/>
  <c r="KF240" i="2"/>
  <c r="KF238" i="2"/>
  <c r="KF236" i="2"/>
  <c r="KF205" i="2"/>
  <c r="KF203" i="2"/>
  <c r="KF197" i="2"/>
  <c r="KF201" i="2"/>
  <c r="KF195" i="2"/>
  <c r="KF199" i="2"/>
  <c r="KF193" i="2"/>
  <c r="KF191" i="2"/>
  <c r="KF187" i="2"/>
  <c r="KF189" i="2"/>
  <c r="KF185" i="2"/>
  <c r="KF183" i="2"/>
  <c r="KF177" i="2"/>
  <c r="KF179" i="2"/>
  <c r="KF181" i="2"/>
  <c r="KF175" i="2"/>
  <c r="KF173" i="2"/>
  <c r="KF167" i="2"/>
  <c r="KF169" i="2"/>
  <c r="KF171" i="2"/>
  <c r="KF165" i="2"/>
  <c r="KF161" i="2"/>
  <c r="KF163" i="2"/>
  <c r="KF159" i="2"/>
  <c r="KF157" i="2"/>
  <c r="KF155" i="2"/>
  <c r="KF153" i="2"/>
  <c r="KF151" i="2"/>
  <c r="KF118" i="2"/>
  <c r="KF120" i="2"/>
  <c r="KF116" i="2"/>
  <c r="KF114" i="2"/>
  <c r="KF112" i="2"/>
  <c r="KF110" i="2"/>
  <c r="KF108" i="2"/>
  <c r="KF106" i="2"/>
  <c r="KF104" i="2"/>
  <c r="KF100" i="2"/>
  <c r="KF98" i="2"/>
  <c r="KF102" i="2"/>
  <c r="KF96" i="2"/>
  <c r="KF94" i="2"/>
  <c r="KF90" i="2"/>
  <c r="KF88" i="2"/>
  <c r="KF92" i="2"/>
  <c r="KF86" i="2"/>
  <c r="KF84" i="2"/>
  <c r="KF82" i="2"/>
  <c r="KF80" i="2"/>
  <c r="KF78" i="2"/>
  <c r="KF76" i="2"/>
  <c r="KF74" i="2"/>
  <c r="KF72" i="2"/>
  <c r="KF70" i="2"/>
  <c r="KF68" i="2"/>
  <c r="KF66" i="2"/>
  <c r="KE282" i="2"/>
  <c r="KE278" i="2"/>
  <c r="KE280" i="2"/>
  <c r="KE290" i="2"/>
  <c r="KE286" i="2"/>
  <c r="KE276" i="2"/>
  <c r="KE288" i="2"/>
  <c r="KE284" i="2"/>
  <c r="KE272" i="2"/>
  <c r="KE270" i="2"/>
  <c r="KE274" i="2"/>
  <c r="KE252" i="2"/>
  <c r="KE258" i="2"/>
  <c r="KE266" i="2"/>
  <c r="KE268" i="2"/>
  <c r="KE250" i="2"/>
  <c r="KE256" i="2"/>
  <c r="KE264" i="2"/>
  <c r="KE262" i="2"/>
  <c r="KE260" i="2"/>
  <c r="KE248" i="2"/>
  <c r="KE254" i="2"/>
  <c r="KE246" i="2"/>
  <c r="KE238" i="2"/>
  <c r="KE242" i="2"/>
  <c r="KE244" i="2"/>
  <c r="KE236" i="2"/>
  <c r="KE240" i="2"/>
  <c r="KD177" i="2"/>
  <c r="KE205" i="2"/>
  <c r="KE193" i="2"/>
  <c r="KE195" i="2"/>
  <c r="KE201" i="2"/>
  <c r="KE203" i="2"/>
  <c r="KE199" i="2"/>
  <c r="KE185" i="2"/>
  <c r="KE187" i="2"/>
  <c r="KE191" i="2"/>
  <c r="KE175" i="2"/>
  <c r="KE177" i="2"/>
  <c r="KE197" i="2"/>
  <c r="KE189" i="2"/>
  <c r="KE181" i="2"/>
  <c r="KE183" i="2"/>
  <c r="KE169" i="2"/>
  <c r="KE171" i="2"/>
  <c r="KE173" i="2"/>
  <c r="KE163" i="2"/>
  <c r="KE179" i="2"/>
  <c r="KE165" i="2"/>
  <c r="KE167" i="2"/>
  <c r="KE161" i="2"/>
  <c r="KE157" i="2"/>
  <c r="KE159" i="2"/>
  <c r="KE155" i="2"/>
  <c r="KE153" i="2"/>
  <c r="KE151" i="2"/>
  <c r="KE74" i="2"/>
  <c r="KE120" i="2"/>
  <c r="KD120" i="2"/>
  <c r="KE116" i="2"/>
  <c r="KE118" i="2"/>
  <c r="KE112" i="2"/>
  <c r="KE114" i="2"/>
  <c r="KE110" i="2"/>
  <c r="KE108" i="2"/>
  <c r="KE104" i="2"/>
  <c r="KE98" i="2"/>
  <c r="KE102" i="2"/>
  <c r="KE100" i="2"/>
  <c r="KE106" i="2"/>
  <c r="KE96" i="2"/>
  <c r="KE94" i="2"/>
  <c r="KE88" i="2"/>
  <c r="KE92" i="2"/>
  <c r="KE86" i="2"/>
  <c r="KE84" i="2"/>
  <c r="KE80" i="2"/>
  <c r="KE90" i="2"/>
  <c r="KE82" i="2"/>
  <c r="KE78" i="2"/>
  <c r="KE72" i="2"/>
  <c r="KE76" i="2"/>
  <c r="KE70" i="2"/>
  <c r="KE68" i="2"/>
  <c r="KE66" i="2"/>
  <c r="KD280" i="2"/>
  <c r="KD290" i="2"/>
  <c r="KD284" i="2"/>
  <c r="KD286" i="2"/>
  <c r="KD272" i="2"/>
  <c r="KD264" i="2"/>
  <c r="KD266" i="2"/>
  <c r="KD270" i="2"/>
  <c r="KD288" i="2"/>
  <c r="KD258" i="2"/>
  <c r="KD278" i="2"/>
  <c r="KD262" i="2"/>
  <c r="KD276" i="2"/>
  <c r="KD268" i="2"/>
  <c r="KD246" i="2"/>
  <c r="KD260" i="2"/>
  <c r="KD252" i="2"/>
  <c r="KD242" i="2"/>
  <c r="KD248" i="2"/>
  <c r="KD244" i="2"/>
  <c r="KD250" i="2"/>
  <c r="KD274" i="2"/>
  <c r="KD282" i="2"/>
  <c r="KD256" i="2"/>
  <c r="KD254" i="2"/>
  <c r="KD240" i="2"/>
  <c r="KD236" i="2"/>
  <c r="KD238" i="2"/>
  <c r="KD205" i="2"/>
  <c r="KD193" i="2"/>
  <c r="KD189" i="2"/>
  <c r="KD199" i="2"/>
  <c r="KD201" i="2"/>
  <c r="KD203" i="2"/>
  <c r="KD183" i="2"/>
  <c r="KD181" i="2"/>
  <c r="KD197" i="2"/>
  <c r="KD175" i="2"/>
  <c r="KD171" i="2"/>
  <c r="KD195" i="2"/>
  <c r="KD185" i="2"/>
  <c r="KD191" i="2"/>
  <c r="KD187" i="2"/>
  <c r="KD169" i="2"/>
  <c r="KD179" i="2"/>
  <c r="KD173" i="2"/>
  <c r="KD163" i="2"/>
  <c r="KD165" i="2"/>
  <c r="KD161" i="2"/>
  <c r="KD167" i="2"/>
  <c r="KD157" i="2"/>
  <c r="KD159" i="2"/>
  <c r="KD155" i="2"/>
  <c r="KD153" i="2"/>
  <c r="KD151" i="2"/>
  <c r="KD116" i="2"/>
  <c r="KD112" i="2"/>
  <c r="KD108" i="2"/>
  <c r="KD118" i="2"/>
  <c r="KD114" i="2"/>
  <c r="KD104" i="2"/>
  <c r="KD110" i="2"/>
  <c r="KD98" i="2"/>
  <c r="KD106" i="2"/>
  <c r="KD102" i="2"/>
  <c r="KD100" i="2"/>
  <c r="KD96" i="2"/>
  <c r="KD92" i="2"/>
  <c r="KD88" i="2"/>
  <c r="KD94" i="2"/>
  <c r="KD84" i="2"/>
  <c r="KD76" i="2"/>
  <c r="KD80" i="2"/>
  <c r="KD90" i="2"/>
  <c r="KD86" i="2"/>
  <c r="KD78" i="2"/>
  <c r="KD82" i="2"/>
  <c r="KD74" i="2"/>
  <c r="KD72" i="2"/>
  <c r="KD70" i="2"/>
  <c r="KD68" i="2"/>
  <c r="KD66" i="2"/>
  <c r="KC248" i="2"/>
  <c r="KC290" i="2"/>
  <c r="KC246" i="2"/>
  <c r="KC276" i="2"/>
  <c r="KC270" i="2"/>
  <c r="KC244" i="2"/>
  <c r="KC284" i="2"/>
  <c r="KC282" i="2"/>
  <c r="KC286" i="2"/>
  <c r="KC278" i="2"/>
  <c r="KC274" i="2"/>
  <c r="KC264" i="2"/>
  <c r="KC242" i="2"/>
  <c r="KC240" i="2"/>
  <c r="KC266" i="2"/>
  <c r="KC258" i="2"/>
  <c r="KC268" i="2"/>
  <c r="KC262" i="2"/>
  <c r="KC288" i="2"/>
  <c r="KC280" i="2"/>
  <c r="KC238" i="2"/>
  <c r="KC254" i="2"/>
  <c r="KC256" i="2"/>
  <c r="KC272" i="2"/>
  <c r="KC236" i="2"/>
  <c r="KC250" i="2"/>
  <c r="KC252" i="2"/>
  <c r="KC260" i="2"/>
  <c r="KC205" i="2"/>
  <c r="KC197" i="2"/>
  <c r="KC201" i="2"/>
  <c r="KC199" i="2"/>
  <c r="KC203" i="2"/>
  <c r="KC181" i="2"/>
  <c r="KC183" i="2"/>
  <c r="KC189" i="2"/>
  <c r="KC185" i="2"/>
  <c r="KC195" i="2"/>
  <c r="KC187" i="2"/>
  <c r="KC191" i="2"/>
  <c r="KC193" i="2"/>
  <c r="KC167" i="2"/>
  <c r="KC163" i="2"/>
  <c r="KC165" i="2"/>
  <c r="KC177" i="2"/>
  <c r="KC179" i="2"/>
  <c r="KC171" i="2"/>
  <c r="KC175" i="2"/>
  <c r="KC173" i="2"/>
  <c r="KC169" i="2"/>
  <c r="KC157" i="2"/>
  <c r="KC161" i="2"/>
  <c r="KC155" i="2"/>
  <c r="KC159" i="2"/>
  <c r="KC153" i="2"/>
  <c r="KC151" i="2"/>
  <c r="KC118" i="2"/>
  <c r="KC120" i="2"/>
  <c r="KC112" i="2"/>
  <c r="KC114" i="2"/>
  <c r="KC116" i="2"/>
  <c r="KC110" i="2"/>
  <c r="KC106" i="2"/>
  <c r="KC104" i="2"/>
  <c r="KC108" i="2"/>
  <c r="KC102" i="2"/>
  <c r="KC100" i="2"/>
  <c r="KC98" i="2"/>
  <c r="KC96" i="2"/>
  <c r="KC88" i="2"/>
  <c r="KC86" i="2"/>
  <c r="KC84" i="2"/>
  <c r="KC92" i="2"/>
  <c r="KC94" i="2"/>
  <c r="KC90" i="2"/>
  <c r="KC82" i="2"/>
  <c r="KC80" i="2"/>
  <c r="KC72" i="2"/>
  <c r="KC70" i="2"/>
  <c r="KC78" i="2"/>
  <c r="KC76" i="2"/>
  <c r="KC74" i="2"/>
  <c r="KC68" i="2"/>
  <c r="KC66" i="2"/>
  <c r="KB278" i="2"/>
  <c r="KB284" i="2"/>
  <c r="KB288" i="2"/>
  <c r="KB286" i="2"/>
  <c r="KB290" i="2"/>
  <c r="KB276" i="2"/>
  <c r="KB282" i="2"/>
  <c r="KB280" i="2"/>
  <c r="KB274" i="2"/>
  <c r="KB262" i="2"/>
  <c r="KB258" i="2"/>
  <c r="KB272" i="2"/>
  <c r="KB270" i="2"/>
  <c r="KB260" i="2"/>
  <c r="KB256" i="2"/>
  <c r="KB254" i="2"/>
  <c r="KB266" i="2"/>
  <c r="KB268" i="2"/>
  <c r="KB252" i="2"/>
  <c r="KB264" i="2"/>
  <c r="KB248" i="2"/>
  <c r="KB246" i="2"/>
  <c r="KB240" i="2"/>
  <c r="KB238" i="2"/>
  <c r="KB244" i="2"/>
  <c r="KB250" i="2"/>
  <c r="KB236" i="2"/>
  <c r="KB242" i="2"/>
  <c r="KB201" i="2"/>
  <c r="KB203" i="2"/>
  <c r="KB205" i="2"/>
  <c r="KB199" i="2"/>
  <c r="KB197" i="2"/>
  <c r="KB195" i="2"/>
  <c r="KB193" i="2"/>
  <c r="KB191" i="2"/>
  <c r="KB187" i="2"/>
  <c r="KB189" i="2"/>
  <c r="KB183" i="2"/>
  <c r="KB185" i="2"/>
  <c r="KB181" i="2"/>
  <c r="KB179" i="2"/>
  <c r="KB177" i="2"/>
  <c r="KB173" i="2"/>
  <c r="KB175" i="2"/>
  <c r="KB171" i="2"/>
  <c r="KB169" i="2"/>
  <c r="KB167" i="2"/>
  <c r="KB165" i="2"/>
  <c r="KB163" i="2"/>
  <c r="KB161" i="2"/>
  <c r="KB159" i="2"/>
  <c r="KB157" i="2"/>
  <c r="KB155" i="2"/>
  <c r="KB153" i="2"/>
  <c r="KB151" i="2"/>
  <c r="KB118" i="2"/>
  <c r="KB120" i="2"/>
  <c r="KB116" i="2"/>
  <c r="KB114" i="2"/>
  <c r="KB112" i="2"/>
  <c r="KB110" i="2"/>
  <c r="KB108" i="2"/>
  <c r="KB106" i="2"/>
  <c r="KB104" i="2"/>
  <c r="KB102" i="2"/>
  <c r="KB100" i="2"/>
  <c r="KB98" i="2"/>
  <c r="KB96" i="2"/>
  <c r="KB88" i="2"/>
  <c r="KB94" i="2"/>
  <c r="KB92" i="2"/>
  <c r="KB86" i="2"/>
  <c r="KB90" i="2"/>
  <c r="KB84" i="2"/>
  <c r="KB82" i="2"/>
  <c r="KB80" i="2"/>
  <c r="KB78" i="2"/>
  <c r="KB74" i="2"/>
  <c r="KB72" i="2"/>
  <c r="KB70" i="2"/>
  <c r="KB76" i="2"/>
  <c r="KB68" i="2"/>
  <c r="KB66" i="2"/>
  <c r="KA280" i="2"/>
  <c r="KA290" i="2"/>
  <c r="KA276" i="2"/>
  <c r="KA288" i="2"/>
  <c r="KA282" i="2"/>
  <c r="KA274" i="2"/>
  <c r="KA278" i="2"/>
  <c r="KA286" i="2"/>
  <c r="KA284" i="2"/>
  <c r="KA270" i="2"/>
  <c r="KA268" i="2"/>
  <c r="KA266" i="2"/>
  <c r="KA260" i="2"/>
  <c r="KA272" i="2"/>
  <c r="KA258" i="2"/>
  <c r="KA262" i="2"/>
  <c r="KA256" i="2"/>
  <c r="KA254" i="2"/>
  <c r="KA264" i="2"/>
  <c r="KA248" i="2"/>
  <c r="KA252" i="2"/>
  <c r="KA242" i="2"/>
  <c r="KA250" i="2"/>
  <c r="KA240" i="2"/>
  <c r="KA244" i="2"/>
  <c r="KA238" i="2"/>
  <c r="KA246" i="2"/>
  <c r="KA236" i="2"/>
  <c r="KA201" i="2"/>
  <c r="KA205" i="2"/>
  <c r="KA197" i="2"/>
  <c r="KA203" i="2"/>
  <c r="KA199" i="2"/>
  <c r="KA193" i="2"/>
  <c r="KA195" i="2"/>
  <c r="KA189" i="2"/>
  <c r="KA191" i="2"/>
  <c r="KA181" i="2"/>
  <c r="KA185" i="2"/>
  <c r="KA183" i="2"/>
  <c r="KA187" i="2"/>
  <c r="KA179" i="2"/>
  <c r="KA171" i="2"/>
  <c r="KA173" i="2"/>
  <c r="KA175" i="2"/>
  <c r="KA177" i="2"/>
  <c r="KA167" i="2"/>
  <c r="KA165" i="2"/>
  <c r="KA169" i="2"/>
  <c r="KA163" i="2"/>
  <c r="KA159" i="2"/>
  <c r="KA161" i="2"/>
  <c r="KA155" i="2"/>
  <c r="KA157" i="2"/>
  <c r="KA153" i="2"/>
  <c r="KA151" i="2"/>
  <c r="KA118" i="2"/>
  <c r="KA120" i="2"/>
  <c r="KA116" i="2"/>
  <c r="KA114" i="2"/>
  <c r="KA112" i="2"/>
  <c r="KA110" i="2"/>
  <c r="KA108" i="2"/>
  <c r="KA106" i="2"/>
  <c r="KA104" i="2"/>
  <c r="KA102" i="2"/>
  <c r="KA100" i="2"/>
  <c r="KA98" i="2"/>
  <c r="KA96" i="2"/>
  <c r="KA94" i="2"/>
  <c r="KA92" i="2"/>
  <c r="KA88" i="2"/>
  <c r="KA90" i="2"/>
  <c r="KA84" i="2"/>
  <c r="KA86" i="2"/>
  <c r="KA82" i="2"/>
  <c r="KA80" i="2"/>
  <c r="KA78" i="2"/>
  <c r="KA76" i="2"/>
  <c r="KA74" i="2"/>
  <c r="KA72" i="2"/>
  <c r="KA70" i="2"/>
  <c r="KA68" i="2"/>
  <c r="KA66" i="2"/>
  <c r="JZ272" i="2"/>
  <c r="JZ290" i="2"/>
  <c r="JZ280" i="2"/>
  <c r="JZ266" i="2"/>
  <c r="JZ284" i="2"/>
  <c r="JZ264" i="2"/>
  <c r="JZ282" i="2"/>
  <c r="JZ288" i="2"/>
  <c r="JZ286" i="2"/>
  <c r="JZ260" i="2"/>
  <c r="JZ276" i="2"/>
  <c r="JZ262" i="2"/>
  <c r="JZ252" i="2"/>
  <c r="JZ278" i="2"/>
  <c r="JZ270" i="2"/>
  <c r="JZ256" i="2"/>
  <c r="JZ254" i="2"/>
  <c r="JZ248" i="2"/>
  <c r="JZ246" i="2"/>
  <c r="JZ274" i="2"/>
  <c r="JZ268" i="2"/>
  <c r="JZ250" i="2"/>
  <c r="JZ244" i="2"/>
  <c r="JZ242" i="2"/>
  <c r="JZ258" i="2"/>
  <c r="JZ240" i="2"/>
  <c r="JZ238" i="2"/>
  <c r="JZ236" i="2"/>
  <c r="JZ199" i="2"/>
  <c r="JZ201" i="2"/>
  <c r="JZ197" i="2"/>
  <c r="JZ205" i="2"/>
  <c r="JZ195" i="2"/>
  <c r="JZ203" i="2"/>
  <c r="JZ193" i="2"/>
  <c r="JZ187" i="2"/>
  <c r="JZ185" i="2"/>
  <c r="JZ191" i="2"/>
  <c r="JZ183" i="2"/>
  <c r="JZ181" i="2"/>
  <c r="JZ175" i="2"/>
  <c r="JZ189" i="2"/>
  <c r="JZ171" i="2"/>
  <c r="JZ179" i="2"/>
  <c r="JZ169" i="2"/>
  <c r="JZ163" i="2"/>
  <c r="JZ177" i="2"/>
  <c r="JZ167" i="2"/>
  <c r="JZ173" i="2"/>
  <c r="JZ165" i="2"/>
  <c r="JZ161" i="2"/>
  <c r="JZ157" i="2"/>
  <c r="JZ159" i="2"/>
  <c r="JZ155" i="2"/>
  <c r="JZ153" i="2"/>
  <c r="JZ151" i="2"/>
  <c r="JZ118" i="2"/>
  <c r="JZ120" i="2"/>
  <c r="JZ112" i="2"/>
  <c r="JZ116" i="2"/>
  <c r="JZ114" i="2"/>
  <c r="JZ110" i="2"/>
  <c r="JZ108" i="2"/>
  <c r="JZ106" i="2"/>
  <c r="JZ104" i="2"/>
  <c r="JZ102" i="2"/>
  <c r="JZ100" i="2"/>
  <c r="JZ98" i="2"/>
  <c r="JZ96" i="2"/>
  <c r="JZ92" i="2"/>
  <c r="JZ88" i="2"/>
  <c r="JZ94" i="2"/>
  <c r="JZ90" i="2"/>
  <c r="JZ84" i="2"/>
  <c r="JZ86" i="2"/>
  <c r="JZ82" i="2"/>
  <c r="JZ78" i="2"/>
  <c r="JZ80" i="2"/>
  <c r="JZ76" i="2"/>
  <c r="JZ70" i="2"/>
  <c r="JZ74" i="2"/>
  <c r="JZ72" i="2"/>
  <c r="JZ68" i="2"/>
  <c r="JZ66" i="2"/>
  <c r="JY290" i="2"/>
  <c r="JY276" i="2"/>
  <c r="JY286" i="2"/>
  <c r="JY284" i="2"/>
  <c r="JY288" i="2"/>
  <c r="JY282" i="2"/>
  <c r="JY272" i="2"/>
  <c r="JY270" i="2"/>
  <c r="JY274" i="2"/>
  <c r="JY266" i="2"/>
  <c r="JY262" i="2"/>
  <c r="JY280" i="2"/>
  <c r="JY278" i="2"/>
  <c r="JY260" i="2"/>
  <c r="JY268" i="2"/>
  <c r="JY264" i="2"/>
  <c r="JY252" i="2"/>
  <c r="JY256" i="2"/>
  <c r="JY258" i="2"/>
  <c r="JY250" i="2"/>
  <c r="JY248" i="2"/>
  <c r="JY254" i="2"/>
  <c r="JY246" i="2"/>
  <c r="JY244" i="2"/>
  <c r="JY242" i="2"/>
  <c r="JY240" i="2"/>
  <c r="JY238" i="2"/>
  <c r="JY236" i="2"/>
  <c r="JY203" i="2"/>
  <c r="JY201" i="2"/>
  <c r="JY197" i="2"/>
  <c r="JY205" i="2"/>
  <c r="JY199" i="2"/>
  <c r="JY195" i="2"/>
  <c r="JY193" i="2"/>
  <c r="JY191" i="2"/>
  <c r="JY189" i="2"/>
  <c r="JY187" i="2"/>
  <c r="JY185" i="2"/>
  <c r="JY183" i="2"/>
  <c r="JY179" i="2"/>
  <c r="JY181" i="2"/>
  <c r="JY173" i="2"/>
  <c r="JY177" i="2"/>
  <c r="JY169" i="2"/>
  <c r="JY175" i="2"/>
  <c r="JY165" i="2"/>
  <c r="JY171" i="2"/>
  <c r="JY167" i="2"/>
  <c r="JY163" i="2"/>
  <c r="JY161" i="2"/>
  <c r="JY159" i="2"/>
  <c r="JY157" i="2"/>
  <c r="JY155" i="2"/>
  <c r="JY153" i="2"/>
  <c r="JY151" i="2"/>
  <c r="JY120" i="2"/>
  <c r="JY118" i="2"/>
  <c r="JY114" i="2"/>
  <c r="JY116" i="2"/>
  <c r="JY112" i="2"/>
  <c r="JY110" i="2"/>
  <c r="JY106" i="2"/>
  <c r="JY108" i="2"/>
  <c r="JY104" i="2"/>
  <c r="JY102" i="2"/>
  <c r="JY100" i="2"/>
  <c r="JY98" i="2"/>
  <c r="JY96" i="2"/>
  <c r="JY94" i="2"/>
  <c r="JY90" i="2"/>
  <c r="JY92" i="2"/>
  <c r="JY88" i="2"/>
  <c r="JY86" i="2"/>
  <c r="JY84" i="2"/>
  <c r="JY78" i="2"/>
  <c r="JY82" i="2"/>
  <c r="JY80" i="2"/>
  <c r="JY76" i="2"/>
  <c r="JY72" i="2"/>
  <c r="JY74" i="2"/>
  <c r="JY70" i="2"/>
  <c r="JY68" i="2"/>
  <c r="JY66" i="2"/>
  <c r="JX280" i="2"/>
  <c r="JX290" i="2"/>
  <c r="JX288" i="2"/>
  <c r="JX286" i="2"/>
  <c r="JX266" i="2"/>
  <c r="JX260" i="2"/>
  <c r="JX282" i="2"/>
  <c r="JX284" i="2"/>
  <c r="JX274" i="2"/>
  <c r="JX276" i="2"/>
  <c r="JX270" i="2"/>
  <c r="JX268" i="2"/>
  <c r="JX262" i="2"/>
  <c r="JX264" i="2"/>
  <c r="JX258" i="2"/>
  <c r="JX278" i="2"/>
  <c r="JX256" i="2"/>
  <c r="JX252" i="2"/>
  <c r="JX272" i="2"/>
  <c r="JX254" i="2"/>
  <c r="JX250" i="2"/>
  <c r="JX248" i="2"/>
  <c r="JX246" i="2"/>
  <c r="JX242" i="2"/>
  <c r="JX240" i="2"/>
  <c r="JX244" i="2"/>
  <c r="JX238" i="2"/>
  <c r="JX236" i="2"/>
  <c r="JX203" i="2"/>
  <c r="JX201" i="2"/>
  <c r="JX205" i="2"/>
  <c r="JX195" i="2"/>
  <c r="JX197" i="2"/>
  <c r="JX199" i="2"/>
  <c r="JX193" i="2"/>
  <c r="JX191" i="2"/>
  <c r="JX187" i="2"/>
  <c r="JX189" i="2"/>
  <c r="JX185" i="2"/>
  <c r="JX181" i="2"/>
  <c r="JX183" i="2"/>
  <c r="JX179" i="2"/>
  <c r="JX171" i="2"/>
  <c r="JX175" i="2"/>
  <c r="JX173" i="2"/>
  <c r="JX177" i="2"/>
  <c r="JX169" i="2"/>
  <c r="JX165" i="2"/>
  <c r="JX167" i="2"/>
  <c r="JX163" i="2"/>
  <c r="JX161" i="2"/>
  <c r="JX157" i="2"/>
  <c r="JX159" i="2"/>
  <c r="JX153" i="2"/>
  <c r="JX155" i="2"/>
  <c r="JX151" i="2"/>
  <c r="JX120" i="2"/>
  <c r="JX118" i="2"/>
  <c r="JX116" i="2"/>
  <c r="JX114" i="2"/>
  <c r="JX112" i="2"/>
  <c r="JX110" i="2"/>
  <c r="JX106" i="2"/>
  <c r="JX108" i="2"/>
  <c r="JX104" i="2"/>
  <c r="JX102" i="2"/>
  <c r="JX100" i="2"/>
  <c r="JX98" i="2"/>
  <c r="JX96" i="2"/>
  <c r="JX92" i="2"/>
  <c r="JX94" i="2"/>
  <c r="JX88" i="2"/>
  <c r="JX90" i="2"/>
  <c r="JX84" i="2"/>
  <c r="JX86" i="2"/>
  <c r="JX80" i="2"/>
  <c r="JX82" i="2"/>
  <c r="JX78" i="2"/>
  <c r="JX76" i="2"/>
  <c r="JX74" i="2"/>
  <c r="JX70" i="2"/>
  <c r="JX72" i="2"/>
  <c r="JX68" i="2"/>
  <c r="JX66" i="2"/>
  <c r="JW290" i="2"/>
  <c r="JW258" i="2"/>
  <c r="JW286" i="2"/>
  <c r="JW272" i="2"/>
  <c r="JW278" i="2"/>
  <c r="JW254" i="2"/>
  <c r="JW264" i="2"/>
  <c r="JW288" i="2"/>
  <c r="JW266" i="2"/>
  <c r="JW268" i="2"/>
  <c r="JW260" i="2"/>
  <c r="JW270" i="2"/>
  <c r="JW282" i="2"/>
  <c r="JW284" i="2"/>
  <c r="JW256" i="2"/>
  <c r="JW246" i="2"/>
  <c r="JW248" i="2"/>
  <c r="JW274" i="2"/>
  <c r="JW276" i="2"/>
  <c r="JW280" i="2"/>
  <c r="JW242" i="2"/>
  <c r="JW262" i="2"/>
  <c r="JW250" i="2"/>
  <c r="JW252" i="2"/>
  <c r="JW240" i="2"/>
  <c r="JW244" i="2"/>
  <c r="JW236" i="2"/>
  <c r="JW238" i="2"/>
  <c r="JW203" i="2"/>
  <c r="JW195" i="2"/>
  <c r="JW197" i="2"/>
  <c r="JW201" i="2"/>
  <c r="JW191" i="2"/>
  <c r="JW205" i="2"/>
  <c r="JW199" i="2"/>
  <c r="JW187" i="2"/>
  <c r="JW193" i="2"/>
  <c r="JW189" i="2"/>
  <c r="JW185" i="2"/>
  <c r="JW179" i="2"/>
  <c r="JW181" i="2"/>
  <c r="JW175" i="2"/>
  <c r="JW183" i="2"/>
  <c r="JW171" i="2"/>
  <c r="JW165" i="2"/>
  <c r="JW177" i="2"/>
  <c r="JW173" i="2"/>
  <c r="JW167" i="2"/>
  <c r="JW169" i="2"/>
  <c r="JW163" i="2"/>
  <c r="JW161" i="2"/>
  <c r="JW157" i="2"/>
  <c r="JW159" i="2"/>
  <c r="JW153" i="2"/>
  <c r="JW155" i="2"/>
  <c r="JW151" i="2"/>
  <c r="JW114" i="2"/>
  <c r="JW120" i="2"/>
  <c r="JW118" i="2"/>
  <c r="JW112" i="2"/>
  <c r="JW110" i="2"/>
  <c r="JW104" i="2"/>
  <c r="JW116" i="2"/>
  <c r="JW106" i="2"/>
  <c r="JW108" i="2"/>
  <c r="JW102" i="2"/>
  <c r="JW100" i="2"/>
  <c r="JW98" i="2"/>
  <c r="JW92" i="2"/>
  <c r="JW96" i="2"/>
  <c r="JW90" i="2"/>
  <c r="JW88" i="2"/>
  <c r="JW94" i="2"/>
  <c r="JW86" i="2"/>
  <c r="JW84" i="2"/>
  <c r="JW78" i="2"/>
  <c r="JW80" i="2"/>
  <c r="JW82" i="2"/>
  <c r="JW76" i="2"/>
  <c r="JW70" i="2"/>
  <c r="JW74" i="2"/>
  <c r="JW72" i="2"/>
  <c r="JW68" i="2"/>
  <c r="JW66" i="2"/>
  <c r="JV256" i="2"/>
  <c r="JV276" i="2"/>
  <c r="JV284" i="2"/>
  <c r="JV252" i="2"/>
  <c r="JV258" i="2"/>
  <c r="JV278" i="2"/>
  <c r="JV244" i="2"/>
  <c r="JV282" i="2"/>
  <c r="JV290" i="2"/>
  <c r="JV286" i="2"/>
  <c r="JV272" i="2"/>
  <c r="JV270" i="2"/>
  <c r="JV288" i="2"/>
  <c r="JV268" i="2"/>
  <c r="JV246" i="2"/>
  <c r="JV280" i="2"/>
  <c r="JV260" i="2"/>
  <c r="JV264" i="2"/>
  <c r="JV254" i="2"/>
  <c r="JV274" i="2"/>
  <c r="JV266" i="2"/>
  <c r="JV242" i="2"/>
  <c r="JV236" i="2"/>
  <c r="JV250" i="2"/>
  <c r="JV248" i="2"/>
  <c r="JV240" i="2"/>
  <c r="JV262" i="2"/>
  <c r="JV238" i="2"/>
  <c r="JV203" i="2"/>
  <c r="JV205" i="2"/>
  <c r="JV199" i="2"/>
  <c r="JV197" i="2"/>
  <c r="JV189" i="2"/>
  <c r="JV193" i="2"/>
  <c r="JV201" i="2"/>
  <c r="JV191" i="2"/>
  <c r="JV195" i="2"/>
  <c r="JV183" i="2"/>
  <c r="JV185" i="2"/>
  <c r="JV179" i="2"/>
  <c r="JV181" i="2"/>
  <c r="JV187" i="2"/>
  <c r="JV173" i="2"/>
  <c r="JV171" i="2"/>
  <c r="JV177" i="2"/>
  <c r="JV175" i="2"/>
  <c r="JV167" i="2"/>
  <c r="JV163" i="2"/>
  <c r="JV169" i="2"/>
  <c r="JV165" i="2"/>
  <c r="JV159" i="2"/>
  <c r="JV161" i="2"/>
  <c r="JV151" i="2"/>
  <c r="JV155" i="2"/>
  <c r="JV153" i="2"/>
  <c r="JV157" i="2"/>
  <c r="JV118" i="2"/>
  <c r="JV120" i="2"/>
  <c r="JV114" i="2"/>
  <c r="JV116" i="2"/>
  <c r="JV108" i="2"/>
  <c r="JV110" i="2"/>
  <c r="JV112" i="2"/>
  <c r="JV106" i="2"/>
  <c r="JV104" i="2"/>
  <c r="JV102" i="2"/>
  <c r="JV100" i="2"/>
  <c r="JV98" i="2"/>
  <c r="JV96" i="2"/>
  <c r="JV90" i="2"/>
  <c r="JV94" i="2"/>
  <c r="JV92" i="2"/>
  <c r="JV84" i="2"/>
  <c r="JV88" i="2"/>
  <c r="JV82" i="2"/>
  <c r="JV86" i="2"/>
  <c r="JV80" i="2"/>
  <c r="JV78" i="2"/>
  <c r="JV74" i="2"/>
  <c r="JV76" i="2"/>
  <c r="JV72" i="2"/>
  <c r="JV70" i="2"/>
  <c r="JV68" i="2"/>
  <c r="JV66" i="2"/>
  <c r="JU276" i="2"/>
  <c r="JU286" i="2"/>
  <c r="JU252" i="2"/>
  <c r="JU268" i="2"/>
  <c r="JU282" i="2"/>
  <c r="JU284" i="2"/>
  <c r="JU256" i="2"/>
  <c r="JU280" i="2"/>
  <c r="JU246" i="2"/>
  <c r="JU274" i="2"/>
  <c r="JU290" i="2"/>
  <c r="JU260" i="2"/>
  <c r="JU278" i="2"/>
  <c r="JU288" i="2"/>
  <c r="JU248" i="2"/>
  <c r="JU250" i="2"/>
  <c r="JU254" i="2"/>
  <c r="JU238" i="2"/>
  <c r="JU242" i="2"/>
  <c r="JU270" i="2"/>
  <c r="JU244" i="2"/>
  <c r="JU262" i="2"/>
  <c r="JU266" i="2"/>
  <c r="JU236" i="2"/>
  <c r="JU240" i="2"/>
  <c r="JU272" i="2"/>
  <c r="JU258" i="2"/>
  <c r="JU264" i="2"/>
  <c r="JU205" i="2"/>
  <c r="JU203" i="2"/>
  <c r="JU193" i="2"/>
  <c r="JU197" i="2"/>
  <c r="JU195" i="2"/>
  <c r="JU199" i="2"/>
  <c r="JU189" i="2"/>
  <c r="JU191" i="2"/>
  <c r="JU201" i="2"/>
  <c r="JU187" i="2"/>
  <c r="JU185" i="2"/>
  <c r="JU179" i="2"/>
  <c r="JU183" i="2"/>
  <c r="JU181" i="2"/>
  <c r="JU177" i="2"/>
  <c r="JU175" i="2"/>
  <c r="JU173" i="2"/>
  <c r="JU169" i="2"/>
  <c r="JU167" i="2"/>
  <c r="JU171" i="2"/>
  <c r="JU161" i="2"/>
  <c r="JU165" i="2"/>
  <c r="JU163" i="2"/>
  <c r="JU157" i="2"/>
  <c r="JU155" i="2"/>
  <c r="JU159" i="2"/>
  <c r="JU153" i="2"/>
  <c r="JU151" i="2"/>
  <c r="JU116" i="2"/>
  <c r="JU120" i="2"/>
  <c r="JU118" i="2"/>
  <c r="JU110" i="2"/>
  <c r="JU114" i="2"/>
  <c r="JU112" i="2"/>
  <c r="JU108" i="2"/>
  <c r="JU102" i="2"/>
  <c r="JU106" i="2"/>
  <c r="JU104" i="2"/>
  <c r="JU100" i="2"/>
  <c r="JU96" i="2"/>
  <c r="JU98" i="2"/>
  <c r="JU94" i="2"/>
  <c r="JU92" i="2"/>
  <c r="JU90" i="2"/>
  <c r="JU88" i="2"/>
  <c r="JU84" i="2"/>
  <c r="JU82" i="2"/>
  <c r="JU76" i="2"/>
  <c r="JU86" i="2"/>
  <c r="JU80" i="2"/>
  <c r="JU78" i="2"/>
  <c r="JU74" i="2"/>
  <c r="JU72" i="2"/>
  <c r="JU70" i="2"/>
  <c r="JU68" i="2"/>
  <c r="JU66" i="2"/>
  <c r="JP201" i="2"/>
  <c r="JP199" i="2"/>
  <c r="JP205" i="2"/>
  <c r="JP193" i="2"/>
  <c r="JP195" i="2"/>
  <c r="JP197" i="2"/>
  <c r="JP187" i="2"/>
  <c r="JP203" i="2"/>
  <c r="JP189" i="2"/>
  <c r="JP183" i="2"/>
  <c r="JP185" i="2"/>
  <c r="JP175" i="2"/>
  <c r="JP191" i="2"/>
  <c r="JP171" i="2"/>
  <c r="JP181" i="2"/>
  <c r="JP173" i="2"/>
  <c r="JP177" i="2"/>
  <c r="JP179" i="2"/>
  <c r="JP169" i="2"/>
  <c r="JP163" i="2"/>
  <c r="JP167" i="2"/>
  <c r="JP165" i="2"/>
  <c r="JP159" i="2"/>
  <c r="JP161" i="2"/>
  <c r="JP157" i="2"/>
  <c r="JP155" i="2"/>
  <c r="JP153" i="2"/>
  <c r="JP151" i="2"/>
  <c r="JP120" i="2"/>
  <c r="JP116" i="2"/>
  <c r="JP112" i="2"/>
  <c r="JP114" i="2"/>
  <c r="JP108" i="2"/>
  <c r="JP118" i="2"/>
  <c r="JP106" i="2"/>
  <c r="JP110" i="2"/>
  <c r="JP102" i="2"/>
  <c r="JP104" i="2"/>
  <c r="JP100" i="2"/>
  <c r="JP98" i="2"/>
  <c r="JP96" i="2"/>
  <c r="JP92" i="2"/>
  <c r="JP94" i="2"/>
  <c r="JP90" i="2"/>
  <c r="JP88" i="2"/>
  <c r="JP84" i="2"/>
  <c r="JP86" i="2"/>
  <c r="JP82" i="2"/>
  <c r="JP80" i="2"/>
  <c r="JP76" i="2"/>
  <c r="JP78" i="2"/>
  <c r="JP74" i="2"/>
  <c r="JP72" i="2"/>
  <c r="JP70" i="2"/>
  <c r="JP68" i="2"/>
  <c r="JP66" i="2"/>
  <c r="RT205" i="2"/>
  <c r="RQ205" i="2"/>
  <c r="RN205" i="2"/>
  <c r="RK205" i="2"/>
  <c r="RH205" i="2"/>
  <c r="RE205" i="2"/>
  <c r="RB205" i="2"/>
  <c r="QY205" i="2"/>
  <c r="QV205" i="2"/>
  <c r="QS205" i="2"/>
  <c r="QP205" i="2"/>
  <c r="QM205" i="2"/>
  <c r="QJ205" i="2"/>
  <c r="QG205" i="2"/>
  <c r="QD205" i="2"/>
  <c r="QA205" i="2"/>
  <c r="PX205" i="2"/>
  <c r="PU205" i="2"/>
  <c r="PR205" i="2"/>
  <c r="PO205" i="2"/>
  <c r="PL205" i="2"/>
  <c r="PI205" i="2"/>
  <c r="PF205" i="2"/>
  <c r="RU203" i="2"/>
  <c r="RS203" i="2"/>
  <c r="RR203" i="2"/>
  <c r="RP203" i="2"/>
  <c r="RO203" i="2"/>
  <c r="RM203" i="2"/>
  <c r="RL203" i="2"/>
  <c r="RJ203" i="2"/>
  <c r="RI203" i="2"/>
  <c r="RG203" i="2"/>
  <c r="RF203" i="2"/>
  <c r="RD203" i="2"/>
  <c r="RC203" i="2"/>
  <c r="RA203" i="2"/>
  <c r="QZ203" i="2"/>
  <c r="QX203" i="2"/>
  <c r="QW203" i="2"/>
  <c r="QU203" i="2"/>
  <c r="QT203" i="2"/>
  <c r="QR203" i="2"/>
  <c r="QQ203" i="2"/>
  <c r="QO203" i="2"/>
  <c r="QN203" i="2"/>
  <c r="QL203" i="2"/>
  <c r="QK203" i="2"/>
  <c r="QI203" i="2"/>
  <c r="QH203" i="2"/>
  <c r="QF203" i="2"/>
  <c r="QE203" i="2"/>
  <c r="QC203" i="2"/>
  <c r="QB203" i="2"/>
  <c r="PZ203" i="2"/>
  <c r="PY203" i="2"/>
  <c r="PW203" i="2"/>
  <c r="PV203" i="2"/>
  <c r="PT203" i="2"/>
  <c r="PS203" i="2"/>
  <c r="PQ203" i="2"/>
  <c r="PP203" i="2"/>
  <c r="PN203" i="2"/>
  <c r="PM203" i="2"/>
  <c r="PK203" i="2"/>
  <c r="PJ203" i="2"/>
  <c r="PH203" i="2"/>
  <c r="PG203" i="2"/>
  <c r="PE203" i="2"/>
  <c r="RT199" i="2"/>
  <c r="RQ199" i="2"/>
  <c r="RN199" i="2"/>
  <c r="RK199" i="2"/>
  <c r="RH199" i="2"/>
  <c r="RE199" i="2"/>
  <c r="RB199" i="2"/>
  <c r="QY199" i="2"/>
  <c r="QV199" i="2"/>
  <c r="QS199" i="2"/>
  <c r="QP199" i="2"/>
  <c r="QM199" i="2"/>
  <c r="QJ199" i="2"/>
  <c r="QG199" i="2"/>
  <c r="QD199" i="2"/>
  <c r="QA199" i="2"/>
  <c r="PX199" i="2"/>
  <c r="PU199" i="2"/>
  <c r="PR199" i="2"/>
  <c r="PO199" i="2"/>
  <c r="PL199" i="2"/>
  <c r="PI199" i="2"/>
  <c r="PF199" i="2"/>
  <c r="RT197" i="2"/>
  <c r="RQ197" i="2"/>
  <c r="RN197" i="2"/>
  <c r="RN201" i="2"/>
  <c r="RK197" i="2"/>
  <c r="RH197" i="2"/>
  <c r="RE197" i="2"/>
  <c r="RB197" i="2"/>
  <c r="RB201" i="2" s="1"/>
  <c r="QY197" i="2"/>
  <c r="QV197" i="2"/>
  <c r="QS197" i="2"/>
  <c r="QP197" i="2"/>
  <c r="QP201" i="2" s="1"/>
  <c r="QM197" i="2"/>
  <c r="QJ197" i="2"/>
  <c r="QG197" i="2"/>
  <c r="QD197" i="2"/>
  <c r="QD201" i="2"/>
  <c r="QA197" i="2"/>
  <c r="PX197" i="2"/>
  <c r="PU197" i="2"/>
  <c r="PR197" i="2"/>
  <c r="PR201" i="2"/>
  <c r="PO197" i="2"/>
  <c r="PL197" i="2"/>
  <c r="PI197" i="2"/>
  <c r="PI201" i="2"/>
  <c r="PF197" i="2"/>
  <c r="PF201" i="2" s="1"/>
  <c r="RU195" i="2"/>
  <c r="RS195" i="2"/>
  <c r="RR195" i="2"/>
  <c r="RP195" i="2"/>
  <c r="RO195" i="2"/>
  <c r="RM195" i="2"/>
  <c r="RL195" i="2"/>
  <c r="RJ195" i="2"/>
  <c r="RI195" i="2"/>
  <c r="RG195" i="2"/>
  <c r="RF195" i="2"/>
  <c r="RD195" i="2"/>
  <c r="RC195" i="2"/>
  <c r="RA195" i="2"/>
  <c r="QZ195" i="2"/>
  <c r="QX195" i="2"/>
  <c r="QW195" i="2"/>
  <c r="QU195" i="2"/>
  <c r="QT195" i="2"/>
  <c r="QR195" i="2"/>
  <c r="QQ195" i="2"/>
  <c r="QO195" i="2"/>
  <c r="QN195" i="2"/>
  <c r="QL195" i="2"/>
  <c r="QK195" i="2"/>
  <c r="QI195" i="2"/>
  <c r="QH195" i="2"/>
  <c r="QF195" i="2"/>
  <c r="QE195" i="2"/>
  <c r="QC195" i="2"/>
  <c r="QB195" i="2"/>
  <c r="PZ195" i="2"/>
  <c r="PY195" i="2"/>
  <c r="PW195" i="2"/>
  <c r="PV195" i="2"/>
  <c r="PT195" i="2"/>
  <c r="PS195" i="2"/>
  <c r="PQ195" i="2"/>
  <c r="PP195" i="2"/>
  <c r="PN195" i="2"/>
  <c r="PM195" i="2"/>
  <c r="PK195" i="2"/>
  <c r="PJ195" i="2"/>
  <c r="PH195" i="2"/>
  <c r="PG195" i="2"/>
  <c r="PE195" i="2"/>
  <c r="RT191" i="2"/>
  <c r="RQ191" i="2"/>
  <c r="RN191" i="2"/>
  <c r="RK191" i="2"/>
  <c r="RH191" i="2"/>
  <c r="RE191" i="2"/>
  <c r="RB191" i="2"/>
  <c r="QY191" i="2"/>
  <c r="QV191" i="2"/>
  <c r="QS191" i="2"/>
  <c r="QP191" i="2"/>
  <c r="QM191" i="2"/>
  <c r="QJ191" i="2"/>
  <c r="QG191" i="2"/>
  <c r="QD191" i="2"/>
  <c r="QA191" i="2"/>
  <c r="PX191" i="2"/>
  <c r="PU191" i="2"/>
  <c r="PR191" i="2"/>
  <c r="PO191" i="2"/>
  <c r="PL191" i="2"/>
  <c r="PI191" i="2"/>
  <c r="PF191" i="2"/>
  <c r="RU189" i="2"/>
  <c r="RU193" i="2" s="1"/>
  <c r="RS189" i="2"/>
  <c r="RR189" i="2"/>
  <c r="RP189" i="2"/>
  <c r="RP193" i="2" s="1"/>
  <c r="RO189" i="2"/>
  <c r="RM189" i="2"/>
  <c r="RM193" i="2"/>
  <c r="RL189" i="2"/>
  <c r="RL193" i="2" s="1"/>
  <c r="RJ189" i="2"/>
  <c r="RJ193" i="2"/>
  <c r="RI189" i="2"/>
  <c r="RI193" i="2" s="1"/>
  <c r="RG189" i="2"/>
  <c r="RF189" i="2"/>
  <c r="RD189" i="2"/>
  <c r="RD193" i="2" s="1"/>
  <c r="RC189" i="2"/>
  <c r="RA189" i="2"/>
  <c r="QZ189" i="2"/>
  <c r="QZ193" i="2" s="1"/>
  <c r="QX189" i="2"/>
  <c r="QX193" i="2"/>
  <c r="QW189" i="2"/>
  <c r="QU189" i="2"/>
  <c r="QU193" i="2"/>
  <c r="QT189" i="2"/>
  <c r="QR189" i="2"/>
  <c r="QR193" i="2" s="1"/>
  <c r="QQ189" i="2"/>
  <c r="QO189" i="2"/>
  <c r="QO193" i="2"/>
  <c r="QN189" i="2"/>
  <c r="QN193" i="2"/>
  <c r="QL189" i="2"/>
  <c r="QK189" i="2"/>
  <c r="QK193" i="2" s="1"/>
  <c r="QI189" i="2"/>
  <c r="QH189" i="2"/>
  <c r="QF189" i="2"/>
  <c r="QF193" i="2" s="1"/>
  <c r="QE189" i="2"/>
  <c r="QE193" i="2"/>
  <c r="QC189" i="2"/>
  <c r="QB189" i="2"/>
  <c r="QB193" i="2"/>
  <c r="PZ189" i="2"/>
  <c r="PY189" i="2"/>
  <c r="PY193" i="2" s="1"/>
  <c r="PW189" i="2"/>
  <c r="PV189" i="2"/>
  <c r="PT189" i="2"/>
  <c r="PT193" i="2" s="1"/>
  <c r="PS189" i="2"/>
  <c r="PQ189" i="2"/>
  <c r="PP189" i="2"/>
  <c r="PP193" i="2" s="1"/>
  <c r="PN189" i="2"/>
  <c r="PM189" i="2"/>
  <c r="PM193" i="2" s="1"/>
  <c r="PK189" i="2"/>
  <c r="PJ189" i="2"/>
  <c r="PH189" i="2"/>
  <c r="PH193" i="2" s="1"/>
  <c r="PG189" i="2"/>
  <c r="PE189" i="2"/>
  <c r="RT185" i="2"/>
  <c r="RQ185" i="2"/>
  <c r="RN185" i="2"/>
  <c r="RK185" i="2"/>
  <c r="RH185" i="2"/>
  <c r="RE185" i="2"/>
  <c r="RB185" i="2"/>
  <c r="QY185" i="2"/>
  <c r="QV185" i="2"/>
  <c r="QS185" i="2"/>
  <c r="QP185" i="2"/>
  <c r="QM185" i="2"/>
  <c r="QJ185" i="2"/>
  <c r="QG185" i="2"/>
  <c r="QD185" i="2"/>
  <c r="QA185" i="2"/>
  <c r="PX185" i="2"/>
  <c r="PU185" i="2"/>
  <c r="PR185" i="2"/>
  <c r="PO185" i="2"/>
  <c r="PL185" i="2"/>
  <c r="PI185" i="2"/>
  <c r="PF185" i="2"/>
  <c r="RU183" i="2"/>
  <c r="RS183" i="2"/>
  <c r="RR183" i="2"/>
  <c r="RP183" i="2"/>
  <c r="RP187" i="2"/>
  <c r="RO183" i="2"/>
  <c r="RO187" i="2" s="1"/>
  <c r="RM183" i="2"/>
  <c r="RL183" i="2"/>
  <c r="RJ183" i="2"/>
  <c r="RJ187" i="2" s="1"/>
  <c r="RI183" i="2"/>
  <c r="RG183" i="2"/>
  <c r="RG187" i="2"/>
  <c r="RF183" i="2"/>
  <c r="RF187" i="2" s="1"/>
  <c r="RD183" i="2"/>
  <c r="RC183" i="2"/>
  <c r="RC187" i="2"/>
  <c r="RA183" i="2"/>
  <c r="QZ183" i="2"/>
  <c r="QX183" i="2"/>
  <c r="QW183" i="2"/>
  <c r="QU183" i="2"/>
  <c r="QU187" i="2"/>
  <c r="QT183" i="2"/>
  <c r="QR183" i="2"/>
  <c r="QQ183" i="2"/>
  <c r="QQ187" i="2"/>
  <c r="QO183" i="2"/>
  <c r="QN183" i="2"/>
  <c r="QL183" i="2"/>
  <c r="QL187" i="2"/>
  <c r="QK183" i="2"/>
  <c r="QI183" i="2"/>
  <c r="QI187" i="2" s="1"/>
  <c r="QH183" i="2"/>
  <c r="QH187" i="2"/>
  <c r="QF183" i="2"/>
  <c r="QE183" i="2"/>
  <c r="QC183" i="2"/>
  <c r="QC187" i="2"/>
  <c r="QB183" i="2"/>
  <c r="PZ183" i="2"/>
  <c r="PZ187" i="2"/>
  <c r="PY183" i="2"/>
  <c r="PY187" i="2" s="1"/>
  <c r="PW183" i="2"/>
  <c r="PW187" i="2"/>
  <c r="PV183" i="2"/>
  <c r="PV187" i="2" s="1"/>
  <c r="PT183" i="2"/>
  <c r="PS183" i="2"/>
  <c r="PS187" i="2"/>
  <c r="PQ183" i="2"/>
  <c r="PQ187" i="2" s="1"/>
  <c r="PP183" i="2"/>
  <c r="PN183" i="2"/>
  <c r="PN187" i="2"/>
  <c r="PM183" i="2"/>
  <c r="PM187" i="2"/>
  <c r="PK183" i="2"/>
  <c r="PK187" i="2"/>
  <c r="PJ183" i="2"/>
  <c r="PJ187" i="2"/>
  <c r="PH183" i="2"/>
  <c r="PG183" i="2"/>
  <c r="PG187" i="2" s="1"/>
  <c r="PE183" i="2"/>
  <c r="RT179" i="2"/>
  <c r="RQ179" i="2"/>
  <c r="RN179" i="2"/>
  <c r="RK179" i="2"/>
  <c r="RH179" i="2"/>
  <c r="RE179" i="2"/>
  <c r="RB179" i="2"/>
  <c r="QY179" i="2"/>
  <c r="QV179" i="2"/>
  <c r="QS179" i="2"/>
  <c r="QP179" i="2"/>
  <c r="QM179" i="2"/>
  <c r="QJ179" i="2"/>
  <c r="QG179" i="2"/>
  <c r="QD179" i="2"/>
  <c r="QA179" i="2"/>
  <c r="PX179" i="2"/>
  <c r="PU179" i="2"/>
  <c r="PR179" i="2"/>
  <c r="PO179" i="2"/>
  <c r="PL179" i="2"/>
  <c r="PI179" i="2"/>
  <c r="PF179" i="2"/>
  <c r="RU177" i="2"/>
  <c r="RU181" i="2"/>
  <c r="RS177" i="2"/>
  <c r="RR177" i="2"/>
  <c r="RP177" i="2"/>
  <c r="RO177" i="2"/>
  <c r="RM177" i="2"/>
  <c r="RM181" i="2" s="1"/>
  <c r="RL177" i="2"/>
  <c r="RJ177" i="2"/>
  <c r="RI177" i="2"/>
  <c r="RI181" i="2" s="1"/>
  <c r="RG177" i="2"/>
  <c r="RF177" i="2"/>
  <c r="RD177" i="2"/>
  <c r="RD181" i="2" s="1"/>
  <c r="RC177" i="2"/>
  <c r="RA177" i="2"/>
  <c r="RA181" i="2"/>
  <c r="QZ177" i="2"/>
  <c r="QX177" i="2"/>
  <c r="QW177" i="2"/>
  <c r="QW181" i="2"/>
  <c r="QU177" i="2"/>
  <c r="QU181" i="2"/>
  <c r="QT177" i="2"/>
  <c r="QR177" i="2"/>
  <c r="QQ177" i="2"/>
  <c r="QQ181" i="2"/>
  <c r="QO177" i="2"/>
  <c r="QO181" i="2"/>
  <c r="QN177" i="2"/>
  <c r="QL177" i="2"/>
  <c r="QK177" i="2"/>
  <c r="QK181" i="2"/>
  <c r="QI177" i="2"/>
  <c r="QI181" i="2"/>
  <c r="QH177" i="2"/>
  <c r="QF177" i="2"/>
  <c r="QE177" i="2"/>
  <c r="QE181" i="2"/>
  <c r="QC177" i="2"/>
  <c r="QC181" i="2"/>
  <c r="QB177" i="2"/>
  <c r="PZ177" i="2"/>
  <c r="PY177" i="2"/>
  <c r="PY181" i="2"/>
  <c r="PW177" i="2"/>
  <c r="PW181" i="2"/>
  <c r="PV177" i="2"/>
  <c r="PT177" i="2"/>
  <c r="PS177" i="2"/>
  <c r="PS181" i="2"/>
  <c r="PQ177" i="2"/>
  <c r="PQ181" i="2"/>
  <c r="PP177" i="2"/>
  <c r="PN177" i="2"/>
  <c r="PM177" i="2"/>
  <c r="PM181" i="2"/>
  <c r="PK177" i="2"/>
  <c r="PK181" i="2"/>
  <c r="PJ177" i="2"/>
  <c r="PH177" i="2"/>
  <c r="PG177" i="2"/>
  <c r="PG181" i="2"/>
  <c r="PE177" i="2"/>
  <c r="PE181" i="2"/>
  <c r="RT173" i="2"/>
  <c r="RQ173" i="2"/>
  <c r="RN173" i="2"/>
  <c r="RK173" i="2"/>
  <c r="RH173" i="2"/>
  <c r="RE173" i="2"/>
  <c r="RB173" i="2"/>
  <c r="QY173" i="2"/>
  <c r="QV173" i="2"/>
  <c r="QS173" i="2"/>
  <c r="QP173" i="2"/>
  <c r="QM173" i="2"/>
  <c r="QJ173" i="2"/>
  <c r="QG173" i="2"/>
  <c r="QD173" i="2"/>
  <c r="QA173" i="2"/>
  <c r="PX173" i="2"/>
  <c r="PU173" i="2"/>
  <c r="PR173" i="2"/>
  <c r="PO173" i="2"/>
  <c r="PL173" i="2"/>
  <c r="PI173" i="2"/>
  <c r="PF173" i="2"/>
  <c r="RU171" i="2"/>
  <c r="RU175" i="2" s="1"/>
  <c r="RS171" i="2"/>
  <c r="RR171" i="2"/>
  <c r="RP171" i="2"/>
  <c r="RO171" i="2"/>
  <c r="RO175" i="2"/>
  <c r="RM171" i="2"/>
  <c r="RM175" i="2" s="1"/>
  <c r="RL171" i="2"/>
  <c r="RJ171" i="2"/>
  <c r="RJ175" i="2"/>
  <c r="RI171" i="2"/>
  <c r="RG171" i="2"/>
  <c r="RF171" i="2"/>
  <c r="RD171" i="2"/>
  <c r="RC171" i="2"/>
  <c r="RA171" i="2"/>
  <c r="QZ171" i="2"/>
  <c r="QX171" i="2"/>
  <c r="QX175" i="2" s="1"/>
  <c r="QW171" i="2"/>
  <c r="QW175" i="2"/>
  <c r="QU171" i="2"/>
  <c r="QT171" i="2"/>
  <c r="QR171" i="2"/>
  <c r="QQ171" i="2"/>
  <c r="QQ175" i="2"/>
  <c r="QO171" i="2"/>
  <c r="QO175" i="2" s="1"/>
  <c r="QN171" i="2"/>
  <c r="QL171" i="2"/>
  <c r="QL175" i="2"/>
  <c r="QK171" i="2"/>
  <c r="QI171" i="2"/>
  <c r="QI175" i="2"/>
  <c r="QH171" i="2"/>
  <c r="QF171" i="2"/>
  <c r="QE171" i="2"/>
  <c r="QC171" i="2"/>
  <c r="QB171" i="2"/>
  <c r="PZ171" i="2"/>
  <c r="PZ175" i="2"/>
  <c r="PY171" i="2"/>
  <c r="PY175" i="2"/>
  <c r="PW171" i="2"/>
  <c r="PV171" i="2"/>
  <c r="PT171" i="2"/>
  <c r="PS171" i="2"/>
  <c r="PS175" i="2" s="1"/>
  <c r="PQ171" i="2"/>
  <c r="PQ175" i="2"/>
  <c r="PP171" i="2"/>
  <c r="PN171" i="2"/>
  <c r="PN175" i="2"/>
  <c r="PM171" i="2"/>
  <c r="PK171" i="2"/>
  <c r="PJ171" i="2"/>
  <c r="PH171" i="2"/>
  <c r="PG171" i="2"/>
  <c r="PE171" i="2"/>
  <c r="RT167" i="2"/>
  <c r="RQ167" i="2"/>
  <c r="RN167" i="2"/>
  <c r="RK167" i="2"/>
  <c r="RH167" i="2"/>
  <c r="RE167" i="2"/>
  <c r="RB167" i="2"/>
  <c r="QY167" i="2"/>
  <c r="QV167" i="2"/>
  <c r="QS167" i="2"/>
  <c r="QP167" i="2"/>
  <c r="QM167" i="2"/>
  <c r="QJ167" i="2"/>
  <c r="QG167" i="2"/>
  <c r="QD167" i="2"/>
  <c r="QA167" i="2"/>
  <c r="PX167" i="2"/>
  <c r="PU167" i="2"/>
  <c r="PR167" i="2"/>
  <c r="PO167" i="2"/>
  <c r="PL167" i="2"/>
  <c r="PI167" i="2"/>
  <c r="PF167" i="2"/>
  <c r="RU165" i="2"/>
  <c r="RS165" i="2"/>
  <c r="RR165" i="2"/>
  <c r="RR169" i="2"/>
  <c r="RP165" i="2"/>
  <c r="RP169" i="2" s="1"/>
  <c r="RO165" i="2"/>
  <c r="RM165" i="2"/>
  <c r="RL165" i="2"/>
  <c r="RL169" i="2" s="1"/>
  <c r="RJ165" i="2"/>
  <c r="RI165" i="2"/>
  <c r="RG165" i="2"/>
  <c r="RF165" i="2"/>
  <c r="RF169" i="2"/>
  <c r="RD165" i="2"/>
  <c r="RC165" i="2"/>
  <c r="RA165" i="2"/>
  <c r="QZ165" i="2"/>
  <c r="QX165" i="2"/>
  <c r="QW165" i="2"/>
  <c r="QU165" i="2"/>
  <c r="QT165" i="2"/>
  <c r="QT169" i="2"/>
  <c r="QR165" i="2"/>
  <c r="QR169" i="2" s="1"/>
  <c r="QQ165" i="2"/>
  <c r="QO165" i="2"/>
  <c r="QN165" i="2"/>
  <c r="QN169" i="2" s="1"/>
  <c r="QL165" i="2"/>
  <c r="QK165" i="2"/>
  <c r="QI165" i="2"/>
  <c r="QH165" i="2"/>
  <c r="QF165" i="2"/>
  <c r="QE165" i="2"/>
  <c r="QC165" i="2"/>
  <c r="QB165" i="2"/>
  <c r="PZ165" i="2"/>
  <c r="PY165" i="2"/>
  <c r="PW165" i="2"/>
  <c r="PV165" i="2"/>
  <c r="PT165" i="2"/>
  <c r="PS165" i="2"/>
  <c r="PQ165" i="2"/>
  <c r="PP165" i="2"/>
  <c r="PN165" i="2"/>
  <c r="PN169" i="2"/>
  <c r="PM165" i="2"/>
  <c r="PK165" i="2"/>
  <c r="PJ165" i="2"/>
  <c r="PH165" i="2"/>
  <c r="PG165" i="2"/>
  <c r="PE165" i="2"/>
  <c r="RT161" i="2"/>
  <c r="RQ161" i="2"/>
  <c r="RN161" i="2"/>
  <c r="RK161" i="2"/>
  <c r="RH161" i="2"/>
  <c r="RE161" i="2"/>
  <c r="RB161" i="2"/>
  <c r="QY161" i="2"/>
  <c r="QV161" i="2"/>
  <c r="QS161" i="2"/>
  <c r="QP161" i="2"/>
  <c r="QM161" i="2"/>
  <c r="QJ161" i="2"/>
  <c r="QG161" i="2"/>
  <c r="QD161" i="2"/>
  <c r="QA161" i="2"/>
  <c r="PX161" i="2"/>
  <c r="PU161" i="2"/>
  <c r="PR161" i="2"/>
  <c r="PO161" i="2"/>
  <c r="PL161" i="2"/>
  <c r="PI161" i="2"/>
  <c r="PF161" i="2"/>
  <c r="RU159" i="2"/>
  <c r="RU163" i="2"/>
  <c r="RS159" i="2"/>
  <c r="RR159" i="2"/>
  <c r="RR163" i="2" s="1"/>
  <c r="RP159" i="2"/>
  <c r="RO159" i="2"/>
  <c r="RM159" i="2"/>
  <c r="RL159" i="2"/>
  <c r="RJ159" i="2"/>
  <c r="RJ163" i="2"/>
  <c r="RI159" i="2"/>
  <c r="RG159" i="2"/>
  <c r="RG163" i="2"/>
  <c r="RF159" i="2"/>
  <c r="RF163" i="2"/>
  <c r="RD159" i="2"/>
  <c r="RD163" i="2"/>
  <c r="RC159" i="2"/>
  <c r="RC163" i="2"/>
  <c r="RA159" i="2"/>
  <c r="QZ159" i="2"/>
  <c r="QZ163" i="2"/>
  <c r="QX159" i="2"/>
  <c r="QX163" i="2" s="1"/>
  <c r="QW159" i="2"/>
  <c r="QU159" i="2"/>
  <c r="QU163" i="2" s="1"/>
  <c r="QT159" i="2"/>
  <c r="QT163" i="2"/>
  <c r="QR159" i="2"/>
  <c r="QR163" i="2" s="1"/>
  <c r="QQ159" i="2"/>
  <c r="QQ163" i="2"/>
  <c r="QO159" i="2"/>
  <c r="QN159" i="2"/>
  <c r="QN163" i="2" s="1"/>
  <c r="QL159" i="2"/>
  <c r="QL163" i="2"/>
  <c r="QK159" i="2"/>
  <c r="QI159" i="2"/>
  <c r="QI163" i="2"/>
  <c r="QH159" i="2"/>
  <c r="QH163" i="2"/>
  <c r="QF159" i="2"/>
  <c r="QF163" i="2"/>
  <c r="QE159" i="2"/>
  <c r="QE163" i="2"/>
  <c r="QC159" i="2"/>
  <c r="QC163" i="2"/>
  <c r="QB159" i="2"/>
  <c r="QB163" i="2"/>
  <c r="PZ159" i="2"/>
  <c r="PZ163" i="2"/>
  <c r="PY159" i="2"/>
  <c r="PW159" i="2"/>
  <c r="PW163" i="2" s="1"/>
  <c r="PV159" i="2"/>
  <c r="PV163" i="2"/>
  <c r="PT159" i="2"/>
  <c r="PT163" i="2" s="1"/>
  <c r="PS159" i="2"/>
  <c r="PS163" i="2" s="1"/>
  <c r="PQ159" i="2"/>
  <c r="PP159" i="2"/>
  <c r="PP163" i="2"/>
  <c r="PN159" i="2"/>
  <c r="PN163" i="2"/>
  <c r="PM159" i="2"/>
  <c r="PM163" i="2"/>
  <c r="PK159" i="2"/>
  <c r="PK163" i="2"/>
  <c r="PJ159" i="2"/>
  <c r="PJ163" i="2"/>
  <c r="PH159" i="2"/>
  <c r="PH163" i="2"/>
  <c r="PG159" i="2"/>
  <c r="PG163" i="2"/>
  <c r="PE159" i="2"/>
  <c r="PE163" i="2"/>
  <c r="RU155" i="2"/>
  <c r="RT155" i="2"/>
  <c r="RS155" i="2"/>
  <c r="RR155" i="2"/>
  <c r="RQ155" i="2"/>
  <c r="RP155" i="2"/>
  <c r="RO155" i="2"/>
  <c r="RN155" i="2"/>
  <c r="RM155" i="2"/>
  <c r="RL155" i="2"/>
  <c r="RK155" i="2"/>
  <c r="RJ155" i="2"/>
  <c r="RI155" i="2"/>
  <c r="RH155" i="2"/>
  <c r="RG155" i="2"/>
  <c r="RF155" i="2"/>
  <c r="RE155" i="2"/>
  <c r="RD155" i="2"/>
  <c r="RC155" i="2"/>
  <c r="RB155" i="2"/>
  <c r="RA155" i="2"/>
  <c r="QZ155" i="2"/>
  <c r="QY155" i="2"/>
  <c r="QX155" i="2"/>
  <c r="QW155" i="2"/>
  <c r="QV155" i="2"/>
  <c r="QU155" i="2"/>
  <c r="QT155" i="2"/>
  <c r="QS155" i="2"/>
  <c r="QR155" i="2"/>
  <c r="QQ155" i="2"/>
  <c r="QP155" i="2"/>
  <c r="QO155" i="2"/>
  <c r="QN155" i="2"/>
  <c r="QM155" i="2"/>
  <c r="QL155" i="2"/>
  <c r="QK155" i="2"/>
  <c r="QJ155" i="2"/>
  <c r="QI155" i="2"/>
  <c r="QH155" i="2"/>
  <c r="QG155" i="2"/>
  <c r="QF155" i="2"/>
  <c r="QE155" i="2"/>
  <c r="QD155" i="2"/>
  <c r="QC155" i="2"/>
  <c r="QB155" i="2"/>
  <c r="QA155" i="2"/>
  <c r="PZ155" i="2"/>
  <c r="PY155" i="2"/>
  <c r="PX155" i="2"/>
  <c r="PW155" i="2"/>
  <c r="PV155" i="2"/>
  <c r="PU155" i="2"/>
  <c r="PT155" i="2"/>
  <c r="PS155" i="2"/>
  <c r="PR155" i="2"/>
  <c r="PQ155" i="2"/>
  <c r="PP155" i="2"/>
  <c r="PO155" i="2"/>
  <c r="PN155" i="2"/>
  <c r="PM155" i="2"/>
  <c r="PL155" i="2"/>
  <c r="PK155" i="2"/>
  <c r="PJ155" i="2"/>
  <c r="PI155" i="2"/>
  <c r="PH155" i="2"/>
  <c r="PG155" i="2"/>
  <c r="PF155" i="2"/>
  <c r="PE155" i="2"/>
  <c r="RU153" i="2"/>
  <c r="RU161" i="2" s="1"/>
  <c r="RT153" i="2"/>
  <c r="RT157" i="2" s="1"/>
  <c r="RS153" i="2"/>
  <c r="RS157" i="2"/>
  <c r="RR153" i="2"/>
  <c r="RR157" i="2" s="1"/>
  <c r="RQ153" i="2"/>
  <c r="RP153" i="2"/>
  <c r="RP161" i="2"/>
  <c r="RO153" i="2"/>
  <c r="RO157" i="2"/>
  <c r="RN153" i="2"/>
  <c r="RM153" i="2"/>
  <c r="RM161" i="2" s="1"/>
  <c r="RL153" i="2"/>
  <c r="RL161" i="2"/>
  <c r="RK153" i="2"/>
  <c r="RJ153" i="2"/>
  <c r="RJ157" i="2"/>
  <c r="RI153" i="2"/>
  <c r="RI161" i="2" s="1"/>
  <c r="RH153" i="2"/>
  <c r="RH159" i="2"/>
  <c r="RH163" i="2"/>
  <c r="RG153" i="2"/>
  <c r="RG157" i="2" s="1"/>
  <c r="RF153" i="2"/>
  <c r="RF157" i="2" s="1"/>
  <c r="RE153" i="2"/>
  <c r="RE159" i="2" s="1"/>
  <c r="RE165" i="2" s="1"/>
  <c r="RE169" i="2" s="1"/>
  <c r="RD153" i="2"/>
  <c r="RD161" i="2"/>
  <c r="RC153" i="2"/>
  <c r="RC157" i="2"/>
  <c r="RB153" i="2"/>
  <c r="RA153" i="2"/>
  <c r="RA161" i="2" s="1"/>
  <c r="QZ153" i="2"/>
  <c r="QZ161" i="2"/>
  <c r="QY153" i="2"/>
  <c r="QY157" i="2"/>
  <c r="QX153" i="2"/>
  <c r="QX157" i="2"/>
  <c r="QW153" i="2"/>
  <c r="QW161" i="2"/>
  <c r="QV153" i="2"/>
  <c r="QV159" i="2"/>
  <c r="QV163" i="2" s="1"/>
  <c r="QU153" i="2"/>
  <c r="QU157" i="2" s="1"/>
  <c r="QT153" i="2"/>
  <c r="QT157" i="2" s="1"/>
  <c r="QS153" i="2"/>
  <c r="QS159" i="2" s="1"/>
  <c r="QS165" i="2" s="1"/>
  <c r="QR153" i="2"/>
  <c r="QR161" i="2"/>
  <c r="QQ153" i="2"/>
  <c r="QQ157" i="2"/>
  <c r="QP153" i="2"/>
  <c r="QO153" i="2"/>
  <c r="QO161" i="2" s="1"/>
  <c r="QN153" i="2"/>
  <c r="QN161" i="2" s="1"/>
  <c r="QM153" i="2"/>
  <c r="QL153" i="2"/>
  <c r="QL157" i="2"/>
  <c r="QK153" i="2"/>
  <c r="QJ153" i="2"/>
  <c r="QJ159" i="2" s="1"/>
  <c r="QI153" i="2"/>
  <c r="QI157" i="2" s="1"/>
  <c r="QH153" i="2"/>
  <c r="QH157" i="2" s="1"/>
  <c r="QG153" i="2"/>
  <c r="QG159" i="2" s="1"/>
  <c r="QG165" i="2" s="1"/>
  <c r="QG169" i="2" s="1"/>
  <c r="QF153" i="2"/>
  <c r="QF161" i="2"/>
  <c r="QE153" i="2"/>
  <c r="QE157" i="2"/>
  <c r="QD153" i="2"/>
  <c r="QC153" i="2"/>
  <c r="QC161" i="2" s="1"/>
  <c r="QB153" i="2"/>
  <c r="QB161" i="2" s="1"/>
  <c r="QA153" i="2"/>
  <c r="QA157" i="2" s="1"/>
  <c r="PZ153" i="2"/>
  <c r="PZ157" i="2" s="1"/>
  <c r="PY153" i="2"/>
  <c r="PY161" i="2" s="1"/>
  <c r="PX153" i="2"/>
  <c r="PX157" i="2" s="1"/>
  <c r="PW153" i="2"/>
  <c r="PV153" i="2"/>
  <c r="PV157" i="2"/>
  <c r="PU153" i="2"/>
  <c r="PT153" i="2"/>
  <c r="PT161" i="2" s="1"/>
  <c r="PS153" i="2"/>
  <c r="PS157" i="2" s="1"/>
  <c r="PR153" i="2"/>
  <c r="PQ153" i="2"/>
  <c r="PQ161" i="2"/>
  <c r="PP153" i="2"/>
  <c r="PP161" i="2"/>
  <c r="PO153" i="2"/>
  <c r="PN153" i="2"/>
  <c r="PN157" i="2" s="1"/>
  <c r="PM153" i="2"/>
  <c r="PM161" i="2" s="1"/>
  <c r="PL153" i="2"/>
  <c r="PL157" i="2" s="1"/>
  <c r="PK153" i="2"/>
  <c r="PK157" i="2" s="1"/>
  <c r="PJ153" i="2"/>
  <c r="PJ157" i="2" s="1"/>
  <c r="PI153" i="2"/>
  <c r="PI159" i="2" s="1"/>
  <c r="PI165" i="2"/>
  <c r="PH153" i="2"/>
  <c r="PH161" i="2"/>
  <c r="PG153" i="2"/>
  <c r="PG157" i="2"/>
  <c r="PF153" i="2"/>
  <c r="PE153" i="2"/>
  <c r="RU151" i="2"/>
  <c r="RT151" i="2"/>
  <c r="RS151" i="2"/>
  <c r="RR151" i="2"/>
  <c r="RQ151" i="2"/>
  <c r="RP151" i="2"/>
  <c r="RO151" i="2"/>
  <c r="RN151" i="2"/>
  <c r="RM151" i="2"/>
  <c r="RL151" i="2"/>
  <c r="RK151" i="2"/>
  <c r="RJ151" i="2"/>
  <c r="RI151" i="2"/>
  <c r="RH151" i="2"/>
  <c r="RG151" i="2"/>
  <c r="RF151" i="2"/>
  <c r="RE151" i="2"/>
  <c r="RD151" i="2"/>
  <c r="RC151" i="2"/>
  <c r="RB151" i="2"/>
  <c r="RA151" i="2"/>
  <c r="QZ151" i="2"/>
  <c r="QY151" i="2"/>
  <c r="QX151" i="2"/>
  <c r="QW151" i="2"/>
  <c r="QV151" i="2"/>
  <c r="QU151" i="2"/>
  <c r="QT151" i="2"/>
  <c r="QS151" i="2"/>
  <c r="QR151" i="2"/>
  <c r="QQ151" i="2"/>
  <c r="QP151" i="2"/>
  <c r="QO151" i="2"/>
  <c r="QN151" i="2"/>
  <c r="QM151" i="2"/>
  <c r="QL151" i="2"/>
  <c r="QK151" i="2"/>
  <c r="QJ151" i="2"/>
  <c r="QI151" i="2"/>
  <c r="QH151" i="2"/>
  <c r="QG151" i="2"/>
  <c r="QF151" i="2"/>
  <c r="QE151" i="2"/>
  <c r="QD151" i="2"/>
  <c r="QC151" i="2"/>
  <c r="QB151" i="2"/>
  <c r="QA151" i="2"/>
  <c r="PZ151" i="2"/>
  <c r="PY151" i="2"/>
  <c r="PX151" i="2"/>
  <c r="PW151" i="2"/>
  <c r="PV151" i="2"/>
  <c r="PU151" i="2"/>
  <c r="PT151" i="2"/>
  <c r="PS151" i="2"/>
  <c r="PR151" i="2"/>
  <c r="PQ151" i="2"/>
  <c r="PP151" i="2"/>
  <c r="PO151" i="2"/>
  <c r="PN151" i="2"/>
  <c r="PM151" i="2"/>
  <c r="PL151" i="2"/>
  <c r="PK151" i="2"/>
  <c r="PJ151" i="2"/>
  <c r="PI151" i="2"/>
  <c r="PH151" i="2"/>
  <c r="PG151" i="2"/>
  <c r="PF151" i="2"/>
  <c r="PE151" i="2"/>
  <c r="RT120" i="2"/>
  <c r="RQ120" i="2"/>
  <c r="RN120" i="2"/>
  <c r="RK120" i="2"/>
  <c r="RH120" i="2"/>
  <c r="RE120" i="2"/>
  <c r="RB120" i="2"/>
  <c r="QY120" i="2"/>
  <c r="QV120" i="2"/>
  <c r="QS120" i="2"/>
  <c r="QP120" i="2"/>
  <c r="QM120" i="2"/>
  <c r="QJ120" i="2"/>
  <c r="QG120" i="2"/>
  <c r="QD120" i="2"/>
  <c r="QA120" i="2"/>
  <c r="PX120" i="2"/>
  <c r="PU120" i="2"/>
  <c r="PR120" i="2"/>
  <c r="PO120" i="2"/>
  <c r="PL120" i="2"/>
  <c r="PI120" i="2"/>
  <c r="PF120" i="2"/>
  <c r="RU118" i="2"/>
  <c r="RS118" i="2"/>
  <c r="RR118" i="2"/>
  <c r="RP118" i="2"/>
  <c r="RO118" i="2"/>
  <c r="RM118" i="2"/>
  <c r="RL118" i="2"/>
  <c r="RJ118" i="2"/>
  <c r="RI118" i="2"/>
  <c r="RG118" i="2"/>
  <c r="RF118" i="2"/>
  <c r="RD118" i="2"/>
  <c r="RC118" i="2"/>
  <c r="RA118" i="2"/>
  <c r="QZ118" i="2"/>
  <c r="QX118" i="2"/>
  <c r="QW118" i="2"/>
  <c r="QU118" i="2"/>
  <c r="QT118" i="2"/>
  <c r="QR118" i="2"/>
  <c r="QQ118" i="2"/>
  <c r="QO118" i="2"/>
  <c r="QN118" i="2"/>
  <c r="QL118" i="2"/>
  <c r="QK118" i="2"/>
  <c r="QI118" i="2"/>
  <c r="QH118" i="2"/>
  <c r="QF118" i="2"/>
  <c r="QE118" i="2"/>
  <c r="QC118" i="2"/>
  <c r="QB118" i="2"/>
  <c r="PZ118" i="2"/>
  <c r="PY118" i="2"/>
  <c r="PW118" i="2"/>
  <c r="PV118" i="2"/>
  <c r="PT118" i="2"/>
  <c r="PS118" i="2"/>
  <c r="PQ118" i="2"/>
  <c r="PP118" i="2"/>
  <c r="PN118" i="2"/>
  <c r="PM118" i="2"/>
  <c r="PK118" i="2"/>
  <c r="PJ118" i="2"/>
  <c r="PH118" i="2"/>
  <c r="PG118" i="2"/>
  <c r="PE118" i="2"/>
  <c r="RT114" i="2"/>
  <c r="RQ114" i="2"/>
  <c r="RN114" i="2"/>
  <c r="RK114" i="2"/>
  <c r="RH114" i="2"/>
  <c r="RE114" i="2"/>
  <c r="RB114" i="2"/>
  <c r="QY114" i="2"/>
  <c r="QV114" i="2"/>
  <c r="QS114" i="2"/>
  <c r="QP114" i="2"/>
  <c r="QM114" i="2"/>
  <c r="QJ114" i="2"/>
  <c r="QG114" i="2"/>
  <c r="QD114" i="2"/>
  <c r="QA114" i="2"/>
  <c r="PX114" i="2"/>
  <c r="PU114" i="2"/>
  <c r="PR114" i="2"/>
  <c r="PO114" i="2"/>
  <c r="PL114" i="2"/>
  <c r="PI114" i="2"/>
  <c r="PF114" i="2"/>
  <c r="RT112" i="2"/>
  <c r="RT116" i="2" s="1"/>
  <c r="RQ112" i="2"/>
  <c r="RQ116" i="2" s="1"/>
  <c r="RN112" i="2"/>
  <c r="RK112" i="2"/>
  <c r="RK116" i="2"/>
  <c r="RH112" i="2"/>
  <c r="RH116" i="2"/>
  <c r="RE112" i="2"/>
  <c r="RE116" i="2"/>
  <c r="RB112" i="2"/>
  <c r="QY112" i="2"/>
  <c r="QY116" i="2" s="1"/>
  <c r="QV112" i="2"/>
  <c r="QS112" i="2"/>
  <c r="QS116" i="2"/>
  <c r="QP112" i="2"/>
  <c r="QM112" i="2"/>
  <c r="QM116" i="2" s="1"/>
  <c r="QJ112" i="2"/>
  <c r="QJ116" i="2" s="1"/>
  <c r="QG112" i="2"/>
  <c r="QD112" i="2"/>
  <c r="QA112" i="2"/>
  <c r="QA116" i="2" s="1"/>
  <c r="PX112" i="2"/>
  <c r="PU112" i="2"/>
  <c r="PU116" i="2"/>
  <c r="PR112" i="2"/>
  <c r="PO112" i="2"/>
  <c r="PO116" i="2" s="1"/>
  <c r="PL112" i="2"/>
  <c r="PL116" i="2" s="1"/>
  <c r="PI112" i="2"/>
  <c r="PF112" i="2"/>
  <c r="RU110" i="2"/>
  <c r="RS110" i="2"/>
  <c r="RR110" i="2"/>
  <c r="RP110" i="2"/>
  <c r="RO110" i="2"/>
  <c r="RM110" i="2"/>
  <c r="RL110" i="2"/>
  <c r="RJ110" i="2"/>
  <c r="RI110" i="2"/>
  <c r="RG110" i="2"/>
  <c r="RF110" i="2"/>
  <c r="RD110" i="2"/>
  <c r="RC110" i="2"/>
  <c r="RA110" i="2"/>
  <c r="QZ110" i="2"/>
  <c r="QX110" i="2"/>
  <c r="QW110" i="2"/>
  <c r="QU110" i="2"/>
  <c r="QT110" i="2"/>
  <c r="QR110" i="2"/>
  <c r="QQ110" i="2"/>
  <c r="QO110" i="2"/>
  <c r="QN110" i="2"/>
  <c r="QL110" i="2"/>
  <c r="QK110" i="2"/>
  <c r="QI110" i="2"/>
  <c r="QH110" i="2"/>
  <c r="QF110" i="2"/>
  <c r="QE110" i="2"/>
  <c r="QC110" i="2"/>
  <c r="QB110" i="2"/>
  <c r="PZ110" i="2"/>
  <c r="PY110" i="2"/>
  <c r="PW110" i="2"/>
  <c r="PV110" i="2"/>
  <c r="PT110" i="2"/>
  <c r="PS110" i="2"/>
  <c r="PQ110" i="2"/>
  <c r="PP110" i="2"/>
  <c r="PN110" i="2"/>
  <c r="PM110" i="2"/>
  <c r="PK110" i="2"/>
  <c r="PJ110" i="2"/>
  <c r="PH110" i="2"/>
  <c r="PG110" i="2"/>
  <c r="PE110" i="2"/>
  <c r="RT106" i="2"/>
  <c r="RQ106" i="2"/>
  <c r="RN106" i="2"/>
  <c r="RK106" i="2"/>
  <c r="RH106" i="2"/>
  <c r="RE106" i="2"/>
  <c r="RB106" i="2"/>
  <c r="QY106" i="2"/>
  <c r="QV106" i="2"/>
  <c r="QS106" i="2"/>
  <c r="QP106" i="2"/>
  <c r="QM106" i="2"/>
  <c r="QJ106" i="2"/>
  <c r="QG106" i="2"/>
  <c r="QD106" i="2"/>
  <c r="QA106" i="2"/>
  <c r="PX106" i="2"/>
  <c r="PU106" i="2"/>
  <c r="PR106" i="2"/>
  <c r="PO106" i="2"/>
  <c r="PL106" i="2"/>
  <c r="PI106" i="2"/>
  <c r="PF106" i="2"/>
  <c r="RU104" i="2"/>
  <c r="RU108" i="2"/>
  <c r="RS104" i="2"/>
  <c r="RR104" i="2"/>
  <c r="RP104" i="2"/>
  <c r="RO104" i="2"/>
  <c r="RM104" i="2"/>
  <c r="RM108" i="2"/>
  <c r="RL104" i="2"/>
  <c r="RJ104" i="2"/>
  <c r="RI104" i="2"/>
  <c r="RI108" i="2"/>
  <c r="RG104" i="2"/>
  <c r="RF104" i="2"/>
  <c r="RD104" i="2"/>
  <c r="RC104" i="2"/>
  <c r="RA104" i="2"/>
  <c r="RA108" i="2"/>
  <c r="QZ104" i="2"/>
  <c r="QX104" i="2"/>
  <c r="QW104" i="2"/>
  <c r="QW108" i="2"/>
  <c r="QU104" i="2"/>
  <c r="QT104" i="2"/>
  <c r="QR104" i="2"/>
  <c r="QR108" i="2"/>
  <c r="QQ104" i="2"/>
  <c r="QO104" i="2"/>
  <c r="QN104" i="2"/>
  <c r="QN108" i="2"/>
  <c r="QL104" i="2"/>
  <c r="QK104" i="2"/>
  <c r="QK108" i="2" s="1"/>
  <c r="QI104" i="2"/>
  <c r="QH104" i="2"/>
  <c r="QF104" i="2"/>
  <c r="QF108" i="2" s="1"/>
  <c r="QE104" i="2"/>
  <c r="QC104" i="2"/>
  <c r="QB104" i="2"/>
  <c r="QB108" i="2" s="1"/>
  <c r="PZ104" i="2"/>
  <c r="PY104" i="2"/>
  <c r="PY108" i="2"/>
  <c r="PW104" i="2"/>
  <c r="PV104" i="2"/>
  <c r="PT104" i="2"/>
  <c r="PT108" i="2"/>
  <c r="PS104" i="2"/>
  <c r="PQ104" i="2"/>
  <c r="PP104" i="2"/>
  <c r="PP108" i="2"/>
  <c r="PN104" i="2"/>
  <c r="PM104" i="2"/>
  <c r="PM108" i="2" s="1"/>
  <c r="PK104" i="2"/>
  <c r="PJ104" i="2"/>
  <c r="PH104" i="2"/>
  <c r="PH108" i="2" s="1"/>
  <c r="PG104" i="2"/>
  <c r="PE104" i="2"/>
  <c r="RT100" i="2"/>
  <c r="RQ100" i="2"/>
  <c r="RN100" i="2"/>
  <c r="RK100" i="2"/>
  <c r="RH100" i="2"/>
  <c r="RE100" i="2"/>
  <c r="RB100" i="2"/>
  <c r="QY100" i="2"/>
  <c r="QV100" i="2"/>
  <c r="QS100" i="2"/>
  <c r="QP100" i="2"/>
  <c r="QM100" i="2"/>
  <c r="QJ100" i="2"/>
  <c r="QG100" i="2"/>
  <c r="QD100" i="2"/>
  <c r="QA100" i="2"/>
  <c r="PX100" i="2"/>
  <c r="PU100" i="2"/>
  <c r="PR100" i="2"/>
  <c r="PO100" i="2"/>
  <c r="PL100" i="2"/>
  <c r="PI100" i="2"/>
  <c r="PF100" i="2"/>
  <c r="RU98" i="2"/>
  <c r="RS98" i="2"/>
  <c r="RS102" i="2" s="1"/>
  <c r="RR98" i="2"/>
  <c r="RR102" i="2" s="1"/>
  <c r="RP98" i="2"/>
  <c r="RO98" i="2"/>
  <c r="RO102" i="2"/>
  <c r="RM98" i="2"/>
  <c r="RL98" i="2"/>
  <c r="RL102" i="2" s="1"/>
  <c r="RJ98" i="2"/>
  <c r="RJ102" i="2" s="1"/>
  <c r="RI98" i="2"/>
  <c r="RG98" i="2"/>
  <c r="RG102" i="2"/>
  <c r="RF98" i="2"/>
  <c r="RF102" i="2"/>
  <c r="RD98" i="2"/>
  <c r="RD102" i="2"/>
  <c r="RC98" i="2"/>
  <c r="RC102" i="2"/>
  <c r="RA98" i="2"/>
  <c r="QZ98" i="2"/>
  <c r="QZ102" i="2" s="1"/>
  <c r="QX98" i="2"/>
  <c r="QX102" i="2" s="1"/>
  <c r="QW98" i="2"/>
  <c r="QU98" i="2"/>
  <c r="QU102" i="2"/>
  <c r="QT98" i="2"/>
  <c r="QT102" i="2"/>
  <c r="QR98" i="2"/>
  <c r="QR102" i="2"/>
  <c r="QQ98" i="2"/>
  <c r="QQ102" i="2"/>
  <c r="QO98" i="2"/>
  <c r="QN98" i="2"/>
  <c r="QN102" i="2" s="1"/>
  <c r="QL98" i="2"/>
  <c r="QL102" i="2" s="1"/>
  <c r="QK98" i="2"/>
  <c r="QI98" i="2"/>
  <c r="QI102" i="2"/>
  <c r="QH98" i="2"/>
  <c r="QH102" i="2"/>
  <c r="QF98" i="2"/>
  <c r="QF102" i="2"/>
  <c r="QE98" i="2"/>
  <c r="QE102" i="2"/>
  <c r="QC98" i="2"/>
  <c r="QB98" i="2"/>
  <c r="QB102" i="2" s="1"/>
  <c r="PZ98" i="2"/>
  <c r="PZ102" i="2" s="1"/>
  <c r="PY98" i="2"/>
  <c r="PW98" i="2"/>
  <c r="PW102" i="2"/>
  <c r="PV98" i="2"/>
  <c r="PV102" i="2"/>
  <c r="PT98" i="2"/>
  <c r="PS98" i="2"/>
  <c r="PS102" i="2" s="1"/>
  <c r="PQ98" i="2"/>
  <c r="PP98" i="2"/>
  <c r="PP102" i="2"/>
  <c r="PN98" i="2"/>
  <c r="PN102" i="2"/>
  <c r="PM98" i="2"/>
  <c r="PK98" i="2"/>
  <c r="PK102" i="2" s="1"/>
  <c r="PJ98" i="2"/>
  <c r="PJ102" i="2" s="1"/>
  <c r="PH98" i="2"/>
  <c r="PH102" i="2" s="1"/>
  <c r="PG98" i="2"/>
  <c r="PG102" i="2" s="1"/>
  <c r="PE98" i="2"/>
  <c r="RT94" i="2"/>
  <c r="RQ94" i="2"/>
  <c r="RN94" i="2"/>
  <c r="RK94" i="2"/>
  <c r="RH94" i="2"/>
  <c r="RE94" i="2"/>
  <c r="RB94" i="2"/>
  <c r="QY94" i="2"/>
  <c r="QV94" i="2"/>
  <c r="QS94" i="2"/>
  <c r="QP94" i="2"/>
  <c r="QM94" i="2"/>
  <c r="QJ94" i="2"/>
  <c r="QG94" i="2"/>
  <c r="QD94" i="2"/>
  <c r="QA94" i="2"/>
  <c r="PX94" i="2"/>
  <c r="PU94" i="2"/>
  <c r="PR94" i="2"/>
  <c r="PO94" i="2"/>
  <c r="PL94" i="2"/>
  <c r="PI94" i="2"/>
  <c r="PF94" i="2"/>
  <c r="RU92" i="2"/>
  <c r="RU96" i="2" s="1"/>
  <c r="RS92" i="2"/>
  <c r="RR92" i="2"/>
  <c r="RP92" i="2"/>
  <c r="RO92" i="2"/>
  <c r="RO96" i="2"/>
  <c r="RM92" i="2"/>
  <c r="RM96" i="2"/>
  <c r="RL92" i="2"/>
  <c r="RJ92" i="2"/>
  <c r="RI92" i="2"/>
  <c r="RI96" i="2"/>
  <c r="RG92" i="2"/>
  <c r="RG96" i="2"/>
  <c r="RF92" i="2"/>
  <c r="RD92" i="2"/>
  <c r="RC92" i="2"/>
  <c r="RC96" i="2"/>
  <c r="RA92" i="2"/>
  <c r="QZ92" i="2"/>
  <c r="QX92" i="2"/>
  <c r="QW92" i="2"/>
  <c r="QW96" i="2" s="1"/>
  <c r="QU92" i="2"/>
  <c r="QU96" i="2" s="1"/>
  <c r="QT92" i="2"/>
  <c r="QR92" i="2"/>
  <c r="QQ92" i="2"/>
  <c r="QQ96" i="2" s="1"/>
  <c r="QO92" i="2"/>
  <c r="QO96" i="2" s="1"/>
  <c r="QN92" i="2"/>
  <c r="QL92" i="2"/>
  <c r="QK92" i="2"/>
  <c r="QK96" i="2" s="1"/>
  <c r="QI92" i="2"/>
  <c r="QI96" i="2" s="1"/>
  <c r="QH92" i="2"/>
  <c r="QF92" i="2"/>
  <c r="QE92" i="2"/>
  <c r="QE96" i="2" s="1"/>
  <c r="QC92" i="2"/>
  <c r="QB92" i="2"/>
  <c r="PZ92" i="2"/>
  <c r="PY92" i="2"/>
  <c r="PY96" i="2"/>
  <c r="PW92" i="2"/>
  <c r="PV92" i="2"/>
  <c r="PT92" i="2"/>
  <c r="PS92" i="2"/>
  <c r="PS96" i="2" s="1"/>
  <c r="PQ92" i="2"/>
  <c r="PQ96" i="2" s="1"/>
  <c r="PP92" i="2"/>
  <c r="PN92" i="2"/>
  <c r="PM92" i="2"/>
  <c r="PM96" i="2" s="1"/>
  <c r="PK92" i="2"/>
  <c r="PK96" i="2" s="1"/>
  <c r="PJ92" i="2"/>
  <c r="PH92" i="2"/>
  <c r="PG92" i="2"/>
  <c r="PG96" i="2" s="1"/>
  <c r="PE92" i="2"/>
  <c r="RT88" i="2"/>
  <c r="RQ88" i="2"/>
  <c r="RN88" i="2"/>
  <c r="RK88" i="2"/>
  <c r="RH88" i="2"/>
  <c r="RE88" i="2"/>
  <c r="RB88" i="2"/>
  <c r="QY88" i="2"/>
  <c r="QV88" i="2"/>
  <c r="QS88" i="2"/>
  <c r="QP88" i="2"/>
  <c r="QM88" i="2"/>
  <c r="QJ88" i="2"/>
  <c r="QG88" i="2"/>
  <c r="QD88" i="2"/>
  <c r="QA88" i="2"/>
  <c r="PX88" i="2"/>
  <c r="PU88" i="2"/>
  <c r="PR88" i="2"/>
  <c r="PO88" i="2"/>
  <c r="PL88" i="2"/>
  <c r="PI88" i="2"/>
  <c r="PF88" i="2"/>
  <c r="RU86" i="2"/>
  <c r="RS86" i="2"/>
  <c r="RS90" i="2"/>
  <c r="RR86" i="2"/>
  <c r="RR90" i="2"/>
  <c r="RP86" i="2"/>
  <c r="RP90" i="2"/>
  <c r="RO86" i="2"/>
  <c r="RM86" i="2"/>
  <c r="RM90" i="2" s="1"/>
  <c r="RL86" i="2"/>
  <c r="RL90" i="2" s="1"/>
  <c r="RJ86" i="2"/>
  <c r="RJ90" i="2" s="1"/>
  <c r="RI86" i="2"/>
  <c r="RG86" i="2"/>
  <c r="RF86" i="2"/>
  <c r="RF90" i="2" s="1"/>
  <c r="RD86" i="2"/>
  <c r="RD90" i="2" s="1"/>
  <c r="RC86" i="2"/>
  <c r="RC94" i="2" s="1"/>
  <c r="RA86" i="2"/>
  <c r="QZ86" i="2"/>
  <c r="QZ90" i="2" s="1"/>
  <c r="QX86" i="2"/>
  <c r="QW86" i="2"/>
  <c r="QW90" i="2"/>
  <c r="QU86" i="2"/>
  <c r="QU90" i="2"/>
  <c r="QT86" i="2"/>
  <c r="QR86" i="2"/>
  <c r="QR90" i="2" s="1"/>
  <c r="QQ86" i="2"/>
  <c r="QO86" i="2"/>
  <c r="QO90" i="2"/>
  <c r="QN86" i="2"/>
  <c r="QN90" i="2"/>
  <c r="QL86" i="2"/>
  <c r="QL90" i="2"/>
  <c r="QK86" i="2"/>
  <c r="QK90" i="2"/>
  <c r="QI86" i="2"/>
  <c r="QI90" i="2"/>
  <c r="QH86" i="2"/>
  <c r="QH90" i="2"/>
  <c r="QF86" i="2"/>
  <c r="QF90" i="2"/>
  <c r="QE86" i="2"/>
  <c r="QE90" i="2"/>
  <c r="QC86" i="2"/>
  <c r="QB86" i="2"/>
  <c r="QB90" i="2" s="1"/>
  <c r="PZ86" i="2"/>
  <c r="PY86" i="2"/>
  <c r="PY90" i="2"/>
  <c r="PW86" i="2"/>
  <c r="PV86" i="2"/>
  <c r="PT86" i="2"/>
  <c r="PT90" i="2"/>
  <c r="PS86" i="2"/>
  <c r="PQ86" i="2"/>
  <c r="PQ90" i="2" s="1"/>
  <c r="PP86" i="2"/>
  <c r="PP90" i="2" s="1"/>
  <c r="PN86" i="2"/>
  <c r="PN90" i="2" s="1"/>
  <c r="PM86" i="2"/>
  <c r="PK86" i="2"/>
  <c r="PJ86" i="2"/>
  <c r="PJ90" i="2" s="1"/>
  <c r="PH86" i="2"/>
  <c r="PH90" i="2" s="1"/>
  <c r="PG86" i="2"/>
  <c r="PE86" i="2"/>
  <c r="RT82" i="2"/>
  <c r="RQ82" i="2"/>
  <c r="RN82" i="2"/>
  <c r="RK82" i="2"/>
  <c r="RH82" i="2"/>
  <c r="RE82" i="2"/>
  <c r="RB82" i="2"/>
  <c r="QY82" i="2"/>
  <c r="QV82" i="2"/>
  <c r="QS82" i="2"/>
  <c r="QP82" i="2"/>
  <c r="QM82" i="2"/>
  <c r="QJ82" i="2"/>
  <c r="QG82" i="2"/>
  <c r="QD82" i="2"/>
  <c r="QA82" i="2"/>
  <c r="PX82" i="2"/>
  <c r="PU82" i="2"/>
  <c r="PR82" i="2"/>
  <c r="PO82" i="2"/>
  <c r="PL82" i="2"/>
  <c r="PI82" i="2"/>
  <c r="PF82" i="2"/>
  <c r="RU80" i="2"/>
  <c r="RS80" i="2"/>
  <c r="RS84" i="2" s="1"/>
  <c r="RR80" i="2"/>
  <c r="RR84" i="2" s="1"/>
  <c r="RP80" i="2"/>
  <c r="RO80" i="2"/>
  <c r="RO84" i="2"/>
  <c r="RM80" i="2"/>
  <c r="RM84" i="2"/>
  <c r="RL80" i="2"/>
  <c r="RJ80" i="2"/>
  <c r="RJ84" i="2" s="1"/>
  <c r="RI80" i="2"/>
  <c r="RI84" i="2" s="1"/>
  <c r="RG80" i="2"/>
  <c r="RG84" i="2" s="1"/>
  <c r="RF80" i="2"/>
  <c r="RF84" i="2" s="1"/>
  <c r="RD80" i="2"/>
  <c r="RD84" i="2" s="1"/>
  <c r="RC80" i="2"/>
  <c r="RC84" i="2" s="1"/>
  <c r="RA80" i="2"/>
  <c r="QZ80" i="2"/>
  <c r="QX80" i="2"/>
  <c r="QW80" i="2"/>
  <c r="QW84" i="2"/>
  <c r="QU80" i="2"/>
  <c r="QU84" i="2"/>
  <c r="QT80" i="2"/>
  <c r="QT84" i="2"/>
  <c r="QR80" i="2"/>
  <c r="QQ80" i="2"/>
  <c r="QQ84" i="2" s="1"/>
  <c r="QO80" i="2"/>
  <c r="QO84" i="2" s="1"/>
  <c r="QN80" i="2"/>
  <c r="QN88" i="2" s="1"/>
  <c r="QL80" i="2"/>
  <c r="QK80" i="2"/>
  <c r="QK84" i="2" s="1"/>
  <c r="QI80" i="2"/>
  <c r="QI84" i="2" s="1"/>
  <c r="QH80" i="2"/>
  <c r="QF80" i="2"/>
  <c r="QF84" i="2"/>
  <c r="QE80" i="2"/>
  <c r="QE84" i="2"/>
  <c r="QC80" i="2"/>
  <c r="QB80" i="2"/>
  <c r="QB84" i="2" s="1"/>
  <c r="PZ80" i="2"/>
  <c r="PY80" i="2"/>
  <c r="PW80" i="2"/>
  <c r="PW84" i="2" s="1"/>
  <c r="PV80" i="2"/>
  <c r="PV84" i="2" s="1"/>
  <c r="PT80" i="2"/>
  <c r="PS80" i="2"/>
  <c r="PS84" i="2"/>
  <c r="PQ80" i="2"/>
  <c r="PQ84" i="2"/>
  <c r="PP80" i="2"/>
  <c r="PN80" i="2"/>
  <c r="PN84" i="2" s="1"/>
  <c r="PM80" i="2"/>
  <c r="PM84" i="2" s="1"/>
  <c r="PK80" i="2"/>
  <c r="PK84" i="2" s="1"/>
  <c r="PJ80" i="2"/>
  <c r="PJ84" i="2" s="1"/>
  <c r="PH80" i="2"/>
  <c r="PH84" i="2" s="1"/>
  <c r="PG80" i="2"/>
  <c r="PG84" i="2" s="1"/>
  <c r="PE80" i="2"/>
  <c r="PE84" i="2" s="1"/>
  <c r="RT76" i="2"/>
  <c r="RQ76" i="2"/>
  <c r="RN76" i="2"/>
  <c r="RK76" i="2"/>
  <c r="RH76" i="2"/>
  <c r="RE76" i="2"/>
  <c r="RB76" i="2"/>
  <c r="QY76" i="2"/>
  <c r="QV76" i="2"/>
  <c r="QS76" i="2"/>
  <c r="QP76" i="2"/>
  <c r="QM76" i="2"/>
  <c r="QJ76" i="2"/>
  <c r="QG76" i="2"/>
  <c r="QD76" i="2"/>
  <c r="QA76" i="2"/>
  <c r="PX76" i="2"/>
  <c r="PU76" i="2"/>
  <c r="PR76" i="2"/>
  <c r="PO76" i="2"/>
  <c r="PL76" i="2"/>
  <c r="PI76" i="2"/>
  <c r="PF76" i="2"/>
  <c r="RU74" i="2"/>
  <c r="RU78" i="2"/>
  <c r="RS74" i="2"/>
  <c r="RS78" i="2"/>
  <c r="RR74" i="2"/>
  <c r="RP74" i="2"/>
  <c r="RO74" i="2"/>
  <c r="RO78" i="2"/>
  <c r="RM74" i="2"/>
  <c r="RL74" i="2"/>
  <c r="RL88" i="2" s="1"/>
  <c r="RJ74" i="2"/>
  <c r="RJ78" i="2"/>
  <c r="RI74" i="2"/>
  <c r="RI78" i="2"/>
  <c r="RG74" i="2"/>
  <c r="RG78" i="2"/>
  <c r="RF74" i="2"/>
  <c r="RF78" i="2"/>
  <c r="RD74" i="2"/>
  <c r="RD78" i="2"/>
  <c r="RC74" i="2"/>
  <c r="RA74" i="2"/>
  <c r="RA78" i="2" s="1"/>
  <c r="QZ74" i="2"/>
  <c r="QZ78" i="2"/>
  <c r="QX74" i="2"/>
  <c r="QW74" i="2"/>
  <c r="QW78" i="2" s="1"/>
  <c r="QU74" i="2"/>
  <c r="QU78" i="2" s="1"/>
  <c r="QT74" i="2"/>
  <c r="QR74" i="2"/>
  <c r="QQ74" i="2"/>
  <c r="QQ78" i="2" s="1"/>
  <c r="QO74" i="2"/>
  <c r="QN74" i="2"/>
  <c r="QL74" i="2"/>
  <c r="QL78" i="2" s="1"/>
  <c r="QK74" i="2"/>
  <c r="QK78" i="2" s="1"/>
  <c r="QI74" i="2"/>
  <c r="QI78" i="2" s="1"/>
  <c r="QH74" i="2"/>
  <c r="QH78" i="2" s="1"/>
  <c r="QF74" i="2"/>
  <c r="QE74" i="2"/>
  <c r="QC74" i="2"/>
  <c r="QB74" i="2"/>
  <c r="QB78" i="2"/>
  <c r="PZ74" i="2"/>
  <c r="PY74" i="2"/>
  <c r="PY78" i="2" s="1"/>
  <c r="PW74" i="2"/>
  <c r="PW78" i="2" s="1"/>
  <c r="PV74" i="2"/>
  <c r="PT74" i="2"/>
  <c r="PS74" i="2"/>
  <c r="PS78" i="2" s="1"/>
  <c r="PQ74" i="2"/>
  <c r="PP74" i="2"/>
  <c r="PN74" i="2"/>
  <c r="PN78" i="2" s="1"/>
  <c r="PM74" i="2"/>
  <c r="PM78" i="2" s="1"/>
  <c r="PK74" i="2"/>
  <c r="PK78" i="2" s="1"/>
  <c r="PJ74" i="2"/>
  <c r="PJ78" i="2" s="1"/>
  <c r="PH74" i="2"/>
  <c r="PH78" i="2" s="1"/>
  <c r="PG74" i="2"/>
  <c r="PE74" i="2"/>
  <c r="RU70" i="2"/>
  <c r="RT70" i="2"/>
  <c r="RS70" i="2"/>
  <c r="RR70" i="2"/>
  <c r="RQ70" i="2"/>
  <c r="RP70" i="2"/>
  <c r="RO70" i="2"/>
  <c r="RN70" i="2"/>
  <c r="RM70" i="2"/>
  <c r="RL70" i="2"/>
  <c r="RK70" i="2"/>
  <c r="RJ70" i="2"/>
  <c r="RI70" i="2"/>
  <c r="RH70" i="2"/>
  <c r="RG70" i="2"/>
  <c r="RF70" i="2"/>
  <c r="RE70" i="2"/>
  <c r="RD70" i="2"/>
  <c r="RC70" i="2"/>
  <c r="RB70" i="2"/>
  <c r="RA70" i="2"/>
  <c r="QZ70" i="2"/>
  <c r="QY70" i="2"/>
  <c r="QX70" i="2"/>
  <c r="QW70" i="2"/>
  <c r="QV70" i="2"/>
  <c r="QU70" i="2"/>
  <c r="QT70" i="2"/>
  <c r="QS70" i="2"/>
  <c r="QR70" i="2"/>
  <c r="QQ70" i="2"/>
  <c r="QP70" i="2"/>
  <c r="QO70" i="2"/>
  <c r="QN70" i="2"/>
  <c r="QM70" i="2"/>
  <c r="QL70" i="2"/>
  <c r="QK70" i="2"/>
  <c r="QJ70" i="2"/>
  <c r="QI70" i="2"/>
  <c r="QH70" i="2"/>
  <c r="QG70" i="2"/>
  <c r="QF70" i="2"/>
  <c r="QE70" i="2"/>
  <c r="QD70" i="2"/>
  <c r="QC70" i="2"/>
  <c r="QB70" i="2"/>
  <c r="QA70" i="2"/>
  <c r="PZ70" i="2"/>
  <c r="PY70" i="2"/>
  <c r="PX70" i="2"/>
  <c r="PW70" i="2"/>
  <c r="PV70" i="2"/>
  <c r="PU70" i="2"/>
  <c r="PT70" i="2"/>
  <c r="PS70" i="2"/>
  <c r="PR70" i="2"/>
  <c r="PQ70" i="2"/>
  <c r="PP70" i="2"/>
  <c r="PO70" i="2"/>
  <c r="PN70" i="2"/>
  <c r="PM70" i="2"/>
  <c r="PL70" i="2"/>
  <c r="PK70" i="2"/>
  <c r="PJ70" i="2"/>
  <c r="PI70" i="2"/>
  <c r="PH70" i="2"/>
  <c r="PG70" i="2"/>
  <c r="PF70" i="2"/>
  <c r="PE70" i="2"/>
  <c r="RU68" i="2"/>
  <c r="RT68" i="2"/>
  <c r="RT72" i="2" s="1"/>
  <c r="RS68" i="2"/>
  <c r="RS76" i="2" s="1"/>
  <c r="RR68" i="2"/>
  <c r="RR72" i="2" s="1"/>
  <c r="RQ68" i="2"/>
  <c r="RQ74" i="2" s="1"/>
  <c r="RQ80" i="2" s="1"/>
  <c r="RP68" i="2"/>
  <c r="RP76" i="2" s="1"/>
  <c r="RO68" i="2"/>
  <c r="RO76" i="2" s="1"/>
  <c r="RN68" i="2"/>
  <c r="RN72" i="2" s="1"/>
  <c r="RM68" i="2"/>
  <c r="RM72" i="2" s="1"/>
  <c r="RL68" i="2"/>
  <c r="RL76" i="2" s="1"/>
  <c r="RK68" i="2"/>
  <c r="RK74" i="2" s="1"/>
  <c r="RJ68" i="2"/>
  <c r="RJ72" i="2" s="1"/>
  <c r="RI68" i="2"/>
  <c r="RI72" i="2" s="1"/>
  <c r="RH68" i="2"/>
  <c r="RH72" i="2" s="1"/>
  <c r="RG68" i="2"/>
  <c r="RG72" i="2" s="1"/>
  <c r="RF68" i="2"/>
  <c r="RF72" i="2" s="1"/>
  <c r="RE68" i="2"/>
  <c r="RE74" i="2" s="1"/>
  <c r="RE78" i="2" s="1"/>
  <c r="RD68" i="2"/>
  <c r="RD76" i="2" s="1"/>
  <c r="RC68" i="2"/>
  <c r="RC76" i="2"/>
  <c r="RB68" i="2"/>
  <c r="RB72" i="2" s="1"/>
  <c r="RA68" i="2"/>
  <c r="RA72" i="2"/>
  <c r="QZ68" i="2"/>
  <c r="QZ76" i="2" s="1"/>
  <c r="QY68" i="2"/>
  <c r="QY74" i="2" s="1"/>
  <c r="QY80" i="2" s="1"/>
  <c r="QX68" i="2"/>
  <c r="QX72" i="2" s="1"/>
  <c r="QW68" i="2"/>
  <c r="QV68" i="2"/>
  <c r="QV72" i="2" s="1"/>
  <c r="QU68" i="2"/>
  <c r="QU76" i="2"/>
  <c r="QT68" i="2"/>
  <c r="QT72" i="2" s="1"/>
  <c r="QS68" i="2"/>
  <c r="QS74" i="2"/>
  <c r="QS80" i="2" s="1"/>
  <c r="QR68" i="2"/>
  <c r="QR76" i="2" s="1"/>
  <c r="QQ68" i="2"/>
  <c r="QQ76" i="2"/>
  <c r="QP68" i="2"/>
  <c r="QP72" i="2" s="1"/>
  <c r="QO68" i="2"/>
  <c r="QO72" i="2"/>
  <c r="QN68" i="2"/>
  <c r="QN76" i="2" s="1"/>
  <c r="QM68" i="2"/>
  <c r="QM74" i="2"/>
  <c r="QM78" i="2" s="1"/>
  <c r="QL68" i="2"/>
  <c r="QL72" i="2" s="1"/>
  <c r="QK68" i="2"/>
  <c r="QK72" i="2"/>
  <c r="QJ68" i="2"/>
  <c r="QJ72" i="2" s="1"/>
  <c r="QI68" i="2"/>
  <c r="QI72" i="2"/>
  <c r="QH68" i="2"/>
  <c r="QH72" i="2" s="1"/>
  <c r="QG68" i="2"/>
  <c r="QG74" i="2"/>
  <c r="QF68" i="2"/>
  <c r="QF76" i="2" s="1"/>
  <c r="QE68" i="2"/>
  <c r="QE76" i="2"/>
  <c r="QD68" i="2"/>
  <c r="QC68" i="2"/>
  <c r="QC72" i="2" s="1"/>
  <c r="QB68" i="2"/>
  <c r="QB76" i="2"/>
  <c r="QA68" i="2"/>
  <c r="QA74" i="2" s="1"/>
  <c r="PZ68" i="2"/>
  <c r="PZ72" i="2"/>
  <c r="PY68" i="2"/>
  <c r="PY82" i="2" s="1"/>
  <c r="PX68" i="2"/>
  <c r="PX72" i="2"/>
  <c r="PW68" i="2"/>
  <c r="PW76" i="2"/>
  <c r="PV68" i="2"/>
  <c r="PV72" i="2"/>
  <c r="PU68" i="2"/>
  <c r="PU74" i="2"/>
  <c r="PU80" i="2" s="1"/>
  <c r="PT68" i="2"/>
  <c r="PT76" i="2"/>
  <c r="PS68" i="2"/>
  <c r="PS76" i="2"/>
  <c r="PR68" i="2"/>
  <c r="PR72" i="2"/>
  <c r="PQ68" i="2"/>
  <c r="PQ72" i="2"/>
  <c r="PP68" i="2"/>
  <c r="PP76" i="2"/>
  <c r="PO68" i="2"/>
  <c r="PO74" i="2"/>
  <c r="PO80" i="2" s="1"/>
  <c r="PN68" i="2"/>
  <c r="PN72" i="2"/>
  <c r="PM68" i="2"/>
  <c r="PM72" i="2"/>
  <c r="PL68" i="2"/>
  <c r="PL72" i="2"/>
  <c r="PK68" i="2"/>
  <c r="PK72" i="2"/>
  <c r="PJ68" i="2"/>
  <c r="PJ72" i="2"/>
  <c r="PI68" i="2"/>
  <c r="PI74" i="2"/>
  <c r="PH68" i="2"/>
  <c r="PH76" i="2"/>
  <c r="PG68" i="2"/>
  <c r="PG76" i="2"/>
  <c r="PF68" i="2"/>
  <c r="PE68" i="2"/>
  <c r="PE72" i="2"/>
  <c r="RU66" i="2"/>
  <c r="RT66" i="2"/>
  <c r="RS66" i="2"/>
  <c r="RR66" i="2"/>
  <c r="RQ66" i="2"/>
  <c r="RP66" i="2"/>
  <c r="RO66" i="2"/>
  <c r="RN66" i="2"/>
  <c r="RM66" i="2"/>
  <c r="RL66" i="2"/>
  <c r="RK66" i="2"/>
  <c r="RJ66" i="2"/>
  <c r="RI66" i="2"/>
  <c r="RH66" i="2"/>
  <c r="RG66" i="2"/>
  <c r="RF66" i="2"/>
  <c r="RE66" i="2"/>
  <c r="RD66" i="2"/>
  <c r="RC66" i="2"/>
  <c r="RB66" i="2"/>
  <c r="RA66" i="2"/>
  <c r="QZ66" i="2"/>
  <c r="QY66" i="2"/>
  <c r="QX66" i="2"/>
  <c r="QW66" i="2"/>
  <c r="QV66" i="2"/>
  <c r="QU66" i="2"/>
  <c r="QT66" i="2"/>
  <c r="QS66" i="2"/>
  <c r="QR66" i="2"/>
  <c r="QQ66" i="2"/>
  <c r="QP66" i="2"/>
  <c r="QO66" i="2"/>
  <c r="QN66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QR37" i="2"/>
  <c r="QQ37" i="2"/>
  <c r="QP37" i="2"/>
  <c r="QO37" i="2"/>
  <c r="QN37" i="2"/>
  <c r="QM37" i="2"/>
  <c r="QL37" i="2"/>
  <c r="QK37" i="2"/>
  <c r="QJ37" i="2"/>
  <c r="QI37" i="2"/>
  <c r="QH37" i="2"/>
  <c r="QG37" i="2"/>
  <c r="QF37" i="2"/>
  <c r="QE37" i="2"/>
  <c r="QD37" i="2"/>
  <c r="QC37" i="2"/>
  <c r="QB37" i="2"/>
  <c r="QA37" i="2"/>
  <c r="PZ37" i="2"/>
  <c r="PY37" i="2"/>
  <c r="PX37" i="2"/>
  <c r="PW37" i="2"/>
  <c r="PV37" i="2"/>
  <c r="PU37" i="2"/>
  <c r="PT37" i="2"/>
  <c r="PS37" i="2"/>
  <c r="PR37" i="2"/>
  <c r="PQ37" i="2"/>
  <c r="QT37" i="2" s="1"/>
  <c r="PP37" i="2"/>
  <c r="PO37" i="2"/>
  <c r="PN37" i="2"/>
  <c r="QR36" i="2"/>
  <c r="QQ36" i="2"/>
  <c r="QP36" i="2"/>
  <c r="QO36" i="2"/>
  <c r="QN36" i="2"/>
  <c r="QM36" i="2"/>
  <c r="QL36" i="2"/>
  <c r="QK36" i="2"/>
  <c r="QJ36" i="2"/>
  <c r="QI36" i="2"/>
  <c r="QH36" i="2"/>
  <c r="QG36" i="2"/>
  <c r="QF36" i="2"/>
  <c r="QE36" i="2"/>
  <c r="QD36" i="2"/>
  <c r="QC36" i="2"/>
  <c r="QB36" i="2"/>
  <c r="QA36" i="2"/>
  <c r="PZ36" i="2"/>
  <c r="PY36" i="2"/>
  <c r="PX36" i="2"/>
  <c r="PW36" i="2"/>
  <c r="PV36" i="2"/>
  <c r="PU36" i="2"/>
  <c r="PT36" i="2"/>
  <c r="PS36" i="2"/>
  <c r="PR36" i="2"/>
  <c r="PQ36" i="2"/>
  <c r="PP36" i="2"/>
  <c r="PO36" i="2"/>
  <c r="PN36" i="2"/>
  <c r="QU35" i="2"/>
  <c r="QT35" i="2"/>
  <c r="QS35" i="2"/>
  <c r="QR34" i="2"/>
  <c r="QQ34" i="2"/>
  <c r="QP34" i="2"/>
  <c r="QO34" i="2"/>
  <c r="QN34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QS34" i="2" s="1"/>
  <c r="QU33" i="2"/>
  <c r="QT33" i="2"/>
  <c r="QS33" i="2"/>
  <c r="QU32" i="2"/>
  <c r="QT32" i="2"/>
  <c r="QS32" i="2"/>
  <c r="QR31" i="2"/>
  <c r="QQ31" i="2"/>
  <c r="QP31" i="2"/>
  <c r="QO31" i="2"/>
  <c r="QN31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QS31" i="2" s="1"/>
  <c r="PN31" i="2"/>
  <c r="QU30" i="2"/>
  <c r="QT30" i="2"/>
  <c r="QS30" i="2"/>
  <c r="QU29" i="2"/>
  <c r="QT29" i="2"/>
  <c r="QS29" i="2"/>
  <c r="QU28" i="2"/>
  <c r="QT28" i="2"/>
  <c r="QS28" i="2"/>
  <c r="QR27" i="2"/>
  <c r="QQ27" i="2"/>
  <c r="QP27" i="2"/>
  <c r="QO27" i="2"/>
  <c r="QN27" i="2"/>
  <c r="QM27" i="2"/>
  <c r="QL27" i="2"/>
  <c r="QK27" i="2"/>
  <c r="QJ27" i="2"/>
  <c r="QI27" i="2"/>
  <c r="QH27" i="2"/>
  <c r="QG27" i="2"/>
  <c r="QF27" i="2"/>
  <c r="QE27" i="2"/>
  <c r="QD27" i="2"/>
  <c r="QC27" i="2"/>
  <c r="QB27" i="2"/>
  <c r="QA27" i="2"/>
  <c r="PZ27" i="2"/>
  <c r="PY27" i="2"/>
  <c r="PX27" i="2"/>
  <c r="PW27" i="2"/>
  <c r="PV27" i="2"/>
  <c r="PU27" i="2"/>
  <c r="PT27" i="2"/>
  <c r="PS27" i="2"/>
  <c r="PR27" i="2"/>
  <c r="PQ27" i="2"/>
  <c r="PP27" i="2"/>
  <c r="PO27" i="2"/>
  <c r="QS27" i="2" s="1"/>
  <c r="PN27" i="2"/>
  <c r="QU26" i="2"/>
  <c r="QT26" i="2"/>
  <c r="QS26" i="2"/>
  <c r="QU25" i="2"/>
  <c r="QT25" i="2"/>
  <c r="QS25" i="2"/>
  <c r="QU24" i="2"/>
  <c r="QT24" i="2"/>
  <c r="QS24" i="2"/>
  <c r="QU23" i="2"/>
  <c r="QT23" i="2"/>
  <c r="QS23" i="2"/>
  <c r="QR22" i="2"/>
  <c r="QQ22" i="2"/>
  <c r="QP22" i="2"/>
  <c r="QO22" i="2"/>
  <c r="QN22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QT22" i="2" s="1"/>
  <c r="QU21" i="2"/>
  <c r="QT21" i="2"/>
  <c r="QS21" i="2"/>
  <c r="QU20" i="2"/>
  <c r="QT20" i="2"/>
  <c r="QS20" i="2"/>
  <c r="QU19" i="2"/>
  <c r="QT19" i="2"/>
  <c r="QS19" i="2"/>
  <c r="QU18" i="2"/>
  <c r="QT18" i="2"/>
  <c r="QS18" i="2"/>
  <c r="QU17" i="2"/>
  <c r="QT17" i="2"/>
  <c r="QS17" i="2"/>
  <c r="QR16" i="2"/>
  <c r="QQ16" i="2"/>
  <c r="QP16" i="2"/>
  <c r="QO16" i="2"/>
  <c r="QN16" i="2"/>
  <c r="QM16" i="2"/>
  <c r="QL16" i="2"/>
  <c r="QK16" i="2"/>
  <c r="QJ16" i="2"/>
  <c r="QI16" i="2"/>
  <c r="QH16" i="2"/>
  <c r="QG16" i="2"/>
  <c r="QF16" i="2"/>
  <c r="QE16" i="2"/>
  <c r="QD16" i="2"/>
  <c r="QC16" i="2"/>
  <c r="QB16" i="2"/>
  <c r="QA16" i="2"/>
  <c r="PZ16" i="2"/>
  <c r="PY16" i="2"/>
  <c r="PX16" i="2"/>
  <c r="PW16" i="2"/>
  <c r="PV16" i="2"/>
  <c r="PU16" i="2"/>
  <c r="PT16" i="2"/>
  <c r="PS16" i="2"/>
  <c r="PR16" i="2"/>
  <c r="PQ16" i="2"/>
  <c r="PP16" i="2"/>
  <c r="QT16" i="2" s="1"/>
  <c r="PO16" i="2"/>
  <c r="PN16" i="2"/>
  <c r="QU15" i="2"/>
  <c r="QT15" i="2"/>
  <c r="QS15" i="2"/>
  <c r="QU14" i="2"/>
  <c r="QT14" i="2"/>
  <c r="QS14" i="2"/>
  <c r="QU13" i="2"/>
  <c r="QT13" i="2"/>
  <c r="QS13" i="2"/>
  <c r="QU12" i="2"/>
  <c r="QT12" i="2"/>
  <c r="QS12" i="2"/>
  <c r="QU11" i="2"/>
  <c r="QT11" i="2"/>
  <c r="QS11" i="2"/>
  <c r="QU10" i="2"/>
  <c r="QT10" i="2"/>
  <c r="QS10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QU9" i="2" s="1"/>
  <c r="PP9" i="2"/>
  <c r="PO9" i="2"/>
  <c r="PN9" i="2"/>
  <c r="QU8" i="2"/>
  <c r="QT8" i="2"/>
  <c r="QS8" i="2"/>
  <c r="QU7" i="2"/>
  <c r="QT7" i="2"/>
  <c r="QS7" i="2"/>
  <c r="QU6" i="2"/>
  <c r="QT6" i="2"/>
  <c r="QS6" i="2"/>
  <c r="QS40" i="2" s="1"/>
  <c r="QU5" i="2"/>
  <c r="QT5" i="2"/>
  <c r="QS5" i="2"/>
  <c r="QU4" i="2"/>
  <c r="QT4" i="2"/>
  <c r="QS4" i="2"/>
  <c r="QU3" i="2"/>
  <c r="QT3" i="2"/>
  <c r="QS3" i="2"/>
  <c r="QU2" i="2"/>
  <c r="QT2" i="2"/>
  <c r="QT40" i="2"/>
  <c r="QS2" i="2"/>
  <c r="PB290" i="2"/>
  <c r="OY290" i="2"/>
  <c r="OV290" i="2"/>
  <c r="OS290" i="2"/>
  <c r="OP290" i="2"/>
  <c r="OM290" i="2"/>
  <c r="OJ290" i="2"/>
  <c r="OG290" i="2"/>
  <c r="OD290" i="2"/>
  <c r="OA290" i="2"/>
  <c r="NX290" i="2"/>
  <c r="NU290" i="2"/>
  <c r="NR290" i="2"/>
  <c r="NO290" i="2"/>
  <c r="PC288" i="2"/>
  <c r="PA288" i="2"/>
  <c r="OZ288" i="2"/>
  <c r="OX288" i="2"/>
  <c r="OW288" i="2"/>
  <c r="OU288" i="2"/>
  <c r="OT288" i="2"/>
  <c r="OR288" i="2"/>
  <c r="OQ288" i="2"/>
  <c r="OO288" i="2"/>
  <c r="ON288" i="2"/>
  <c r="OL288" i="2"/>
  <c r="OK288" i="2"/>
  <c r="OI288" i="2"/>
  <c r="OH288" i="2"/>
  <c r="OF288" i="2"/>
  <c r="OE288" i="2"/>
  <c r="OC288" i="2"/>
  <c r="OB288" i="2"/>
  <c r="NZ288" i="2"/>
  <c r="NY288" i="2"/>
  <c r="NW288" i="2"/>
  <c r="NV288" i="2"/>
  <c r="NT288" i="2"/>
  <c r="NS288" i="2"/>
  <c r="NQ288" i="2"/>
  <c r="NP288" i="2"/>
  <c r="PB284" i="2"/>
  <c r="OY284" i="2"/>
  <c r="OV284" i="2"/>
  <c r="OS284" i="2"/>
  <c r="OP284" i="2"/>
  <c r="OM284" i="2"/>
  <c r="OJ284" i="2"/>
  <c r="OG284" i="2"/>
  <c r="OD284" i="2"/>
  <c r="OA284" i="2"/>
  <c r="NX284" i="2"/>
  <c r="NU284" i="2"/>
  <c r="NR284" i="2"/>
  <c r="NO284" i="2"/>
  <c r="PB282" i="2"/>
  <c r="OY282" i="2"/>
  <c r="OY286" i="2"/>
  <c r="OV282" i="2"/>
  <c r="OV288" i="2" s="1"/>
  <c r="OS282" i="2"/>
  <c r="OS286" i="2"/>
  <c r="OP282" i="2"/>
  <c r="OM282" i="2"/>
  <c r="OM286" i="2" s="1"/>
  <c r="OJ282" i="2"/>
  <c r="OJ286" i="2"/>
  <c r="OG282" i="2"/>
  <c r="OG286" i="2" s="1"/>
  <c r="OD282" i="2"/>
  <c r="OA282" i="2"/>
  <c r="OA286" i="2" s="1"/>
  <c r="NX282" i="2"/>
  <c r="NX286" i="2"/>
  <c r="NU282" i="2"/>
  <c r="NU286" i="2" s="1"/>
  <c r="NR282" i="2"/>
  <c r="NO282" i="2"/>
  <c r="NO286" i="2"/>
  <c r="PC280" i="2"/>
  <c r="PA280" i="2"/>
  <c r="OZ280" i="2"/>
  <c r="OX280" i="2"/>
  <c r="OW280" i="2"/>
  <c r="OU280" i="2"/>
  <c r="OT280" i="2"/>
  <c r="OR280" i="2"/>
  <c r="OQ280" i="2"/>
  <c r="OO280" i="2"/>
  <c r="ON280" i="2"/>
  <c r="OL280" i="2"/>
  <c r="OK280" i="2"/>
  <c r="OI280" i="2"/>
  <c r="OH280" i="2"/>
  <c r="OF280" i="2"/>
  <c r="OE280" i="2"/>
  <c r="OC280" i="2"/>
  <c r="OB280" i="2"/>
  <c r="NZ280" i="2"/>
  <c r="NY280" i="2"/>
  <c r="NW280" i="2"/>
  <c r="NV280" i="2"/>
  <c r="NT280" i="2"/>
  <c r="NS280" i="2"/>
  <c r="NQ280" i="2"/>
  <c r="NP280" i="2"/>
  <c r="PB276" i="2"/>
  <c r="OY276" i="2"/>
  <c r="OV276" i="2"/>
  <c r="OS276" i="2"/>
  <c r="OP276" i="2"/>
  <c r="OM276" i="2"/>
  <c r="OJ276" i="2"/>
  <c r="OG276" i="2"/>
  <c r="OD276" i="2"/>
  <c r="OA276" i="2"/>
  <c r="NX276" i="2"/>
  <c r="NU276" i="2"/>
  <c r="NR276" i="2"/>
  <c r="NO276" i="2"/>
  <c r="PC274" i="2"/>
  <c r="PA274" i="2"/>
  <c r="PA278" i="2"/>
  <c r="OZ274" i="2"/>
  <c r="OZ278" i="2" s="1"/>
  <c r="OX274" i="2"/>
  <c r="OX278" i="2"/>
  <c r="OW274" i="2"/>
  <c r="OU274" i="2"/>
  <c r="OT274" i="2"/>
  <c r="OT278" i="2"/>
  <c r="OR274" i="2"/>
  <c r="OQ274" i="2"/>
  <c r="OO274" i="2"/>
  <c r="OO278" i="2"/>
  <c r="ON274" i="2"/>
  <c r="ON278" i="2" s="1"/>
  <c r="OL274" i="2"/>
  <c r="OL278" i="2"/>
  <c r="OK274" i="2"/>
  <c r="OK278" i="2" s="1"/>
  <c r="OI274" i="2"/>
  <c r="OH274" i="2"/>
  <c r="OH278" i="2" s="1"/>
  <c r="OF274" i="2"/>
  <c r="OE274" i="2"/>
  <c r="OC274" i="2"/>
  <c r="OC278" i="2" s="1"/>
  <c r="OB274" i="2"/>
  <c r="NZ274" i="2"/>
  <c r="NZ278" i="2"/>
  <c r="NY274" i="2"/>
  <c r="NY278" i="2" s="1"/>
  <c r="NW274" i="2"/>
  <c r="NW278" i="2"/>
  <c r="NV274" i="2"/>
  <c r="NV278" i="2" s="1"/>
  <c r="NT274" i="2"/>
  <c r="NT278" i="2"/>
  <c r="NS274" i="2"/>
  <c r="NQ274" i="2"/>
  <c r="NP274" i="2"/>
  <c r="PB270" i="2"/>
  <c r="OY270" i="2"/>
  <c r="OV270" i="2"/>
  <c r="OS270" i="2"/>
  <c r="OP270" i="2"/>
  <c r="OM270" i="2"/>
  <c r="OJ270" i="2"/>
  <c r="OG270" i="2"/>
  <c r="OD270" i="2"/>
  <c r="OA270" i="2"/>
  <c r="NX270" i="2"/>
  <c r="NU270" i="2"/>
  <c r="NR270" i="2"/>
  <c r="NO270" i="2"/>
  <c r="PC268" i="2"/>
  <c r="PA268" i="2"/>
  <c r="OZ268" i="2"/>
  <c r="OX268" i="2"/>
  <c r="OW268" i="2"/>
  <c r="OU268" i="2"/>
  <c r="OT268" i="2"/>
  <c r="OR268" i="2"/>
  <c r="OQ268" i="2"/>
  <c r="OO268" i="2"/>
  <c r="ON268" i="2"/>
  <c r="OL268" i="2"/>
  <c r="OK268" i="2"/>
  <c r="OI268" i="2"/>
  <c r="OH268" i="2"/>
  <c r="OF268" i="2"/>
  <c r="OE268" i="2"/>
  <c r="OC268" i="2"/>
  <c r="OB268" i="2"/>
  <c r="NZ268" i="2"/>
  <c r="NY268" i="2"/>
  <c r="NW268" i="2"/>
  <c r="NV268" i="2"/>
  <c r="NT268" i="2"/>
  <c r="NS268" i="2"/>
  <c r="NQ268" i="2"/>
  <c r="NQ272" i="2"/>
  <c r="NP268" i="2"/>
  <c r="PB264" i="2"/>
  <c r="OY264" i="2"/>
  <c r="OV264" i="2"/>
  <c r="OS264" i="2"/>
  <c r="OP264" i="2"/>
  <c r="OM264" i="2"/>
  <c r="OJ264" i="2"/>
  <c r="OG264" i="2"/>
  <c r="OD264" i="2"/>
  <c r="OA264" i="2"/>
  <c r="NX264" i="2"/>
  <c r="NU264" i="2"/>
  <c r="NR264" i="2"/>
  <c r="NO264" i="2"/>
  <c r="PC262" i="2"/>
  <c r="PA262" i="2"/>
  <c r="OZ262" i="2"/>
  <c r="OX262" i="2"/>
  <c r="OW262" i="2"/>
  <c r="OU262" i="2"/>
  <c r="OU266" i="2" s="1"/>
  <c r="OT262" i="2"/>
  <c r="OR262" i="2"/>
  <c r="OR266" i="2" s="1"/>
  <c r="OQ262" i="2"/>
  <c r="OQ266" i="2"/>
  <c r="OO262" i="2"/>
  <c r="ON262" i="2"/>
  <c r="ON266" i="2" s="1"/>
  <c r="OL262" i="2"/>
  <c r="OK262" i="2"/>
  <c r="OI262" i="2"/>
  <c r="OI266" i="2" s="1"/>
  <c r="OH262" i="2"/>
  <c r="OF262" i="2"/>
  <c r="OF266" i="2" s="1"/>
  <c r="OE262" i="2"/>
  <c r="OE266" i="2"/>
  <c r="OC262" i="2"/>
  <c r="OB262" i="2"/>
  <c r="OB266" i="2" s="1"/>
  <c r="NZ262" i="2"/>
  <c r="NY262" i="2"/>
  <c r="NW262" i="2"/>
  <c r="NW266" i="2" s="1"/>
  <c r="NV262" i="2"/>
  <c r="NT262" i="2"/>
  <c r="NT266" i="2" s="1"/>
  <c r="NS262" i="2"/>
  <c r="NS266" i="2"/>
  <c r="NQ262" i="2"/>
  <c r="NP262" i="2"/>
  <c r="NP266" i="2" s="1"/>
  <c r="PB258" i="2"/>
  <c r="OY258" i="2"/>
  <c r="OV258" i="2"/>
  <c r="OS258" i="2"/>
  <c r="OP258" i="2"/>
  <c r="OM258" i="2"/>
  <c r="OJ258" i="2"/>
  <c r="OG258" i="2"/>
  <c r="OD258" i="2"/>
  <c r="OA258" i="2"/>
  <c r="NX258" i="2"/>
  <c r="NU258" i="2"/>
  <c r="NR258" i="2"/>
  <c r="NO258" i="2"/>
  <c r="PC256" i="2"/>
  <c r="PA256" i="2"/>
  <c r="OZ256" i="2"/>
  <c r="OX256" i="2"/>
  <c r="OW256" i="2"/>
  <c r="OU256" i="2"/>
  <c r="OT256" i="2"/>
  <c r="OR256" i="2"/>
  <c r="OQ256" i="2"/>
  <c r="OO256" i="2"/>
  <c r="ON256" i="2"/>
  <c r="OL256" i="2"/>
  <c r="OK256" i="2"/>
  <c r="OI256" i="2"/>
  <c r="OH256" i="2"/>
  <c r="OF256" i="2"/>
  <c r="OE256" i="2"/>
  <c r="OC256" i="2"/>
  <c r="OB256" i="2"/>
  <c r="NZ256" i="2"/>
  <c r="NY256" i="2"/>
  <c r="NW256" i="2"/>
  <c r="NV256" i="2"/>
  <c r="NT256" i="2"/>
  <c r="NS256" i="2"/>
  <c r="NQ256" i="2"/>
  <c r="NP256" i="2"/>
  <c r="PB252" i="2"/>
  <c r="OY252" i="2"/>
  <c r="OV252" i="2"/>
  <c r="OS252" i="2"/>
  <c r="OP252" i="2"/>
  <c r="OM252" i="2"/>
  <c r="OJ252" i="2"/>
  <c r="OG252" i="2"/>
  <c r="OD252" i="2"/>
  <c r="OA252" i="2"/>
  <c r="NX252" i="2"/>
  <c r="NU252" i="2"/>
  <c r="NR252" i="2"/>
  <c r="NO252" i="2"/>
  <c r="PC250" i="2"/>
  <c r="PA250" i="2"/>
  <c r="PA254" i="2"/>
  <c r="OZ250" i="2"/>
  <c r="OX250" i="2"/>
  <c r="OW250" i="2"/>
  <c r="OW254" i="2"/>
  <c r="OU250" i="2"/>
  <c r="OU254" i="2" s="1"/>
  <c r="OT250" i="2"/>
  <c r="OR250" i="2"/>
  <c r="OR254" i="2" s="1"/>
  <c r="OQ250" i="2"/>
  <c r="OQ254" i="2"/>
  <c r="OO250" i="2"/>
  <c r="ON250" i="2"/>
  <c r="ON254" i="2" s="1"/>
  <c r="OL250" i="2"/>
  <c r="OK250" i="2"/>
  <c r="OK258" i="2" s="1"/>
  <c r="OI250" i="2"/>
  <c r="OI254" i="2" s="1"/>
  <c r="OH250" i="2"/>
  <c r="OF250" i="2"/>
  <c r="OF254" i="2" s="1"/>
  <c r="OE250" i="2"/>
  <c r="OE254" i="2"/>
  <c r="OC250" i="2"/>
  <c r="OC258" i="2" s="1"/>
  <c r="OB250" i="2"/>
  <c r="OB254" i="2" s="1"/>
  <c r="NZ250" i="2"/>
  <c r="NY250" i="2"/>
  <c r="NY258" i="2" s="1"/>
  <c r="NW250" i="2"/>
  <c r="NW254" i="2" s="1"/>
  <c r="NV250" i="2"/>
  <c r="NT250" i="2"/>
  <c r="NT254" i="2" s="1"/>
  <c r="NS250" i="2"/>
  <c r="NS254" i="2"/>
  <c r="NQ250" i="2"/>
  <c r="NQ258" i="2" s="1"/>
  <c r="NP250" i="2"/>
  <c r="NP254" i="2" s="1"/>
  <c r="PB246" i="2"/>
  <c r="OY246" i="2"/>
  <c r="OV246" i="2"/>
  <c r="OS246" i="2"/>
  <c r="OP246" i="2"/>
  <c r="OM246" i="2"/>
  <c r="OJ246" i="2"/>
  <c r="OG246" i="2"/>
  <c r="OD246" i="2"/>
  <c r="OA246" i="2"/>
  <c r="NX246" i="2"/>
  <c r="NU246" i="2"/>
  <c r="NR246" i="2"/>
  <c r="NO246" i="2"/>
  <c r="PC244" i="2"/>
  <c r="PA244" i="2"/>
  <c r="PA248" i="2"/>
  <c r="OZ244" i="2"/>
  <c r="OX244" i="2"/>
  <c r="OX248" i="2" s="1"/>
  <c r="OW244" i="2"/>
  <c r="OW248" i="2"/>
  <c r="OU244" i="2"/>
  <c r="OT244" i="2"/>
  <c r="OT248" i="2"/>
  <c r="OR244" i="2"/>
  <c r="OQ244" i="2"/>
  <c r="OO244" i="2"/>
  <c r="OO248" i="2"/>
  <c r="ON244" i="2"/>
  <c r="OL244" i="2"/>
  <c r="OL248" i="2" s="1"/>
  <c r="OK244" i="2"/>
  <c r="OK248" i="2"/>
  <c r="OI244" i="2"/>
  <c r="OH244" i="2"/>
  <c r="OH248" i="2"/>
  <c r="OF244" i="2"/>
  <c r="OE244" i="2"/>
  <c r="OC244" i="2"/>
  <c r="OB244" i="2"/>
  <c r="NZ244" i="2"/>
  <c r="NY244" i="2"/>
  <c r="NW244" i="2"/>
  <c r="NV244" i="2"/>
  <c r="NT244" i="2"/>
  <c r="NS244" i="2"/>
  <c r="NQ244" i="2"/>
  <c r="NP244" i="2"/>
  <c r="PC240" i="2"/>
  <c r="PB240" i="2"/>
  <c r="PA240" i="2"/>
  <c r="OZ240" i="2"/>
  <c r="OY240" i="2"/>
  <c r="OX240" i="2"/>
  <c r="OW240" i="2"/>
  <c r="OV240" i="2"/>
  <c r="OU240" i="2"/>
  <c r="OT240" i="2"/>
  <c r="OS240" i="2"/>
  <c r="OR240" i="2"/>
  <c r="OQ240" i="2"/>
  <c r="OP240" i="2"/>
  <c r="OO240" i="2"/>
  <c r="ON240" i="2"/>
  <c r="OM240" i="2"/>
  <c r="OL240" i="2"/>
  <c r="OK240" i="2"/>
  <c r="OJ240" i="2"/>
  <c r="OI240" i="2"/>
  <c r="OH240" i="2"/>
  <c r="OG240" i="2"/>
  <c r="OF240" i="2"/>
  <c r="OE240" i="2"/>
  <c r="OD240" i="2"/>
  <c r="OC240" i="2"/>
  <c r="OB240" i="2"/>
  <c r="OA240" i="2"/>
  <c r="NZ240" i="2"/>
  <c r="NY240" i="2"/>
  <c r="NX240" i="2"/>
  <c r="NW240" i="2"/>
  <c r="NV240" i="2"/>
  <c r="NU240" i="2"/>
  <c r="NT240" i="2"/>
  <c r="NS240" i="2"/>
  <c r="NR240" i="2"/>
  <c r="NQ240" i="2"/>
  <c r="NP240" i="2"/>
  <c r="NO240" i="2"/>
  <c r="PC238" i="2"/>
  <c r="PC246" i="2"/>
  <c r="PB238" i="2"/>
  <c r="PA238" i="2"/>
  <c r="PA246" i="2"/>
  <c r="OZ238" i="2"/>
  <c r="OZ246" i="2" s="1"/>
  <c r="OY238" i="2"/>
  <c r="OY242" i="2"/>
  <c r="OX238" i="2"/>
  <c r="OX246" i="2" s="1"/>
  <c r="OW238" i="2"/>
  <c r="OW246" i="2"/>
  <c r="OV238" i="2"/>
  <c r="OV244" i="2" s="1"/>
  <c r="OU238" i="2"/>
  <c r="OU246" i="2"/>
  <c r="OT238" i="2"/>
  <c r="OT246" i="2" s="1"/>
  <c r="OS238" i="2"/>
  <c r="OS244" i="2"/>
  <c r="OR238" i="2"/>
  <c r="OR246" i="2" s="1"/>
  <c r="OQ238" i="2"/>
  <c r="OQ246" i="2"/>
  <c r="OP238" i="2"/>
  <c r="OP244" i="2" s="1"/>
  <c r="OO238" i="2"/>
  <c r="OO246" i="2"/>
  <c r="ON238" i="2"/>
  <c r="ON246" i="2" s="1"/>
  <c r="OM238" i="2"/>
  <c r="OM242" i="2"/>
  <c r="OL238" i="2"/>
  <c r="OL246" i="2" s="1"/>
  <c r="OK238" i="2"/>
  <c r="OK246" i="2"/>
  <c r="OJ238" i="2"/>
  <c r="OJ244" i="2" s="1"/>
  <c r="OI238" i="2"/>
  <c r="OI246" i="2"/>
  <c r="OH238" i="2"/>
  <c r="OH246" i="2" s="1"/>
  <c r="OG238" i="2"/>
  <c r="OG244" i="2"/>
  <c r="OF238" i="2"/>
  <c r="OF246" i="2" s="1"/>
  <c r="OE238" i="2"/>
  <c r="OE246" i="2"/>
  <c r="OD238" i="2"/>
  <c r="OD244" i="2" s="1"/>
  <c r="OC238" i="2"/>
  <c r="OC246" i="2"/>
  <c r="OB238" i="2"/>
  <c r="OB246" i="2" s="1"/>
  <c r="OA238" i="2"/>
  <c r="OA242" i="2"/>
  <c r="NZ238" i="2"/>
  <c r="NZ242" i="2" s="1"/>
  <c r="NY238" i="2"/>
  <c r="NY246" i="2"/>
  <c r="NX238" i="2"/>
  <c r="NX244" i="2" s="1"/>
  <c r="NW238" i="2"/>
  <c r="NW242" i="2"/>
  <c r="NV238" i="2"/>
  <c r="NV242" i="2" s="1"/>
  <c r="NU238" i="2"/>
  <c r="NU244" i="2"/>
  <c r="NT238" i="2"/>
  <c r="NT246" i="2" s="1"/>
  <c r="NS238" i="2"/>
  <c r="NS246" i="2"/>
  <c r="NR238" i="2"/>
  <c r="NR244" i="2" s="1"/>
  <c r="NQ238" i="2"/>
  <c r="NQ246" i="2"/>
  <c r="NP238" i="2"/>
  <c r="NP246" i="2" s="1"/>
  <c r="NO238" i="2"/>
  <c r="NO242" i="2"/>
  <c r="PC236" i="2"/>
  <c r="PB236" i="2"/>
  <c r="PA236" i="2"/>
  <c r="OZ236" i="2"/>
  <c r="OY236" i="2"/>
  <c r="OX236" i="2"/>
  <c r="OW236" i="2"/>
  <c r="OV236" i="2"/>
  <c r="OU236" i="2"/>
  <c r="OT236" i="2"/>
  <c r="OS236" i="2"/>
  <c r="OR236" i="2"/>
  <c r="OQ236" i="2"/>
  <c r="OP236" i="2"/>
  <c r="OO236" i="2"/>
  <c r="ON236" i="2"/>
  <c r="OM236" i="2"/>
  <c r="OL236" i="2"/>
  <c r="OK236" i="2"/>
  <c r="OJ236" i="2"/>
  <c r="OI236" i="2"/>
  <c r="OH236" i="2"/>
  <c r="OG236" i="2"/>
  <c r="OF236" i="2"/>
  <c r="OE236" i="2"/>
  <c r="OD236" i="2"/>
  <c r="OC236" i="2"/>
  <c r="OB236" i="2"/>
  <c r="OA236" i="2"/>
  <c r="NZ236" i="2"/>
  <c r="NY236" i="2"/>
  <c r="NX236" i="2"/>
  <c r="NW236" i="2"/>
  <c r="NV236" i="2"/>
  <c r="NU236" i="2"/>
  <c r="NT236" i="2"/>
  <c r="NS236" i="2"/>
  <c r="NR236" i="2"/>
  <c r="NQ236" i="2"/>
  <c r="NP236" i="2"/>
  <c r="NO236" i="2"/>
  <c r="PB205" i="2"/>
  <c r="OY205" i="2"/>
  <c r="OV205" i="2"/>
  <c r="OS205" i="2"/>
  <c r="OP205" i="2"/>
  <c r="OM205" i="2"/>
  <c r="OJ205" i="2"/>
  <c r="OG205" i="2"/>
  <c r="OD205" i="2"/>
  <c r="OA205" i="2"/>
  <c r="NX205" i="2"/>
  <c r="NU205" i="2"/>
  <c r="NR205" i="2"/>
  <c r="NO205" i="2"/>
  <c r="PC203" i="2"/>
  <c r="PA203" i="2"/>
  <c r="OZ203" i="2"/>
  <c r="OX203" i="2"/>
  <c r="OW203" i="2"/>
  <c r="OU203" i="2"/>
  <c r="OT203" i="2"/>
  <c r="OR203" i="2"/>
  <c r="OQ203" i="2"/>
  <c r="OO203" i="2"/>
  <c r="ON203" i="2"/>
  <c r="OL203" i="2"/>
  <c r="OK203" i="2"/>
  <c r="OI203" i="2"/>
  <c r="OH203" i="2"/>
  <c r="OF203" i="2"/>
  <c r="OE203" i="2"/>
  <c r="OC203" i="2"/>
  <c r="OB203" i="2"/>
  <c r="NZ203" i="2"/>
  <c r="NY203" i="2"/>
  <c r="NW203" i="2"/>
  <c r="NV203" i="2"/>
  <c r="NT203" i="2"/>
  <c r="NS203" i="2"/>
  <c r="NQ203" i="2"/>
  <c r="NP203" i="2"/>
  <c r="PB199" i="2"/>
  <c r="OY199" i="2"/>
  <c r="OV199" i="2"/>
  <c r="OS199" i="2"/>
  <c r="OP199" i="2"/>
  <c r="OM199" i="2"/>
  <c r="OJ199" i="2"/>
  <c r="OG199" i="2"/>
  <c r="OD199" i="2"/>
  <c r="OA199" i="2"/>
  <c r="NX199" i="2"/>
  <c r="NU199" i="2"/>
  <c r="NR199" i="2"/>
  <c r="NO199" i="2"/>
  <c r="PB197" i="2"/>
  <c r="OY197" i="2"/>
  <c r="OY201" i="2" s="1"/>
  <c r="OV197" i="2"/>
  <c r="OS197" i="2"/>
  <c r="OP197" i="2"/>
  <c r="OM197" i="2"/>
  <c r="OM201" i="2"/>
  <c r="OJ197" i="2"/>
  <c r="OG197" i="2"/>
  <c r="OG201" i="2" s="1"/>
  <c r="OD197" i="2"/>
  <c r="OA197" i="2"/>
  <c r="OA201" i="2" s="1"/>
  <c r="NX197" i="2"/>
  <c r="NU197" i="2"/>
  <c r="NR197" i="2"/>
  <c r="NO197" i="2"/>
  <c r="NO201" i="2"/>
  <c r="PC195" i="2"/>
  <c r="PA195" i="2"/>
  <c r="OZ195" i="2"/>
  <c r="OX195" i="2"/>
  <c r="OW195" i="2"/>
  <c r="OU195" i="2"/>
  <c r="OT195" i="2"/>
  <c r="OR195" i="2"/>
  <c r="OQ195" i="2"/>
  <c r="OO195" i="2"/>
  <c r="ON195" i="2"/>
  <c r="OL195" i="2"/>
  <c r="OK195" i="2"/>
  <c r="OI195" i="2"/>
  <c r="OH195" i="2"/>
  <c r="OF195" i="2"/>
  <c r="OE195" i="2"/>
  <c r="OC195" i="2"/>
  <c r="OB195" i="2"/>
  <c r="NZ195" i="2"/>
  <c r="NY195" i="2"/>
  <c r="NW195" i="2"/>
  <c r="NV195" i="2"/>
  <c r="NT195" i="2"/>
  <c r="NS195" i="2"/>
  <c r="NQ195" i="2"/>
  <c r="NP195" i="2"/>
  <c r="PB191" i="2"/>
  <c r="OY191" i="2"/>
  <c r="OV191" i="2"/>
  <c r="OS191" i="2"/>
  <c r="OP191" i="2"/>
  <c r="OM191" i="2"/>
  <c r="OJ191" i="2"/>
  <c r="OG191" i="2"/>
  <c r="OD191" i="2"/>
  <c r="OA191" i="2"/>
  <c r="NX191" i="2"/>
  <c r="NU191" i="2"/>
  <c r="NR191" i="2"/>
  <c r="NO191" i="2"/>
  <c r="PC189" i="2"/>
  <c r="PC193" i="2" s="1"/>
  <c r="PA189" i="2"/>
  <c r="PA193" i="2"/>
  <c r="OZ189" i="2"/>
  <c r="OX189" i="2"/>
  <c r="OX193" i="2"/>
  <c r="OW189" i="2"/>
  <c r="OW197" i="2" s="1"/>
  <c r="OU189" i="2"/>
  <c r="OU193" i="2" s="1"/>
  <c r="OT189" i="2"/>
  <c r="OT193" i="2"/>
  <c r="OR189" i="2"/>
  <c r="OQ189" i="2"/>
  <c r="OQ193" i="2"/>
  <c r="OO189" i="2"/>
  <c r="ON189" i="2"/>
  <c r="OL189" i="2"/>
  <c r="OL193" i="2"/>
  <c r="OK189" i="2"/>
  <c r="OI189" i="2"/>
  <c r="OI193" i="2"/>
  <c r="OH189" i="2"/>
  <c r="OH193" i="2" s="1"/>
  <c r="OF189" i="2"/>
  <c r="OE189" i="2"/>
  <c r="OE193" i="2"/>
  <c r="OC189" i="2"/>
  <c r="OC193" i="2" s="1"/>
  <c r="OB189" i="2"/>
  <c r="NZ189" i="2"/>
  <c r="NZ193" i="2" s="1"/>
  <c r="NY189" i="2"/>
  <c r="NW189" i="2"/>
  <c r="NV189" i="2"/>
  <c r="NV193" i="2" s="1"/>
  <c r="NT189" i="2"/>
  <c r="NS189" i="2"/>
  <c r="NQ189" i="2"/>
  <c r="NP189" i="2"/>
  <c r="PB185" i="2"/>
  <c r="OY185" i="2"/>
  <c r="OV185" i="2"/>
  <c r="OS185" i="2"/>
  <c r="OP185" i="2"/>
  <c r="OM185" i="2"/>
  <c r="OJ185" i="2"/>
  <c r="OG185" i="2"/>
  <c r="OD185" i="2"/>
  <c r="OA185" i="2"/>
  <c r="NX185" i="2"/>
  <c r="NU185" i="2"/>
  <c r="NR185" i="2"/>
  <c r="NO185" i="2"/>
  <c r="PC183" i="2"/>
  <c r="PA183" i="2"/>
  <c r="PA187" i="2"/>
  <c r="OZ183" i="2"/>
  <c r="OZ187" i="2" s="1"/>
  <c r="OX183" i="2"/>
  <c r="OW183" i="2"/>
  <c r="OW187" i="2"/>
  <c r="OU183" i="2"/>
  <c r="OT183" i="2"/>
  <c r="OR183" i="2"/>
  <c r="OR187" i="2"/>
  <c r="OQ183" i="2"/>
  <c r="OO183" i="2"/>
  <c r="OO187" i="2"/>
  <c r="ON183" i="2"/>
  <c r="OL183" i="2"/>
  <c r="OK183" i="2"/>
  <c r="OK187" i="2"/>
  <c r="OI183" i="2"/>
  <c r="OH183" i="2"/>
  <c r="OF183" i="2"/>
  <c r="OF187" i="2"/>
  <c r="OE183" i="2"/>
  <c r="OC183" i="2"/>
  <c r="OC187" i="2"/>
  <c r="OB183" i="2"/>
  <c r="OB187" i="2" s="1"/>
  <c r="NZ183" i="2"/>
  <c r="NY183" i="2"/>
  <c r="NY187" i="2"/>
  <c r="NW183" i="2"/>
  <c r="NV183" i="2"/>
  <c r="NT183" i="2"/>
  <c r="NT187" i="2"/>
  <c r="NS183" i="2"/>
  <c r="NQ183" i="2"/>
  <c r="NQ187" i="2"/>
  <c r="NP183" i="2"/>
  <c r="NP187" i="2" s="1"/>
  <c r="PB179" i="2"/>
  <c r="OY179" i="2"/>
  <c r="OV179" i="2"/>
  <c r="OS179" i="2"/>
  <c r="OP179" i="2"/>
  <c r="OM179" i="2"/>
  <c r="OJ179" i="2"/>
  <c r="OG179" i="2"/>
  <c r="OD179" i="2"/>
  <c r="OA179" i="2"/>
  <c r="NX179" i="2"/>
  <c r="NU179" i="2"/>
  <c r="NR179" i="2"/>
  <c r="NO179" i="2"/>
  <c r="PC177" i="2"/>
  <c r="PC181" i="2" s="1"/>
  <c r="PA177" i="2"/>
  <c r="PA181" i="2"/>
  <c r="OZ177" i="2"/>
  <c r="OX177" i="2"/>
  <c r="OX181" i="2" s="1"/>
  <c r="OW177" i="2"/>
  <c r="OW181" i="2"/>
  <c r="OU177" i="2"/>
  <c r="OU181" i="2" s="1"/>
  <c r="OT177" i="2"/>
  <c r="OT181" i="2"/>
  <c r="OR177" i="2"/>
  <c r="OQ177" i="2"/>
  <c r="OO177" i="2"/>
  <c r="OO181" i="2"/>
  <c r="ON177" i="2"/>
  <c r="OL177" i="2"/>
  <c r="OK177" i="2"/>
  <c r="OI177" i="2"/>
  <c r="OI181" i="2" s="1"/>
  <c r="OH177" i="2"/>
  <c r="OH181" i="2"/>
  <c r="OF177" i="2"/>
  <c r="OE177" i="2"/>
  <c r="OE181" i="2" s="1"/>
  <c r="OC177" i="2"/>
  <c r="OB177" i="2"/>
  <c r="NZ177" i="2"/>
  <c r="NY177" i="2"/>
  <c r="NW177" i="2"/>
  <c r="NW181" i="2"/>
  <c r="NV177" i="2"/>
  <c r="NV181" i="2" s="1"/>
  <c r="NT177" i="2"/>
  <c r="NS177" i="2"/>
  <c r="NS181" i="2" s="1"/>
  <c r="NQ177" i="2"/>
  <c r="NP177" i="2"/>
  <c r="PB173" i="2"/>
  <c r="OY173" i="2"/>
  <c r="OV173" i="2"/>
  <c r="OS173" i="2"/>
  <c r="OP173" i="2"/>
  <c r="OM173" i="2"/>
  <c r="OJ173" i="2"/>
  <c r="OG173" i="2"/>
  <c r="OD173" i="2"/>
  <c r="OA173" i="2"/>
  <c r="NX173" i="2"/>
  <c r="NU173" i="2"/>
  <c r="NR173" i="2"/>
  <c r="NO173" i="2"/>
  <c r="PC171" i="2"/>
  <c r="PC175" i="2"/>
  <c r="PA171" i="2"/>
  <c r="PA175" i="2" s="1"/>
  <c r="OZ171" i="2"/>
  <c r="OX171" i="2"/>
  <c r="OX175" i="2"/>
  <c r="OW171" i="2"/>
  <c r="OW175" i="2" s="1"/>
  <c r="OU171" i="2"/>
  <c r="OU175" i="2"/>
  <c r="OT171" i="2"/>
  <c r="OR171" i="2"/>
  <c r="OQ171" i="2"/>
  <c r="OQ175" i="2"/>
  <c r="OO171" i="2"/>
  <c r="OO175" i="2" s="1"/>
  <c r="ON171" i="2"/>
  <c r="OL171" i="2"/>
  <c r="OK171" i="2"/>
  <c r="OI171" i="2"/>
  <c r="OI175" i="2"/>
  <c r="OH171" i="2"/>
  <c r="OH175" i="2" s="1"/>
  <c r="OF171" i="2"/>
  <c r="OE171" i="2"/>
  <c r="OE175" i="2" s="1"/>
  <c r="OC171" i="2"/>
  <c r="OC175" i="2"/>
  <c r="OB171" i="2"/>
  <c r="NZ171" i="2"/>
  <c r="NZ175" i="2" s="1"/>
  <c r="NY171" i="2"/>
  <c r="NY175" i="2"/>
  <c r="NW171" i="2"/>
  <c r="NW175" i="2" s="1"/>
  <c r="NV171" i="2"/>
  <c r="NV175" i="2"/>
  <c r="NT171" i="2"/>
  <c r="NS171" i="2"/>
  <c r="NS175" i="2"/>
  <c r="NQ171" i="2"/>
  <c r="NP171" i="2"/>
  <c r="PB167" i="2"/>
  <c r="OY167" i="2"/>
  <c r="OV167" i="2"/>
  <c r="OS167" i="2"/>
  <c r="OP167" i="2"/>
  <c r="OM167" i="2"/>
  <c r="OJ167" i="2"/>
  <c r="OG167" i="2"/>
  <c r="OD167" i="2"/>
  <c r="OA167" i="2"/>
  <c r="NX167" i="2"/>
  <c r="NU167" i="2"/>
  <c r="NR167" i="2"/>
  <c r="NO167" i="2"/>
  <c r="PC165" i="2"/>
  <c r="PA165" i="2"/>
  <c r="PA169" i="2"/>
  <c r="OZ165" i="2"/>
  <c r="OX165" i="2"/>
  <c r="OX169" i="2"/>
  <c r="OW165" i="2"/>
  <c r="OU165" i="2"/>
  <c r="OT165" i="2"/>
  <c r="OT169" i="2"/>
  <c r="OR165" i="2"/>
  <c r="OR169" i="2" s="1"/>
  <c r="OQ165" i="2"/>
  <c r="OO165" i="2"/>
  <c r="ON165" i="2"/>
  <c r="ON169" i="2"/>
  <c r="OL165" i="2"/>
  <c r="OK165" i="2"/>
  <c r="OK169" i="2" s="1"/>
  <c r="OI165" i="2"/>
  <c r="OH165" i="2"/>
  <c r="OF165" i="2"/>
  <c r="OF169" i="2" s="1"/>
  <c r="OE165" i="2"/>
  <c r="OC165" i="2"/>
  <c r="OB165" i="2"/>
  <c r="OB169" i="2"/>
  <c r="NZ165" i="2"/>
  <c r="NY165" i="2"/>
  <c r="NY169" i="2" s="1"/>
  <c r="NW165" i="2"/>
  <c r="NV165" i="2"/>
  <c r="NT165" i="2"/>
  <c r="NT169" i="2" s="1"/>
  <c r="NS165" i="2"/>
  <c r="NQ165" i="2"/>
  <c r="NQ169" i="2" s="1"/>
  <c r="NP165" i="2"/>
  <c r="NP169" i="2"/>
  <c r="PB161" i="2"/>
  <c r="OY161" i="2"/>
  <c r="OV161" i="2"/>
  <c r="OS161" i="2"/>
  <c r="OP161" i="2"/>
  <c r="OM161" i="2"/>
  <c r="OJ161" i="2"/>
  <c r="OG161" i="2"/>
  <c r="OD161" i="2"/>
  <c r="OA161" i="2"/>
  <c r="NX161" i="2"/>
  <c r="NU161" i="2"/>
  <c r="NR161" i="2"/>
  <c r="NO161" i="2"/>
  <c r="PC159" i="2"/>
  <c r="PC163" i="2"/>
  <c r="PA159" i="2"/>
  <c r="OZ159" i="2"/>
  <c r="OZ163" i="2" s="1"/>
  <c r="OX159" i="2"/>
  <c r="OW159" i="2"/>
  <c r="OU159" i="2"/>
  <c r="OU163" i="2" s="1"/>
  <c r="OT159" i="2"/>
  <c r="OR159" i="2"/>
  <c r="OQ159" i="2"/>
  <c r="OQ163" i="2"/>
  <c r="OO159" i="2"/>
  <c r="ON159" i="2"/>
  <c r="ON163" i="2" s="1"/>
  <c r="OL159" i="2"/>
  <c r="OK159" i="2"/>
  <c r="OI159" i="2"/>
  <c r="OI163" i="2" s="1"/>
  <c r="OH159" i="2"/>
  <c r="OF159" i="2"/>
  <c r="OF163" i="2" s="1"/>
  <c r="OE159" i="2"/>
  <c r="OE163" i="2"/>
  <c r="OC159" i="2"/>
  <c r="OB159" i="2"/>
  <c r="OB163" i="2" s="1"/>
  <c r="NZ159" i="2"/>
  <c r="NY159" i="2"/>
  <c r="NW159" i="2"/>
  <c r="NW163" i="2" s="1"/>
  <c r="NV159" i="2"/>
  <c r="NT159" i="2"/>
  <c r="NS159" i="2"/>
  <c r="NS163" i="2"/>
  <c r="NQ159" i="2"/>
  <c r="NP159" i="2"/>
  <c r="NP163" i="2" s="1"/>
  <c r="PC155" i="2"/>
  <c r="PB155" i="2"/>
  <c r="PA155" i="2"/>
  <c r="OZ155" i="2"/>
  <c r="OY155" i="2"/>
  <c r="OX155" i="2"/>
  <c r="OW155" i="2"/>
  <c r="OV155" i="2"/>
  <c r="OU155" i="2"/>
  <c r="OT155" i="2"/>
  <c r="OS155" i="2"/>
  <c r="OR155" i="2"/>
  <c r="OQ155" i="2"/>
  <c r="OP155" i="2"/>
  <c r="OO155" i="2"/>
  <c r="ON155" i="2"/>
  <c r="OM155" i="2"/>
  <c r="OL155" i="2"/>
  <c r="OK155" i="2"/>
  <c r="OJ155" i="2"/>
  <c r="OI155" i="2"/>
  <c r="OH155" i="2"/>
  <c r="OG155" i="2"/>
  <c r="OF155" i="2"/>
  <c r="OE155" i="2"/>
  <c r="OD155" i="2"/>
  <c r="OC155" i="2"/>
  <c r="OB155" i="2"/>
  <c r="OA155" i="2"/>
  <c r="NZ155" i="2"/>
  <c r="NY155" i="2"/>
  <c r="NX155" i="2"/>
  <c r="NW155" i="2"/>
  <c r="NV155" i="2"/>
  <c r="NU155" i="2"/>
  <c r="NT155" i="2"/>
  <c r="NS155" i="2"/>
  <c r="NR155" i="2"/>
  <c r="NQ155" i="2"/>
  <c r="NP155" i="2"/>
  <c r="NO155" i="2"/>
  <c r="PC153" i="2"/>
  <c r="PB153" i="2"/>
  <c r="PB159" i="2"/>
  <c r="PA153" i="2"/>
  <c r="PA157" i="2" s="1"/>
  <c r="OZ153" i="2"/>
  <c r="OZ157" i="2"/>
  <c r="OY153" i="2"/>
  <c r="OY159" i="2" s="1"/>
  <c r="OY165" i="2" s="1"/>
  <c r="OX153" i="2"/>
  <c r="OX161" i="2"/>
  <c r="OW153" i="2"/>
  <c r="OW157" i="2" s="1"/>
  <c r="OV153" i="2"/>
  <c r="OU153" i="2"/>
  <c r="OU161" i="2" s="1"/>
  <c r="OT153" i="2"/>
  <c r="OT161" i="2"/>
  <c r="OS153" i="2"/>
  <c r="OS157" i="2" s="1"/>
  <c r="OR153" i="2"/>
  <c r="OR157" i="2"/>
  <c r="OQ153" i="2"/>
  <c r="OQ161" i="2" s="1"/>
  <c r="OP153" i="2"/>
  <c r="OP159" i="2"/>
  <c r="OO153" i="2"/>
  <c r="OO157" i="2" s="1"/>
  <c r="ON153" i="2"/>
  <c r="ON157" i="2"/>
  <c r="OM153" i="2"/>
  <c r="OM159" i="2" s="1"/>
  <c r="OM165" i="2" s="1"/>
  <c r="OL153" i="2"/>
  <c r="OL161" i="2"/>
  <c r="OK153" i="2"/>
  <c r="OK157" i="2" s="1"/>
  <c r="OJ153" i="2"/>
  <c r="OI153" i="2"/>
  <c r="OI161" i="2" s="1"/>
  <c r="OH153" i="2"/>
  <c r="OH161" i="2"/>
  <c r="OG153" i="2"/>
  <c r="OG157" i="2" s="1"/>
  <c r="OF153" i="2"/>
  <c r="OF161" i="2"/>
  <c r="OE153" i="2"/>
  <c r="OE161" i="2" s="1"/>
  <c r="OD153" i="2"/>
  <c r="OD159" i="2"/>
  <c r="OC153" i="2"/>
  <c r="OC161" i="2" s="1"/>
  <c r="OB153" i="2"/>
  <c r="OB157" i="2"/>
  <c r="OA153" i="2"/>
  <c r="OA159" i="2" s="1"/>
  <c r="OA165" i="2" s="1"/>
  <c r="NZ153" i="2"/>
  <c r="NZ161" i="2"/>
  <c r="NY153" i="2"/>
  <c r="NY161" i="2" s="1"/>
  <c r="NX153" i="2"/>
  <c r="NX159" i="2"/>
  <c r="NX165" i="2" s="1"/>
  <c r="NW153" i="2"/>
  <c r="NW161" i="2"/>
  <c r="NV153" i="2"/>
  <c r="NV161" i="2" s="1"/>
  <c r="NU153" i="2"/>
  <c r="NU159" i="2"/>
  <c r="NT153" i="2"/>
  <c r="NT161" i="2" s="1"/>
  <c r="NS153" i="2"/>
  <c r="NS161" i="2"/>
  <c r="NR153" i="2"/>
  <c r="NR159" i="2" s="1"/>
  <c r="NQ153" i="2"/>
  <c r="NQ161" i="2"/>
  <c r="NP153" i="2"/>
  <c r="NP157" i="2" s="1"/>
  <c r="NO153" i="2"/>
  <c r="NO159" i="2"/>
  <c r="NO165" i="2"/>
  <c r="PC151" i="2"/>
  <c r="PB151" i="2"/>
  <c r="PA151" i="2"/>
  <c r="OZ151" i="2"/>
  <c r="OY151" i="2"/>
  <c r="OX151" i="2"/>
  <c r="OW151" i="2"/>
  <c r="OV151" i="2"/>
  <c r="OU151" i="2"/>
  <c r="OT151" i="2"/>
  <c r="OS151" i="2"/>
  <c r="OR151" i="2"/>
  <c r="OQ151" i="2"/>
  <c r="OP151" i="2"/>
  <c r="OO151" i="2"/>
  <c r="ON151" i="2"/>
  <c r="OM151" i="2"/>
  <c r="OL151" i="2"/>
  <c r="OK151" i="2"/>
  <c r="OJ151" i="2"/>
  <c r="OI151" i="2"/>
  <c r="OH151" i="2"/>
  <c r="OG151" i="2"/>
  <c r="OF151" i="2"/>
  <c r="OE151" i="2"/>
  <c r="OD151" i="2"/>
  <c r="OC151" i="2"/>
  <c r="OB151" i="2"/>
  <c r="OA151" i="2"/>
  <c r="NZ151" i="2"/>
  <c r="NY151" i="2"/>
  <c r="NX151" i="2"/>
  <c r="NW151" i="2"/>
  <c r="NV151" i="2"/>
  <c r="NU151" i="2"/>
  <c r="NT151" i="2"/>
  <c r="NS151" i="2"/>
  <c r="NR151" i="2"/>
  <c r="NQ151" i="2"/>
  <c r="NP151" i="2"/>
  <c r="NO151" i="2"/>
  <c r="PB120" i="2"/>
  <c r="OY120" i="2"/>
  <c r="OV120" i="2"/>
  <c r="OS120" i="2"/>
  <c r="OP120" i="2"/>
  <c r="OM120" i="2"/>
  <c r="OJ120" i="2"/>
  <c r="OG120" i="2"/>
  <c r="OD120" i="2"/>
  <c r="OA120" i="2"/>
  <c r="NX120" i="2"/>
  <c r="NU120" i="2"/>
  <c r="NR120" i="2"/>
  <c r="NO120" i="2"/>
  <c r="PC118" i="2"/>
  <c r="PA118" i="2"/>
  <c r="OZ118" i="2"/>
  <c r="OX118" i="2"/>
  <c r="OW118" i="2"/>
  <c r="OU118" i="2"/>
  <c r="OT118" i="2"/>
  <c r="OR118" i="2"/>
  <c r="OQ118" i="2"/>
  <c r="OO118" i="2"/>
  <c r="ON118" i="2"/>
  <c r="OL118" i="2"/>
  <c r="OK118" i="2"/>
  <c r="OI118" i="2"/>
  <c r="OH118" i="2"/>
  <c r="OF118" i="2"/>
  <c r="OE118" i="2"/>
  <c r="OC118" i="2"/>
  <c r="OB118" i="2"/>
  <c r="NZ118" i="2"/>
  <c r="NY118" i="2"/>
  <c r="NW118" i="2"/>
  <c r="NV118" i="2"/>
  <c r="NT118" i="2"/>
  <c r="NS118" i="2"/>
  <c r="NQ118" i="2"/>
  <c r="NP118" i="2"/>
  <c r="PB114" i="2"/>
  <c r="OY114" i="2"/>
  <c r="OV114" i="2"/>
  <c r="OS114" i="2"/>
  <c r="OP114" i="2"/>
  <c r="OM114" i="2"/>
  <c r="OJ114" i="2"/>
  <c r="OG114" i="2"/>
  <c r="OD114" i="2"/>
  <c r="OA114" i="2"/>
  <c r="NX114" i="2"/>
  <c r="NU114" i="2"/>
  <c r="NR114" i="2"/>
  <c r="NO114" i="2"/>
  <c r="PB112" i="2"/>
  <c r="OY112" i="2"/>
  <c r="OV112" i="2"/>
  <c r="OV116" i="2"/>
  <c r="OS112" i="2"/>
  <c r="OP112" i="2"/>
  <c r="OM112" i="2"/>
  <c r="OM116" i="2"/>
  <c r="OJ112" i="2"/>
  <c r="OJ116" i="2" s="1"/>
  <c r="OG112" i="2"/>
  <c r="OD112" i="2"/>
  <c r="OD118" i="2" s="1"/>
  <c r="OA112" i="2"/>
  <c r="NX112" i="2"/>
  <c r="NX116" i="2"/>
  <c r="NU112" i="2"/>
  <c r="NR112" i="2"/>
  <c r="NO112" i="2"/>
  <c r="NO116" i="2"/>
  <c r="PC110" i="2"/>
  <c r="PA110" i="2"/>
  <c r="OZ110" i="2"/>
  <c r="OX110" i="2"/>
  <c r="OW110" i="2"/>
  <c r="OU110" i="2"/>
  <c r="OT110" i="2"/>
  <c r="OR110" i="2"/>
  <c r="OQ110" i="2"/>
  <c r="OO110" i="2"/>
  <c r="ON110" i="2"/>
  <c r="OL110" i="2"/>
  <c r="OK110" i="2"/>
  <c r="OI110" i="2"/>
  <c r="OH110" i="2"/>
  <c r="OF110" i="2"/>
  <c r="OE110" i="2"/>
  <c r="OC110" i="2"/>
  <c r="OB110" i="2"/>
  <c r="NZ110" i="2"/>
  <c r="NY110" i="2"/>
  <c r="NW110" i="2"/>
  <c r="NV110" i="2"/>
  <c r="NT110" i="2"/>
  <c r="NS110" i="2"/>
  <c r="NQ110" i="2"/>
  <c r="NP110" i="2"/>
  <c r="PB106" i="2"/>
  <c r="OY106" i="2"/>
  <c r="OV106" i="2"/>
  <c r="OS106" i="2"/>
  <c r="OP106" i="2"/>
  <c r="OM106" i="2"/>
  <c r="OM118" i="2" s="1"/>
  <c r="OJ106" i="2"/>
  <c r="OG106" i="2"/>
  <c r="OD106" i="2"/>
  <c r="OA106" i="2"/>
  <c r="OA118" i="2" s="1"/>
  <c r="NX106" i="2"/>
  <c r="NU106" i="2"/>
  <c r="NR106" i="2"/>
  <c r="NO106" i="2"/>
  <c r="NO118" i="2" s="1"/>
  <c r="PC104" i="2"/>
  <c r="PC108" i="2" s="1"/>
  <c r="PA104" i="2"/>
  <c r="OZ104" i="2"/>
  <c r="OX104" i="2"/>
  <c r="OW104" i="2"/>
  <c r="OU104" i="2"/>
  <c r="OU108" i="2" s="1"/>
  <c r="OT104" i="2"/>
  <c r="OR104" i="2"/>
  <c r="OR108" i="2"/>
  <c r="OQ104" i="2"/>
  <c r="OQ108" i="2" s="1"/>
  <c r="OO104" i="2"/>
  <c r="ON104" i="2"/>
  <c r="ON108" i="2" s="1"/>
  <c r="OL104" i="2"/>
  <c r="OK104" i="2"/>
  <c r="OI104" i="2"/>
  <c r="OI108" i="2" s="1"/>
  <c r="OH104" i="2"/>
  <c r="OF104" i="2"/>
  <c r="OE104" i="2"/>
  <c r="OE108" i="2" s="1"/>
  <c r="OC104" i="2"/>
  <c r="OB104" i="2"/>
  <c r="OB108" i="2"/>
  <c r="NZ104" i="2"/>
  <c r="NY104" i="2"/>
  <c r="NW104" i="2"/>
  <c r="NW108" i="2"/>
  <c r="NV104" i="2"/>
  <c r="NT104" i="2"/>
  <c r="NT108" i="2"/>
  <c r="NS104" i="2"/>
  <c r="NS108" i="2" s="1"/>
  <c r="NQ104" i="2"/>
  <c r="NP104" i="2"/>
  <c r="NP108" i="2"/>
  <c r="PB100" i="2"/>
  <c r="OY100" i="2"/>
  <c r="OV100" i="2"/>
  <c r="OS100" i="2"/>
  <c r="OP100" i="2"/>
  <c r="OM100" i="2"/>
  <c r="OJ100" i="2"/>
  <c r="OG100" i="2"/>
  <c r="OD100" i="2"/>
  <c r="OA100" i="2"/>
  <c r="NX100" i="2"/>
  <c r="NU100" i="2"/>
  <c r="NR100" i="2"/>
  <c r="NO100" i="2"/>
  <c r="PC98" i="2"/>
  <c r="PA98" i="2"/>
  <c r="OZ98" i="2"/>
  <c r="OX98" i="2"/>
  <c r="OX102" i="2"/>
  <c r="OW98" i="2"/>
  <c r="OU98" i="2"/>
  <c r="OT98" i="2"/>
  <c r="OR98" i="2"/>
  <c r="OQ98" i="2"/>
  <c r="OQ102" i="2" s="1"/>
  <c r="OO98" i="2"/>
  <c r="ON98" i="2"/>
  <c r="OL98" i="2"/>
  <c r="OK98" i="2"/>
  <c r="OI98" i="2"/>
  <c r="OI102" i="2"/>
  <c r="OH98" i="2"/>
  <c r="OH102" i="2" s="1"/>
  <c r="OF98" i="2"/>
  <c r="OE98" i="2"/>
  <c r="OC98" i="2"/>
  <c r="OC102" i="2" s="1"/>
  <c r="OB98" i="2"/>
  <c r="OB102" i="2"/>
  <c r="NZ98" i="2"/>
  <c r="NZ102" i="2" s="1"/>
  <c r="NY98" i="2"/>
  <c r="NY102" i="2"/>
  <c r="NW98" i="2"/>
  <c r="NV98" i="2"/>
  <c r="NT98" i="2"/>
  <c r="NT102" i="2"/>
  <c r="NS98" i="2"/>
  <c r="NS102" i="2" s="1"/>
  <c r="NQ98" i="2"/>
  <c r="NQ102" i="2"/>
  <c r="NP98" i="2"/>
  <c r="NP102" i="2" s="1"/>
  <c r="PB94" i="2"/>
  <c r="OY94" i="2"/>
  <c r="OV94" i="2"/>
  <c r="OS94" i="2"/>
  <c r="OP94" i="2"/>
  <c r="OM94" i="2"/>
  <c r="OJ94" i="2"/>
  <c r="OG94" i="2"/>
  <c r="OD94" i="2"/>
  <c r="OA94" i="2"/>
  <c r="NX94" i="2"/>
  <c r="NU94" i="2"/>
  <c r="NR94" i="2"/>
  <c r="NO94" i="2"/>
  <c r="PC92" i="2"/>
  <c r="PA92" i="2"/>
  <c r="OZ92" i="2"/>
  <c r="OX92" i="2"/>
  <c r="OW92" i="2"/>
  <c r="OU92" i="2"/>
  <c r="OU96" i="2" s="1"/>
  <c r="OT92" i="2"/>
  <c r="OR92" i="2"/>
  <c r="OQ92" i="2"/>
  <c r="OO92" i="2"/>
  <c r="ON92" i="2"/>
  <c r="ON100" i="2" s="1"/>
  <c r="OL92" i="2"/>
  <c r="OK92" i="2"/>
  <c r="OI92" i="2"/>
  <c r="OI96" i="2"/>
  <c r="OH92" i="2"/>
  <c r="OF92" i="2"/>
  <c r="OF96" i="2"/>
  <c r="OE92" i="2"/>
  <c r="OE96" i="2" s="1"/>
  <c r="OC92" i="2"/>
  <c r="OB92" i="2"/>
  <c r="NZ92" i="2"/>
  <c r="NY92" i="2"/>
  <c r="NW92" i="2"/>
  <c r="NW96" i="2" s="1"/>
  <c r="NV92" i="2"/>
  <c r="NT92" i="2"/>
  <c r="NS92" i="2"/>
  <c r="NS96" i="2"/>
  <c r="NQ92" i="2"/>
  <c r="NQ96" i="2" s="1"/>
  <c r="NP92" i="2"/>
  <c r="PB88" i="2"/>
  <c r="OY88" i="2"/>
  <c r="OV88" i="2"/>
  <c r="OS88" i="2"/>
  <c r="OP88" i="2"/>
  <c r="OM88" i="2"/>
  <c r="OJ88" i="2"/>
  <c r="OG88" i="2"/>
  <c r="OD88" i="2"/>
  <c r="OA88" i="2"/>
  <c r="NX88" i="2"/>
  <c r="NU88" i="2"/>
  <c r="NR88" i="2"/>
  <c r="NO88" i="2"/>
  <c r="PC86" i="2"/>
  <c r="PA86" i="2"/>
  <c r="OZ86" i="2"/>
  <c r="OZ90" i="2"/>
  <c r="OX86" i="2"/>
  <c r="OW86" i="2"/>
  <c r="OU86" i="2"/>
  <c r="OU90" i="2"/>
  <c r="OT86" i="2"/>
  <c r="OR86" i="2"/>
  <c r="OR90" i="2"/>
  <c r="OQ86" i="2"/>
  <c r="OO86" i="2"/>
  <c r="ON86" i="2"/>
  <c r="ON90" i="2"/>
  <c r="OL86" i="2"/>
  <c r="OK86" i="2"/>
  <c r="OI86" i="2"/>
  <c r="OI90" i="2"/>
  <c r="OH86" i="2"/>
  <c r="OF86" i="2"/>
  <c r="OF90" i="2" s="1"/>
  <c r="OE86" i="2"/>
  <c r="OC86" i="2"/>
  <c r="OC94" i="2" s="1"/>
  <c r="OB86" i="2"/>
  <c r="OB90" i="2" s="1"/>
  <c r="NZ86" i="2"/>
  <c r="NY86" i="2"/>
  <c r="NW86" i="2"/>
  <c r="NW90" i="2" s="1"/>
  <c r="NV86" i="2"/>
  <c r="NT86" i="2"/>
  <c r="NT90" i="2" s="1"/>
  <c r="NS86" i="2"/>
  <c r="NQ86" i="2"/>
  <c r="NP86" i="2"/>
  <c r="PB82" i="2"/>
  <c r="OY82" i="2"/>
  <c r="OV82" i="2"/>
  <c r="OS82" i="2"/>
  <c r="OP82" i="2"/>
  <c r="OM82" i="2"/>
  <c r="OJ82" i="2"/>
  <c r="OG82" i="2"/>
  <c r="OD82" i="2"/>
  <c r="OA82" i="2"/>
  <c r="NX82" i="2"/>
  <c r="NU82" i="2"/>
  <c r="NR82" i="2"/>
  <c r="NO82" i="2"/>
  <c r="PC80" i="2"/>
  <c r="PC84" i="2" s="1"/>
  <c r="PA80" i="2"/>
  <c r="PA84" i="2"/>
  <c r="OZ80" i="2"/>
  <c r="OX80" i="2"/>
  <c r="OW80" i="2"/>
  <c r="OW84" i="2"/>
  <c r="OU80" i="2"/>
  <c r="OT80" i="2"/>
  <c r="OR80" i="2"/>
  <c r="OQ80" i="2"/>
  <c r="OQ84" i="2" s="1"/>
  <c r="OO80" i="2"/>
  <c r="OO84" i="2"/>
  <c r="ON80" i="2"/>
  <c r="ON88" i="2" s="1"/>
  <c r="OL80" i="2"/>
  <c r="OK80" i="2"/>
  <c r="OI80" i="2"/>
  <c r="OI84" i="2"/>
  <c r="OH80" i="2"/>
  <c r="OF80" i="2"/>
  <c r="OE80" i="2"/>
  <c r="OE84" i="2"/>
  <c r="OC80" i="2"/>
  <c r="OB80" i="2"/>
  <c r="NZ80" i="2"/>
  <c r="NY80" i="2"/>
  <c r="NW80" i="2"/>
  <c r="NW84" i="2"/>
  <c r="NV80" i="2"/>
  <c r="NT80" i="2"/>
  <c r="NS80" i="2"/>
  <c r="NS84" i="2"/>
  <c r="NQ80" i="2"/>
  <c r="NP80" i="2"/>
  <c r="PB76" i="2"/>
  <c r="OY76" i="2"/>
  <c r="OV76" i="2"/>
  <c r="OS76" i="2"/>
  <c r="OP76" i="2"/>
  <c r="OM76" i="2"/>
  <c r="OJ76" i="2"/>
  <c r="OG76" i="2"/>
  <c r="OD76" i="2"/>
  <c r="OA76" i="2"/>
  <c r="NX76" i="2"/>
  <c r="NU76" i="2"/>
  <c r="NR76" i="2"/>
  <c r="NO76" i="2"/>
  <c r="PC74" i="2"/>
  <c r="PA74" i="2"/>
  <c r="PA78" i="2"/>
  <c r="OZ74" i="2"/>
  <c r="OX74" i="2"/>
  <c r="OX78" i="2" s="1"/>
  <c r="OW74" i="2"/>
  <c r="OU74" i="2"/>
  <c r="OT74" i="2"/>
  <c r="OT78" i="2" s="1"/>
  <c r="OR74" i="2"/>
  <c r="OQ74" i="2"/>
  <c r="OQ82" i="2" s="1"/>
  <c r="OO74" i="2"/>
  <c r="ON74" i="2"/>
  <c r="OL74" i="2"/>
  <c r="OL78" i="2"/>
  <c r="OK74" i="2"/>
  <c r="OK78" i="2" s="1"/>
  <c r="OI74" i="2"/>
  <c r="OH74" i="2"/>
  <c r="OH78" i="2" s="1"/>
  <c r="OF74" i="2"/>
  <c r="OE74" i="2"/>
  <c r="OC74" i="2"/>
  <c r="OC88" i="2" s="1"/>
  <c r="OB74" i="2"/>
  <c r="NZ74" i="2"/>
  <c r="NZ78" i="2"/>
  <c r="NY74" i="2"/>
  <c r="NW74" i="2"/>
  <c r="NV74" i="2"/>
  <c r="NV78" i="2"/>
  <c r="NT74" i="2"/>
  <c r="NT82" i="2" s="1"/>
  <c r="NS74" i="2"/>
  <c r="NQ74" i="2"/>
  <c r="NP74" i="2"/>
  <c r="PC70" i="2"/>
  <c r="PB70" i="2"/>
  <c r="PA70" i="2"/>
  <c r="OZ70" i="2"/>
  <c r="OY70" i="2"/>
  <c r="OX70" i="2"/>
  <c r="OW70" i="2"/>
  <c r="OV70" i="2"/>
  <c r="OU70" i="2"/>
  <c r="OT70" i="2"/>
  <c r="OS70" i="2"/>
  <c r="OR70" i="2"/>
  <c r="OQ70" i="2"/>
  <c r="OP70" i="2"/>
  <c r="OO70" i="2"/>
  <c r="ON70" i="2"/>
  <c r="OM70" i="2"/>
  <c r="OL70" i="2"/>
  <c r="OK70" i="2"/>
  <c r="OJ70" i="2"/>
  <c r="OI70" i="2"/>
  <c r="OH70" i="2"/>
  <c r="OG70" i="2"/>
  <c r="OF70" i="2"/>
  <c r="OE70" i="2"/>
  <c r="OD70" i="2"/>
  <c r="OC70" i="2"/>
  <c r="OB70" i="2"/>
  <c r="OA70" i="2"/>
  <c r="NZ70" i="2"/>
  <c r="NY70" i="2"/>
  <c r="NX70" i="2"/>
  <c r="NW70" i="2"/>
  <c r="NV70" i="2"/>
  <c r="NU70" i="2"/>
  <c r="NT70" i="2"/>
  <c r="NS70" i="2"/>
  <c r="NR70" i="2"/>
  <c r="NQ70" i="2"/>
  <c r="NP70" i="2"/>
  <c r="NO70" i="2"/>
  <c r="PC68" i="2"/>
  <c r="PC76" i="2"/>
  <c r="PB68" i="2"/>
  <c r="PB74" i="2" s="1"/>
  <c r="PA68" i="2"/>
  <c r="PA72" i="2"/>
  <c r="OZ68" i="2"/>
  <c r="OZ76" i="2" s="1"/>
  <c r="OY68" i="2"/>
  <c r="OY72" i="2"/>
  <c r="OX68" i="2"/>
  <c r="OX76" i="2" s="1"/>
  <c r="OW68" i="2"/>
  <c r="OW72" i="2"/>
  <c r="OV68" i="2"/>
  <c r="OV74" i="2" s="1"/>
  <c r="OU68" i="2"/>
  <c r="OU76" i="2"/>
  <c r="OT68" i="2"/>
  <c r="OT76" i="2" s="1"/>
  <c r="OS68" i="2"/>
  <c r="OS72" i="2"/>
  <c r="OR68" i="2"/>
  <c r="OR76" i="2" s="1"/>
  <c r="OQ68" i="2"/>
  <c r="OQ76" i="2"/>
  <c r="OP68" i="2"/>
  <c r="OP74" i="2" s="1"/>
  <c r="OO68" i="2"/>
  <c r="OO72" i="2"/>
  <c r="ON68" i="2"/>
  <c r="ON76" i="2" s="1"/>
  <c r="OM68" i="2"/>
  <c r="OM74" i="2"/>
  <c r="OM80" i="2" s="1"/>
  <c r="OM84" i="2" s="1"/>
  <c r="OL68" i="2"/>
  <c r="OL76" i="2"/>
  <c r="OK68" i="2"/>
  <c r="OJ68" i="2"/>
  <c r="OJ74" i="2"/>
  <c r="OI68" i="2"/>
  <c r="OH68" i="2"/>
  <c r="OH76" i="2"/>
  <c r="OG68" i="2"/>
  <c r="OG72" i="2" s="1"/>
  <c r="OF68" i="2"/>
  <c r="OF76" i="2"/>
  <c r="OE68" i="2"/>
  <c r="OD68" i="2"/>
  <c r="OD74" i="2"/>
  <c r="OC68" i="2"/>
  <c r="OC72" i="2" s="1"/>
  <c r="OB68" i="2"/>
  <c r="OB76" i="2"/>
  <c r="OA68" i="2"/>
  <c r="NZ68" i="2"/>
  <c r="NZ76" i="2"/>
  <c r="NY68" i="2"/>
  <c r="NY72" i="2" s="1"/>
  <c r="NX68" i="2"/>
  <c r="NX74" i="2"/>
  <c r="NW68" i="2"/>
  <c r="NW76" i="2" s="1"/>
  <c r="NV68" i="2"/>
  <c r="NV76" i="2"/>
  <c r="NU68" i="2"/>
  <c r="NU72" i="2" s="1"/>
  <c r="NT68" i="2"/>
  <c r="NT76" i="2"/>
  <c r="NS68" i="2"/>
  <c r="NS76" i="2" s="1"/>
  <c r="NR68" i="2"/>
  <c r="NR74" i="2"/>
  <c r="NR80" i="2" s="1"/>
  <c r="NQ68" i="2"/>
  <c r="NQ72" i="2" s="1"/>
  <c r="NP68" i="2"/>
  <c r="NP76" i="2"/>
  <c r="NO68" i="2"/>
  <c r="NO74" i="2" s="1"/>
  <c r="NO80" i="2" s="1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OA37" i="2"/>
  <c r="NZ37" i="2"/>
  <c r="NY37" i="2"/>
  <c r="NX37" i="2"/>
  <c r="NW37" i="2"/>
  <c r="NV37" i="2"/>
  <c r="NU37" i="2"/>
  <c r="NT37" i="2"/>
  <c r="NS37" i="2"/>
  <c r="NR37" i="2"/>
  <c r="NQ37" i="2"/>
  <c r="NP37" i="2"/>
  <c r="NO37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B37" i="2"/>
  <c r="NA37" i="2"/>
  <c r="MZ37" i="2"/>
  <c r="OD37" i="2" s="1"/>
  <c r="MY37" i="2"/>
  <c r="MX37" i="2"/>
  <c r="MW37" i="2"/>
  <c r="OA36" i="2"/>
  <c r="NZ36" i="2"/>
  <c r="NY36" i="2"/>
  <c r="NX36" i="2"/>
  <c r="NW36" i="2"/>
  <c r="NV36" i="2"/>
  <c r="NU36" i="2"/>
  <c r="NT36" i="2"/>
  <c r="NS36" i="2"/>
  <c r="NR36" i="2"/>
  <c r="NQ36" i="2"/>
  <c r="NP36" i="2"/>
  <c r="NO36" i="2"/>
  <c r="NN36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OD35" i="2"/>
  <c r="OC35" i="2"/>
  <c r="OB35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OD33" i="2"/>
  <c r="OC33" i="2"/>
  <c r="OB33" i="2"/>
  <c r="OD32" i="2"/>
  <c r="OC32" i="2"/>
  <c r="OB32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OC31" i="2" s="1"/>
  <c r="MW31" i="2"/>
  <c r="OD30" i="2"/>
  <c r="OC30" i="2"/>
  <c r="OB30" i="2"/>
  <c r="OD29" i="2"/>
  <c r="OC29" i="2"/>
  <c r="OB29" i="2"/>
  <c r="OD28" i="2"/>
  <c r="OC28" i="2"/>
  <c r="OB28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OD26" i="2"/>
  <c r="OC26" i="2"/>
  <c r="OB26" i="2"/>
  <c r="OD25" i="2"/>
  <c r="OC25" i="2"/>
  <c r="OB25" i="2"/>
  <c r="OD24" i="2"/>
  <c r="OC24" i="2"/>
  <c r="OB24" i="2"/>
  <c r="OD23" i="2"/>
  <c r="OC23" i="2"/>
  <c r="OB23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OD21" i="2"/>
  <c r="OC21" i="2"/>
  <c r="OB21" i="2"/>
  <c r="OD20" i="2"/>
  <c r="OC20" i="2"/>
  <c r="OB20" i="2"/>
  <c r="OD19" i="2"/>
  <c r="OC19" i="2"/>
  <c r="OB19" i="2"/>
  <c r="OD18" i="2"/>
  <c r="OC18" i="2"/>
  <c r="OB18" i="2"/>
  <c r="OD17" i="2"/>
  <c r="OC17" i="2"/>
  <c r="OB17" i="2"/>
  <c r="OA16" i="2"/>
  <c r="NZ16" i="2"/>
  <c r="NY16" i="2"/>
  <c r="NX16" i="2"/>
  <c r="NW16" i="2"/>
  <c r="NV16" i="2"/>
  <c r="NU16" i="2"/>
  <c r="NT16" i="2"/>
  <c r="NS16" i="2"/>
  <c r="NR16" i="2"/>
  <c r="NQ16" i="2"/>
  <c r="NP16" i="2"/>
  <c r="NO16" i="2"/>
  <c r="NN16" i="2"/>
  <c r="NM16" i="2"/>
  <c r="NL16" i="2"/>
  <c r="NK16" i="2"/>
  <c r="NJ16" i="2"/>
  <c r="NI16" i="2"/>
  <c r="NH16" i="2"/>
  <c r="NG16" i="2"/>
  <c r="NF16" i="2"/>
  <c r="NE16" i="2"/>
  <c r="ND16" i="2"/>
  <c r="NC16" i="2"/>
  <c r="NB16" i="2"/>
  <c r="NA16" i="2"/>
  <c r="MZ16" i="2"/>
  <c r="MY16" i="2"/>
  <c r="MX16" i="2"/>
  <c r="MW16" i="2"/>
  <c r="OD15" i="2"/>
  <c r="OC15" i="2"/>
  <c r="OB15" i="2"/>
  <c r="OD14" i="2"/>
  <c r="OC14" i="2"/>
  <c r="OB14" i="2"/>
  <c r="OD13" i="2"/>
  <c r="OC13" i="2"/>
  <c r="OB13" i="2"/>
  <c r="OD12" i="2"/>
  <c r="OC12" i="2"/>
  <c r="OB12" i="2"/>
  <c r="OD11" i="2"/>
  <c r="OC11" i="2"/>
  <c r="OB11" i="2"/>
  <c r="OD10" i="2"/>
  <c r="OC10" i="2"/>
  <c r="OB10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OD8" i="2"/>
  <c r="OC8" i="2"/>
  <c r="OB8" i="2"/>
  <c r="OD7" i="2"/>
  <c r="OC7" i="2"/>
  <c r="OB7" i="2"/>
  <c r="OD6" i="2"/>
  <c r="OC6" i="2"/>
  <c r="OB6" i="2"/>
  <c r="OD5" i="2"/>
  <c r="OC5" i="2"/>
  <c r="OB5" i="2"/>
  <c r="OD4" i="2"/>
  <c r="OC4" i="2"/>
  <c r="OB4" i="2"/>
  <c r="OD3" i="2"/>
  <c r="OC3" i="2"/>
  <c r="OB3" i="2"/>
  <c r="OD2" i="2"/>
  <c r="OC2" i="2"/>
  <c r="OB2" i="2"/>
  <c r="LA37" i="2"/>
  <c r="LA36" i="2"/>
  <c r="LA34" i="2"/>
  <c r="LA31" i="2"/>
  <c r="LA27" i="2"/>
  <c r="LA22" i="2"/>
  <c r="LA16" i="2"/>
  <c r="LA9" i="2"/>
  <c r="ME37" i="2"/>
  <c r="MD37" i="2"/>
  <c r="MC37" i="2"/>
  <c r="MB37" i="2"/>
  <c r="MA37" i="2"/>
  <c r="ME36" i="2"/>
  <c r="MD36" i="2"/>
  <c r="MC36" i="2"/>
  <c r="MB36" i="2"/>
  <c r="MA36" i="2"/>
  <c r="ME34" i="2"/>
  <c r="MD34" i="2"/>
  <c r="MC34" i="2"/>
  <c r="MB34" i="2"/>
  <c r="MA34" i="2"/>
  <c r="ME31" i="2"/>
  <c r="MD31" i="2"/>
  <c r="MC31" i="2"/>
  <c r="MB31" i="2"/>
  <c r="MA31" i="2"/>
  <c r="ME27" i="2"/>
  <c r="MD27" i="2"/>
  <c r="MC27" i="2"/>
  <c r="MB27" i="2"/>
  <c r="MA27" i="2"/>
  <c r="ME22" i="2"/>
  <c r="MD22" i="2"/>
  <c r="MC22" i="2"/>
  <c r="MB22" i="2"/>
  <c r="MA22" i="2"/>
  <c r="ME16" i="2"/>
  <c r="MD16" i="2"/>
  <c r="MC16" i="2"/>
  <c r="MB16" i="2"/>
  <c r="MA16" i="2"/>
  <c r="ME9" i="2"/>
  <c r="MD9" i="2"/>
  <c r="MC9" i="2"/>
  <c r="MB9" i="2"/>
  <c r="MA9" i="2"/>
  <c r="LZ37" i="2"/>
  <c r="LY37" i="2"/>
  <c r="LX37" i="2"/>
  <c r="LW37" i="2"/>
  <c r="LV37" i="2"/>
  <c r="LZ36" i="2"/>
  <c r="LY36" i="2"/>
  <c r="LX36" i="2"/>
  <c r="LW36" i="2"/>
  <c r="LV36" i="2"/>
  <c r="LZ34" i="2"/>
  <c r="LY34" i="2"/>
  <c r="LX34" i="2"/>
  <c r="LW34" i="2"/>
  <c r="LV34" i="2"/>
  <c r="LZ31" i="2"/>
  <c r="LY31" i="2"/>
  <c r="LX31" i="2"/>
  <c r="LV31" i="2"/>
  <c r="LZ27" i="2"/>
  <c r="LY27" i="2"/>
  <c r="LX27" i="2"/>
  <c r="LW27" i="2"/>
  <c r="LV27" i="2"/>
  <c r="LZ22" i="2"/>
  <c r="LY22" i="2"/>
  <c r="LX22" i="2"/>
  <c r="LW22" i="2"/>
  <c r="LV22" i="2"/>
  <c r="LZ16" i="2"/>
  <c r="LY16" i="2"/>
  <c r="LX16" i="2"/>
  <c r="LW16" i="2"/>
  <c r="LV16" i="2"/>
  <c r="LZ9" i="2"/>
  <c r="LY9" i="2"/>
  <c r="LX9" i="2"/>
  <c r="LW9" i="2"/>
  <c r="LV9" i="2"/>
  <c r="LS37" i="2"/>
  <c r="LR37" i="2"/>
  <c r="LQ37" i="2"/>
  <c r="LP37" i="2"/>
  <c r="LO37" i="2"/>
  <c r="LS36" i="2"/>
  <c r="LR36" i="2"/>
  <c r="LQ36" i="2"/>
  <c r="LP36" i="2"/>
  <c r="LO36" i="2"/>
  <c r="LS34" i="2"/>
  <c r="LR34" i="2"/>
  <c r="LQ34" i="2"/>
  <c r="LP34" i="2"/>
  <c r="LO34" i="2"/>
  <c r="LS31" i="2"/>
  <c r="LR31" i="2"/>
  <c r="LQ31" i="2"/>
  <c r="LP31" i="2"/>
  <c r="LO31" i="2"/>
  <c r="LS27" i="2"/>
  <c r="LR27" i="2"/>
  <c r="LQ27" i="2"/>
  <c r="LP27" i="2"/>
  <c r="LO27" i="2"/>
  <c r="LS22" i="2"/>
  <c r="LR22" i="2"/>
  <c r="LQ22" i="2"/>
  <c r="LP22" i="2"/>
  <c r="LO22" i="2"/>
  <c r="LS16" i="2"/>
  <c r="LR16" i="2"/>
  <c r="LQ16" i="2"/>
  <c r="LP16" i="2"/>
  <c r="LO16" i="2"/>
  <c r="LS9" i="2"/>
  <c r="LR9" i="2"/>
  <c r="LQ9" i="2"/>
  <c r="LP9" i="2"/>
  <c r="LO9" i="2"/>
  <c r="LL37" i="2"/>
  <c r="LK37" i="2"/>
  <c r="LJ37" i="2"/>
  <c r="LI37" i="2"/>
  <c r="LH37" i="2"/>
  <c r="LL36" i="2"/>
  <c r="LK36" i="2"/>
  <c r="LJ36" i="2"/>
  <c r="LI36" i="2"/>
  <c r="LH36" i="2"/>
  <c r="LL34" i="2"/>
  <c r="LK34" i="2"/>
  <c r="LJ34" i="2"/>
  <c r="LI34" i="2"/>
  <c r="LH34" i="2"/>
  <c r="LL31" i="2"/>
  <c r="LK31" i="2"/>
  <c r="LJ31" i="2"/>
  <c r="LI31" i="2"/>
  <c r="LH31" i="2"/>
  <c r="LL27" i="2"/>
  <c r="LK27" i="2"/>
  <c r="LJ27" i="2"/>
  <c r="LI27" i="2"/>
  <c r="LH27" i="2"/>
  <c r="LL22" i="2"/>
  <c r="LK22" i="2"/>
  <c r="LJ22" i="2"/>
  <c r="LI22" i="2"/>
  <c r="LH22" i="2"/>
  <c r="LL16" i="2"/>
  <c r="LK16" i="2"/>
  <c r="LJ16" i="2"/>
  <c r="LI16" i="2"/>
  <c r="LH16" i="2"/>
  <c r="LL9" i="2"/>
  <c r="LK9" i="2"/>
  <c r="LJ9" i="2"/>
  <c r="LI9" i="2"/>
  <c r="LH9" i="2"/>
  <c r="LF37" i="2"/>
  <c r="LF36" i="2"/>
  <c r="LF34" i="2"/>
  <c r="LF31" i="2"/>
  <c r="LF27" i="2"/>
  <c r="LF22" i="2"/>
  <c r="LF16" i="2"/>
  <c r="LF9" i="2"/>
  <c r="LE37" i="2"/>
  <c r="LE36" i="2"/>
  <c r="LE34" i="2"/>
  <c r="LE31" i="2"/>
  <c r="LE27" i="2"/>
  <c r="LE22" i="2"/>
  <c r="LE16" i="2"/>
  <c r="LE9" i="2"/>
  <c r="LD37" i="2"/>
  <c r="LD36" i="2"/>
  <c r="LD34" i="2"/>
  <c r="LD31" i="2"/>
  <c r="LD27" i="2"/>
  <c r="LD22" i="2"/>
  <c r="LD16" i="2"/>
  <c r="LD9" i="2"/>
  <c r="LC37" i="2"/>
  <c r="LC36" i="2"/>
  <c r="LC34" i="2"/>
  <c r="LC31" i="2"/>
  <c r="LC27" i="2"/>
  <c r="LC22" i="2"/>
  <c r="LC16" i="2"/>
  <c r="LC9" i="2"/>
  <c r="LB37" i="2"/>
  <c r="LB36" i="2"/>
  <c r="LB34" i="2"/>
  <c r="LB31" i="2"/>
  <c r="LB27" i="2"/>
  <c r="LB22" i="2"/>
  <c r="LB16" i="2"/>
  <c r="LB9" i="2"/>
  <c r="JO205" i="2"/>
  <c r="JO195" i="2"/>
  <c r="JO199" i="2"/>
  <c r="JO193" i="2"/>
  <c r="JO189" i="2"/>
  <c r="JO203" i="2"/>
  <c r="JO183" i="2"/>
  <c r="JO201" i="2"/>
  <c r="JO191" i="2"/>
  <c r="JO197" i="2"/>
  <c r="JO185" i="2"/>
  <c r="JO177" i="2"/>
  <c r="JO187" i="2"/>
  <c r="JO175" i="2"/>
  <c r="JO179" i="2"/>
  <c r="JO181" i="2"/>
  <c r="JO171" i="2"/>
  <c r="JO167" i="2"/>
  <c r="JO173" i="2"/>
  <c r="JO169" i="2"/>
  <c r="JO165" i="2"/>
  <c r="JO161" i="2"/>
  <c r="JO159" i="2"/>
  <c r="JO153" i="2"/>
  <c r="JO163" i="2"/>
  <c r="JO157" i="2"/>
  <c r="JO155" i="2"/>
  <c r="JO151" i="2"/>
  <c r="JO116" i="2"/>
  <c r="JO120" i="2"/>
  <c r="JO118" i="2"/>
  <c r="JO110" i="2"/>
  <c r="JO112" i="2"/>
  <c r="JO114" i="2"/>
  <c r="JO106" i="2"/>
  <c r="JO108" i="2"/>
  <c r="JO102" i="2"/>
  <c r="JO104" i="2"/>
  <c r="JO100" i="2"/>
  <c r="JO98" i="2"/>
  <c r="JO96" i="2"/>
  <c r="JO94" i="2"/>
  <c r="JO92" i="2"/>
  <c r="JO88" i="2"/>
  <c r="JO90" i="2"/>
  <c r="JO86" i="2"/>
  <c r="JO84" i="2"/>
  <c r="JO82" i="2"/>
  <c r="JO80" i="2"/>
  <c r="JO76" i="2"/>
  <c r="JO78" i="2"/>
  <c r="JO74" i="2"/>
  <c r="JO72" i="2"/>
  <c r="JO70" i="2"/>
  <c r="JO68" i="2"/>
  <c r="JO66" i="2"/>
  <c r="LU37" i="2"/>
  <c r="LT37" i="2"/>
  <c r="LN37" i="2"/>
  <c r="LM37" i="2"/>
  <c r="LG37" i="2"/>
  <c r="LU36" i="2"/>
  <c r="LT36" i="2"/>
  <c r="LN36" i="2"/>
  <c r="LM36" i="2"/>
  <c r="LG36" i="2"/>
  <c r="MH35" i="2"/>
  <c r="MG35" i="2"/>
  <c r="MF35" i="2"/>
  <c r="LU34" i="2"/>
  <c r="LT34" i="2"/>
  <c r="LN34" i="2"/>
  <c r="LM34" i="2"/>
  <c r="LG34" i="2"/>
  <c r="MH33" i="2"/>
  <c r="MG33" i="2"/>
  <c r="MF33" i="2"/>
  <c r="MH32" i="2"/>
  <c r="MG32" i="2"/>
  <c r="MF32" i="2"/>
  <c r="LU31" i="2"/>
  <c r="LT31" i="2"/>
  <c r="LN31" i="2"/>
  <c r="LM31" i="2"/>
  <c r="LG31" i="2"/>
  <c r="MH30" i="2"/>
  <c r="MG30" i="2"/>
  <c r="MF30" i="2"/>
  <c r="MH29" i="2"/>
  <c r="MG29" i="2"/>
  <c r="MF29" i="2"/>
  <c r="MH28" i="2"/>
  <c r="MG28" i="2"/>
  <c r="MF28" i="2"/>
  <c r="LU27" i="2"/>
  <c r="LT27" i="2"/>
  <c r="LN27" i="2"/>
  <c r="LM27" i="2"/>
  <c r="LG27" i="2"/>
  <c r="MH26" i="2"/>
  <c r="MG26" i="2"/>
  <c r="MF26" i="2"/>
  <c r="MH25" i="2"/>
  <c r="MG25" i="2"/>
  <c r="MF25" i="2"/>
  <c r="MH24" i="2"/>
  <c r="MG24" i="2"/>
  <c r="MF24" i="2"/>
  <c r="MH23" i="2"/>
  <c r="MG23" i="2"/>
  <c r="MF23" i="2"/>
  <c r="LU22" i="2"/>
  <c r="LT22" i="2"/>
  <c r="LN22" i="2"/>
  <c r="LM22" i="2"/>
  <c r="LG22" i="2"/>
  <c r="MH21" i="2"/>
  <c r="MG21" i="2"/>
  <c r="MF21" i="2"/>
  <c r="MH20" i="2"/>
  <c r="MG20" i="2"/>
  <c r="MF20" i="2"/>
  <c r="MH19" i="2"/>
  <c r="MG19" i="2"/>
  <c r="MF19" i="2"/>
  <c r="MH18" i="2"/>
  <c r="MG18" i="2"/>
  <c r="MF18" i="2"/>
  <c r="MH17" i="2"/>
  <c r="MG17" i="2"/>
  <c r="MF17" i="2"/>
  <c r="LU16" i="2"/>
  <c r="LT16" i="2"/>
  <c r="LN16" i="2"/>
  <c r="LM16" i="2"/>
  <c r="LG16" i="2"/>
  <c r="MH15" i="2"/>
  <c r="MG15" i="2"/>
  <c r="MF15" i="2"/>
  <c r="MH14" i="2"/>
  <c r="MG14" i="2"/>
  <c r="MF14" i="2"/>
  <c r="MH13" i="2"/>
  <c r="MG13" i="2"/>
  <c r="MF13" i="2"/>
  <c r="MH12" i="2"/>
  <c r="MG12" i="2"/>
  <c r="MF12" i="2"/>
  <c r="MH11" i="2"/>
  <c r="MG11" i="2"/>
  <c r="MF11" i="2"/>
  <c r="MH10" i="2"/>
  <c r="MG10" i="2"/>
  <c r="MF10" i="2"/>
  <c r="LU9" i="2"/>
  <c r="LT9" i="2"/>
  <c r="LN9" i="2"/>
  <c r="LM9" i="2"/>
  <c r="LG9" i="2"/>
  <c r="MH8" i="2"/>
  <c r="MG8" i="2"/>
  <c r="MF8" i="2"/>
  <c r="MH7" i="2"/>
  <c r="MG7" i="2"/>
  <c r="MF7" i="2"/>
  <c r="MH6" i="2"/>
  <c r="MG6" i="2"/>
  <c r="MF6" i="2"/>
  <c r="MH5" i="2"/>
  <c r="MG5" i="2"/>
  <c r="MF5" i="2"/>
  <c r="MH4" i="2"/>
  <c r="MG4" i="2"/>
  <c r="MF4" i="2"/>
  <c r="MH3" i="2"/>
  <c r="MG3" i="2"/>
  <c r="MF3" i="2"/>
  <c r="MH2" i="2"/>
  <c r="MG2" i="2"/>
  <c r="MF2" i="2"/>
  <c r="JN197" i="2"/>
  <c r="JN201" i="2"/>
  <c r="JN205" i="2"/>
  <c r="JN187" i="2"/>
  <c r="JN195" i="2"/>
  <c r="JN185" i="2"/>
  <c r="JN199" i="2"/>
  <c r="JN191" i="2"/>
  <c r="JN183" i="2"/>
  <c r="JN193" i="2"/>
  <c r="JN189" i="2"/>
  <c r="JN203" i="2"/>
  <c r="JN169" i="2"/>
  <c r="JN175" i="2"/>
  <c r="JN177" i="2"/>
  <c r="JN181" i="2"/>
  <c r="JN173" i="2"/>
  <c r="JN179" i="2"/>
  <c r="JN165" i="2"/>
  <c r="JN171" i="2"/>
  <c r="JN163" i="2"/>
  <c r="JN167" i="2"/>
  <c r="JN157" i="2"/>
  <c r="JN159" i="2"/>
  <c r="JN155" i="2"/>
  <c r="JN161" i="2"/>
  <c r="JN153" i="2"/>
  <c r="JN151" i="2"/>
  <c r="JN118" i="2"/>
  <c r="JN120" i="2"/>
  <c r="JN116" i="2"/>
  <c r="JN110" i="2"/>
  <c r="JN112" i="2"/>
  <c r="JN106" i="2"/>
  <c r="JN114" i="2"/>
  <c r="JN108" i="2"/>
  <c r="JN104" i="2"/>
  <c r="JN102" i="2"/>
  <c r="JN100" i="2"/>
  <c r="JN98" i="2"/>
  <c r="JN92" i="2"/>
  <c r="JN90" i="2"/>
  <c r="JN96" i="2"/>
  <c r="JN94" i="2"/>
  <c r="JN84" i="2"/>
  <c r="JN82" i="2"/>
  <c r="JN88" i="2"/>
  <c r="JN86" i="2"/>
  <c r="JN80" i="2"/>
  <c r="JN78" i="2"/>
  <c r="JN76" i="2"/>
  <c r="JN74" i="2"/>
  <c r="JN72" i="2"/>
  <c r="JN70" i="2"/>
  <c r="JN68" i="2"/>
  <c r="JN66" i="2"/>
  <c r="JM201" i="2"/>
  <c r="JM205" i="2"/>
  <c r="JM203" i="2"/>
  <c r="JM195" i="2"/>
  <c r="JM191" i="2"/>
  <c r="JM199" i="2"/>
  <c r="JM197" i="2"/>
  <c r="JM193" i="2"/>
  <c r="JM189" i="2"/>
  <c r="JM187" i="2"/>
  <c r="JM185" i="2"/>
  <c r="JM183" i="2"/>
  <c r="JM181" i="2"/>
  <c r="JM177" i="2"/>
  <c r="JM173" i="2"/>
  <c r="JM171" i="2"/>
  <c r="JM179" i="2"/>
  <c r="JM175" i="2"/>
  <c r="JM169" i="2"/>
  <c r="JM167" i="2"/>
  <c r="JM165" i="2"/>
  <c r="JM163" i="2"/>
  <c r="JM157" i="2"/>
  <c r="JM161" i="2"/>
  <c r="JM159" i="2"/>
  <c r="JM155" i="2"/>
  <c r="JM151" i="2"/>
  <c r="JM153" i="2"/>
  <c r="JM120" i="2"/>
  <c r="JM118" i="2"/>
  <c r="JM114" i="2"/>
  <c r="JM110" i="2"/>
  <c r="JM108" i="2"/>
  <c r="JM116" i="2"/>
  <c r="JM106" i="2"/>
  <c r="JM112" i="2"/>
  <c r="JM104" i="2"/>
  <c r="JM100" i="2"/>
  <c r="JM98" i="2"/>
  <c r="JM102" i="2"/>
  <c r="JM96" i="2"/>
  <c r="JM90" i="2"/>
  <c r="JM94" i="2"/>
  <c r="JM92" i="2"/>
  <c r="JM86" i="2"/>
  <c r="JM84" i="2"/>
  <c r="JM88" i="2"/>
  <c r="JM82" i="2"/>
  <c r="JM78" i="2"/>
  <c r="JM80" i="2"/>
  <c r="JM76" i="2"/>
  <c r="JM74" i="2"/>
  <c r="JM72" i="2"/>
  <c r="JM70" i="2"/>
  <c r="JM68" i="2"/>
  <c r="JM66" i="2"/>
  <c r="JL205" i="2"/>
  <c r="JL203" i="2"/>
  <c r="JL201" i="2"/>
  <c r="JL199" i="2"/>
  <c r="JL197" i="2"/>
  <c r="JL195" i="2"/>
  <c r="JL193" i="2"/>
  <c r="JL191" i="2"/>
  <c r="JL189" i="2"/>
  <c r="JL187" i="2"/>
  <c r="JL185" i="2"/>
  <c r="JL183" i="2"/>
  <c r="JL181" i="2"/>
  <c r="JL179" i="2"/>
  <c r="JL177" i="2"/>
  <c r="JL175" i="2"/>
  <c r="JL173" i="2"/>
  <c r="JL171" i="2"/>
  <c r="JL169" i="2"/>
  <c r="JL167" i="2"/>
  <c r="JL165" i="2"/>
  <c r="JL163" i="2"/>
  <c r="JL161" i="2"/>
  <c r="JL159" i="2"/>
  <c r="JL157" i="2"/>
  <c r="JL155" i="2"/>
  <c r="JL153" i="2"/>
  <c r="JL151" i="2"/>
  <c r="JL120" i="2"/>
  <c r="JL118" i="2"/>
  <c r="JL116" i="2"/>
  <c r="JL114" i="2"/>
  <c r="JL110" i="2"/>
  <c r="JL112" i="2"/>
  <c r="JL106" i="2"/>
  <c r="JL108" i="2"/>
  <c r="JL104" i="2"/>
  <c r="JL102" i="2"/>
  <c r="JL100" i="2"/>
  <c r="JL98" i="2"/>
  <c r="JL96" i="2"/>
  <c r="JL94" i="2"/>
  <c r="JL92" i="2"/>
  <c r="JL90" i="2"/>
  <c r="JL88" i="2"/>
  <c r="JL86" i="2"/>
  <c r="JL84" i="2"/>
  <c r="JL82" i="2"/>
  <c r="JL80" i="2"/>
  <c r="JL78" i="2"/>
  <c r="JL76" i="2"/>
  <c r="JL74" i="2"/>
  <c r="JL72" i="2"/>
  <c r="JL70" i="2"/>
  <c r="JL68" i="2"/>
  <c r="JL66" i="2"/>
  <c r="JK203" i="2"/>
  <c r="JK205" i="2"/>
  <c r="JK201" i="2"/>
  <c r="JK197" i="2"/>
  <c r="JK183" i="2"/>
  <c r="JK199" i="2"/>
  <c r="JK191" i="2"/>
  <c r="JK187" i="2"/>
  <c r="JK185" i="2"/>
  <c r="JK189" i="2"/>
  <c r="JK193" i="2"/>
  <c r="JK195" i="2"/>
  <c r="JK175" i="2"/>
  <c r="JK177" i="2"/>
  <c r="JK171" i="2"/>
  <c r="JK173" i="2"/>
  <c r="JK179" i="2"/>
  <c r="JK181" i="2"/>
  <c r="JK167" i="2"/>
  <c r="JK163" i="2"/>
  <c r="JK169" i="2"/>
  <c r="JK165" i="2"/>
  <c r="JK161" i="2"/>
  <c r="JK155" i="2"/>
  <c r="JK157" i="2"/>
  <c r="JK159" i="2"/>
  <c r="JK153" i="2"/>
  <c r="JK151" i="2"/>
  <c r="JK118" i="2"/>
  <c r="JK120" i="2"/>
  <c r="JK110" i="2"/>
  <c r="JK116" i="2"/>
  <c r="JK106" i="2"/>
  <c r="JK112" i="2"/>
  <c r="JK114" i="2"/>
  <c r="JK108" i="2"/>
  <c r="JK104" i="2"/>
  <c r="JK102" i="2"/>
  <c r="JK98" i="2"/>
  <c r="JK100" i="2"/>
  <c r="JK94" i="2"/>
  <c r="JK96" i="2"/>
  <c r="JK90" i="2"/>
  <c r="JK92" i="2"/>
  <c r="JK86" i="2"/>
  <c r="JK88" i="2"/>
  <c r="JK82" i="2"/>
  <c r="JK84" i="2"/>
  <c r="JK80" i="2"/>
  <c r="JK78" i="2"/>
  <c r="JK76" i="2"/>
  <c r="JK74" i="2"/>
  <c r="JK72" i="2"/>
  <c r="JK70" i="2"/>
  <c r="JK68" i="2"/>
  <c r="JK66" i="2"/>
  <c r="JJ205" i="2"/>
  <c r="JJ203" i="2"/>
  <c r="JJ201" i="2"/>
  <c r="JJ199" i="2"/>
  <c r="JJ195" i="2"/>
  <c r="JJ197" i="2"/>
  <c r="JJ191" i="2"/>
  <c r="JJ193" i="2"/>
  <c r="JJ189" i="2"/>
  <c r="JJ187" i="2"/>
  <c r="JJ185" i="2"/>
  <c r="JJ183" i="2"/>
  <c r="JJ181" i="2"/>
  <c r="JJ179" i="2"/>
  <c r="JJ177" i="2"/>
  <c r="JJ173" i="2"/>
  <c r="JJ175" i="2"/>
  <c r="JJ171" i="2"/>
  <c r="JJ169" i="2"/>
  <c r="JJ167" i="2"/>
  <c r="JJ163" i="2"/>
  <c r="JJ165" i="2"/>
  <c r="JJ161" i="2"/>
  <c r="JJ159" i="2"/>
  <c r="JJ157" i="2"/>
  <c r="JJ155" i="2"/>
  <c r="JJ153" i="2"/>
  <c r="JJ151" i="2"/>
  <c r="JJ118" i="2"/>
  <c r="JJ120" i="2"/>
  <c r="JJ116" i="2"/>
  <c r="JJ112" i="2"/>
  <c r="JJ114" i="2"/>
  <c r="JJ108" i="2"/>
  <c r="JJ110" i="2"/>
  <c r="JJ106" i="2"/>
  <c r="JJ104" i="2"/>
  <c r="JJ102" i="2"/>
  <c r="JJ100" i="2"/>
  <c r="JJ98" i="2"/>
  <c r="JJ96" i="2"/>
  <c r="JJ94" i="2"/>
  <c r="JJ90" i="2"/>
  <c r="JJ92" i="2"/>
  <c r="JJ86" i="2"/>
  <c r="JJ88" i="2"/>
  <c r="JJ84" i="2"/>
  <c r="JJ82" i="2"/>
  <c r="JJ80" i="2"/>
  <c r="JJ78" i="2"/>
  <c r="JJ76" i="2"/>
  <c r="JJ74" i="2"/>
  <c r="JJ72" i="2"/>
  <c r="JJ70" i="2"/>
  <c r="JJ68" i="2"/>
  <c r="JJ66" i="2"/>
  <c r="JI203" i="2"/>
  <c r="JI205" i="2"/>
  <c r="JI195" i="2"/>
  <c r="JI191" i="2"/>
  <c r="JI201" i="2"/>
  <c r="JI199" i="2"/>
  <c r="JI189" i="2"/>
  <c r="JI193" i="2"/>
  <c r="JI197" i="2"/>
  <c r="JI187" i="2"/>
  <c r="JI185" i="2"/>
  <c r="JI181" i="2"/>
  <c r="JI183" i="2"/>
  <c r="JI179" i="2"/>
  <c r="JI177" i="2"/>
  <c r="JI173" i="2"/>
  <c r="JI175" i="2"/>
  <c r="JI171" i="2"/>
  <c r="JI169" i="2"/>
  <c r="JI167" i="2"/>
  <c r="JI163" i="2"/>
  <c r="JI165" i="2"/>
  <c r="JI159" i="2"/>
  <c r="JI157" i="2"/>
  <c r="JI161" i="2"/>
  <c r="JI153" i="2"/>
  <c r="JI155" i="2"/>
  <c r="JI151" i="2"/>
  <c r="JI118" i="2"/>
  <c r="JI120" i="2"/>
  <c r="JI116" i="2"/>
  <c r="JI114" i="2"/>
  <c r="JI112" i="2"/>
  <c r="JI108" i="2"/>
  <c r="JI110" i="2"/>
  <c r="JI106" i="2"/>
  <c r="JI104" i="2"/>
  <c r="JI102" i="2"/>
  <c r="JI100" i="2"/>
  <c r="JI98" i="2"/>
  <c r="JI96" i="2"/>
  <c r="JI90" i="2"/>
  <c r="JI94" i="2"/>
  <c r="JI92" i="2"/>
  <c r="JI86" i="2"/>
  <c r="JI84" i="2"/>
  <c r="JI88" i="2"/>
  <c r="JI82" i="2"/>
  <c r="JI80" i="2"/>
  <c r="JI78" i="2"/>
  <c r="JI76" i="2"/>
  <c r="JI74" i="2"/>
  <c r="JI72" i="2"/>
  <c r="JI70" i="2"/>
  <c r="JI68" i="2"/>
  <c r="JI66" i="2"/>
  <c r="JH201" i="2"/>
  <c r="JH199" i="2"/>
  <c r="JH193" i="2"/>
  <c r="JH191" i="2"/>
  <c r="JH205" i="2"/>
  <c r="JH203" i="2"/>
  <c r="JH195" i="2"/>
  <c r="JH197" i="2"/>
  <c r="JH187" i="2"/>
  <c r="JH183" i="2"/>
  <c r="JH189" i="2"/>
  <c r="JH185" i="2"/>
  <c r="JH179" i="2"/>
  <c r="JH177" i="2"/>
  <c r="JH181" i="2"/>
  <c r="JH175" i="2"/>
  <c r="JH169" i="2"/>
  <c r="JH173" i="2"/>
  <c r="JH161" i="2"/>
  <c r="JH165" i="2"/>
  <c r="JH167" i="2"/>
  <c r="JH171" i="2"/>
  <c r="JH159" i="2"/>
  <c r="JH163" i="2"/>
  <c r="JH155" i="2"/>
  <c r="JH157" i="2"/>
  <c r="JH151" i="2"/>
  <c r="JH153" i="2"/>
  <c r="JH120" i="2"/>
  <c r="JH118" i="2"/>
  <c r="JH116" i="2"/>
  <c r="JH114" i="2"/>
  <c r="JH110" i="2"/>
  <c r="JH106" i="2"/>
  <c r="JH112" i="2"/>
  <c r="JH108" i="2"/>
  <c r="JH104" i="2"/>
  <c r="JH100" i="2"/>
  <c r="JH102" i="2"/>
  <c r="JH94" i="2"/>
  <c r="JH98" i="2"/>
  <c r="JH96" i="2"/>
  <c r="JH92" i="2"/>
  <c r="JH90" i="2"/>
  <c r="JH88" i="2"/>
  <c r="JH86" i="2"/>
  <c r="JH78" i="2"/>
  <c r="JH80" i="2"/>
  <c r="JH82" i="2"/>
  <c r="JH76" i="2"/>
  <c r="JH84" i="2"/>
  <c r="JH74" i="2"/>
  <c r="JH72" i="2"/>
  <c r="JH70" i="2"/>
  <c r="JH68" i="2"/>
  <c r="JH66" i="2"/>
  <c r="JG201" i="2"/>
  <c r="JG205" i="2"/>
  <c r="JG197" i="2"/>
  <c r="JG199" i="2"/>
  <c r="JG195" i="2"/>
  <c r="JG193" i="2"/>
  <c r="JG203" i="2"/>
  <c r="JG189" i="2"/>
  <c r="JG191" i="2"/>
  <c r="JG187" i="2"/>
  <c r="JG185" i="2"/>
  <c r="JG181" i="2"/>
  <c r="JG183" i="2"/>
  <c r="JG179" i="2"/>
  <c r="JG177" i="2"/>
  <c r="JG175" i="2"/>
  <c r="JG173" i="2"/>
  <c r="JG169" i="2"/>
  <c r="JG167" i="2"/>
  <c r="JG171" i="2"/>
  <c r="JG161" i="2"/>
  <c r="JG165" i="2"/>
  <c r="JG163" i="2"/>
  <c r="JG157" i="2"/>
  <c r="JG159" i="2"/>
  <c r="JG155" i="2"/>
  <c r="JG153" i="2"/>
  <c r="JG151" i="2"/>
  <c r="JG120" i="2"/>
  <c r="JG114" i="2"/>
  <c r="JG116" i="2"/>
  <c r="JG118" i="2"/>
  <c r="JG110" i="2"/>
  <c r="JG112" i="2"/>
  <c r="JG102" i="2"/>
  <c r="JG104" i="2"/>
  <c r="JG98" i="2"/>
  <c r="JG106" i="2"/>
  <c r="JG108" i="2"/>
  <c r="JG100" i="2"/>
  <c r="JG96" i="2"/>
  <c r="JG94" i="2"/>
  <c r="JG90" i="2"/>
  <c r="JG92" i="2"/>
  <c r="JG84" i="2"/>
  <c r="JG86" i="2"/>
  <c r="JG88" i="2"/>
  <c r="JG80" i="2"/>
  <c r="JG78" i="2"/>
  <c r="JG82" i="2"/>
  <c r="JG76" i="2"/>
  <c r="JG72" i="2"/>
  <c r="JG74" i="2"/>
  <c r="JG70" i="2"/>
  <c r="JG68" i="2"/>
  <c r="JG66" i="2"/>
  <c r="OC40" i="2"/>
  <c r="QE72" i="2"/>
  <c r="RB74" i="2"/>
  <c r="RB80" i="2"/>
  <c r="RB86" i="2"/>
  <c r="RK72" i="2"/>
  <c r="RI157" i="2"/>
  <c r="OP118" i="2"/>
  <c r="OF112" i="2"/>
  <c r="RI100" i="2"/>
  <c r="NR118" i="2"/>
  <c r="PB118" i="2"/>
  <c r="PJ173" i="2"/>
  <c r="NP88" i="2"/>
  <c r="QA72" i="2"/>
  <c r="QH106" i="2"/>
  <c r="PL118" i="2"/>
  <c r="RH118" i="2"/>
  <c r="RT159" i="2"/>
  <c r="RT163" i="2"/>
  <c r="PN179" i="2"/>
  <c r="QT173" i="2"/>
  <c r="QK197" i="2"/>
  <c r="QK201" i="2"/>
  <c r="PF203" i="2"/>
  <c r="PR203" i="2"/>
  <c r="QD203" i="2"/>
  <c r="OW82" i="2"/>
  <c r="OW78" i="2"/>
  <c r="PA242" i="2"/>
  <c r="PM157" i="2"/>
  <c r="PF72" i="2"/>
  <c r="PF74" i="2"/>
  <c r="PF80" i="2" s="1"/>
  <c r="PF84" i="2" s="1"/>
  <c r="QD72" i="2"/>
  <c r="QD74" i="2"/>
  <c r="QD78" i="2" s="1"/>
  <c r="QJ163" i="2"/>
  <c r="QJ165" i="2"/>
  <c r="QJ171" i="2" s="1"/>
  <c r="QC157" i="2"/>
  <c r="PE173" i="2"/>
  <c r="PE169" i="2"/>
  <c r="PE161" i="2"/>
  <c r="PE157" i="2"/>
  <c r="PU159" i="2"/>
  <c r="PU165" i="2" s="1"/>
  <c r="PU169" i="2" s="1"/>
  <c r="PU157" i="2"/>
  <c r="QK161" i="2"/>
  <c r="QK157" i="2"/>
  <c r="RA157" i="2"/>
  <c r="RQ159" i="2"/>
  <c r="RQ165" i="2" s="1"/>
  <c r="RQ171" i="2" s="1"/>
  <c r="RQ157" i="2"/>
  <c r="QS157" i="2"/>
  <c r="QB157" i="2"/>
  <c r="QR157" i="2"/>
  <c r="RH157" i="2"/>
  <c r="RM167" i="2"/>
  <c r="QB173" i="2"/>
  <c r="QH173" i="2"/>
  <c r="PJ179" i="2"/>
  <c r="RF179" i="2"/>
  <c r="OK88" i="2"/>
  <c r="NS94" i="2"/>
  <c r="OE94" i="2"/>
  <c r="OK94" i="2"/>
  <c r="OW94" i="2"/>
  <c r="PC94" i="2"/>
  <c r="QQ72" i="2"/>
  <c r="RI90" i="2"/>
  <c r="PT157" i="2"/>
  <c r="QJ157" i="2"/>
  <c r="QZ157" i="2"/>
  <c r="RP157" i="2"/>
  <c r="PX159" i="2"/>
  <c r="PX163" i="2" s="1"/>
  <c r="QU167" i="2"/>
  <c r="QH169" i="2"/>
  <c r="PG185" i="2"/>
  <c r="QY203" i="2"/>
  <c r="NQ82" i="2"/>
  <c r="OC82" i="2"/>
  <c r="PA82" i="2"/>
  <c r="NV100" i="2"/>
  <c r="OT100" i="2"/>
  <c r="OL258" i="2"/>
  <c r="OX258" i="2"/>
  <c r="NX288" i="2"/>
  <c r="OJ288" i="2"/>
  <c r="PO72" i="2"/>
  <c r="QU72" i="2"/>
  <c r="QN82" i="2"/>
  <c r="PZ88" i="2"/>
  <c r="QL88" i="2"/>
  <c r="QX88" i="2"/>
  <c r="PG94" i="2"/>
  <c r="QX112" i="2"/>
  <c r="QX116" i="2" s="1"/>
  <c r="RD112" i="2"/>
  <c r="RD116" i="2"/>
  <c r="RP112" i="2"/>
  <c r="RP116" i="2" s="1"/>
  <c r="PW197" i="2"/>
  <c r="PW201" i="2"/>
  <c r="QC197" i="2"/>
  <c r="QC201" i="2" s="1"/>
  <c r="RA197" i="2"/>
  <c r="RA201" i="2"/>
  <c r="QY201" i="2"/>
  <c r="MG214" i="2"/>
  <c r="NO72" i="2"/>
  <c r="NW72" i="2"/>
  <c r="OE72" i="2"/>
  <c r="OM72" i="2"/>
  <c r="OU72" i="2"/>
  <c r="PC72" i="2"/>
  <c r="NW82" i="2"/>
  <c r="OB82" i="2"/>
  <c r="OR82" i="2"/>
  <c r="PC82" i="2"/>
  <c r="NP72" i="2"/>
  <c r="NX72" i="2"/>
  <c r="OF72" i="2"/>
  <c r="ON72" i="2"/>
  <c r="OV72" i="2"/>
  <c r="NS82" i="2"/>
  <c r="ON82" i="2"/>
  <c r="OY74" i="2"/>
  <c r="OY80" i="2" s="1"/>
  <c r="OY84" i="2" s="1"/>
  <c r="OB78" i="2"/>
  <c r="ON78" i="2"/>
  <c r="OB88" i="2"/>
  <c r="OH88" i="2"/>
  <c r="OH84" i="2"/>
  <c r="OT88" i="2"/>
  <c r="OT84" i="2"/>
  <c r="NS90" i="2"/>
  <c r="NS100" i="2"/>
  <c r="OE100" i="2"/>
  <c r="MF214" i="2"/>
  <c r="NS72" i="2"/>
  <c r="OQ72" i="2"/>
  <c r="OO82" i="2"/>
  <c r="OU82" i="2"/>
  <c r="NQ78" i="2"/>
  <c r="OO78" i="2"/>
  <c r="OC84" i="2"/>
  <c r="NV90" i="2"/>
  <c r="OT94" i="2"/>
  <c r="OT90" i="2"/>
  <c r="OQ96" i="2"/>
  <c r="NT72" i="2"/>
  <c r="OB72" i="2"/>
  <c r="OJ72" i="2"/>
  <c r="OR72" i="2"/>
  <c r="OZ72" i="2"/>
  <c r="OF82" i="2"/>
  <c r="OF78" i="2"/>
  <c r="OR78" i="2"/>
  <c r="OW88" i="2"/>
  <c r="OK84" i="2"/>
  <c r="OE90" i="2"/>
  <c r="PC90" i="2"/>
  <c r="NP96" i="2"/>
  <c r="OB100" i="2"/>
  <c r="OB96" i="2"/>
  <c r="ON96" i="2"/>
  <c r="OZ100" i="2"/>
  <c r="OZ96" i="2"/>
  <c r="OF108" i="2"/>
  <c r="OJ118" i="2"/>
  <c r="OV118" i="2"/>
  <c r="NZ88" i="2"/>
  <c r="OF88" i="2"/>
  <c r="OL88" i="2"/>
  <c r="OR88" i="2"/>
  <c r="OX88" i="2"/>
  <c r="NZ84" i="2"/>
  <c r="OL84" i="2"/>
  <c r="OX84" i="2"/>
  <c r="NZ94" i="2"/>
  <c r="OX94" i="2"/>
  <c r="NZ90" i="2"/>
  <c r="OX90" i="2"/>
  <c r="NZ100" i="2"/>
  <c r="OF100" i="2"/>
  <c r="OX100" i="2"/>
  <c r="OG118" i="2"/>
  <c r="OS118" i="2"/>
  <c r="OU173" i="2"/>
  <c r="OW242" i="2"/>
  <c r="PP82" i="2"/>
  <c r="PP78" i="2"/>
  <c r="QR82" i="2"/>
  <c r="QR78" i="2"/>
  <c r="PT88" i="2"/>
  <c r="QR88" i="2"/>
  <c r="QR84" i="2"/>
  <c r="PE96" i="2"/>
  <c r="PE100" i="2"/>
  <c r="PW100" i="2"/>
  <c r="PW96" i="2"/>
  <c r="QC96" i="2"/>
  <c r="QC100" i="2"/>
  <c r="RA96" i="2"/>
  <c r="RA100" i="2"/>
  <c r="RS100" i="2"/>
  <c r="RS96" i="2"/>
  <c r="PE112" i="2"/>
  <c r="PE116" i="2" s="1"/>
  <c r="PE108" i="2"/>
  <c r="PQ112" i="2"/>
  <c r="PQ116" i="2" s="1"/>
  <c r="PQ108" i="2"/>
  <c r="QC112" i="2"/>
  <c r="QC116" i="2" s="1"/>
  <c r="QC108" i="2"/>
  <c r="QO112" i="2"/>
  <c r="QO116" i="2"/>
  <c r="QO108" i="2"/>
  <c r="OQ173" i="2"/>
  <c r="PC173" i="2"/>
  <c r="NY179" i="2"/>
  <c r="OK179" i="2"/>
  <c r="OK175" i="2"/>
  <c r="RP82" i="2"/>
  <c r="RP78" i="2"/>
  <c r="PZ94" i="2"/>
  <c r="PZ90" i="2"/>
  <c r="QX94" i="2"/>
  <c r="QX90" i="2"/>
  <c r="OO88" i="2"/>
  <c r="PA88" i="2"/>
  <c r="NQ94" i="2"/>
  <c r="NW94" i="2"/>
  <c r="OI94" i="2"/>
  <c r="OO94" i="2"/>
  <c r="PA94" i="2"/>
  <c r="NW100" i="2"/>
  <c r="OI100" i="2"/>
  <c r="OU100" i="2"/>
  <c r="OB112" i="2"/>
  <c r="OY118" i="2"/>
  <c r="OA116" i="2"/>
  <c r="OY116" i="2"/>
  <c r="OF173" i="2"/>
  <c r="NT179" i="2"/>
  <c r="OF179" i="2"/>
  <c r="OR179" i="2"/>
  <c r="OX179" i="2"/>
  <c r="NY185" i="2"/>
  <c r="OK185" i="2"/>
  <c r="OZ197" i="2"/>
  <c r="QW82" i="2"/>
  <c r="RU82" i="2"/>
  <c r="RL82" i="2"/>
  <c r="RL78" i="2"/>
  <c r="QN78" i="2"/>
  <c r="NP173" i="2"/>
  <c r="OB173" i="2"/>
  <c r="ON173" i="2"/>
  <c r="NZ185" i="2"/>
  <c r="NZ181" i="2"/>
  <c r="OL181" i="2"/>
  <c r="OC197" i="2"/>
  <c r="PA197" i="2"/>
  <c r="PA201" i="2"/>
  <c r="OD203" i="2"/>
  <c r="OD201" i="2"/>
  <c r="OP203" i="2"/>
  <c r="OP201" i="2"/>
  <c r="OB214" i="2"/>
  <c r="PT82" i="2"/>
  <c r="PT78" i="2"/>
  <c r="RU88" i="2"/>
  <c r="RU84" i="2"/>
  <c r="QK167" i="2"/>
  <c r="QK163" i="2"/>
  <c r="NP179" i="2"/>
  <c r="OB179" i="2"/>
  <c r="ON179" i="2"/>
  <c r="OT179" i="2"/>
  <c r="NV185" i="2"/>
  <c r="OH185" i="2"/>
  <c r="NY197" i="2"/>
  <c r="NY201" i="2"/>
  <c r="OK197" i="2"/>
  <c r="NY193" i="2"/>
  <c r="OK193" i="2"/>
  <c r="OW193" i="2"/>
  <c r="NU203" i="2"/>
  <c r="OG203" i="2"/>
  <c r="NU201" i="2"/>
  <c r="OH258" i="2"/>
  <c r="OT258" i="2"/>
  <c r="PS72" i="2"/>
  <c r="QY72" i="2"/>
  <c r="RO72" i="2"/>
  <c r="PG82" i="2"/>
  <c r="PL74" i="2"/>
  <c r="PQ82" i="2"/>
  <c r="PV82" i="2"/>
  <c r="PZ82" i="2"/>
  <c r="QE82" i="2"/>
  <c r="QJ74" i="2"/>
  <c r="QO82" i="2"/>
  <c r="QT82" i="2"/>
  <c r="QX82" i="2"/>
  <c r="RC82" i="2"/>
  <c r="RH74" i="2"/>
  <c r="RM82" i="2"/>
  <c r="RR82" i="2"/>
  <c r="PE88" i="2"/>
  <c r="PP88" i="2"/>
  <c r="QB88" i="2"/>
  <c r="QH88" i="2"/>
  <c r="QZ88" i="2"/>
  <c r="RP88" i="2"/>
  <c r="QZ84" i="2"/>
  <c r="PV94" i="2"/>
  <c r="PV90" i="2"/>
  <c r="QT94" i="2"/>
  <c r="QT90" i="2"/>
  <c r="RO100" i="2"/>
  <c r="PY94" i="2"/>
  <c r="PT106" i="2"/>
  <c r="PT102" i="2"/>
  <c r="RP106" i="2"/>
  <c r="RP120" i="2"/>
  <c r="RP102" i="2"/>
  <c r="QU185" i="2"/>
  <c r="QC193" i="2"/>
  <c r="PA179" i="2"/>
  <c r="OT175" i="2"/>
  <c r="OC185" i="2"/>
  <c r="OF197" i="2"/>
  <c r="OR197" i="2"/>
  <c r="OR201" i="2" s="1"/>
  <c r="NX203" i="2"/>
  <c r="OJ203" i="2"/>
  <c r="OV203" i="2"/>
  <c r="OO258" i="2"/>
  <c r="PK82" i="2"/>
  <c r="QI82" i="2"/>
  <c r="RG82" i="2"/>
  <c r="PG72" i="2"/>
  <c r="PW72" i="2"/>
  <c r="QM72" i="2"/>
  <c r="RC72" i="2"/>
  <c r="RS72" i="2"/>
  <c r="PH82" i="2"/>
  <c r="PR74" i="2"/>
  <c r="PR80" i="2"/>
  <c r="PR86" i="2"/>
  <c r="QB82" i="2"/>
  <c r="QF82" i="2"/>
  <c r="QP74" i="2"/>
  <c r="QP78" i="2"/>
  <c r="QZ82" i="2"/>
  <c r="RD82" i="2"/>
  <c r="RN74" i="2"/>
  <c r="RN80" i="2"/>
  <c r="RN86" i="2" s="1"/>
  <c r="QF78" i="2"/>
  <c r="QC88" i="2"/>
  <c r="QC84" i="2"/>
  <c r="RA88" i="2"/>
  <c r="RA84" i="2"/>
  <c r="PP173" i="2"/>
  <c r="PV169" i="2"/>
  <c r="PV173" i="2"/>
  <c r="QL173" i="2"/>
  <c r="QL179" i="2"/>
  <c r="QX179" i="2"/>
  <c r="QX169" i="2"/>
  <c r="QH179" i="2"/>
  <c r="QE187" i="2"/>
  <c r="QE197" i="2"/>
  <c r="QE201" i="2" s="1"/>
  <c r="PQ193" i="2"/>
  <c r="PQ197" i="2"/>
  <c r="PQ201" i="2" s="1"/>
  <c r="RS197" i="2"/>
  <c r="RS201" i="2"/>
  <c r="RS193" i="2"/>
  <c r="PE82" i="2"/>
  <c r="PX74" i="2"/>
  <c r="QC82" i="2"/>
  <c r="QV74" i="2"/>
  <c r="RA82" i="2"/>
  <c r="RT74" i="2"/>
  <c r="PY88" i="2"/>
  <c r="QW88" i="2"/>
  <c r="PY84" i="2"/>
  <c r="PM94" i="2"/>
  <c r="PS94" i="2"/>
  <c r="QQ94" i="2"/>
  <c r="QQ90" i="2"/>
  <c r="QW94" i="2"/>
  <c r="RI94" i="2"/>
  <c r="RO94" i="2"/>
  <c r="RU94" i="2"/>
  <c r="PE106" i="2"/>
  <c r="PQ106" i="2"/>
  <c r="RA106" i="2"/>
  <c r="RM106" i="2"/>
  <c r="PO157" i="2"/>
  <c r="PO159" i="2"/>
  <c r="PO165" i="2"/>
  <c r="PW157" i="2"/>
  <c r="PW167" i="2"/>
  <c r="QM157" i="2"/>
  <c r="QM159" i="2"/>
  <c r="QM165" i="2" s="1"/>
  <c r="RK157" i="2"/>
  <c r="RK159" i="2"/>
  <c r="RK163" i="2"/>
  <c r="QO167" i="2"/>
  <c r="QO163" i="2"/>
  <c r="RF173" i="2"/>
  <c r="PE94" i="2"/>
  <c r="PK94" i="2"/>
  <c r="PQ94" i="2"/>
  <c r="PW94" i="2"/>
  <c r="QC94" i="2"/>
  <c r="RA94" i="2"/>
  <c r="RM94" i="2"/>
  <c r="QL129" i="2"/>
  <c r="PP106" i="2"/>
  <c r="RL106" i="2"/>
  <c r="PV112" i="2"/>
  <c r="PV116" i="2"/>
  <c r="QH112" i="2"/>
  <c r="QH116" i="2" s="1"/>
  <c r="QZ112" i="2"/>
  <c r="QZ116" i="2"/>
  <c r="RL112" i="2"/>
  <c r="RL120" i="2" s="1"/>
  <c r="RR112" i="2"/>
  <c r="RR116" i="2"/>
  <c r="PH157" i="2"/>
  <c r="PP157" i="2"/>
  <c r="QF157" i="2"/>
  <c r="QN157" i="2"/>
  <c r="QV157" i="2"/>
  <c r="RD157" i="2"/>
  <c r="RL157" i="2"/>
  <c r="PM167" i="2"/>
  <c r="PQ167" i="2"/>
  <c r="RA167" i="2"/>
  <c r="PQ163" i="2"/>
  <c r="RA163" i="2"/>
  <c r="RM163" i="2"/>
  <c r="QZ173" i="2"/>
  <c r="RJ179" i="2"/>
  <c r="PJ169" i="2"/>
  <c r="PK185" i="2"/>
  <c r="PW185" i="2"/>
  <c r="RG179" i="2"/>
  <c r="RI185" i="2"/>
  <c r="PZ179" i="2"/>
  <c r="PG197" i="2"/>
  <c r="PY197" i="2"/>
  <c r="QW197" i="2"/>
  <c r="QW201" i="2" s="1"/>
  <c r="RC197" i="2"/>
  <c r="RC201" i="2"/>
  <c r="RU197" i="2"/>
  <c r="RU201" i="2" s="1"/>
  <c r="PG193" i="2"/>
  <c r="QA203" i="2"/>
  <c r="PI157" i="2"/>
  <c r="PQ157" i="2"/>
  <c r="PY157" i="2"/>
  <c r="QG157" i="2"/>
  <c r="QO157" i="2"/>
  <c r="QW157" i="2"/>
  <c r="RE157" i="2"/>
  <c r="RM157" i="2"/>
  <c r="RU157" i="2"/>
  <c r="QC167" i="2"/>
  <c r="QW167" i="2"/>
  <c r="RR173" i="2"/>
  <c r="QP203" i="2"/>
  <c r="RB203" i="2"/>
  <c r="RN203" i="2"/>
  <c r="QK106" i="2"/>
  <c r="PM112" i="2"/>
  <c r="PM116" i="2" s="1"/>
  <c r="PY112" i="2"/>
  <c r="PY116" i="2"/>
  <c r="QK112" i="2"/>
  <c r="QK116" i="2" s="1"/>
  <c r="PX118" i="2"/>
  <c r="QV118" i="2"/>
  <c r="QJ118" i="2"/>
  <c r="PE167" i="2"/>
  <c r="PY167" i="2"/>
  <c r="RI167" i="2"/>
  <c r="PY163" i="2"/>
  <c r="QW163" i="2"/>
  <c r="RI163" i="2"/>
  <c r="PZ173" i="2"/>
  <c r="RH165" i="2"/>
  <c r="RH171" i="2" s="1"/>
  <c r="RH175" i="2" s="1"/>
  <c r="RU167" i="2"/>
  <c r="PZ169" i="2"/>
  <c r="RS191" i="2"/>
  <c r="PI203" i="2"/>
  <c r="QS22" i="2"/>
  <c r="QS36" i="2"/>
  <c r="QU40" i="2"/>
  <c r="QT36" i="2"/>
  <c r="QS37" i="2"/>
  <c r="QU36" i="2"/>
  <c r="PI80" i="2"/>
  <c r="PI78" i="2"/>
  <c r="PU78" i="2"/>
  <c r="QG80" i="2"/>
  <c r="QG78" i="2"/>
  <c r="QS78" i="2"/>
  <c r="RE80" i="2"/>
  <c r="RQ78" i="2"/>
  <c r="RB84" i="2"/>
  <c r="PO78" i="2"/>
  <c r="QA78" i="2"/>
  <c r="QA80" i="2"/>
  <c r="QM80" i="2"/>
  <c r="QY78" i="2"/>
  <c r="RK80" i="2"/>
  <c r="RK78" i="2"/>
  <c r="QU37" i="2"/>
  <c r="PE76" i="2"/>
  <c r="PM76" i="2"/>
  <c r="PQ76" i="2"/>
  <c r="PY76" i="2"/>
  <c r="QC76" i="2"/>
  <c r="QK76" i="2"/>
  <c r="QO76" i="2"/>
  <c r="QW76" i="2"/>
  <c r="RA76" i="2"/>
  <c r="RM76" i="2"/>
  <c r="RU76" i="2"/>
  <c r="QP80" i="2"/>
  <c r="PM82" i="2"/>
  <c r="PW82" i="2"/>
  <c r="QK82" i="2"/>
  <c r="QU82" i="2"/>
  <c r="RS82" i="2"/>
  <c r="QL84" i="2"/>
  <c r="PH88" i="2"/>
  <c r="PV88" i="2"/>
  <c r="QF88" i="2"/>
  <c r="QT88" i="2"/>
  <c r="RD88" i="2"/>
  <c r="RR88" i="2"/>
  <c r="PK90" i="2"/>
  <c r="RG90" i="2"/>
  <c r="PJ96" i="2"/>
  <c r="PJ100" i="2"/>
  <c r="PN96" i="2"/>
  <c r="PN100" i="2"/>
  <c r="QB100" i="2"/>
  <c r="QB96" i="2"/>
  <c r="QF100" i="2"/>
  <c r="QF96" i="2"/>
  <c r="RF96" i="2"/>
  <c r="RF100" i="2"/>
  <c r="RJ96" i="2"/>
  <c r="RJ100" i="2"/>
  <c r="PP94" i="2"/>
  <c r="PT94" i="2"/>
  <c r="QI94" i="2"/>
  <c r="QN94" i="2"/>
  <c r="QR94" i="2"/>
  <c r="RL94" i="2"/>
  <c r="RP94" i="2"/>
  <c r="PM100" i="2"/>
  <c r="QK100" i="2"/>
  <c r="PK108" i="2"/>
  <c r="PK112" i="2"/>
  <c r="QQ108" i="2"/>
  <c r="QQ112" i="2"/>
  <c r="RG108" i="2"/>
  <c r="RG112" i="2"/>
  <c r="PI171" i="2"/>
  <c r="PI169" i="2"/>
  <c r="QG171" i="2"/>
  <c r="RE171" i="2"/>
  <c r="QU22" i="2"/>
  <c r="QT34" i="2"/>
  <c r="QS9" i="2"/>
  <c r="QU34" i="2"/>
  <c r="PH72" i="2"/>
  <c r="PP72" i="2"/>
  <c r="PT72" i="2"/>
  <c r="QB72" i="2"/>
  <c r="QF72" i="2"/>
  <c r="QN72" i="2"/>
  <c r="QR72" i="2"/>
  <c r="QZ72" i="2"/>
  <c r="RD72" i="2"/>
  <c r="RL72" i="2"/>
  <c r="RP72" i="2"/>
  <c r="PJ76" i="2"/>
  <c r="PN76" i="2"/>
  <c r="PV76" i="2"/>
  <c r="PZ76" i="2"/>
  <c r="QH76" i="2"/>
  <c r="QL76" i="2"/>
  <c r="QT76" i="2"/>
  <c r="QX76" i="2"/>
  <c r="RF76" i="2"/>
  <c r="RJ76" i="2"/>
  <c r="RR76" i="2"/>
  <c r="PE78" i="2"/>
  <c r="PQ78" i="2"/>
  <c r="QC78" i="2"/>
  <c r="QO78" i="2"/>
  <c r="RM78" i="2"/>
  <c r="PM88" i="2"/>
  <c r="PQ88" i="2"/>
  <c r="RI88" i="2"/>
  <c r="RM88" i="2"/>
  <c r="PJ82" i="2"/>
  <c r="PN82" i="2"/>
  <c r="PS82" i="2"/>
  <c r="QH82" i="2"/>
  <c r="QL82" i="2"/>
  <c r="QQ82" i="2"/>
  <c r="RF82" i="2"/>
  <c r="RJ82" i="2"/>
  <c r="RO82" i="2"/>
  <c r="QH84" i="2"/>
  <c r="QX84" i="2"/>
  <c r="QH94" i="2"/>
  <c r="QL94" i="2"/>
  <c r="PS88" i="2"/>
  <c r="PW88" i="2"/>
  <c r="QQ88" i="2"/>
  <c r="QU88" i="2"/>
  <c r="RJ88" i="2"/>
  <c r="RO88" i="2"/>
  <c r="RS88" i="2"/>
  <c r="PG90" i="2"/>
  <c r="PM90" i="2"/>
  <c r="PW90" i="2"/>
  <c r="QC90" i="2"/>
  <c r="RC90" i="2"/>
  <c r="PG100" i="2"/>
  <c r="PK100" i="2"/>
  <c r="PP100" i="2"/>
  <c r="PP96" i="2"/>
  <c r="PT100" i="2"/>
  <c r="PT96" i="2"/>
  <c r="QT96" i="2"/>
  <c r="QT100" i="2"/>
  <c r="QX96" i="2"/>
  <c r="QX100" i="2"/>
  <c r="RC100" i="2"/>
  <c r="RG100" i="2"/>
  <c r="RL100" i="2"/>
  <c r="RL96" i="2"/>
  <c r="RP100" i="2"/>
  <c r="RP96" i="2"/>
  <c r="QE94" i="2"/>
  <c r="QO94" i="2"/>
  <c r="QB106" i="2"/>
  <c r="QF106" i="2"/>
  <c r="QW106" i="2"/>
  <c r="PG108" i="2"/>
  <c r="PG112" i="2"/>
  <c r="PW108" i="2"/>
  <c r="PW112" i="2"/>
  <c r="RC108" i="2"/>
  <c r="RC112" i="2"/>
  <c r="RS108" i="2"/>
  <c r="RS112" i="2"/>
  <c r="PJ106" i="2"/>
  <c r="PZ106" i="2"/>
  <c r="QX106" i="2"/>
  <c r="RF106" i="2"/>
  <c r="PI72" i="2"/>
  <c r="PU72" i="2"/>
  <c r="PY72" i="2"/>
  <c r="QG72" i="2"/>
  <c r="QS72" i="2"/>
  <c r="QW72" i="2"/>
  <c r="RE72" i="2"/>
  <c r="RU72" i="2"/>
  <c r="PK76" i="2"/>
  <c r="QI76" i="2"/>
  <c r="RG76" i="2"/>
  <c r="PV78" i="2"/>
  <c r="PZ78" i="2"/>
  <c r="QT78" i="2"/>
  <c r="QX78" i="2"/>
  <c r="RR78" i="2"/>
  <c r="PT84" i="2"/>
  <c r="RP84" i="2"/>
  <c r="RR94" i="2"/>
  <c r="PJ88" i="2"/>
  <c r="RF88" i="2"/>
  <c r="PS90" i="2"/>
  <c r="RO90" i="2"/>
  <c r="RU90" i="2"/>
  <c r="PH100" i="2"/>
  <c r="PH96" i="2"/>
  <c r="QH96" i="2"/>
  <c r="QH100" i="2"/>
  <c r="QH114" i="2"/>
  <c r="QL96" i="2"/>
  <c r="QL100" i="2"/>
  <c r="QQ100" i="2"/>
  <c r="QU100" i="2"/>
  <c r="QZ100" i="2"/>
  <c r="QZ96" i="2"/>
  <c r="RD100" i="2"/>
  <c r="RD96" i="2"/>
  <c r="PH94" i="2"/>
  <c r="QB94" i="2"/>
  <c r="QF94" i="2"/>
  <c r="QK94" i="2"/>
  <c r="QU94" i="2"/>
  <c r="QZ94" i="2"/>
  <c r="RD94" i="2"/>
  <c r="PM106" i="2"/>
  <c r="QC106" i="2"/>
  <c r="QN106" i="2"/>
  <c r="QR106" i="2"/>
  <c r="RI106" i="2"/>
  <c r="PQ100" i="2"/>
  <c r="PY100" i="2"/>
  <c r="QO100" i="2"/>
  <c r="QW100" i="2"/>
  <c r="RM100" i="2"/>
  <c r="RU100" i="2"/>
  <c r="PN112" i="2"/>
  <c r="PS108" i="2"/>
  <c r="PS112" i="2"/>
  <c r="QI108" i="2"/>
  <c r="QI112" i="2"/>
  <c r="QT112" i="2"/>
  <c r="RJ112" i="2"/>
  <c r="RO108" i="2"/>
  <c r="RO112" i="2"/>
  <c r="PG78" i="2"/>
  <c r="QE78" i="2"/>
  <c r="RC78" i="2"/>
  <c r="QK88" i="2"/>
  <c r="QO88" i="2"/>
  <c r="PP84" i="2"/>
  <c r="PZ84" i="2"/>
  <c r="RL84" i="2"/>
  <c r="PJ94" i="2"/>
  <c r="PN94" i="2"/>
  <c r="RF94" i="2"/>
  <c r="RJ94" i="2"/>
  <c r="RS94" i="2"/>
  <c r="PG88" i="2"/>
  <c r="PK88" i="2"/>
  <c r="QE88" i="2"/>
  <c r="QI88" i="2"/>
  <c r="RC88" i="2"/>
  <c r="RG88" i="2"/>
  <c r="PE90" i="2"/>
  <c r="RA90" i="2"/>
  <c r="PV96" i="2"/>
  <c r="PV100" i="2"/>
  <c r="PZ96" i="2"/>
  <c r="PZ100" i="2"/>
  <c r="QE100" i="2"/>
  <c r="QI100" i="2"/>
  <c r="QN100" i="2"/>
  <c r="QN96" i="2"/>
  <c r="QR100" i="2"/>
  <c r="QR96" i="2"/>
  <c r="RR96" i="2"/>
  <c r="RR100" i="2"/>
  <c r="PH106" i="2"/>
  <c r="PY106" i="2"/>
  <c r="QO106" i="2"/>
  <c r="QZ106" i="2"/>
  <c r="RD106" i="2"/>
  <c r="RU106" i="2"/>
  <c r="PJ112" i="2"/>
  <c r="PZ112" i="2"/>
  <c r="QE108" i="2"/>
  <c r="QE112" i="2"/>
  <c r="QU108" i="2"/>
  <c r="QU112" i="2"/>
  <c r="RF112" i="2"/>
  <c r="PN106" i="2"/>
  <c r="PV106" i="2"/>
  <c r="QL106" i="2"/>
  <c r="QT106" i="2"/>
  <c r="RJ106" i="2"/>
  <c r="RR106" i="2"/>
  <c r="RB118" i="2"/>
  <c r="RB116" i="2"/>
  <c r="RN118" i="2"/>
  <c r="RN116" i="2"/>
  <c r="PF159" i="2"/>
  <c r="PF157" i="2"/>
  <c r="PR159" i="2"/>
  <c r="PR157" i="2"/>
  <c r="QD159" i="2"/>
  <c r="QD157" i="2"/>
  <c r="QP159" i="2"/>
  <c r="QP157" i="2"/>
  <c r="RB159" i="2"/>
  <c r="RB157" i="2"/>
  <c r="RN159" i="2"/>
  <c r="RN157" i="2"/>
  <c r="RP167" i="2"/>
  <c r="RP163" i="2"/>
  <c r="PJ161" i="2"/>
  <c r="PV161" i="2"/>
  <c r="QH161" i="2"/>
  <c r="QT161" i="2"/>
  <c r="RF161" i="2"/>
  <c r="RR161" i="2"/>
  <c r="PH169" i="2"/>
  <c r="PH173" i="2"/>
  <c r="PQ173" i="2"/>
  <c r="PQ169" i="2"/>
  <c r="QF169" i="2"/>
  <c r="QF173" i="2"/>
  <c r="QO173" i="2"/>
  <c r="QO169" i="2"/>
  <c r="RD169" i="2"/>
  <c r="RD173" i="2"/>
  <c r="RM173" i="2"/>
  <c r="RM169" i="2"/>
  <c r="PK167" i="2"/>
  <c r="QI167" i="2"/>
  <c r="RG167" i="2"/>
  <c r="PE179" i="2"/>
  <c r="PE175" i="2"/>
  <c r="RA179" i="2"/>
  <c r="RA175" i="2"/>
  <c r="QB181" i="2"/>
  <c r="QB185" i="2"/>
  <c r="QH185" i="2"/>
  <c r="QH181" i="2"/>
  <c r="QH191" i="2"/>
  <c r="PE102" i="2"/>
  <c r="PM102" i="2"/>
  <c r="PQ102" i="2"/>
  <c r="PY102" i="2"/>
  <c r="QC102" i="2"/>
  <c r="QK102" i="2"/>
  <c r="QO102" i="2"/>
  <c r="QW102" i="2"/>
  <c r="RA102" i="2"/>
  <c r="RI102" i="2"/>
  <c r="RM102" i="2"/>
  <c r="RU102" i="2"/>
  <c r="PG106" i="2"/>
  <c r="PK106" i="2"/>
  <c r="PS106" i="2"/>
  <c r="PW106" i="2"/>
  <c r="PW114" i="2" s="1"/>
  <c r="QE106" i="2"/>
  <c r="QI106" i="2"/>
  <c r="QQ106" i="2"/>
  <c r="QU106" i="2"/>
  <c r="RC106" i="2"/>
  <c r="RG106" i="2"/>
  <c r="RO106" i="2"/>
  <c r="RS106" i="2"/>
  <c r="PJ108" i="2"/>
  <c r="PN108" i="2"/>
  <c r="PV108" i="2"/>
  <c r="PZ108" i="2"/>
  <c r="QH108" i="2"/>
  <c r="QL108" i="2"/>
  <c r="QT108" i="2"/>
  <c r="QX108" i="2"/>
  <c r="RF108" i="2"/>
  <c r="RJ108" i="2"/>
  <c r="RR108" i="2"/>
  <c r="PH112" i="2"/>
  <c r="PP112" i="2"/>
  <c r="PT112" i="2"/>
  <c r="QB112" i="2"/>
  <c r="QF112" i="2"/>
  <c r="QN112" i="2"/>
  <c r="QR112" i="2"/>
  <c r="PX116" i="2"/>
  <c r="QV116" i="2"/>
  <c r="QA118" i="2"/>
  <c r="QY118" i="2"/>
  <c r="PV167" i="2"/>
  <c r="PZ167" i="2"/>
  <c r="QT167" i="2"/>
  <c r="QX167" i="2"/>
  <c r="RL167" i="2"/>
  <c r="RL163" i="2"/>
  <c r="PK161" i="2"/>
  <c r="PW161" i="2"/>
  <c r="QI161" i="2"/>
  <c r="QU161" i="2"/>
  <c r="RG161" i="2"/>
  <c r="RS161" i="2"/>
  <c r="PI163" i="2"/>
  <c r="QG163" i="2"/>
  <c r="RE163" i="2"/>
  <c r="PM173" i="2"/>
  <c r="PM169" i="2"/>
  <c r="QK173" i="2"/>
  <c r="QK169" i="2"/>
  <c r="RI173" i="2"/>
  <c r="RI169" i="2"/>
  <c r="PG167" i="2"/>
  <c r="PS167" i="2"/>
  <c r="QE167" i="2"/>
  <c r="QQ167" i="2"/>
  <c r="RC167" i="2"/>
  <c r="PP169" i="2"/>
  <c r="QB169" i="2"/>
  <c r="PG179" i="2"/>
  <c r="PG175" i="2"/>
  <c r="QW179" i="2"/>
  <c r="RC179" i="2"/>
  <c r="RC175" i="2"/>
  <c r="QN173" i="2"/>
  <c r="RL173" i="2"/>
  <c r="PH181" i="2"/>
  <c r="PH185" i="2"/>
  <c r="PN185" i="2"/>
  <c r="PN181" i="2"/>
  <c r="RJ185" i="2"/>
  <c r="RJ191" i="2"/>
  <c r="RJ181" i="2"/>
  <c r="PK179" i="2"/>
  <c r="QW112" i="2"/>
  <c r="RA112" i="2"/>
  <c r="RI112" i="2"/>
  <c r="RM112" i="2"/>
  <c r="RU112" i="2"/>
  <c r="PI118" i="2"/>
  <c r="PU118" i="2"/>
  <c r="QG118" i="2"/>
  <c r="QS118" i="2"/>
  <c r="RE118" i="2"/>
  <c r="RQ118" i="2"/>
  <c r="PI116" i="2"/>
  <c r="QG116" i="2"/>
  <c r="QA159" i="2"/>
  <c r="QY159" i="2"/>
  <c r="RS167" i="2"/>
  <c r="RS163" i="2"/>
  <c r="PG161" i="2"/>
  <c r="PS161" i="2"/>
  <c r="QE161" i="2"/>
  <c r="QQ161" i="2"/>
  <c r="RC161" i="2"/>
  <c r="RO161" i="2"/>
  <c r="PT173" i="2"/>
  <c r="QC173" i="2"/>
  <c r="QC169" i="2"/>
  <c r="QR173" i="2"/>
  <c r="QV165" i="2"/>
  <c r="RA173" i="2"/>
  <c r="RA169" i="2"/>
  <c r="RP173" i="2"/>
  <c r="RT165" i="2"/>
  <c r="PH167" i="2"/>
  <c r="PT167" i="2"/>
  <c r="QF167" i="2"/>
  <c r="QR167" i="2"/>
  <c r="RD167" i="2"/>
  <c r="RR167" i="2"/>
  <c r="PT169" i="2"/>
  <c r="QC179" i="2"/>
  <c r="QC175" i="2"/>
  <c r="QI185" i="2"/>
  <c r="QI179" i="2"/>
  <c r="PJ185" i="2"/>
  <c r="PJ181" i="2"/>
  <c r="PJ191" i="2"/>
  <c r="QZ181" i="2"/>
  <c r="QZ185" i="2"/>
  <c r="RF185" i="2"/>
  <c r="RF181" i="2"/>
  <c r="RD185" i="2"/>
  <c r="PJ197" i="2"/>
  <c r="PJ193" i="2"/>
  <c r="QZ108" i="2"/>
  <c r="RD108" i="2"/>
  <c r="RL108" i="2"/>
  <c r="RP108" i="2"/>
  <c r="PF118" i="2"/>
  <c r="PF116" i="2"/>
  <c r="PR118" i="2"/>
  <c r="PR116" i="2"/>
  <c r="QD118" i="2"/>
  <c r="QD116" i="2"/>
  <c r="QP118" i="2"/>
  <c r="QP116" i="2"/>
  <c r="PO118" i="2"/>
  <c r="QM118" i="2"/>
  <c r="RK118" i="2"/>
  <c r="PJ167" i="2"/>
  <c r="PN167" i="2"/>
  <c r="QH167" i="2"/>
  <c r="QL167" i="2"/>
  <c r="RF167" i="2"/>
  <c r="RJ167" i="2"/>
  <c r="RO167" i="2"/>
  <c r="RO163" i="2"/>
  <c r="PN161" i="2"/>
  <c r="PZ161" i="2"/>
  <c r="QL161" i="2"/>
  <c r="QX161" i="2"/>
  <c r="RJ161" i="2"/>
  <c r="QS163" i="2"/>
  <c r="PY173" i="2"/>
  <c r="PY169" i="2"/>
  <c r="QW173" i="2"/>
  <c r="QW169" i="2"/>
  <c r="RU173" i="2"/>
  <c r="RU169" i="2"/>
  <c r="PP167" i="2"/>
  <c r="QB167" i="2"/>
  <c r="QN167" i="2"/>
  <c r="QZ167" i="2"/>
  <c r="QZ169" i="2"/>
  <c r="PY179" i="2"/>
  <c r="QE179" i="2"/>
  <c r="QE175" i="2"/>
  <c r="QE185" i="2"/>
  <c r="RU179" i="2"/>
  <c r="PK175" i="2"/>
  <c r="RG175" i="2"/>
  <c r="QF181" i="2"/>
  <c r="QF185" i="2"/>
  <c r="QL185" i="2"/>
  <c r="QL181" i="2"/>
  <c r="QL169" i="2"/>
  <c r="RJ169" i="2"/>
  <c r="PM179" i="2"/>
  <c r="PQ179" i="2"/>
  <c r="PV179" i="2"/>
  <c r="QK179" i="2"/>
  <c r="QO179" i="2"/>
  <c r="QT179" i="2"/>
  <c r="RI179" i="2"/>
  <c r="RM179" i="2"/>
  <c r="RR179" i="2"/>
  <c r="PN173" i="2"/>
  <c r="QX173" i="2"/>
  <c r="RJ173" i="2"/>
  <c r="PM175" i="2"/>
  <c r="QK175" i="2"/>
  <c r="RI175" i="2"/>
  <c r="PP181" i="2"/>
  <c r="PP185" i="2"/>
  <c r="PT181" i="2"/>
  <c r="PT185" i="2"/>
  <c r="QN181" i="2"/>
  <c r="QN185" i="2"/>
  <c r="QR181" i="2"/>
  <c r="QR185" i="2"/>
  <c r="RL185" i="2"/>
  <c r="RL181" i="2"/>
  <c r="RP181" i="2"/>
  <c r="RP185" i="2"/>
  <c r="QR191" i="2"/>
  <c r="QR187" i="2"/>
  <c r="RP191" i="2"/>
  <c r="PG169" i="2"/>
  <c r="PG173" i="2"/>
  <c r="PK169" i="2"/>
  <c r="PK173" i="2"/>
  <c r="PS169" i="2"/>
  <c r="PS173" i="2"/>
  <c r="PW169" i="2"/>
  <c r="PW173" i="2"/>
  <c r="QE169" i="2"/>
  <c r="QE173" i="2"/>
  <c r="QI169" i="2"/>
  <c r="QI173" i="2"/>
  <c r="QQ169" i="2"/>
  <c r="QQ173" i="2"/>
  <c r="QU169" i="2"/>
  <c r="QU173" i="2"/>
  <c r="RC169" i="2"/>
  <c r="RC173" i="2"/>
  <c r="RG169" i="2"/>
  <c r="RG173" i="2"/>
  <c r="RO169" i="2"/>
  <c r="RO173" i="2"/>
  <c r="RS169" i="2"/>
  <c r="RS173" i="2"/>
  <c r="PS179" i="2"/>
  <c r="PS185" i="2"/>
  <c r="PW179" i="2"/>
  <c r="QQ179" i="2"/>
  <c r="QQ185" i="2"/>
  <c r="QU179" i="2"/>
  <c r="RO179" i="2"/>
  <c r="RS179" i="2"/>
  <c r="PW175" i="2"/>
  <c r="QU175" i="2"/>
  <c r="RS175" i="2"/>
  <c r="PV185" i="2"/>
  <c r="PV191" i="2"/>
  <c r="PV181" i="2"/>
  <c r="PZ185" i="2"/>
  <c r="PZ181" i="2"/>
  <c r="QT185" i="2"/>
  <c r="QT181" i="2"/>
  <c r="QX185" i="2"/>
  <c r="QX181" i="2"/>
  <c r="RM185" i="2"/>
  <c r="RR185" i="2"/>
  <c r="RR181" i="2"/>
  <c r="QB191" i="2"/>
  <c r="QB197" i="2"/>
  <c r="QB187" i="2"/>
  <c r="QQ193" i="2"/>
  <c r="QQ197" i="2"/>
  <c r="PH179" i="2"/>
  <c r="PP179" i="2"/>
  <c r="PT179" i="2"/>
  <c r="QB179" i="2"/>
  <c r="QF179" i="2"/>
  <c r="QN179" i="2"/>
  <c r="QR179" i="2"/>
  <c r="QZ179" i="2"/>
  <c r="RD179" i="2"/>
  <c r="RL179" i="2"/>
  <c r="RP179" i="2"/>
  <c r="PJ175" i="2"/>
  <c r="PV175" i="2"/>
  <c r="QH175" i="2"/>
  <c r="QT175" i="2"/>
  <c r="RF175" i="2"/>
  <c r="RR175" i="2"/>
  <c r="PE185" i="2"/>
  <c r="PM185" i="2"/>
  <c r="PQ185" i="2"/>
  <c r="PY185" i="2"/>
  <c r="QC185" i="2"/>
  <c r="QK185" i="2"/>
  <c r="QO185" i="2"/>
  <c r="QW185" i="2"/>
  <c r="RA185" i="2"/>
  <c r="RU185" i="2"/>
  <c r="PH191" i="2"/>
  <c r="PH197" i="2"/>
  <c r="PH187" i="2"/>
  <c r="QN191" i="2"/>
  <c r="QN187" i="2"/>
  <c r="RD191" i="2"/>
  <c r="RD197" i="2"/>
  <c r="RD187" i="2"/>
  <c r="RO191" i="2"/>
  <c r="PE197" i="2"/>
  <c r="QH197" i="2"/>
  <c r="QH193" i="2"/>
  <c r="RO197" i="2"/>
  <c r="RO193" i="2"/>
  <c r="PT191" i="2"/>
  <c r="PT187" i="2"/>
  <c r="QZ191" i="2"/>
  <c r="QZ187" i="2"/>
  <c r="PG201" i="2"/>
  <c r="RF197" i="2"/>
  <c r="RF193" i="2"/>
  <c r="QZ197" i="2"/>
  <c r="PH175" i="2"/>
  <c r="PP175" i="2"/>
  <c r="PT175" i="2"/>
  <c r="QB175" i="2"/>
  <c r="QF175" i="2"/>
  <c r="QN175" i="2"/>
  <c r="QR175" i="2"/>
  <c r="QZ175" i="2"/>
  <c r="RD175" i="2"/>
  <c r="RL175" i="2"/>
  <c r="RP175" i="2"/>
  <c r="RC185" i="2"/>
  <c r="RC181" i="2"/>
  <c r="RG185" i="2"/>
  <c r="RG181" i="2"/>
  <c r="RO185" i="2"/>
  <c r="RO181" i="2"/>
  <c r="RS185" i="2"/>
  <c r="RS181" i="2"/>
  <c r="PE187" i="2"/>
  <c r="PE191" i="2"/>
  <c r="PP191" i="2"/>
  <c r="PP187" i="2"/>
  <c r="QF191" i="2"/>
  <c r="QF187" i="2"/>
  <c r="QF197" i="2"/>
  <c r="QQ191" i="2"/>
  <c r="RL191" i="2"/>
  <c r="RL187" i="2"/>
  <c r="PS197" i="2"/>
  <c r="PS193" i="2"/>
  <c r="PY201" i="2"/>
  <c r="QU191" i="2"/>
  <c r="QS203" i="2"/>
  <c r="QS201" i="2"/>
  <c r="QK191" i="2"/>
  <c r="QK187" i="2"/>
  <c r="QO191" i="2"/>
  <c r="QO187" i="2"/>
  <c r="QW191" i="2"/>
  <c r="QW187" i="2"/>
  <c r="RA191" i="2"/>
  <c r="RA187" i="2"/>
  <c r="RI191" i="2"/>
  <c r="RI187" i="2"/>
  <c r="RM191" i="2"/>
  <c r="RM197" i="2"/>
  <c r="RM187" i="2"/>
  <c r="RU191" i="2"/>
  <c r="RU187" i="2"/>
  <c r="PK197" i="2"/>
  <c r="PK193" i="2"/>
  <c r="PZ197" i="2"/>
  <c r="PZ193" i="2"/>
  <c r="QI197" i="2"/>
  <c r="QX197" i="2"/>
  <c r="RG197" i="2"/>
  <c r="RG193" i="2"/>
  <c r="PQ191" i="2"/>
  <c r="QC191" i="2"/>
  <c r="PL203" i="2"/>
  <c r="PL201" i="2"/>
  <c r="QU197" i="2"/>
  <c r="RH203" i="2"/>
  <c r="RH201" i="2"/>
  <c r="QT191" i="2"/>
  <c r="QT187" i="2"/>
  <c r="QX187" i="2"/>
  <c r="QX191" i="2"/>
  <c r="RR191" i="2"/>
  <c r="RR187" i="2"/>
  <c r="RS187" i="2"/>
  <c r="PV197" i="2"/>
  <c r="PV193" i="2"/>
  <c r="QT197" i="2"/>
  <c r="RR197" i="2"/>
  <c r="RR193" i="2"/>
  <c r="PM191" i="2"/>
  <c r="PY191" i="2"/>
  <c r="QL191" i="2"/>
  <c r="RF191" i="2"/>
  <c r="PW193" i="2"/>
  <c r="RC193" i="2"/>
  <c r="PM197" i="2"/>
  <c r="PU201" i="2"/>
  <c r="PU203" i="2"/>
  <c r="QO197" i="2"/>
  <c r="RI197" i="2"/>
  <c r="PG191" i="2"/>
  <c r="PK191" i="2"/>
  <c r="PS191" i="2"/>
  <c r="PW191" i="2"/>
  <c r="QE191" i="2"/>
  <c r="QI191" i="2"/>
  <c r="RC191" i="2"/>
  <c r="RG191" i="2"/>
  <c r="PN197" i="2"/>
  <c r="QL197" i="2"/>
  <c r="QL193" i="2"/>
  <c r="RJ197" i="2"/>
  <c r="PN191" i="2"/>
  <c r="PZ191" i="2"/>
  <c r="PN193" i="2"/>
  <c r="QI193" i="2"/>
  <c r="QT193" i="2"/>
  <c r="QJ203" i="2"/>
  <c r="QJ201" i="2"/>
  <c r="QA201" i="2"/>
  <c r="PE193" i="2"/>
  <c r="RA193" i="2"/>
  <c r="PO203" i="2"/>
  <c r="PX203" i="2"/>
  <c r="PX201" i="2"/>
  <c r="QG203" i="2"/>
  <c r="QG201" i="2"/>
  <c r="QM203" i="2"/>
  <c r="QV203" i="2"/>
  <c r="QV201" i="2"/>
  <c r="RE203" i="2"/>
  <c r="RE201" i="2"/>
  <c r="RK203" i="2"/>
  <c r="RT203" i="2"/>
  <c r="RT201" i="2"/>
  <c r="QW193" i="2"/>
  <c r="PP197" i="2"/>
  <c r="PT197" i="2"/>
  <c r="QN197" i="2"/>
  <c r="QR197" i="2"/>
  <c r="RL197" i="2"/>
  <c r="RP197" i="2"/>
  <c r="PO201" i="2"/>
  <c r="QM201" i="2"/>
  <c r="RK201" i="2"/>
  <c r="RQ203" i="2"/>
  <c r="RQ201" i="2"/>
  <c r="OB40" i="2"/>
  <c r="OD22" i="2"/>
  <c r="OC34" i="2"/>
  <c r="OD9" i="2"/>
  <c r="OB31" i="2"/>
  <c r="OD40" i="2"/>
  <c r="OD16" i="2"/>
  <c r="OB34" i="2"/>
  <c r="NO84" i="2"/>
  <c r="NO86" i="2"/>
  <c r="NR78" i="2"/>
  <c r="OD78" i="2"/>
  <c r="OD80" i="2"/>
  <c r="OP78" i="2"/>
  <c r="OP80" i="2"/>
  <c r="PB78" i="2"/>
  <c r="PB80" i="2"/>
  <c r="OM86" i="2"/>
  <c r="NX80" i="2"/>
  <c r="NX78" i="2"/>
  <c r="OJ80" i="2"/>
  <c r="OJ78" i="2"/>
  <c r="OV80" i="2"/>
  <c r="OV78" i="2"/>
  <c r="OB9" i="2"/>
  <c r="OB16" i="2"/>
  <c r="OC27" i="2"/>
  <c r="OD31" i="2"/>
  <c r="OD34" i="2"/>
  <c r="OC36" i="2"/>
  <c r="NR72" i="2"/>
  <c r="NV72" i="2"/>
  <c r="NZ72" i="2"/>
  <c r="OD72" i="2"/>
  <c r="OH72" i="2"/>
  <c r="OL72" i="2"/>
  <c r="OP72" i="2"/>
  <c r="OT72" i="2"/>
  <c r="OX72" i="2"/>
  <c r="PB72" i="2"/>
  <c r="NU74" i="2"/>
  <c r="OG74" i="2"/>
  <c r="OS74" i="2"/>
  <c r="NO78" i="2"/>
  <c r="NS78" i="2"/>
  <c r="NW78" i="2"/>
  <c r="OE78" i="2"/>
  <c r="OI78" i="2"/>
  <c r="OM78" i="2"/>
  <c r="OQ78" i="2"/>
  <c r="OU78" i="2"/>
  <c r="PC78" i="2"/>
  <c r="NP84" i="2"/>
  <c r="NT84" i="2"/>
  <c r="OB84" i="2"/>
  <c r="OF84" i="2"/>
  <c r="ON84" i="2"/>
  <c r="OR84" i="2"/>
  <c r="OZ84" i="2"/>
  <c r="NQ90" i="2"/>
  <c r="NY90" i="2"/>
  <c r="OC90" i="2"/>
  <c r="OK90" i="2"/>
  <c r="OO90" i="2"/>
  <c r="OW90" i="2"/>
  <c r="PA90" i="2"/>
  <c r="NV96" i="2"/>
  <c r="NZ96" i="2"/>
  <c r="OH96" i="2"/>
  <c r="OL96" i="2"/>
  <c r="OT96" i="2"/>
  <c r="OX96" i="2"/>
  <c r="OK106" i="2"/>
  <c r="OK102" i="2"/>
  <c r="OO106" i="2"/>
  <c r="OO102" i="2"/>
  <c r="OW106" i="2"/>
  <c r="OW102" i="2"/>
  <c r="PA106" i="2"/>
  <c r="PA102" i="2"/>
  <c r="NQ112" i="2"/>
  <c r="NQ108" i="2"/>
  <c r="NZ112" i="2"/>
  <c r="NZ108" i="2"/>
  <c r="OE112" i="2"/>
  <c r="OI112" i="2"/>
  <c r="OO112" i="2"/>
  <c r="OO108" i="2"/>
  <c r="OX112" i="2"/>
  <c r="OX108" i="2"/>
  <c r="PC112" i="2"/>
  <c r="NP106" i="2"/>
  <c r="OB106" i="2"/>
  <c r="OB114" i="2"/>
  <c r="NX118" i="2"/>
  <c r="NO171" i="2"/>
  <c r="NO169" i="2"/>
  <c r="OA171" i="2"/>
  <c r="OA169" i="2"/>
  <c r="OM171" i="2"/>
  <c r="OM169" i="2"/>
  <c r="OC9" i="2"/>
  <c r="OC16" i="2"/>
  <c r="OB22" i="2"/>
  <c r="OB37" i="2"/>
  <c r="NQ76" i="2"/>
  <c r="NY76" i="2"/>
  <c r="OC76" i="2"/>
  <c r="OK76" i="2"/>
  <c r="OO76" i="2"/>
  <c r="OW76" i="2"/>
  <c r="PA76" i="2"/>
  <c r="NV82" i="2"/>
  <c r="NZ82" i="2"/>
  <c r="OH82" i="2"/>
  <c r="OL82" i="2"/>
  <c r="OT82" i="2"/>
  <c r="OX82" i="2"/>
  <c r="NS88" i="2"/>
  <c r="NW88" i="2"/>
  <c r="OE88" i="2"/>
  <c r="OI88" i="2"/>
  <c r="OQ88" i="2"/>
  <c r="OU88" i="2"/>
  <c r="PC88" i="2"/>
  <c r="NY100" i="2"/>
  <c r="OC100" i="2"/>
  <c r="OK100" i="2"/>
  <c r="OO100" i="2"/>
  <c r="OW100" i="2"/>
  <c r="PA100" i="2"/>
  <c r="NP94" i="2"/>
  <c r="NT94" i="2"/>
  <c r="OB94" i="2"/>
  <c r="OF94" i="2"/>
  <c r="ON94" i="2"/>
  <c r="OR94" i="2"/>
  <c r="OZ94" i="2"/>
  <c r="NV106" i="2"/>
  <c r="NZ106" i="2"/>
  <c r="NZ114" i="2"/>
  <c r="OH106" i="2"/>
  <c r="OL106" i="2"/>
  <c r="OT106" i="2"/>
  <c r="OX106" i="2"/>
  <c r="OX114" i="2"/>
  <c r="NQ100" i="2"/>
  <c r="NV112" i="2"/>
  <c r="NV108" i="2"/>
  <c r="OB116" i="2"/>
  <c r="OF116" i="2"/>
  <c r="OK112" i="2"/>
  <c r="OK108" i="2"/>
  <c r="OT112" i="2"/>
  <c r="OT108" i="2"/>
  <c r="NQ106" i="2"/>
  <c r="OC106" i="2"/>
  <c r="OC22" i="2"/>
  <c r="OC37" i="2"/>
  <c r="NS106" i="2"/>
  <c r="NW106" i="2"/>
  <c r="OE106" i="2"/>
  <c r="OI106" i="2"/>
  <c r="OI114" i="2" s="1"/>
  <c r="OQ106" i="2"/>
  <c r="OU106" i="2"/>
  <c r="PC106" i="2"/>
  <c r="NV102" i="2"/>
  <c r="OL102" i="2"/>
  <c r="OT102" i="2"/>
  <c r="NS112" i="2"/>
  <c r="NW112" i="2"/>
  <c r="OC112" i="2"/>
  <c r="OC108" i="2"/>
  <c r="OL112" i="2"/>
  <c r="OL108" i="2"/>
  <c r="OQ112" i="2"/>
  <c r="OU112" i="2"/>
  <c r="PA112" i="2"/>
  <c r="PA108" i="2"/>
  <c r="NY106" i="2"/>
  <c r="NU163" i="2"/>
  <c r="NU165" i="2"/>
  <c r="NY96" i="2"/>
  <c r="OC96" i="2"/>
  <c r="OK96" i="2"/>
  <c r="OO96" i="2"/>
  <c r="OW96" i="2"/>
  <c r="PA96" i="2"/>
  <c r="OF106" i="2"/>
  <c r="OF102" i="2"/>
  <c r="ON106" i="2"/>
  <c r="ON114" i="2"/>
  <c r="ON102" i="2"/>
  <c r="OR106" i="2"/>
  <c r="OR102" i="2"/>
  <c r="OZ106" i="2"/>
  <c r="OZ102" i="2"/>
  <c r="NW102" i="2"/>
  <c r="OE102" i="2"/>
  <c r="OU102" i="2"/>
  <c r="PC102" i="2"/>
  <c r="NP112" i="2"/>
  <c r="NT112" i="2"/>
  <c r="NY112" i="2"/>
  <c r="NY108" i="2"/>
  <c r="OH112" i="2"/>
  <c r="OH108" i="2"/>
  <c r="ON112" i="2"/>
  <c r="OR112" i="2"/>
  <c r="OW112" i="2"/>
  <c r="OW108" i="2"/>
  <c r="NT106" i="2"/>
  <c r="NU118" i="2"/>
  <c r="NR163" i="2"/>
  <c r="NR165" i="2"/>
  <c r="OD163" i="2"/>
  <c r="OD165" i="2"/>
  <c r="OP165" i="2"/>
  <c r="OP163" i="2"/>
  <c r="PB165" i="2"/>
  <c r="PB163" i="2"/>
  <c r="NU116" i="2"/>
  <c r="OG116" i="2"/>
  <c r="OS116" i="2"/>
  <c r="OY171" i="2"/>
  <c r="OY169" i="2"/>
  <c r="NQ157" i="2"/>
  <c r="NU157" i="2"/>
  <c r="NY157" i="2"/>
  <c r="OC157" i="2"/>
  <c r="OH157" i="2"/>
  <c r="OP157" i="2"/>
  <c r="OX157" i="2"/>
  <c r="NQ163" i="2"/>
  <c r="NQ167" i="2"/>
  <c r="NZ167" i="2"/>
  <c r="NZ163" i="2"/>
  <c r="OE167" i="2"/>
  <c r="OI167" i="2"/>
  <c r="OO163" i="2"/>
  <c r="OO167" i="2"/>
  <c r="OS159" i="2"/>
  <c r="OX167" i="2"/>
  <c r="OX163" i="2"/>
  <c r="PC167" i="2"/>
  <c r="NP161" i="2"/>
  <c r="OB161" i="2"/>
  <c r="ON161" i="2"/>
  <c r="OZ161" i="2"/>
  <c r="NW173" i="2"/>
  <c r="NW169" i="2"/>
  <c r="OL169" i="2"/>
  <c r="OL173" i="2"/>
  <c r="OW173" i="2"/>
  <c r="NR116" i="2"/>
  <c r="OD116" i="2"/>
  <c r="OP116" i="2"/>
  <c r="OB129" i="2" s="1"/>
  <c r="PB116" i="2"/>
  <c r="NX171" i="2"/>
  <c r="NX169" i="2"/>
  <c r="OJ157" i="2"/>
  <c r="OJ159" i="2"/>
  <c r="OV157" i="2"/>
  <c r="OV159" i="2"/>
  <c r="NR157" i="2"/>
  <c r="NV157" i="2"/>
  <c r="NZ157" i="2"/>
  <c r="OD157" i="2"/>
  <c r="OI157" i="2"/>
  <c r="OQ157" i="2"/>
  <c r="OY157" i="2"/>
  <c r="NV167" i="2"/>
  <c r="NV163" i="2"/>
  <c r="OB167" i="2"/>
  <c r="OF167" i="2"/>
  <c r="OK163" i="2"/>
  <c r="OK167" i="2"/>
  <c r="OT167" i="2"/>
  <c r="OT163" i="2"/>
  <c r="OZ167" i="2"/>
  <c r="OO161" i="2"/>
  <c r="PA161" i="2"/>
  <c r="NO163" i="2"/>
  <c r="OM163" i="2"/>
  <c r="NS173" i="2"/>
  <c r="NS169" i="2"/>
  <c r="NY173" i="2"/>
  <c r="OC173" i="2"/>
  <c r="OH169" i="2"/>
  <c r="OH173" i="2"/>
  <c r="NZ179" i="2"/>
  <c r="OL179" i="2"/>
  <c r="NO157" i="2"/>
  <c r="NS157" i="2"/>
  <c r="NW157" i="2"/>
  <c r="OA157" i="2"/>
  <c r="OE157" i="2"/>
  <c r="OL157" i="2"/>
  <c r="OT157" i="2"/>
  <c r="PB157" i="2"/>
  <c r="NS167" i="2"/>
  <c r="NW167" i="2"/>
  <c r="OC163" i="2"/>
  <c r="OC167" i="2"/>
  <c r="OG159" i="2"/>
  <c r="OL167" i="2"/>
  <c r="OL163" i="2"/>
  <c r="OQ167" i="2"/>
  <c r="OU167" i="2"/>
  <c r="PA163" i="2"/>
  <c r="PA167" i="2"/>
  <c r="OK161" i="2"/>
  <c r="OW161" i="2"/>
  <c r="NX163" i="2"/>
  <c r="NZ169" i="2"/>
  <c r="NZ173" i="2"/>
  <c r="OI173" i="2"/>
  <c r="OI169" i="2"/>
  <c r="NV179" i="2"/>
  <c r="OH179" i="2"/>
  <c r="NT157" i="2"/>
  <c r="NX157" i="2"/>
  <c r="OF157" i="2"/>
  <c r="OM157" i="2"/>
  <c r="OU157" i="2"/>
  <c r="NP167" i="2"/>
  <c r="NT167" i="2"/>
  <c r="NY163" i="2"/>
  <c r="NY167" i="2"/>
  <c r="OH167" i="2"/>
  <c r="OH163" i="2"/>
  <c r="ON167" i="2"/>
  <c r="OR167" i="2"/>
  <c r="OW163" i="2"/>
  <c r="OW167" i="2"/>
  <c r="OR161" i="2"/>
  <c r="OA163" i="2"/>
  <c r="OY163" i="2"/>
  <c r="NQ173" i="2"/>
  <c r="NV169" i="2"/>
  <c r="NV173" i="2"/>
  <c r="OE173" i="2"/>
  <c r="OE169" i="2"/>
  <c r="OK173" i="2"/>
  <c r="OO173" i="2"/>
  <c r="PA173" i="2"/>
  <c r="OQ169" i="2"/>
  <c r="OU169" i="2"/>
  <c r="PC169" i="2"/>
  <c r="NP175" i="2"/>
  <c r="NT175" i="2"/>
  <c r="OB175" i="2"/>
  <c r="OF175" i="2"/>
  <c r="ON175" i="2"/>
  <c r="OR175" i="2"/>
  <c r="OZ175" i="2"/>
  <c r="NS185" i="2"/>
  <c r="NW185" i="2"/>
  <c r="OE185" i="2"/>
  <c r="OI185" i="2"/>
  <c r="OQ185" i="2"/>
  <c r="OU185" i="2"/>
  <c r="PC185" i="2"/>
  <c r="NQ181" i="2"/>
  <c r="NY181" i="2"/>
  <c r="OC181" i="2"/>
  <c r="OK181" i="2"/>
  <c r="OQ181" i="2"/>
  <c r="NQ191" i="2"/>
  <c r="NV187" i="2"/>
  <c r="NV191" i="2"/>
  <c r="OE191" i="2"/>
  <c r="OE187" i="2"/>
  <c r="OK191" i="2"/>
  <c r="OO191" i="2"/>
  <c r="OT187" i="2"/>
  <c r="OT191" i="2"/>
  <c r="PC191" i="2"/>
  <c r="PC187" i="2"/>
  <c r="OT185" i="2"/>
  <c r="NS193" i="2"/>
  <c r="NS197" i="2"/>
  <c r="OB197" i="2"/>
  <c r="OB193" i="2"/>
  <c r="OH197" i="2"/>
  <c r="OT197" i="2"/>
  <c r="OZ201" i="2"/>
  <c r="OT173" i="2"/>
  <c r="OX173" i="2"/>
  <c r="NP185" i="2"/>
  <c r="NT185" i="2"/>
  <c r="OB185" i="2"/>
  <c r="OF185" i="2"/>
  <c r="ON185" i="2"/>
  <c r="OR185" i="2"/>
  <c r="OZ185" i="2"/>
  <c r="NS179" i="2"/>
  <c r="NW179" i="2"/>
  <c r="OE179" i="2"/>
  <c r="OI179" i="2"/>
  <c r="OQ179" i="2"/>
  <c r="OU179" i="2"/>
  <c r="PC179" i="2"/>
  <c r="OR181" i="2"/>
  <c r="OZ181" i="2"/>
  <c r="NW191" i="2"/>
  <c r="NW187" i="2"/>
  <c r="OB191" i="2"/>
  <c r="OF191" i="2"/>
  <c r="OL187" i="2"/>
  <c r="OL191" i="2"/>
  <c r="OU191" i="2"/>
  <c r="OU187" i="2"/>
  <c r="OZ191" i="2"/>
  <c r="OO185" i="2"/>
  <c r="PA185" i="2"/>
  <c r="NT197" i="2"/>
  <c r="NT193" i="2"/>
  <c r="OC201" i="2"/>
  <c r="NS191" i="2"/>
  <c r="NS187" i="2"/>
  <c r="NY191" i="2"/>
  <c r="OC191" i="2"/>
  <c r="OH187" i="2"/>
  <c r="OH191" i="2"/>
  <c r="OQ191" i="2"/>
  <c r="OQ187" i="2"/>
  <c r="OW191" i="2"/>
  <c r="OW205" i="2" s="1"/>
  <c r="PA191" i="2"/>
  <c r="PA205" i="2"/>
  <c r="OW185" i="2"/>
  <c r="NP197" i="2"/>
  <c r="NP193" i="2"/>
  <c r="NZ197" i="2"/>
  <c r="OW201" i="2"/>
  <c r="NP181" i="2"/>
  <c r="NT181" i="2"/>
  <c r="OB181" i="2"/>
  <c r="OF181" i="2"/>
  <c r="ON181" i="2"/>
  <c r="NP191" i="2"/>
  <c r="NT191" i="2"/>
  <c r="NZ187" i="2"/>
  <c r="NZ191" i="2"/>
  <c r="OI191" i="2"/>
  <c r="OI187" i="2"/>
  <c r="ON191" i="2"/>
  <c r="ON199" i="2" s="1"/>
  <c r="OR191" i="2"/>
  <c r="OX187" i="2"/>
  <c r="OX191" i="2"/>
  <c r="OX185" i="2"/>
  <c r="NW193" i="2"/>
  <c r="NW197" i="2"/>
  <c r="OL197" i="2"/>
  <c r="OX197" i="2"/>
  <c r="NX250" i="2"/>
  <c r="NX248" i="2"/>
  <c r="OJ250" i="2"/>
  <c r="OJ248" i="2"/>
  <c r="OV250" i="2"/>
  <c r="OV248" i="2"/>
  <c r="OF193" i="2"/>
  <c r="ON193" i="2"/>
  <c r="OR193" i="2"/>
  <c r="OZ193" i="2"/>
  <c r="NX201" i="2"/>
  <c r="OJ201" i="2"/>
  <c r="OV201" i="2"/>
  <c r="NO203" i="2"/>
  <c r="OA203" i="2"/>
  <c r="OM203" i="2"/>
  <c r="OY203" i="2"/>
  <c r="NR250" i="2"/>
  <c r="NR248" i="2"/>
  <c r="OD250" i="2"/>
  <c r="OD248" i="2"/>
  <c r="OP250" i="2"/>
  <c r="OP248" i="2"/>
  <c r="PB242" i="2"/>
  <c r="PB244" i="2"/>
  <c r="NP242" i="2"/>
  <c r="NT242" i="2"/>
  <c r="NX242" i="2"/>
  <c r="OB242" i="2"/>
  <c r="OF242" i="2"/>
  <c r="OJ242" i="2"/>
  <c r="ON242" i="2"/>
  <c r="OR242" i="2"/>
  <c r="OV242" i="2"/>
  <c r="OZ242" i="2"/>
  <c r="NO244" i="2"/>
  <c r="NT252" i="2"/>
  <c r="NT248" i="2"/>
  <c r="NY252" i="2"/>
  <c r="OC252" i="2"/>
  <c r="OI248" i="2"/>
  <c r="OI252" i="2"/>
  <c r="OM244" i="2"/>
  <c r="OR252" i="2"/>
  <c r="OR248" i="2"/>
  <c r="OW252" i="2"/>
  <c r="PA252" i="2"/>
  <c r="NZ246" i="2"/>
  <c r="OE197" i="2"/>
  <c r="OI197" i="2"/>
  <c r="OQ197" i="2"/>
  <c r="OU197" i="2"/>
  <c r="PC197" i="2"/>
  <c r="NQ242" i="2"/>
  <c r="NU242" i="2"/>
  <c r="NY242" i="2"/>
  <c r="OC242" i="2"/>
  <c r="OG242" i="2"/>
  <c r="OK242" i="2"/>
  <c r="OO242" i="2"/>
  <c r="OS242" i="2"/>
  <c r="NP252" i="2"/>
  <c r="NP248" i="2"/>
  <c r="OE248" i="2"/>
  <c r="OE252" i="2"/>
  <c r="ON252" i="2"/>
  <c r="ON248" i="2"/>
  <c r="PC248" i="2"/>
  <c r="PC252" i="2"/>
  <c r="NV246" i="2"/>
  <c r="NR242" i="2"/>
  <c r="OD242" i="2"/>
  <c r="OH242" i="2"/>
  <c r="OL242" i="2"/>
  <c r="OP242" i="2"/>
  <c r="OT242" i="2"/>
  <c r="OX242" i="2"/>
  <c r="PC242" i="2"/>
  <c r="NQ252" i="2"/>
  <c r="NW248" i="2"/>
  <c r="NW252" i="2"/>
  <c r="OA244" i="2"/>
  <c r="OF252" i="2"/>
  <c r="OF248" i="2"/>
  <c r="OK252" i="2"/>
  <c r="OO252" i="2"/>
  <c r="OU248" i="2"/>
  <c r="OU252" i="2"/>
  <c r="OY244" i="2"/>
  <c r="NW246" i="2"/>
  <c r="NU250" i="2"/>
  <c r="NU248" i="2"/>
  <c r="OG250" i="2"/>
  <c r="OG248" i="2"/>
  <c r="OS250" i="2"/>
  <c r="OS248" i="2"/>
  <c r="NS242" i="2"/>
  <c r="OE242" i="2"/>
  <c r="OI242" i="2"/>
  <c r="OQ242" i="2"/>
  <c r="OU242" i="2"/>
  <c r="NS248" i="2"/>
  <c r="NS252" i="2"/>
  <c r="OB252" i="2"/>
  <c r="OB248" i="2"/>
  <c r="OQ248" i="2"/>
  <c r="OQ252" i="2"/>
  <c r="OZ252" i="2"/>
  <c r="OZ248" i="2"/>
  <c r="PC258" i="2"/>
  <c r="NV252" i="2"/>
  <c r="NZ252" i="2"/>
  <c r="OH252" i="2"/>
  <c r="OL252" i="2"/>
  <c r="OT252" i="2"/>
  <c r="OX252" i="2"/>
  <c r="NQ254" i="2"/>
  <c r="NY254" i="2"/>
  <c r="OC254" i="2"/>
  <c r="OK254" i="2"/>
  <c r="OO254" i="2"/>
  <c r="NP264" i="2"/>
  <c r="NP260" i="2"/>
  <c r="NT264" i="2"/>
  <c r="NT260" i="2"/>
  <c r="OB264" i="2"/>
  <c r="OB260" i="2"/>
  <c r="OF264" i="2"/>
  <c r="OF260" i="2"/>
  <c r="ON264" i="2"/>
  <c r="ON260" i="2"/>
  <c r="OR264" i="2"/>
  <c r="OR260" i="2"/>
  <c r="OZ264" i="2"/>
  <c r="OZ260" i="2"/>
  <c r="NS258" i="2"/>
  <c r="NW258" i="2"/>
  <c r="OE258" i="2"/>
  <c r="OI258" i="2"/>
  <c r="OQ258" i="2"/>
  <c r="OU258" i="2"/>
  <c r="NV270" i="2"/>
  <c r="OH270" i="2"/>
  <c r="OT270" i="2"/>
  <c r="NQ248" i="2"/>
  <c r="NY248" i="2"/>
  <c r="OC248" i="2"/>
  <c r="OZ258" i="2"/>
  <c r="NV254" i="2"/>
  <c r="NZ254" i="2"/>
  <c r="OH254" i="2"/>
  <c r="OL254" i="2"/>
  <c r="OT254" i="2"/>
  <c r="OX254" i="2"/>
  <c r="NQ264" i="2"/>
  <c r="NQ260" i="2"/>
  <c r="NY264" i="2"/>
  <c r="NY260" i="2"/>
  <c r="OC264" i="2"/>
  <c r="OC260" i="2"/>
  <c r="OK264" i="2"/>
  <c r="OK260" i="2"/>
  <c r="OO264" i="2"/>
  <c r="OO260" i="2"/>
  <c r="OW264" i="2"/>
  <c r="OW260" i="2"/>
  <c r="PA264" i="2"/>
  <c r="PA260" i="2"/>
  <c r="NP258" i="2"/>
  <c r="NT258" i="2"/>
  <c r="OB258" i="2"/>
  <c r="OF258" i="2"/>
  <c r="ON258" i="2"/>
  <c r="OR258" i="2"/>
  <c r="NQ270" i="2"/>
  <c r="OC270" i="2"/>
  <c r="OO270" i="2"/>
  <c r="PA270" i="2"/>
  <c r="OW258" i="2"/>
  <c r="PA258" i="2"/>
  <c r="PC254" i="2"/>
  <c r="NV260" i="2"/>
  <c r="NV264" i="2"/>
  <c r="NZ260" i="2"/>
  <c r="NZ264" i="2"/>
  <c r="OH260" i="2"/>
  <c r="OH264" i="2"/>
  <c r="OL260" i="2"/>
  <c r="OL264" i="2"/>
  <c r="OT260" i="2"/>
  <c r="OT264" i="2"/>
  <c r="OX260" i="2"/>
  <c r="OX264" i="2"/>
  <c r="NY270" i="2"/>
  <c r="OK270" i="2"/>
  <c r="OW270" i="2"/>
  <c r="OZ254" i="2"/>
  <c r="NS260" i="2"/>
  <c r="NS264" i="2"/>
  <c r="NW260" i="2"/>
  <c r="NW264" i="2"/>
  <c r="OE260" i="2"/>
  <c r="OE264" i="2"/>
  <c r="OI260" i="2"/>
  <c r="OI264" i="2"/>
  <c r="OQ260" i="2"/>
  <c r="OQ264" i="2"/>
  <c r="OU260" i="2"/>
  <c r="OU264" i="2"/>
  <c r="PC260" i="2"/>
  <c r="PC264" i="2"/>
  <c r="NZ270" i="2"/>
  <c r="OL270" i="2"/>
  <c r="OX270" i="2"/>
  <c r="PC270" i="2"/>
  <c r="NQ266" i="2"/>
  <c r="NY266" i="2"/>
  <c r="OC266" i="2"/>
  <c r="OK266" i="2"/>
  <c r="OO266" i="2"/>
  <c r="OW266" i="2"/>
  <c r="PA266" i="2"/>
  <c r="NP276" i="2"/>
  <c r="NP272" i="2"/>
  <c r="NT276" i="2"/>
  <c r="NT272" i="2"/>
  <c r="OB276" i="2"/>
  <c r="OB272" i="2"/>
  <c r="OF272" i="2"/>
  <c r="OF276" i="2"/>
  <c r="ON276" i="2"/>
  <c r="ON272" i="2"/>
  <c r="OR276" i="2"/>
  <c r="OR272" i="2"/>
  <c r="OZ276" i="2"/>
  <c r="OZ272" i="2"/>
  <c r="NS270" i="2"/>
  <c r="NW270" i="2"/>
  <c r="OE270" i="2"/>
  <c r="OI270" i="2"/>
  <c r="OQ270" i="2"/>
  <c r="OU270" i="2"/>
  <c r="NS282" i="2"/>
  <c r="OE282" i="2"/>
  <c r="OQ282" i="2"/>
  <c r="PC282" i="2"/>
  <c r="OZ270" i="2"/>
  <c r="NV266" i="2"/>
  <c r="NZ266" i="2"/>
  <c r="OH266" i="2"/>
  <c r="OL266" i="2"/>
  <c r="OT266" i="2"/>
  <c r="OX266" i="2"/>
  <c r="NQ276" i="2"/>
  <c r="NQ284" i="2" s="1"/>
  <c r="NY276" i="2"/>
  <c r="NY284" i="2" s="1"/>
  <c r="OC276" i="2"/>
  <c r="OK276" i="2"/>
  <c r="OO276" i="2"/>
  <c r="OW276" i="2"/>
  <c r="OW272" i="2"/>
  <c r="PA276" i="2"/>
  <c r="PA272" i="2"/>
  <c r="NP270" i="2"/>
  <c r="NT270" i="2"/>
  <c r="OB270" i="2"/>
  <c r="OF270" i="2"/>
  <c r="ON270" i="2"/>
  <c r="OR270" i="2"/>
  <c r="OK272" i="2"/>
  <c r="PC266" i="2"/>
  <c r="NV272" i="2"/>
  <c r="NV276" i="2"/>
  <c r="NZ276" i="2"/>
  <c r="NZ272" i="2"/>
  <c r="OH272" i="2"/>
  <c r="OH276" i="2"/>
  <c r="OL272" i="2"/>
  <c r="OL276" i="2"/>
  <c r="OT272" i="2"/>
  <c r="OT276" i="2"/>
  <c r="OX276" i="2"/>
  <c r="OX272" i="2"/>
  <c r="NY272" i="2"/>
  <c r="OO272" i="2"/>
  <c r="OZ266" i="2"/>
  <c r="NS276" i="2"/>
  <c r="NS284" i="2" s="1"/>
  <c r="NS272" i="2"/>
  <c r="NW276" i="2"/>
  <c r="NW272" i="2"/>
  <c r="OE276" i="2"/>
  <c r="OE272" i="2"/>
  <c r="OI276" i="2"/>
  <c r="OI272" i="2"/>
  <c r="OQ276" i="2"/>
  <c r="OQ272" i="2"/>
  <c r="OU276" i="2"/>
  <c r="OU272" i="2"/>
  <c r="PC276" i="2"/>
  <c r="PC272" i="2"/>
  <c r="OC272" i="2"/>
  <c r="OI282" i="2"/>
  <c r="OU282" i="2"/>
  <c r="NS278" i="2"/>
  <c r="OI278" i="2"/>
  <c r="NU288" i="2"/>
  <c r="NZ282" i="2"/>
  <c r="OG288" i="2"/>
  <c r="OL282" i="2"/>
  <c r="OS288" i="2"/>
  <c r="OX282" i="2"/>
  <c r="NO288" i="2"/>
  <c r="OM288" i="2"/>
  <c r="OE278" i="2"/>
  <c r="OU278" i="2"/>
  <c r="NV282" i="2"/>
  <c r="OH282" i="2"/>
  <c r="OT282" i="2"/>
  <c r="NP282" i="2"/>
  <c r="NT282" i="2"/>
  <c r="OB282" i="2"/>
  <c r="OF282" i="2"/>
  <c r="ON282" i="2"/>
  <c r="OR282" i="2"/>
  <c r="OZ282" i="2"/>
  <c r="NP278" i="2"/>
  <c r="OF278" i="2"/>
  <c r="OQ278" i="2"/>
  <c r="NR288" i="2"/>
  <c r="NR286" i="2"/>
  <c r="NW282" i="2"/>
  <c r="OD288" i="2"/>
  <c r="OD286" i="2"/>
  <c r="OP288" i="2"/>
  <c r="OP286" i="2"/>
  <c r="PB288" i="2"/>
  <c r="PB286" i="2"/>
  <c r="OA288" i="2"/>
  <c r="OY288" i="2"/>
  <c r="NQ282" i="2"/>
  <c r="NY282" i="2"/>
  <c r="OC282" i="2"/>
  <c r="OK282" i="2"/>
  <c r="OO282" i="2"/>
  <c r="OW282" i="2"/>
  <c r="PA282" i="2"/>
  <c r="NQ278" i="2"/>
  <c r="OB278" i="2"/>
  <c r="OR278" i="2"/>
  <c r="OW278" i="2"/>
  <c r="PC278" i="2"/>
  <c r="MH129" i="2"/>
  <c r="MF129" i="2"/>
  <c r="MG31" i="2"/>
  <c r="MH16" i="2"/>
  <c r="MH22" i="2"/>
  <c r="MH27" i="2"/>
  <c r="MH37" i="2"/>
  <c r="MG27" i="2"/>
  <c r="MG37" i="2"/>
  <c r="MF36" i="2"/>
  <c r="MG34" i="2"/>
  <c r="MG36" i="2"/>
  <c r="MG22" i="2"/>
  <c r="MF27" i="2"/>
  <c r="MH36" i="2"/>
  <c r="MH9" i="2"/>
  <c r="MH40" i="2"/>
  <c r="MF40" i="2"/>
  <c r="MG40" i="2"/>
  <c r="MF9" i="2"/>
  <c r="MF16" i="2"/>
  <c r="MH31" i="2"/>
  <c r="MH34" i="2"/>
  <c r="MG9" i="2"/>
  <c r="MG16" i="2"/>
  <c r="MF22" i="2"/>
  <c r="MF37" i="2"/>
  <c r="MF31" i="2"/>
  <c r="MF34" i="2"/>
  <c r="JF201" i="2"/>
  <c r="JF203" i="2"/>
  <c r="JF205" i="2"/>
  <c r="JF189" i="2"/>
  <c r="JF197" i="2"/>
  <c r="JF195" i="2"/>
  <c r="JF191" i="2"/>
  <c r="JF199" i="2"/>
  <c r="JF193" i="2"/>
  <c r="JF181" i="2"/>
  <c r="JF185" i="2"/>
  <c r="JF183" i="2"/>
  <c r="JF187" i="2"/>
  <c r="JF177" i="2"/>
  <c r="JF175" i="2"/>
  <c r="JF179" i="2"/>
  <c r="JF169" i="2"/>
  <c r="JF173" i="2"/>
  <c r="JF171" i="2"/>
  <c r="JF165" i="2"/>
  <c r="JF161" i="2"/>
  <c r="JF167" i="2"/>
  <c r="JF163" i="2"/>
  <c r="JF159" i="2"/>
  <c r="JF157" i="2"/>
  <c r="JF153" i="2"/>
  <c r="JF155" i="2"/>
  <c r="JF151" i="2"/>
  <c r="JF120" i="2"/>
  <c r="JF116" i="2"/>
  <c r="JF118" i="2"/>
  <c r="JF114" i="2"/>
  <c r="JF110" i="2"/>
  <c r="JF112" i="2"/>
  <c r="JF106" i="2"/>
  <c r="JF108" i="2"/>
  <c r="JF100" i="2"/>
  <c r="JF104" i="2"/>
  <c r="JF102" i="2"/>
  <c r="JF98" i="2"/>
  <c r="JF96" i="2"/>
  <c r="JF90" i="2"/>
  <c r="JF92" i="2"/>
  <c r="JF94" i="2"/>
  <c r="JF88" i="2"/>
  <c r="JF82" i="2"/>
  <c r="JF84" i="2"/>
  <c r="JF86" i="2"/>
  <c r="JF78" i="2"/>
  <c r="JF80" i="2"/>
  <c r="JF76" i="2"/>
  <c r="JF72" i="2"/>
  <c r="JF74" i="2"/>
  <c r="JF70" i="2"/>
  <c r="JF68" i="2"/>
  <c r="JF66" i="2"/>
  <c r="JE205" i="2"/>
  <c r="JE203" i="2"/>
  <c r="JE199" i="2"/>
  <c r="JE201" i="2"/>
  <c r="JE197" i="2"/>
  <c r="JE195" i="2"/>
  <c r="JE193" i="2"/>
  <c r="JE189" i="2"/>
  <c r="JE191" i="2"/>
  <c r="JE187" i="2"/>
  <c r="JE185" i="2"/>
  <c r="JE183" i="2"/>
  <c r="JE179" i="2"/>
  <c r="JE181" i="2"/>
  <c r="JE177" i="2"/>
  <c r="JE173" i="2"/>
  <c r="JE175" i="2"/>
  <c r="JE171" i="2"/>
  <c r="JE169" i="2"/>
  <c r="JE165" i="2"/>
  <c r="JE167" i="2"/>
  <c r="JE163" i="2"/>
  <c r="JE161" i="2"/>
  <c r="JE159" i="2"/>
  <c r="JE157" i="2"/>
  <c r="JE155" i="2"/>
  <c r="JE153" i="2"/>
  <c r="JE151" i="2"/>
  <c r="JE120" i="2"/>
  <c r="JE118" i="2"/>
  <c r="JE116" i="2"/>
  <c r="JE114" i="2"/>
  <c r="JE108" i="2"/>
  <c r="JE112" i="2"/>
  <c r="JE110" i="2"/>
  <c r="JE106" i="2"/>
  <c r="JE104" i="2"/>
  <c r="JE100" i="2"/>
  <c r="JE102" i="2"/>
  <c r="JE98" i="2"/>
  <c r="JE96" i="2"/>
  <c r="JE94" i="2"/>
  <c r="JE92" i="2"/>
  <c r="JE90" i="2"/>
  <c r="JE88" i="2"/>
  <c r="JE86" i="2"/>
  <c r="JE80" i="2"/>
  <c r="JE84" i="2"/>
  <c r="JE82" i="2"/>
  <c r="JE78" i="2"/>
  <c r="JE76" i="2"/>
  <c r="JE74" i="2"/>
  <c r="JE72" i="2"/>
  <c r="JE70" i="2"/>
  <c r="JE68" i="2"/>
  <c r="JE66" i="2"/>
  <c r="JD201" i="2"/>
  <c r="JD205" i="2"/>
  <c r="JD203" i="2"/>
  <c r="JD199" i="2"/>
  <c r="JD191" i="2"/>
  <c r="JD187" i="2"/>
  <c r="JD197" i="2"/>
  <c r="JD193" i="2"/>
  <c r="JD195" i="2"/>
  <c r="JD189" i="2"/>
  <c r="JD181" i="2"/>
  <c r="JD177" i="2"/>
  <c r="JD185" i="2"/>
  <c r="JD173" i="2"/>
  <c r="JD183" i="2"/>
  <c r="JD179" i="2"/>
  <c r="JD175" i="2"/>
  <c r="JD171" i="2"/>
  <c r="JD169" i="2"/>
  <c r="JD167" i="2"/>
  <c r="JD163" i="2"/>
  <c r="JD161" i="2"/>
  <c r="JD165" i="2"/>
  <c r="JD157" i="2"/>
  <c r="JD155" i="2"/>
  <c r="JD159" i="2"/>
  <c r="JD151" i="2"/>
  <c r="JD153" i="2"/>
  <c r="JD120" i="2"/>
  <c r="JD118" i="2"/>
  <c r="JD110" i="2"/>
  <c r="JD116" i="2"/>
  <c r="JD108" i="2"/>
  <c r="JD114" i="2"/>
  <c r="JD112" i="2"/>
  <c r="JD106" i="2"/>
  <c r="JD104" i="2"/>
  <c r="JD102" i="2"/>
  <c r="JD98" i="2"/>
  <c r="JD100" i="2"/>
  <c r="JD96" i="2"/>
  <c r="JD94" i="2"/>
  <c r="JD92" i="2"/>
  <c r="JD90" i="2"/>
  <c r="JD88" i="2"/>
  <c r="JD86" i="2"/>
  <c r="JD82" i="2"/>
  <c r="JD80" i="2"/>
  <c r="JD84" i="2"/>
  <c r="JD78" i="2"/>
  <c r="JD76" i="2"/>
  <c r="JD74" i="2"/>
  <c r="JD72" i="2"/>
  <c r="JD70" i="2"/>
  <c r="JD68" i="2"/>
  <c r="JD66" i="2"/>
  <c r="JC205" i="2"/>
  <c r="JC197" i="2"/>
  <c r="JC193" i="2"/>
  <c r="JC203" i="2"/>
  <c r="JC201" i="2"/>
  <c r="JC199" i="2"/>
  <c r="JC191" i="2"/>
  <c r="JC195" i="2"/>
  <c r="JC187" i="2"/>
  <c r="JC185" i="2"/>
  <c r="JC189" i="2"/>
  <c r="JC183" i="2"/>
  <c r="JC181" i="2"/>
  <c r="JC179" i="2"/>
  <c r="JC177" i="2"/>
  <c r="JC175" i="2"/>
  <c r="JC173" i="2"/>
  <c r="JC171" i="2"/>
  <c r="JC167" i="2"/>
  <c r="JC165" i="2"/>
  <c r="JC169" i="2"/>
  <c r="JC163" i="2"/>
  <c r="JC161" i="2"/>
  <c r="JC159" i="2"/>
  <c r="JC157" i="2"/>
  <c r="JC153" i="2"/>
  <c r="JC155" i="2"/>
  <c r="JC151" i="2"/>
  <c r="JC120" i="2"/>
  <c r="JC118" i="2"/>
  <c r="JC116" i="2"/>
  <c r="JC114" i="2"/>
  <c r="JC112" i="2"/>
  <c r="JC110" i="2"/>
  <c r="JC106" i="2"/>
  <c r="JC108" i="2"/>
  <c r="JC104" i="2"/>
  <c r="JC102" i="2"/>
  <c r="JC100" i="2"/>
  <c r="JC96" i="2"/>
  <c r="JC98" i="2"/>
  <c r="JC94" i="2"/>
  <c r="JC92" i="2"/>
  <c r="JC90" i="2"/>
  <c r="JC86" i="2"/>
  <c r="JC88" i="2"/>
  <c r="JC84" i="2"/>
  <c r="JC82" i="2"/>
  <c r="JC76" i="2"/>
  <c r="JC78" i="2"/>
  <c r="JC80" i="2"/>
  <c r="JC74" i="2"/>
  <c r="JC72" i="2"/>
  <c r="JC70" i="2"/>
  <c r="JC68" i="2"/>
  <c r="JC66" i="2"/>
  <c r="JB187" i="2"/>
  <c r="JB203" i="2"/>
  <c r="JB201" i="2"/>
  <c r="JB181" i="2"/>
  <c r="JB193" i="2"/>
  <c r="JB205" i="2"/>
  <c r="JB197" i="2"/>
  <c r="JB191" i="2"/>
  <c r="JB189" i="2"/>
  <c r="JB183" i="2"/>
  <c r="JB185" i="2"/>
  <c r="JB199" i="2"/>
  <c r="JB179" i="2"/>
  <c r="JB177" i="2"/>
  <c r="JB169" i="2"/>
  <c r="JB195" i="2"/>
  <c r="JB175" i="2"/>
  <c r="JB167" i="2"/>
  <c r="JB173" i="2"/>
  <c r="JB159" i="2"/>
  <c r="JB171" i="2"/>
  <c r="JB161" i="2"/>
  <c r="JB155" i="2"/>
  <c r="JB163" i="2"/>
  <c r="JB151" i="2"/>
  <c r="JB157" i="2"/>
  <c r="JB165" i="2"/>
  <c r="JB153" i="2"/>
  <c r="JB116" i="2"/>
  <c r="JB110" i="2"/>
  <c r="JB120" i="2"/>
  <c r="JB104" i="2"/>
  <c r="JB112" i="2"/>
  <c r="JB118" i="2"/>
  <c r="JB106" i="2"/>
  <c r="JB98" i="2"/>
  <c r="JB102" i="2"/>
  <c r="JB114" i="2"/>
  <c r="JB108" i="2"/>
  <c r="JB94" i="2"/>
  <c r="JB100" i="2"/>
  <c r="JB96" i="2"/>
  <c r="JB92" i="2"/>
  <c r="JB88" i="2"/>
  <c r="JB90" i="2"/>
  <c r="JB84" i="2"/>
  <c r="JB80" i="2"/>
  <c r="JB86" i="2"/>
  <c r="JB82" i="2"/>
  <c r="JB76" i="2"/>
  <c r="JB74" i="2"/>
  <c r="JB78" i="2"/>
  <c r="JB72" i="2"/>
  <c r="JB70" i="2"/>
  <c r="JB68" i="2"/>
  <c r="JB66" i="2"/>
  <c r="JA193" i="2"/>
  <c r="JA191" i="2"/>
  <c r="JA203" i="2"/>
  <c r="JA205" i="2"/>
  <c r="JA187" i="2"/>
  <c r="JA195" i="2"/>
  <c r="JA201" i="2"/>
  <c r="JA185" i="2"/>
  <c r="JA197" i="2"/>
  <c r="JA183" i="2"/>
  <c r="JA199" i="2"/>
  <c r="JA179" i="2"/>
  <c r="JA177" i="2"/>
  <c r="JA181" i="2"/>
  <c r="JA189" i="2"/>
  <c r="JA175" i="2"/>
  <c r="JA169" i="2"/>
  <c r="JA173" i="2"/>
  <c r="JA171" i="2"/>
  <c r="JA161" i="2"/>
  <c r="JA165" i="2"/>
  <c r="JA167" i="2"/>
  <c r="JA159" i="2"/>
  <c r="JA155" i="2"/>
  <c r="JA163" i="2"/>
  <c r="JA157" i="2"/>
  <c r="JA153" i="2"/>
  <c r="JA151" i="2"/>
  <c r="JA120" i="2"/>
  <c r="JA118" i="2"/>
  <c r="JA114" i="2"/>
  <c r="JA110" i="2"/>
  <c r="JA116" i="2"/>
  <c r="JA112" i="2"/>
  <c r="JA108" i="2"/>
  <c r="JA106" i="2"/>
  <c r="JA104" i="2"/>
  <c r="JA102" i="2"/>
  <c r="JA100" i="2"/>
  <c r="JA98" i="2"/>
  <c r="JA96" i="2"/>
  <c r="JA94" i="2"/>
  <c r="JA92" i="2"/>
  <c r="JA88" i="2"/>
  <c r="JA90" i="2"/>
  <c r="JA86" i="2"/>
  <c r="JA82" i="2"/>
  <c r="JA84" i="2"/>
  <c r="JA80" i="2"/>
  <c r="JA78" i="2"/>
  <c r="JA76" i="2"/>
  <c r="JA74" i="2"/>
  <c r="JA72" i="2"/>
  <c r="JA70" i="2"/>
  <c r="JA68" i="2"/>
  <c r="JA66" i="2"/>
  <c r="IZ205" i="2"/>
  <c r="IZ195" i="2"/>
  <c r="IZ201" i="2"/>
  <c r="IZ193" i="2"/>
  <c r="IZ197" i="2"/>
  <c r="IZ199" i="2"/>
  <c r="IZ203" i="2"/>
  <c r="IZ189" i="2"/>
  <c r="IZ191" i="2"/>
  <c r="IZ187" i="2"/>
  <c r="IZ185" i="2"/>
  <c r="IZ183" i="2"/>
  <c r="IZ177" i="2"/>
  <c r="IZ181" i="2"/>
  <c r="IZ179" i="2"/>
  <c r="IZ173" i="2"/>
  <c r="IZ175" i="2"/>
  <c r="IZ171" i="2"/>
  <c r="IZ169" i="2"/>
  <c r="IZ165" i="2"/>
  <c r="IZ163" i="2"/>
  <c r="IZ167" i="2"/>
  <c r="IZ157" i="2"/>
  <c r="IZ159" i="2"/>
  <c r="IZ161" i="2"/>
  <c r="IZ153" i="2"/>
  <c r="IZ155" i="2"/>
  <c r="IZ151" i="2"/>
  <c r="IZ120" i="2"/>
  <c r="IZ118" i="2"/>
  <c r="IZ116" i="2"/>
  <c r="IZ108" i="2"/>
  <c r="IZ114" i="2"/>
  <c r="IZ112" i="2"/>
  <c r="IZ110" i="2"/>
  <c r="IZ106" i="2"/>
  <c r="IZ104" i="2"/>
  <c r="IZ102" i="2"/>
  <c r="IZ100" i="2"/>
  <c r="IZ98" i="2"/>
  <c r="IZ96" i="2"/>
  <c r="IZ94" i="2"/>
  <c r="IZ92" i="2"/>
  <c r="IZ90" i="2"/>
  <c r="IZ88" i="2"/>
  <c r="IZ86" i="2"/>
  <c r="IZ84" i="2"/>
  <c r="IZ82" i="2"/>
  <c r="IZ78" i="2"/>
  <c r="IZ76" i="2"/>
  <c r="IZ80" i="2"/>
  <c r="IZ72" i="2"/>
  <c r="IZ74" i="2"/>
  <c r="IZ70" i="2"/>
  <c r="IZ68" i="2"/>
  <c r="IZ66" i="2"/>
  <c r="IY201" i="2"/>
  <c r="IY199" i="2"/>
  <c r="IY205" i="2"/>
  <c r="IY197" i="2"/>
  <c r="IY203" i="2"/>
  <c r="IY195" i="2"/>
  <c r="IY191" i="2"/>
  <c r="IY193" i="2"/>
  <c r="IY189" i="2"/>
  <c r="IY187" i="2"/>
  <c r="IY183" i="2"/>
  <c r="IY179" i="2"/>
  <c r="IY185" i="2"/>
  <c r="IY175" i="2"/>
  <c r="IY181" i="2"/>
  <c r="IY177" i="2"/>
  <c r="IY173" i="2"/>
  <c r="IY171" i="2"/>
  <c r="IY169" i="2"/>
  <c r="IY165" i="2"/>
  <c r="IY163" i="2"/>
  <c r="IY167" i="2"/>
  <c r="IY161" i="2"/>
  <c r="IY159" i="2"/>
  <c r="IY157" i="2"/>
  <c r="IY153" i="2"/>
  <c r="IY155" i="2"/>
  <c r="IY151" i="2"/>
  <c r="IY120" i="2"/>
  <c r="IY118" i="2"/>
  <c r="IY116" i="2"/>
  <c r="IY114" i="2"/>
  <c r="IY112" i="2"/>
  <c r="IY110" i="2"/>
  <c r="IY106" i="2"/>
  <c r="IY108" i="2"/>
  <c r="IY104" i="2"/>
  <c r="IY102" i="2"/>
  <c r="IY98" i="2"/>
  <c r="IY100" i="2"/>
  <c r="IY96" i="2"/>
  <c r="IY94" i="2"/>
  <c r="IY92" i="2"/>
  <c r="IY88" i="2"/>
  <c r="IY90" i="2"/>
  <c r="IY86" i="2"/>
  <c r="IY82" i="2"/>
  <c r="IY84" i="2"/>
  <c r="IY80" i="2"/>
  <c r="IY78" i="2"/>
  <c r="IY76" i="2"/>
  <c r="IY74" i="2"/>
  <c r="IY72" i="2"/>
  <c r="IY70" i="2"/>
  <c r="IY68" i="2"/>
  <c r="IY66" i="2"/>
  <c r="IX205" i="2"/>
  <c r="IX201" i="2"/>
  <c r="IX197" i="2"/>
  <c r="IX203" i="2"/>
  <c r="IX199" i="2"/>
  <c r="IX193" i="2"/>
  <c r="IX189" i="2"/>
  <c r="IX195" i="2"/>
  <c r="IX191" i="2"/>
  <c r="IX183" i="2"/>
  <c r="IX185" i="2"/>
  <c r="IX187" i="2"/>
  <c r="IX181" i="2"/>
  <c r="IX179" i="2"/>
  <c r="IX177" i="2"/>
  <c r="IX175" i="2"/>
  <c r="IX169" i="2"/>
  <c r="IX171" i="2"/>
  <c r="IX173" i="2"/>
  <c r="IX163" i="2"/>
  <c r="IX167" i="2"/>
  <c r="IX165" i="2"/>
  <c r="IX161" i="2"/>
  <c r="IX159" i="2"/>
  <c r="IX155" i="2"/>
  <c r="IX157" i="2"/>
  <c r="IX151" i="2"/>
  <c r="IX153" i="2"/>
  <c r="IX120" i="2"/>
  <c r="IX118" i="2"/>
  <c r="IX116" i="2"/>
  <c r="IX114" i="2"/>
  <c r="IX110" i="2"/>
  <c r="IX112" i="2"/>
  <c r="IX108" i="2"/>
  <c r="IX106" i="2"/>
  <c r="IX104" i="2"/>
  <c r="IX102" i="2"/>
  <c r="IX100" i="2"/>
  <c r="IX98" i="2"/>
  <c r="IX96" i="2"/>
  <c r="IX94" i="2"/>
  <c r="IX92" i="2"/>
  <c r="IX88" i="2"/>
  <c r="IX90" i="2"/>
  <c r="IX86" i="2"/>
  <c r="IX84" i="2"/>
  <c r="IX82" i="2"/>
  <c r="IX80" i="2"/>
  <c r="IX78" i="2"/>
  <c r="IX76" i="2"/>
  <c r="IX74" i="2"/>
  <c r="IX72" i="2"/>
  <c r="IX70" i="2"/>
  <c r="IX68" i="2"/>
  <c r="IX66" i="2"/>
  <c r="IW205" i="2"/>
  <c r="IW201" i="2"/>
  <c r="IW203" i="2"/>
  <c r="IW197" i="2"/>
  <c r="IW199" i="2"/>
  <c r="IW193" i="2"/>
  <c r="IW195" i="2"/>
  <c r="IW189" i="2"/>
  <c r="IW191" i="2"/>
  <c r="IW185" i="2"/>
  <c r="IW187" i="2"/>
  <c r="IW181" i="2"/>
  <c r="IW183" i="2"/>
  <c r="IW179" i="2"/>
  <c r="IW175" i="2"/>
  <c r="IW177" i="2"/>
  <c r="IW171" i="2"/>
  <c r="IW173" i="2"/>
  <c r="IW169" i="2"/>
  <c r="IW167" i="2"/>
  <c r="IW163" i="2"/>
  <c r="IW165" i="2"/>
  <c r="IW159" i="2"/>
  <c r="IW161" i="2"/>
  <c r="IW157" i="2"/>
  <c r="IW153" i="2"/>
  <c r="IW155" i="2"/>
  <c r="IW151" i="2"/>
  <c r="IW118" i="2"/>
  <c r="IW120" i="2"/>
  <c r="IW116" i="2"/>
  <c r="IW114" i="2"/>
  <c r="IW112" i="2"/>
  <c r="IW110" i="2"/>
  <c r="IW106" i="2"/>
  <c r="IW108" i="2"/>
  <c r="IW104" i="2"/>
  <c r="IW102" i="2"/>
  <c r="IW98" i="2"/>
  <c r="IW100" i="2"/>
  <c r="IW96" i="2"/>
  <c r="IW94" i="2"/>
  <c r="IW92" i="2"/>
  <c r="IW90" i="2"/>
  <c r="IW88" i="2"/>
  <c r="IW86" i="2"/>
  <c r="IW82" i="2"/>
  <c r="IW84" i="2"/>
  <c r="IW80" i="2"/>
  <c r="IW78" i="2"/>
  <c r="IW76" i="2"/>
  <c r="IW74" i="2"/>
  <c r="IW72" i="2"/>
  <c r="IW70" i="2"/>
  <c r="IW68" i="2"/>
  <c r="IW66" i="2"/>
  <c r="IV205" i="2"/>
  <c r="IV203" i="2"/>
  <c r="IV201" i="2"/>
  <c r="IV197" i="2"/>
  <c r="IV193" i="2"/>
  <c r="IV199" i="2"/>
  <c r="IV195" i="2"/>
  <c r="IV183" i="2"/>
  <c r="IV185" i="2"/>
  <c r="IV189" i="2"/>
  <c r="IV191" i="2"/>
  <c r="IV187" i="2"/>
  <c r="IV179" i="2"/>
  <c r="IV175" i="2"/>
  <c r="IV177" i="2"/>
  <c r="IV181" i="2"/>
  <c r="IV171" i="2"/>
  <c r="IV173" i="2"/>
  <c r="IV167" i="2"/>
  <c r="IV163" i="2"/>
  <c r="IV165" i="2"/>
  <c r="IV169" i="2"/>
  <c r="IV159" i="2"/>
  <c r="IV161" i="2"/>
  <c r="IV157" i="2"/>
  <c r="IV155" i="2"/>
  <c r="IV153" i="2"/>
  <c r="IV151" i="2"/>
  <c r="IV120" i="2"/>
  <c r="IV118" i="2"/>
  <c r="IV116" i="2"/>
  <c r="IV114" i="2"/>
  <c r="IV112" i="2"/>
  <c r="IV106" i="2"/>
  <c r="IV108" i="2"/>
  <c r="IV104" i="2"/>
  <c r="IV110" i="2"/>
  <c r="IV102" i="2"/>
  <c r="IV98" i="2"/>
  <c r="IV100" i="2"/>
  <c r="IV96" i="2"/>
  <c r="IV92" i="2"/>
  <c r="IV94" i="2"/>
  <c r="IV90" i="2"/>
  <c r="IV88" i="2"/>
  <c r="IV82" i="2"/>
  <c r="IV86" i="2"/>
  <c r="IV84" i="2"/>
  <c r="IV80" i="2"/>
  <c r="IV78" i="2"/>
  <c r="IV76" i="2"/>
  <c r="IV74" i="2"/>
  <c r="IV72" i="2"/>
  <c r="IV70" i="2"/>
  <c r="IV68" i="2"/>
  <c r="IV66" i="2"/>
  <c r="IU205" i="2"/>
  <c r="IU203" i="2"/>
  <c r="IU201" i="2"/>
  <c r="IU195" i="2"/>
  <c r="IU199" i="2"/>
  <c r="IU193" i="2"/>
  <c r="IU197" i="2"/>
  <c r="IU189" i="2"/>
  <c r="IU191" i="2"/>
  <c r="IU185" i="2"/>
  <c r="IU187" i="2"/>
  <c r="IU183" i="2"/>
  <c r="IU181" i="2"/>
  <c r="IU177" i="2"/>
  <c r="IU179" i="2"/>
  <c r="IU175" i="2"/>
  <c r="IU173" i="2"/>
  <c r="IU171" i="2"/>
  <c r="IU169" i="2"/>
  <c r="IU165" i="2"/>
  <c r="IU167" i="2"/>
  <c r="IU163" i="2"/>
  <c r="IU159" i="2"/>
  <c r="IU161" i="2"/>
  <c r="IU157" i="2"/>
  <c r="IU155" i="2"/>
  <c r="IU153" i="2"/>
  <c r="IU151" i="2"/>
  <c r="IU120" i="2"/>
  <c r="IU118" i="2"/>
  <c r="IU116" i="2"/>
  <c r="IU114" i="2"/>
  <c r="IU112" i="2"/>
  <c r="IU110" i="2"/>
  <c r="IU108" i="2"/>
  <c r="IU106" i="2"/>
  <c r="IU104" i="2"/>
  <c r="IU102" i="2"/>
  <c r="IU100" i="2"/>
  <c r="IU98" i="2"/>
  <c r="IU96" i="2"/>
  <c r="IU92" i="2"/>
  <c r="IU90" i="2"/>
  <c r="IU94" i="2"/>
  <c r="IU84" i="2"/>
  <c r="IU88" i="2"/>
  <c r="IU86" i="2"/>
  <c r="IU82" i="2"/>
  <c r="IU80" i="2"/>
  <c r="IU78" i="2"/>
  <c r="IU76" i="2"/>
  <c r="IU74" i="2"/>
  <c r="IU72" i="2"/>
  <c r="IU70" i="2"/>
  <c r="IU68" i="2"/>
  <c r="IU66" i="2"/>
  <c r="OC284" i="2"/>
  <c r="NV199" i="2"/>
  <c r="OT114" i="2"/>
  <c r="RI114" i="2"/>
  <c r="OY78" i="2"/>
  <c r="NV284" i="2"/>
  <c r="NW199" i="2"/>
  <c r="RO114" i="2"/>
  <c r="RP114" i="2"/>
  <c r="OD214" i="2"/>
  <c r="QM163" i="2"/>
  <c r="OR205" i="2"/>
  <c r="QU199" i="2"/>
  <c r="NS199" i="2"/>
  <c r="PK114" i="2"/>
  <c r="PU171" i="2"/>
  <c r="OX284" i="2"/>
  <c r="RC199" i="2"/>
  <c r="QQ199" i="2"/>
  <c r="RK165" i="2"/>
  <c r="PQ114" i="2"/>
  <c r="RS205" i="2"/>
  <c r="RL116" i="2"/>
  <c r="RL114" i="2"/>
  <c r="PK199" i="2"/>
  <c r="RS199" i="2"/>
  <c r="QJ169" i="2"/>
  <c r="QC114" i="2"/>
  <c r="RQ169" i="2"/>
  <c r="PT114" i="2"/>
  <c r="QT199" i="2"/>
  <c r="RM199" i="2"/>
  <c r="OI284" i="2"/>
  <c r="OC199" i="2"/>
  <c r="OU114" i="2"/>
  <c r="PG199" i="2"/>
  <c r="PP199" i="2"/>
  <c r="PX165" i="2"/>
  <c r="PO163" i="2"/>
  <c r="RB78" i="2"/>
  <c r="RF114" i="2"/>
  <c r="PE114" i="2"/>
  <c r="OE114" i="2"/>
  <c r="OK284" i="2"/>
  <c r="NZ199" i="2"/>
  <c r="NS114" i="2"/>
  <c r="QL199" i="2"/>
  <c r="QN199" i="2"/>
  <c r="RQ163" i="2"/>
  <c r="PF78" i="2"/>
  <c r="PM199" i="2"/>
  <c r="OE284" i="2"/>
  <c r="OL284" i="2"/>
  <c r="QK120" i="2"/>
  <c r="OK205" i="2"/>
  <c r="PQ120" i="2"/>
  <c r="OK201" i="2"/>
  <c r="OK199" i="2"/>
  <c r="NT199" i="2"/>
  <c r="OZ114" i="2"/>
  <c r="NW114" i="2"/>
  <c r="OC114" i="2"/>
  <c r="QW199" i="2"/>
  <c r="QZ199" i="2"/>
  <c r="PH199" i="2"/>
  <c r="QQ114" i="2"/>
  <c r="RM114" i="2"/>
  <c r="PP114" i="2"/>
  <c r="QD80" i="2"/>
  <c r="QD86" i="2"/>
  <c r="RA114" i="2"/>
  <c r="OF205" i="2"/>
  <c r="RS114" i="2"/>
  <c r="RD114" i="2"/>
  <c r="PR78" i="2"/>
  <c r="NP199" i="2"/>
  <c r="PS199" i="2"/>
  <c r="PY199" i="2"/>
  <c r="QB199" i="2"/>
  <c r="PJ199" i="2"/>
  <c r="RD120" i="2"/>
  <c r="QO114" i="2"/>
  <c r="PE120" i="2"/>
  <c r="RO199" i="2"/>
  <c r="OF201" i="2"/>
  <c r="OX199" i="2"/>
  <c r="OQ199" i="2"/>
  <c r="NY199" i="2"/>
  <c r="OF114" i="2"/>
  <c r="NQ114" i="2"/>
  <c r="OY86" i="2"/>
  <c r="OY92" i="2" s="1"/>
  <c r="PZ199" i="2"/>
  <c r="QI199" i="2"/>
  <c r="PT199" i="2"/>
  <c r="QW205" i="2"/>
  <c r="PG114" i="2"/>
  <c r="PM114" i="2"/>
  <c r="QX114" i="2"/>
  <c r="QH120" i="2"/>
  <c r="RN84" i="2"/>
  <c r="PC284" i="2"/>
  <c r="OQ284" i="2"/>
  <c r="OO284" i="2"/>
  <c r="PA199" i="2"/>
  <c r="OH199" i="2"/>
  <c r="OF199" i="2"/>
  <c r="OB120" i="2"/>
  <c r="PU163" i="2"/>
  <c r="QH199" i="2"/>
  <c r="RU114" i="2"/>
  <c r="PY114" i="2"/>
  <c r="RN78" i="2"/>
  <c r="QB114" i="2"/>
  <c r="QZ120" i="2"/>
  <c r="NV114" i="2"/>
  <c r="RI199" i="2"/>
  <c r="RJ114" i="2"/>
  <c r="PN114" i="2"/>
  <c r="QK114" i="2"/>
  <c r="MH125" i="2"/>
  <c r="QJ80" i="2"/>
  <c r="QJ78" i="2"/>
  <c r="ON284" i="2"/>
  <c r="NP284" i="2"/>
  <c r="PH114" i="2"/>
  <c r="RT80" i="2"/>
  <c r="RT78" i="2"/>
  <c r="PX80" i="2"/>
  <c r="PX78" i="2"/>
  <c r="PL80" i="2"/>
  <c r="PL78" i="2"/>
  <c r="NZ284" i="2"/>
  <c r="PA284" i="2"/>
  <c r="OI199" i="2"/>
  <c r="PN199" i="2"/>
  <c r="QE199" i="2"/>
  <c r="RF199" i="2"/>
  <c r="QX199" i="2"/>
  <c r="RU199" i="2"/>
  <c r="PQ205" i="2"/>
  <c r="RH169" i="2"/>
  <c r="RC114" i="2"/>
  <c r="QE114" i="2"/>
  <c r="RH177" i="2"/>
  <c r="RH181" i="2"/>
  <c r="QZ114" i="2"/>
  <c r="QC120" i="2"/>
  <c r="PR84" i="2"/>
  <c r="PW199" i="2"/>
  <c r="QK199" i="2"/>
  <c r="PW205" i="2"/>
  <c r="RP199" i="2"/>
  <c r="QR199" i="2"/>
  <c r="QN114" i="2"/>
  <c r="PJ114" i="2"/>
  <c r="QV80" i="2"/>
  <c r="QV78" i="2"/>
  <c r="RH80" i="2"/>
  <c r="RH78" i="2"/>
  <c r="RL205" i="2"/>
  <c r="RL201" i="2"/>
  <c r="PP205" i="2"/>
  <c r="PP201" i="2"/>
  <c r="PN205" i="2"/>
  <c r="PN201" i="2"/>
  <c r="PV205" i="2"/>
  <c r="PV201" i="2"/>
  <c r="RG205" i="2"/>
  <c r="RG201" i="2"/>
  <c r="PZ205" i="2"/>
  <c r="PZ201" i="2"/>
  <c r="PS205" i="2"/>
  <c r="PS201" i="2"/>
  <c r="QF205" i="2"/>
  <c r="QF201" i="2"/>
  <c r="RF205" i="2"/>
  <c r="RF201" i="2"/>
  <c r="QE205" i="2"/>
  <c r="RO205" i="2"/>
  <c r="RO201" i="2"/>
  <c r="QQ205" i="2"/>
  <c r="QQ201" i="2"/>
  <c r="RM120" i="2"/>
  <c r="RM116" i="2"/>
  <c r="QN120" i="2"/>
  <c r="QN116" i="2"/>
  <c r="PP120" i="2"/>
  <c r="PP116" i="2"/>
  <c r="QM169" i="2"/>
  <c r="QM171" i="2"/>
  <c r="RN165" i="2"/>
  <c r="RN163" i="2"/>
  <c r="QP165" i="2"/>
  <c r="QP163" i="2"/>
  <c r="PR165" i="2"/>
  <c r="PR163" i="2"/>
  <c r="QE116" i="2"/>
  <c r="QE120" i="2"/>
  <c r="PY120" i="2"/>
  <c r="PR92" i="2"/>
  <c r="PR90" i="2"/>
  <c r="RE86" i="2"/>
  <c r="RE84" i="2"/>
  <c r="QG86" i="2"/>
  <c r="QG84" i="2"/>
  <c r="PI86" i="2"/>
  <c r="PI84" i="2"/>
  <c r="QR205" i="2"/>
  <c r="QR201" i="2"/>
  <c r="RJ205" i="2"/>
  <c r="RJ201" i="2"/>
  <c r="RG199" i="2"/>
  <c r="RI201" i="2"/>
  <c r="RI205" i="2"/>
  <c r="PM201" i="2"/>
  <c r="PM205" i="2"/>
  <c r="RR205" i="2"/>
  <c r="RR201" i="2"/>
  <c r="QC199" i="2"/>
  <c r="QX205" i="2"/>
  <c r="QX201" i="2"/>
  <c r="PY205" i="2"/>
  <c r="PE199" i="2"/>
  <c r="QC205" i="2"/>
  <c r="RU205" i="2"/>
  <c r="RC205" i="2"/>
  <c r="QY165" i="2"/>
  <c r="QY163" i="2"/>
  <c r="RI120" i="2"/>
  <c r="QM125" i="2"/>
  <c r="RI116" i="2"/>
  <c r="QM129" i="2" s="1"/>
  <c r="QF120" i="2"/>
  <c r="QF116" i="2"/>
  <c r="PH120" i="2"/>
  <c r="PH116" i="2"/>
  <c r="QU114" i="2"/>
  <c r="QK205" i="2"/>
  <c r="QT114" i="2"/>
  <c r="RF116" i="2"/>
  <c r="RF120" i="2"/>
  <c r="QO120" i="2"/>
  <c r="RJ116" i="2"/>
  <c r="QN129" i="2" s="1"/>
  <c r="RJ120" i="2"/>
  <c r="QN125" i="2"/>
  <c r="PS116" i="2"/>
  <c r="PS120" i="2"/>
  <c r="RS116" i="2"/>
  <c r="RS120" i="2"/>
  <c r="QX120" i="2"/>
  <c r="PW116" i="2"/>
  <c r="PW120" i="2"/>
  <c r="RE177" i="2"/>
  <c r="RE175" i="2"/>
  <c r="QG177" i="2"/>
  <c r="QG175" i="2"/>
  <c r="RG116" i="2"/>
  <c r="RG120" i="2"/>
  <c r="PK116" i="2"/>
  <c r="PK120" i="2"/>
  <c r="QP86" i="2"/>
  <c r="QP84" i="2"/>
  <c r="QM84" i="2"/>
  <c r="QM86" i="2"/>
  <c r="QA165" i="2"/>
  <c r="QA163" i="2"/>
  <c r="RA120" i="2"/>
  <c r="RA116" i="2"/>
  <c r="QB120" i="2"/>
  <c r="QB116" i="2"/>
  <c r="RK169" i="2"/>
  <c r="RK171" i="2"/>
  <c r="PO169" i="2"/>
  <c r="PO171" i="2"/>
  <c r="RB165" i="2"/>
  <c r="RB163" i="2"/>
  <c r="QD165" i="2"/>
  <c r="QD163" i="2"/>
  <c r="PF165" i="2"/>
  <c r="PF163" i="2"/>
  <c r="QL114" i="2"/>
  <c r="QU116" i="2"/>
  <c r="QU120" i="2"/>
  <c r="PZ116" i="2"/>
  <c r="PZ120" i="2"/>
  <c r="QT116" i="2"/>
  <c r="QT120" i="2"/>
  <c r="PM120" i="2"/>
  <c r="QW114" i="2"/>
  <c r="PI177" i="2"/>
  <c r="PI175" i="2"/>
  <c r="RN92" i="2"/>
  <c r="RN90" i="2"/>
  <c r="RK84" i="2"/>
  <c r="RK86" i="2"/>
  <c r="PO84" i="2"/>
  <c r="PO86" i="2"/>
  <c r="RB92" i="2"/>
  <c r="RB90" i="2"/>
  <c r="RQ84" i="2"/>
  <c r="RQ86" i="2"/>
  <c r="QS86" i="2"/>
  <c r="QS84" i="2"/>
  <c r="PU84" i="2"/>
  <c r="PU86" i="2"/>
  <c r="QN205" i="2"/>
  <c r="QN201" i="2"/>
  <c r="QO201" i="2"/>
  <c r="QO205" i="2"/>
  <c r="QT205" i="2"/>
  <c r="QT201" i="2"/>
  <c r="QU205" i="2"/>
  <c r="QU201" i="2"/>
  <c r="PQ199" i="2"/>
  <c r="QI205" i="2"/>
  <c r="QI201" i="2"/>
  <c r="PK205" i="2"/>
  <c r="PK201" i="2"/>
  <c r="RM201" i="2"/>
  <c r="RM205" i="2"/>
  <c r="RL199" i="2"/>
  <c r="QF199" i="2"/>
  <c r="QZ205" i="2"/>
  <c r="QZ201" i="2"/>
  <c r="PG205" i="2"/>
  <c r="QH205" i="2"/>
  <c r="QH201" i="2"/>
  <c r="RD205" i="2"/>
  <c r="RD201" i="2"/>
  <c r="RP205" i="2"/>
  <c r="RP201" i="2"/>
  <c r="PT205" i="2"/>
  <c r="PT201" i="2"/>
  <c r="QL205" i="2"/>
  <c r="QL201" i="2"/>
  <c r="RR199" i="2"/>
  <c r="RA199" i="2"/>
  <c r="QO199" i="2"/>
  <c r="RA205" i="2"/>
  <c r="PE201" i="2"/>
  <c r="PE205" i="2"/>
  <c r="RD199" i="2"/>
  <c r="PH205" i="2"/>
  <c r="PH201" i="2"/>
  <c r="QB205" i="2"/>
  <c r="QB201" i="2"/>
  <c r="PV199" i="2"/>
  <c r="PJ205" i="2"/>
  <c r="PJ201" i="2"/>
  <c r="RT171" i="2"/>
  <c r="RT169" i="2"/>
  <c r="QV171" i="2"/>
  <c r="QV169" i="2"/>
  <c r="PX171" i="2"/>
  <c r="PX169" i="2"/>
  <c r="RU120" i="2"/>
  <c r="RU116" i="2"/>
  <c r="QW120" i="2"/>
  <c r="QW116" i="2"/>
  <c r="RJ199" i="2"/>
  <c r="QR120" i="2"/>
  <c r="QR116" i="2"/>
  <c r="PT120" i="2"/>
  <c r="PT116" i="2"/>
  <c r="RG114" i="2"/>
  <c r="QI114" i="2"/>
  <c r="RR114" i="2"/>
  <c r="PV114" i="2"/>
  <c r="PJ116" i="2"/>
  <c r="PJ120" i="2"/>
  <c r="RO116" i="2"/>
  <c r="RO120" i="2"/>
  <c r="QI116" i="2"/>
  <c r="QI120" i="2"/>
  <c r="PN116" i="2"/>
  <c r="PN120" i="2"/>
  <c r="QR114" i="2"/>
  <c r="PZ114" i="2"/>
  <c r="RC116" i="2"/>
  <c r="RC120" i="2"/>
  <c r="PG116" i="2"/>
  <c r="PG120" i="2"/>
  <c r="QF114" i="2"/>
  <c r="RQ177" i="2"/>
  <c r="RQ175" i="2"/>
  <c r="PU177" i="2"/>
  <c r="PU175" i="2"/>
  <c r="RR120" i="2"/>
  <c r="QQ116" i="2"/>
  <c r="QQ120" i="2"/>
  <c r="PV120" i="2"/>
  <c r="QY84" i="2"/>
  <c r="QY86" i="2"/>
  <c r="QA84" i="2"/>
  <c r="QA86" i="2"/>
  <c r="OK290" i="2"/>
  <c r="OK286" i="2"/>
  <c r="ON290" i="2"/>
  <c r="ON286" i="2"/>
  <c r="NP290" i="2"/>
  <c r="NP286" i="2"/>
  <c r="OX286" i="2"/>
  <c r="OX290" i="2"/>
  <c r="NZ286" i="2"/>
  <c r="NZ290" i="2"/>
  <c r="OE286" i="2"/>
  <c r="OE290" i="2"/>
  <c r="OZ284" i="2"/>
  <c r="OB284" i="2"/>
  <c r="OS256" i="2"/>
  <c r="OS254" i="2"/>
  <c r="NU256" i="2"/>
  <c r="NU254" i="2"/>
  <c r="OU201" i="2"/>
  <c r="OU205" i="2"/>
  <c r="OM248" i="2"/>
  <c r="OM250" i="2"/>
  <c r="OP256" i="2"/>
  <c r="OP254" i="2"/>
  <c r="NR256" i="2"/>
  <c r="NR254" i="2"/>
  <c r="OV254" i="2"/>
  <c r="OV256" i="2"/>
  <c r="NX254" i="2"/>
  <c r="NX256" i="2"/>
  <c r="OC205" i="2"/>
  <c r="NT205" i="2"/>
  <c r="NT201" i="2"/>
  <c r="OT201" i="2"/>
  <c r="OT205" i="2"/>
  <c r="OO199" i="2"/>
  <c r="OJ165" i="2"/>
  <c r="OJ163" i="2"/>
  <c r="OD169" i="2"/>
  <c r="OD171" i="2"/>
  <c r="OR116" i="2"/>
  <c r="OD129" i="2"/>
  <c r="OR120" i="2"/>
  <c r="OQ116" i="2"/>
  <c r="OC129" i="2"/>
  <c r="OQ120" i="2"/>
  <c r="OC120" i="2"/>
  <c r="OC116" i="2"/>
  <c r="OK120" i="2"/>
  <c r="OK116" i="2"/>
  <c r="OX120" i="2"/>
  <c r="OX116" i="2"/>
  <c r="OE116" i="2"/>
  <c r="OE120" i="2"/>
  <c r="NQ120" i="2"/>
  <c r="NQ116" i="2"/>
  <c r="OP86" i="2"/>
  <c r="OP84" i="2"/>
  <c r="NR86" i="2"/>
  <c r="NR84" i="2"/>
  <c r="PA290" i="2"/>
  <c r="PA286" i="2"/>
  <c r="OC290" i="2"/>
  <c r="OC286" i="2"/>
  <c r="OF290" i="2"/>
  <c r="OF286" i="2"/>
  <c r="OT286" i="2"/>
  <c r="OT290" i="2"/>
  <c r="NS286" i="2"/>
  <c r="NS290" i="2"/>
  <c r="OF284" i="2"/>
  <c r="OA248" i="2"/>
  <c r="OA250" i="2"/>
  <c r="OQ201" i="2"/>
  <c r="OC214" i="2"/>
  <c r="OQ205" i="2"/>
  <c r="PB250" i="2"/>
  <c r="PB248" i="2"/>
  <c r="NW201" i="2"/>
  <c r="NW205" i="2"/>
  <c r="NZ201" i="2"/>
  <c r="NZ205" i="2"/>
  <c r="NP205" i="2"/>
  <c r="NP201" i="2"/>
  <c r="OZ199" i="2"/>
  <c r="OB205" i="2"/>
  <c r="OB201" i="2"/>
  <c r="PC199" i="2"/>
  <c r="PB169" i="2"/>
  <c r="PB171" i="2"/>
  <c r="ON116" i="2"/>
  <c r="ON120" i="2"/>
  <c r="NY120" i="2"/>
  <c r="NY116" i="2"/>
  <c r="NY114" i="2"/>
  <c r="NW116" i="2"/>
  <c r="NW120" i="2"/>
  <c r="OF120" i="2"/>
  <c r="OM175" i="2"/>
  <c r="OM177" i="2"/>
  <c r="NO175" i="2"/>
  <c r="NO177" i="2"/>
  <c r="PA114" i="2"/>
  <c r="OO114" i="2"/>
  <c r="OS80" i="2"/>
  <c r="OS78" i="2"/>
  <c r="OJ86" i="2"/>
  <c r="OJ84" i="2"/>
  <c r="OW290" i="2"/>
  <c r="OW286" i="2"/>
  <c r="NY290" i="2"/>
  <c r="NY286" i="2"/>
  <c r="NW286" i="2"/>
  <c r="NW290" i="2"/>
  <c r="OZ290" i="2"/>
  <c r="OZ286" i="2"/>
  <c r="OB290" i="2"/>
  <c r="OB286" i="2"/>
  <c r="OH286" i="2"/>
  <c r="OH290" i="2"/>
  <c r="OL286" i="2"/>
  <c r="OL290" i="2"/>
  <c r="OU286" i="2"/>
  <c r="OU290" i="2"/>
  <c r="OU284" i="2"/>
  <c r="NW284" i="2"/>
  <c r="OT284" i="2"/>
  <c r="OH284" i="2"/>
  <c r="PC286" i="2"/>
  <c r="PC290" i="2"/>
  <c r="OR284" i="2"/>
  <c r="NT284" i="2"/>
  <c r="OG256" i="2"/>
  <c r="OG254" i="2"/>
  <c r="OY248" i="2"/>
  <c r="OY250" i="2"/>
  <c r="OI201" i="2"/>
  <c r="OI205" i="2"/>
  <c r="OD256" i="2"/>
  <c r="OD254" i="2"/>
  <c r="OJ254" i="2"/>
  <c r="OJ256" i="2"/>
  <c r="OL201" i="2"/>
  <c r="OL205" i="2"/>
  <c r="OR199" i="2"/>
  <c r="NY205" i="2"/>
  <c r="NS201" i="2"/>
  <c r="NS205" i="2"/>
  <c r="OT199" i="2"/>
  <c r="OV165" i="2"/>
  <c r="OV163" i="2"/>
  <c r="OY175" i="2"/>
  <c r="OY177" i="2"/>
  <c r="NR169" i="2"/>
  <c r="NR171" i="2"/>
  <c r="NT116" i="2"/>
  <c r="NT120" i="2"/>
  <c r="PA120" i="2"/>
  <c r="PA116" i="2"/>
  <c r="OL120" i="2"/>
  <c r="OL116" i="2"/>
  <c r="NS116" i="2"/>
  <c r="NS120" i="2"/>
  <c r="OT120" i="2"/>
  <c r="OT116" i="2"/>
  <c r="NV120" i="2"/>
  <c r="NV116" i="2"/>
  <c r="PC116" i="2"/>
  <c r="PC120" i="2"/>
  <c r="OO120" i="2"/>
  <c r="OO116" i="2"/>
  <c r="NZ120" i="2"/>
  <c r="NZ116" i="2"/>
  <c r="OG80" i="2"/>
  <c r="OG78" i="2"/>
  <c r="PB86" i="2"/>
  <c r="PB84" i="2"/>
  <c r="OD86" i="2"/>
  <c r="OD84" i="2"/>
  <c r="NO92" i="2"/>
  <c r="NO90" i="2"/>
  <c r="OO290" i="2"/>
  <c r="OO286" i="2"/>
  <c r="NQ290" i="2"/>
  <c r="NQ286" i="2"/>
  <c r="OR290" i="2"/>
  <c r="OR286" i="2"/>
  <c r="NT290" i="2"/>
  <c r="NT286" i="2"/>
  <c r="NV286" i="2"/>
  <c r="NV290" i="2"/>
  <c r="OI286" i="2"/>
  <c r="OI290" i="2"/>
  <c r="OW284" i="2"/>
  <c r="OQ286" i="2"/>
  <c r="OQ290" i="2"/>
  <c r="PC201" i="2"/>
  <c r="PC205" i="2"/>
  <c r="OE201" i="2"/>
  <c r="OE205" i="2"/>
  <c r="NO248" i="2"/>
  <c r="NO250" i="2"/>
  <c r="NO254" i="2" s="1"/>
  <c r="OX201" i="2"/>
  <c r="OX205" i="2"/>
  <c r="OW199" i="2"/>
  <c r="OU199" i="2"/>
  <c r="OB199" i="2"/>
  <c r="OZ205" i="2"/>
  <c r="OH201" i="2"/>
  <c r="OH205" i="2"/>
  <c r="OE199" i="2"/>
  <c r="OG163" i="2"/>
  <c r="OG165" i="2"/>
  <c r="NX177" i="2"/>
  <c r="NX175" i="2"/>
  <c r="OS163" i="2"/>
  <c r="OS165" i="2"/>
  <c r="OP169" i="2"/>
  <c r="OP171" i="2"/>
  <c r="OW120" i="2"/>
  <c r="OW116" i="2"/>
  <c r="OH120" i="2"/>
  <c r="OH116" i="2"/>
  <c r="NP116" i="2"/>
  <c r="NP120" i="2"/>
  <c r="NU171" i="2"/>
  <c r="NU169" i="2"/>
  <c r="OU116" i="2"/>
  <c r="OU120" i="2"/>
  <c r="OC44" i="2"/>
  <c r="OA175" i="2"/>
  <c r="OA177" i="2"/>
  <c r="OI116" i="2"/>
  <c r="OI120" i="2"/>
  <c r="OW114" i="2"/>
  <c r="OK114" i="2"/>
  <c r="NU80" i="2"/>
  <c r="NU84" i="2" s="1"/>
  <c r="NU78" i="2"/>
  <c r="OV86" i="2"/>
  <c r="OV84" i="2"/>
  <c r="NX86" i="2"/>
  <c r="NX84" i="2"/>
  <c r="OM92" i="2"/>
  <c r="OM90" i="2"/>
  <c r="MG210" i="2"/>
  <c r="MH214" i="2"/>
  <c r="MH210" i="2"/>
  <c r="MG129" i="2"/>
  <c r="MG125" i="2"/>
  <c r="MH44" i="2"/>
  <c r="MG44" i="2"/>
  <c r="MF44" i="2"/>
  <c r="IT205" i="2"/>
  <c r="IT203" i="2"/>
  <c r="IT197" i="2"/>
  <c r="IT199" i="2"/>
  <c r="IT201" i="2"/>
  <c r="IT193" i="2"/>
  <c r="IT195" i="2"/>
  <c r="IT191" i="2"/>
  <c r="IT189" i="2"/>
  <c r="IT183" i="2"/>
  <c r="IT185" i="2"/>
  <c r="IT187" i="2"/>
  <c r="IT181" i="2"/>
  <c r="IT177" i="2"/>
  <c r="IT179" i="2"/>
  <c r="IT175" i="2"/>
  <c r="IT173" i="2"/>
  <c r="IT171" i="2"/>
  <c r="IT169" i="2"/>
  <c r="IT165" i="2"/>
  <c r="IT167" i="2"/>
  <c r="IT163" i="2"/>
  <c r="IT159" i="2"/>
  <c r="IT161" i="2"/>
  <c r="IT157" i="2"/>
  <c r="IT155" i="2"/>
  <c r="IT153" i="2"/>
  <c r="IT151" i="2"/>
  <c r="IT120" i="2"/>
  <c r="IT118" i="2"/>
  <c r="IT116" i="2"/>
  <c r="IT114" i="2"/>
  <c r="IT112" i="2"/>
  <c r="IT110" i="2"/>
  <c r="IT108" i="2"/>
  <c r="IT106" i="2"/>
  <c r="IT104" i="2"/>
  <c r="IT102" i="2"/>
  <c r="IT100" i="2"/>
  <c r="IT98" i="2"/>
  <c r="IT96" i="2"/>
  <c r="IT94" i="2"/>
  <c r="IT90" i="2"/>
  <c r="IT92" i="2"/>
  <c r="IT86" i="2"/>
  <c r="IT88" i="2"/>
  <c r="IT84" i="2"/>
  <c r="IT82" i="2"/>
  <c r="IT80" i="2"/>
  <c r="IT78" i="2"/>
  <c r="IT76" i="2"/>
  <c r="IT74" i="2"/>
  <c r="IT72" i="2"/>
  <c r="IT70" i="2"/>
  <c r="IT68" i="2"/>
  <c r="IT66" i="2"/>
  <c r="IS205" i="2"/>
  <c r="IS203" i="2"/>
  <c r="IS201" i="2"/>
  <c r="IS195" i="2"/>
  <c r="IS199" i="2"/>
  <c r="IS193" i="2"/>
  <c r="IS197" i="2"/>
  <c r="IS187" i="2"/>
  <c r="IS189" i="2"/>
  <c r="IS191" i="2"/>
  <c r="IS185" i="2"/>
  <c r="IS183" i="2"/>
  <c r="IS181" i="2"/>
  <c r="IS179" i="2"/>
  <c r="IS177" i="2"/>
  <c r="IS175" i="2"/>
  <c r="IS171" i="2"/>
  <c r="IS173" i="2"/>
  <c r="IS169" i="2"/>
  <c r="IS167" i="2"/>
  <c r="IS165" i="2"/>
  <c r="IS163" i="2"/>
  <c r="IS161" i="2"/>
  <c r="IS159" i="2"/>
  <c r="IS157" i="2"/>
  <c r="IS155" i="2"/>
  <c r="IS153" i="2"/>
  <c r="IS151" i="2"/>
  <c r="IS120" i="2"/>
  <c r="IS118" i="2"/>
  <c r="IS116" i="2"/>
  <c r="IS114" i="2"/>
  <c r="IS112" i="2"/>
  <c r="IS110" i="2"/>
  <c r="IS108" i="2"/>
  <c r="IS106" i="2"/>
  <c r="IS104" i="2"/>
  <c r="IS102" i="2"/>
  <c r="IS100" i="2"/>
  <c r="IS98" i="2"/>
  <c r="IS96" i="2"/>
  <c r="IS94" i="2"/>
  <c r="IS90" i="2"/>
  <c r="IS92" i="2"/>
  <c r="IS86" i="2"/>
  <c r="IS88" i="2"/>
  <c r="IS84" i="2"/>
  <c r="IS82" i="2"/>
  <c r="IS80" i="2"/>
  <c r="IS78" i="2"/>
  <c r="IS76" i="2"/>
  <c r="IS74" i="2"/>
  <c r="IS72" i="2"/>
  <c r="IS70" i="2"/>
  <c r="IS68" i="2"/>
  <c r="IS66" i="2"/>
  <c r="IR205" i="2"/>
  <c r="IR203" i="2"/>
  <c r="IR197" i="2"/>
  <c r="IR193" i="2"/>
  <c r="IR195" i="2"/>
  <c r="IR201" i="2"/>
  <c r="IR199" i="2"/>
  <c r="IR187" i="2"/>
  <c r="IR181" i="2"/>
  <c r="IR183" i="2"/>
  <c r="IR189" i="2"/>
  <c r="IR191" i="2"/>
  <c r="IR185" i="2"/>
  <c r="IR177" i="2"/>
  <c r="IR175" i="2"/>
  <c r="IR179" i="2"/>
  <c r="IR171" i="2"/>
  <c r="IR169" i="2"/>
  <c r="IR173" i="2"/>
  <c r="IR165" i="2"/>
  <c r="IR159" i="2"/>
  <c r="IR167" i="2"/>
  <c r="IR161" i="2"/>
  <c r="IR163" i="2"/>
  <c r="IR157" i="2"/>
  <c r="IR155" i="2"/>
  <c r="IR153" i="2"/>
  <c r="IR151" i="2"/>
  <c r="IQ205" i="2"/>
  <c r="IR120" i="2"/>
  <c r="IR118" i="2"/>
  <c r="IR116" i="2"/>
  <c r="IR114" i="2"/>
  <c r="IR112" i="2"/>
  <c r="IR110" i="2"/>
  <c r="IR108" i="2"/>
  <c r="IR106" i="2"/>
  <c r="IR104" i="2"/>
  <c r="IR102" i="2"/>
  <c r="IR100" i="2"/>
  <c r="IR98" i="2"/>
  <c r="IR96" i="2"/>
  <c r="IR94" i="2"/>
  <c r="IR92" i="2"/>
  <c r="IR90" i="2"/>
  <c r="IR88" i="2"/>
  <c r="IR82" i="2"/>
  <c r="IR86" i="2"/>
  <c r="IR80" i="2"/>
  <c r="IR84" i="2"/>
  <c r="IR78" i="2"/>
  <c r="IR76" i="2"/>
  <c r="IR74" i="2"/>
  <c r="IR72" i="2"/>
  <c r="IR70" i="2"/>
  <c r="IR68" i="2"/>
  <c r="IR66" i="2"/>
  <c r="IQ201" i="2"/>
  <c r="IQ191" i="2"/>
  <c r="IQ203" i="2"/>
  <c r="IQ199" i="2"/>
  <c r="IQ195" i="2"/>
  <c r="IQ189" i="2"/>
  <c r="IQ197" i="2"/>
  <c r="IQ193" i="2"/>
  <c r="IQ187" i="2"/>
  <c r="IQ185" i="2"/>
  <c r="IQ183" i="2"/>
  <c r="IQ179" i="2"/>
  <c r="IQ173" i="2"/>
  <c r="IQ181" i="2"/>
  <c r="IQ167" i="2"/>
  <c r="IQ177" i="2"/>
  <c r="IQ175" i="2"/>
  <c r="IQ171" i="2"/>
  <c r="IQ165" i="2"/>
  <c r="IQ163" i="2"/>
  <c r="IQ161" i="2"/>
  <c r="IQ169" i="2"/>
  <c r="IQ157" i="2"/>
  <c r="IQ159" i="2"/>
  <c r="IQ155" i="2"/>
  <c r="IQ153" i="2"/>
  <c r="IQ151" i="2"/>
  <c r="IQ116" i="2"/>
  <c r="IQ118" i="2"/>
  <c r="IQ120" i="2"/>
  <c r="IQ114" i="2"/>
  <c r="IQ110" i="2"/>
  <c r="IQ108" i="2"/>
  <c r="IQ106" i="2"/>
  <c r="IQ112" i="2"/>
  <c r="IQ104" i="2"/>
  <c r="IQ100" i="2"/>
  <c r="IQ98" i="2"/>
  <c r="IQ96" i="2"/>
  <c r="IQ102" i="2"/>
  <c r="IQ84" i="2"/>
  <c r="IQ80" i="2"/>
  <c r="IQ88" i="2"/>
  <c r="IQ90" i="2"/>
  <c r="IQ78" i="2"/>
  <c r="IQ94" i="2"/>
  <c r="IQ92" i="2"/>
  <c r="IQ86" i="2"/>
  <c r="IQ82" i="2"/>
  <c r="IQ76" i="2"/>
  <c r="IQ74" i="2"/>
  <c r="IQ72" i="2"/>
  <c r="IQ70" i="2"/>
  <c r="IQ68" i="2"/>
  <c r="IQ66" i="2"/>
  <c r="IP203" i="2"/>
  <c r="IP205" i="2"/>
  <c r="IP199" i="2"/>
  <c r="IP195" i="2"/>
  <c r="IP197" i="2"/>
  <c r="IP201" i="2"/>
  <c r="IP193" i="2"/>
  <c r="IP191" i="2"/>
  <c r="IP189" i="2"/>
  <c r="IP183" i="2"/>
  <c r="IP187" i="2"/>
  <c r="IP185" i="2"/>
  <c r="IP177" i="2"/>
  <c r="IP179" i="2"/>
  <c r="IP181" i="2"/>
  <c r="IP173" i="2"/>
  <c r="IP175" i="2"/>
  <c r="IP171" i="2"/>
  <c r="IP165" i="2"/>
  <c r="IP169" i="2"/>
  <c r="IP167" i="2"/>
  <c r="IP163" i="2"/>
  <c r="IP161" i="2"/>
  <c r="IP159" i="2"/>
  <c r="IP157" i="2"/>
  <c r="IP153" i="2"/>
  <c r="IP155" i="2"/>
  <c r="IP151" i="2"/>
  <c r="IP120" i="2"/>
  <c r="IP118" i="2"/>
  <c r="IP114" i="2"/>
  <c r="IP116" i="2"/>
  <c r="IP112" i="2"/>
  <c r="IP108" i="2"/>
  <c r="IP110" i="2"/>
  <c r="IP106" i="2"/>
  <c r="IP104" i="2"/>
  <c r="IP102" i="2"/>
  <c r="IP98" i="2"/>
  <c r="IP100" i="2"/>
  <c r="IP96" i="2"/>
  <c r="IP92" i="2"/>
  <c r="IP94" i="2"/>
  <c r="IP88" i="2"/>
  <c r="IP90" i="2"/>
  <c r="IP86" i="2"/>
  <c r="IP82" i="2"/>
  <c r="IP78" i="2"/>
  <c r="IP84" i="2"/>
  <c r="IP80" i="2"/>
  <c r="IP76" i="2"/>
  <c r="IP74" i="2"/>
  <c r="IP72" i="2"/>
  <c r="IP70" i="2"/>
  <c r="IP68" i="2"/>
  <c r="IP66" i="2"/>
  <c r="IO203" i="2"/>
  <c r="IO205" i="2"/>
  <c r="IO195" i="2"/>
  <c r="IO193" i="2"/>
  <c r="IO201" i="2"/>
  <c r="IO199" i="2"/>
  <c r="IO197" i="2"/>
  <c r="IO191" i="2"/>
  <c r="IO189" i="2"/>
  <c r="IO187" i="2"/>
  <c r="IO185" i="2"/>
  <c r="IO183" i="2"/>
  <c r="IO177" i="2"/>
  <c r="IO179" i="2"/>
  <c r="IO173" i="2"/>
  <c r="IO181" i="2"/>
  <c r="IO175" i="2"/>
  <c r="IO167" i="2"/>
  <c r="IO165" i="2"/>
  <c r="IO171" i="2"/>
  <c r="IO169" i="2"/>
  <c r="IO163" i="2"/>
  <c r="IO161" i="2"/>
  <c r="IO159" i="2"/>
  <c r="IO153" i="2"/>
  <c r="IO157" i="2"/>
  <c r="IO155" i="2"/>
  <c r="IO151" i="2"/>
  <c r="IO120" i="2"/>
  <c r="IO118" i="2"/>
  <c r="IO116" i="2"/>
  <c r="IO114" i="2"/>
  <c r="IO112" i="2"/>
  <c r="IO110" i="2"/>
  <c r="IO108" i="2"/>
  <c r="IO106" i="2"/>
  <c r="IO104" i="2"/>
  <c r="IO102" i="2"/>
  <c r="IO100" i="2"/>
  <c r="IO98" i="2"/>
  <c r="IO96" i="2"/>
  <c r="IO94" i="2"/>
  <c r="IO92" i="2"/>
  <c r="IO88" i="2"/>
  <c r="IO86" i="2"/>
  <c r="IO90" i="2"/>
  <c r="IO84" i="2"/>
  <c r="IO82" i="2"/>
  <c r="IO80" i="2"/>
  <c r="IO78" i="2"/>
  <c r="IO76" i="2"/>
  <c r="IO74" i="2"/>
  <c r="IO72" i="2"/>
  <c r="IO70" i="2"/>
  <c r="IO68" i="2"/>
  <c r="IO66" i="2"/>
  <c r="IN205" i="2"/>
  <c r="IN203" i="2"/>
  <c r="IN199" i="2"/>
  <c r="IN201" i="2"/>
  <c r="IN195" i="2"/>
  <c r="IN197" i="2"/>
  <c r="IN191" i="2"/>
  <c r="IN193" i="2"/>
  <c r="IN187" i="2"/>
  <c r="IN189" i="2"/>
  <c r="IN185" i="2"/>
  <c r="IN177" i="2"/>
  <c r="IN179" i="2"/>
  <c r="IN181" i="2"/>
  <c r="IN183" i="2"/>
  <c r="IN169" i="2"/>
  <c r="IN171" i="2"/>
  <c r="IN173" i="2"/>
  <c r="IN175" i="2"/>
  <c r="IN165" i="2"/>
  <c r="IN167" i="2"/>
  <c r="IN163" i="2"/>
  <c r="IN159" i="2"/>
  <c r="IN161" i="2"/>
  <c r="IN157" i="2"/>
  <c r="IN153" i="2"/>
  <c r="IN155" i="2"/>
  <c r="IN151" i="2"/>
  <c r="IN120" i="2"/>
  <c r="IN116" i="2"/>
  <c r="IN118" i="2"/>
  <c r="IN114" i="2"/>
  <c r="IN110" i="2"/>
  <c r="IN112" i="2"/>
  <c r="IN108" i="2"/>
  <c r="IN106" i="2"/>
  <c r="IN104" i="2"/>
  <c r="IN100" i="2"/>
  <c r="IN102" i="2"/>
  <c r="IN98" i="2"/>
  <c r="IN96" i="2"/>
  <c r="IN94" i="2"/>
  <c r="IN88" i="2"/>
  <c r="IN92" i="2"/>
  <c r="IN90" i="2"/>
  <c r="IN82" i="2"/>
  <c r="IN86" i="2"/>
  <c r="IN84" i="2"/>
  <c r="IN78" i="2"/>
  <c r="IN80" i="2"/>
  <c r="IN74" i="2"/>
  <c r="IN76" i="2"/>
  <c r="IN70" i="2"/>
  <c r="IN72" i="2"/>
  <c r="IN66" i="2"/>
  <c r="IN68" i="2"/>
  <c r="IM205" i="2"/>
  <c r="IM201" i="2"/>
  <c r="IM195" i="2"/>
  <c r="IM193" i="2"/>
  <c r="IM203" i="2"/>
  <c r="IM191" i="2"/>
  <c r="IM197" i="2"/>
  <c r="IM181" i="2"/>
  <c r="IM199" i="2"/>
  <c r="IM187" i="2"/>
  <c r="IM183" i="2"/>
  <c r="IM185" i="2"/>
  <c r="IM189" i="2"/>
  <c r="IM177" i="2"/>
  <c r="IM167" i="2"/>
  <c r="IM169" i="2"/>
  <c r="IM179" i="2"/>
  <c r="IM173" i="2"/>
  <c r="IM171" i="2"/>
  <c r="IM175" i="2"/>
  <c r="IM161" i="2"/>
  <c r="IM165" i="2"/>
  <c r="IM163" i="2"/>
  <c r="IM159" i="2"/>
  <c r="IM155" i="2"/>
  <c r="IM157" i="2"/>
  <c r="IM153" i="2"/>
  <c r="IM151" i="2"/>
  <c r="IM118" i="2"/>
  <c r="IM120" i="2"/>
  <c r="IM112" i="2"/>
  <c r="IM114" i="2"/>
  <c r="IM116" i="2"/>
  <c r="IM110" i="2"/>
  <c r="IM106" i="2"/>
  <c r="IM108" i="2"/>
  <c r="IM104" i="2"/>
  <c r="IM102" i="2"/>
  <c r="IM100" i="2"/>
  <c r="IM96" i="2"/>
  <c r="IM98" i="2"/>
  <c r="IM94" i="2"/>
  <c r="IM86" i="2"/>
  <c r="IM92" i="2"/>
  <c r="IM82" i="2"/>
  <c r="IM88" i="2"/>
  <c r="IM84" i="2"/>
  <c r="IM90" i="2"/>
  <c r="IM80" i="2"/>
  <c r="IM78" i="2"/>
  <c r="IM76" i="2"/>
  <c r="IM74" i="2"/>
  <c r="IM72" i="2"/>
  <c r="IM70" i="2"/>
  <c r="IM68" i="2"/>
  <c r="IM66" i="2"/>
  <c r="IL195" i="2"/>
  <c r="IL203" i="2"/>
  <c r="IL199" i="2"/>
  <c r="IL183" i="2"/>
  <c r="IL197" i="2"/>
  <c r="IL205" i="2"/>
  <c r="IL189" i="2"/>
  <c r="IL191" i="2"/>
  <c r="IL201" i="2"/>
  <c r="IL179" i="2"/>
  <c r="IL185" i="2"/>
  <c r="IL187" i="2"/>
  <c r="IL175" i="2"/>
  <c r="IL171" i="2"/>
  <c r="IL193" i="2"/>
  <c r="IL173" i="2"/>
  <c r="IL181" i="2"/>
  <c r="IL169" i="2"/>
  <c r="IL167" i="2"/>
  <c r="IL177" i="2"/>
  <c r="IL165" i="2"/>
  <c r="IL157" i="2"/>
  <c r="IL163" i="2"/>
  <c r="IL161" i="2"/>
  <c r="IL159" i="2"/>
  <c r="IL153" i="2"/>
  <c r="IL155" i="2"/>
  <c r="IL151" i="2"/>
  <c r="IL120" i="2"/>
  <c r="IL116" i="2"/>
  <c r="IL118" i="2"/>
  <c r="IL112" i="2"/>
  <c r="IL114" i="2"/>
  <c r="IL106" i="2"/>
  <c r="IL108" i="2"/>
  <c r="IL104" i="2"/>
  <c r="IL110" i="2"/>
  <c r="IL102" i="2"/>
  <c r="IL96" i="2"/>
  <c r="IL98" i="2"/>
  <c r="IL100" i="2"/>
  <c r="IL94" i="2"/>
  <c r="IL90" i="2"/>
  <c r="IL92" i="2"/>
  <c r="IL86" i="2"/>
  <c r="IL88" i="2"/>
  <c r="IL82" i="2"/>
  <c r="IL84" i="2"/>
  <c r="IL80" i="2"/>
  <c r="IL76" i="2"/>
  <c r="IL78" i="2"/>
  <c r="IL74" i="2"/>
  <c r="IL72" i="2"/>
  <c r="IL70" i="2"/>
  <c r="IL68" i="2"/>
  <c r="IL66" i="2"/>
  <c r="IK203" i="2"/>
  <c r="IK205" i="2"/>
  <c r="IK199" i="2"/>
  <c r="IK201" i="2"/>
  <c r="IK193" i="2"/>
  <c r="IK197" i="2"/>
  <c r="IK191" i="2"/>
  <c r="IK195" i="2"/>
  <c r="IK179" i="2"/>
  <c r="IK187" i="2"/>
  <c r="IK189" i="2"/>
  <c r="IK185" i="2"/>
  <c r="IK181" i="2"/>
  <c r="IK183" i="2"/>
  <c r="IK169" i="2"/>
  <c r="IK175" i="2"/>
  <c r="IK177" i="2"/>
  <c r="IK171" i="2"/>
  <c r="IK173" i="2"/>
  <c r="IK167" i="2"/>
  <c r="IK163" i="2"/>
  <c r="IK165" i="2"/>
  <c r="IK159" i="2"/>
  <c r="IK161" i="2"/>
  <c r="IK151" i="2"/>
  <c r="IK155" i="2"/>
  <c r="IK153" i="2"/>
  <c r="IK157" i="2"/>
  <c r="IK118" i="2"/>
  <c r="IK120" i="2"/>
  <c r="IK116" i="2"/>
  <c r="IK114" i="2"/>
  <c r="IK110" i="2"/>
  <c r="IK112" i="2"/>
  <c r="IK108" i="2"/>
  <c r="IK106" i="2"/>
  <c r="IK102" i="2"/>
  <c r="IK104" i="2"/>
  <c r="IK100" i="2"/>
  <c r="IK98" i="2"/>
  <c r="IK92" i="2"/>
  <c r="IK96" i="2"/>
  <c r="IK94" i="2"/>
  <c r="IK90" i="2"/>
  <c r="IK88" i="2"/>
  <c r="IK86" i="2"/>
  <c r="IK84" i="2"/>
  <c r="IK80" i="2"/>
  <c r="IK78" i="2"/>
  <c r="IK82" i="2"/>
  <c r="IK76" i="2"/>
  <c r="IK74" i="2"/>
  <c r="IK72" i="2"/>
  <c r="IK70" i="2"/>
  <c r="IK68" i="2"/>
  <c r="IK66" i="2"/>
  <c r="IJ203" i="2"/>
  <c r="IJ205" i="2"/>
  <c r="IJ199" i="2"/>
  <c r="IJ191" i="2"/>
  <c r="IJ197" i="2"/>
  <c r="IJ201" i="2"/>
  <c r="IJ193" i="2"/>
  <c r="IJ195" i="2"/>
  <c r="IJ185" i="2"/>
  <c r="IJ183" i="2"/>
  <c r="IJ189" i="2"/>
  <c r="IJ179" i="2"/>
  <c r="IJ173" i="2"/>
  <c r="IJ187" i="2"/>
  <c r="IJ177" i="2"/>
  <c r="IJ169" i="2"/>
  <c r="IJ181" i="2"/>
  <c r="IJ175" i="2"/>
  <c r="IJ171" i="2"/>
  <c r="IJ167" i="2"/>
  <c r="IJ163" i="2"/>
  <c r="IJ161" i="2"/>
  <c r="IJ165" i="2"/>
  <c r="IJ159" i="2"/>
  <c r="IJ153" i="2"/>
  <c r="IJ151" i="2"/>
  <c r="IJ157" i="2"/>
  <c r="IJ155" i="2"/>
  <c r="IJ118" i="2"/>
  <c r="IJ120" i="2"/>
  <c r="IJ116" i="2"/>
  <c r="IJ114" i="2"/>
  <c r="IJ110" i="2"/>
  <c r="IJ112" i="2"/>
  <c r="IJ108" i="2"/>
  <c r="IJ102" i="2"/>
  <c r="IJ106" i="2"/>
  <c r="IJ104" i="2"/>
  <c r="IJ100" i="2"/>
  <c r="IJ98" i="2"/>
  <c r="IJ94" i="2"/>
  <c r="IJ96" i="2"/>
  <c r="IJ92" i="2"/>
  <c r="IJ90" i="2"/>
  <c r="IJ88" i="2"/>
  <c r="IJ86" i="2"/>
  <c r="IJ84" i="2"/>
  <c r="IJ82" i="2"/>
  <c r="IJ78" i="2"/>
  <c r="IJ80" i="2"/>
  <c r="IJ76" i="2"/>
  <c r="IJ74" i="2"/>
  <c r="IJ72" i="2"/>
  <c r="IJ70" i="2"/>
  <c r="IJ68" i="2"/>
  <c r="IJ66" i="2"/>
  <c r="II201" i="2"/>
  <c r="II205" i="2"/>
  <c r="II203" i="2"/>
  <c r="II197" i="2"/>
  <c r="II199" i="2"/>
  <c r="II191" i="2"/>
  <c r="II195" i="2"/>
  <c r="II181" i="2"/>
  <c r="II187" i="2"/>
  <c r="II189" i="2"/>
  <c r="II175" i="2"/>
  <c r="II193" i="2"/>
  <c r="II177" i="2"/>
  <c r="II183" i="2"/>
  <c r="II169" i="2"/>
  <c r="II185" i="2"/>
  <c r="II171" i="2"/>
  <c r="II173" i="2"/>
  <c r="II179" i="2"/>
  <c r="II167" i="2"/>
  <c r="II165" i="2"/>
  <c r="II163" i="2"/>
  <c r="II159" i="2"/>
  <c r="II157" i="2"/>
  <c r="II161" i="2"/>
  <c r="II155" i="2"/>
  <c r="II153" i="2"/>
  <c r="II151" i="2"/>
  <c r="II120" i="2"/>
  <c r="II116" i="2"/>
  <c r="II114" i="2"/>
  <c r="II118" i="2"/>
  <c r="II112" i="2"/>
  <c r="II104" i="2"/>
  <c r="II110" i="2"/>
  <c r="II106" i="2"/>
  <c r="II108" i="2"/>
  <c r="II102" i="2"/>
  <c r="II100" i="2"/>
  <c r="II96" i="2"/>
  <c r="II98" i="2"/>
  <c r="II94" i="2"/>
  <c r="II90" i="2"/>
  <c r="II92" i="2"/>
  <c r="II88" i="2"/>
  <c r="II86" i="2"/>
  <c r="II82" i="2"/>
  <c r="II84" i="2"/>
  <c r="II80" i="2"/>
  <c r="II76" i="2"/>
  <c r="II78" i="2"/>
  <c r="II74" i="2"/>
  <c r="II72" i="2"/>
  <c r="II70" i="2"/>
  <c r="II68" i="2"/>
  <c r="II66" i="2"/>
  <c r="IH205" i="2"/>
  <c r="IH197" i="2"/>
  <c r="IH199" i="2"/>
  <c r="IH203" i="2"/>
  <c r="IH201" i="2"/>
  <c r="IH193" i="2"/>
  <c r="IH195" i="2"/>
  <c r="IH183" i="2"/>
  <c r="IH187" i="2"/>
  <c r="IH189" i="2"/>
  <c r="IH191" i="2"/>
  <c r="IH175" i="2"/>
  <c r="IH181" i="2"/>
  <c r="IH179" i="2"/>
  <c r="IH185" i="2"/>
  <c r="IH169" i="2"/>
  <c r="IH173" i="2"/>
  <c r="IH171" i="2"/>
  <c r="IH177" i="2"/>
  <c r="IH167" i="2"/>
  <c r="IH163" i="2"/>
  <c r="IH165" i="2"/>
  <c r="IH157" i="2"/>
  <c r="IH161" i="2"/>
  <c r="IH159" i="2"/>
  <c r="IH153" i="2"/>
  <c r="IH155" i="2"/>
  <c r="IH151" i="2"/>
  <c r="IH120" i="2"/>
  <c r="IH114" i="2"/>
  <c r="IH118" i="2"/>
  <c r="IH116" i="2"/>
  <c r="IH112" i="2"/>
  <c r="IH108" i="2"/>
  <c r="IH110" i="2"/>
  <c r="IH104" i="2"/>
  <c r="IH106" i="2"/>
  <c r="IH102" i="2"/>
  <c r="IH100" i="2"/>
  <c r="IH96" i="2"/>
  <c r="IH98" i="2"/>
  <c r="IH94" i="2"/>
  <c r="IH90" i="2"/>
  <c r="IH92" i="2"/>
  <c r="IH88" i="2"/>
  <c r="IH82" i="2"/>
  <c r="IH86" i="2"/>
  <c r="IH84" i="2"/>
  <c r="IH80" i="2"/>
  <c r="IH76" i="2"/>
  <c r="IH78" i="2"/>
  <c r="IH74" i="2"/>
  <c r="IH72" i="2"/>
  <c r="IH70" i="2"/>
  <c r="IH68" i="2"/>
  <c r="IH66" i="2"/>
  <c r="IG205" i="2"/>
  <c r="IG201" i="2"/>
  <c r="IG199" i="2"/>
  <c r="IG203" i="2"/>
  <c r="IG197" i="2"/>
  <c r="IG185" i="2"/>
  <c r="IG193" i="2"/>
  <c r="IG189" i="2"/>
  <c r="IG195" i="2"/>
  <c r="IG187" i="2"/>
  <c r="IG177" i="2"/>
  <c r="IG191" i="2"/>
  <c r="IG179" i="2"/>
  <c r="IG181" i="2"/>
  <c r="IG183" i="2"/>
  <c r="IG169" i="2"/>
  <c r="IG173" i="2"/>
  <c r="IG171" i="2"/>
  <c r="IG167" i="2"/>
  <c r="IG175" i="2"/>
  <c r="IG165" i="2"/>
  <c r="IG163" i="2"/>
  <c r="IG159" i="2"/>
  <c r="IG157" i="2"/>
  <c r="IG161" i="2"/>
  <c r="IG153" i="2"/>
  <c r="IG155" i="2"/>
  <c r="IG151" i="2"/>
  <c r="IG120" i="2"/>
  <c r="IG118" i="2"/>
  <c r="IG116" i="2"/>
  <c r="IG114" i="2"/>
  <c r="IG112" i="2"/>
  <c r="IG104" i="2"/>
  <c r="IG108" i="2"/>
  <c r="IG110" i="2"/>
  <c r="IG106" i="2"/>
  <c r="IG102" i="2"/>
  <c r="IG96" i="2"/>
  <c r="IG100" i="2"/>
  <c r="IG98" i="2"/>
  <c r="IG94" i="2"/>
  <c r="IG92" i="2"/>
  <c r="IG90" i="2"/>
  <c r="IG88" i="2"/>
  <c r="IG84" i="2"/>
  <c r="IG86" i="2"/>
  <c r="IG82" i="2"/>
  <c r="IG80" i="2"/>
  <c r="IG78" i="2"/>
  <c r="IG76" i="2"/>
  <c r="IG74" i="2"/>
  <c r="IG72" i="2"/>
  <c r="IG70" i="2"/>
  <c r="IG68" i="2"/>
  <c r="IG66" i="2"/>
  <c r="RH183" i="2"/>
  <c r="RH187" i="2" s="1"/>
  <c r="QD84" i="2"/>
  <c r="OY90" i="2"/>
  <c r="OC210" i="2"/>
  <c r="RH86" i="2"/>
  <c r="RH84" i="2"/>
  <c r="QJ86" i="2"/>
  <c r="QJ92" i="2" s="1"/>
  <c r="QJ84" i="2"/>
  <c r="PL86" i="2"/>
  <c r="PL92" i="2" s="1"/>
  <c r="PL84" i="2"/>
  <c r="RT84" i="2"/>
  <c r="RT86" i="2"/>
  <c r="RT90" i="2" s="1"/>
  <c r="QV84" i="2"/>
  <c r="QV86" i="2"/>
  <c r="PX84" i="2"/>
  <c r="PX86" i="2"/>
  <c r="PX92" i="2" s="1"/>
  <c r="QY92" i="2"/>
  <c r="QY90" i="2"/>
  <c r="PX175" i="2"/>
  <c r="PX177" i="2"/>
  <c r="PX181" i="2" s="1"/>
  <c r="RT175" i="2"/>
  <c r="RT177" i="2"/>
  <c r="QS90" i="2"/>
  <c r="QS92" i="2"/>
  <c r="QS98" i="2" s="1"/>
  <c r="RB96" i="2"/>
  <c r="RB98" i="2"/>
  <c r="PF171" i="2"/>
  <c r="PF169" i="2"/>
  <c r="RB171" i="2"/>
  <c r="RB177" i="2" s="1"/>
  <c r="RB169" i="2"/>
  <c r="QA169" i="2"/>
  <c r="QA171" i="2"/>
  <c r="QA177" i="2" s="1"/>
  <c r="QP90" i="2"/>
  <c r="QP92" i="2"/>
  <c r="RE183" i="2"/>
  <c r="RE187" i="2" s="1"/>
  <c r="RE181" i="2"/>
  <c r="RH189" i="2"/>
  <c r="PI92" i="2"/>
  <c r="PI90" i="2"/>
  <c r="RE92" i="2"/>
  <c r="RE96" i="2" s="1"/>
  <c r="RE90" i="2"/>
  <c r="PR171" i="2"/>
  <c r="PR177" i="2" s="1"/>
  <c r="PR169" i="2"/>
  <c r="RN171" i="2"/>
  <c r="RN169" i="2"/>
  <c r="PU183" i="2"/>
  <c r="PU181" i="2"/>
  <c r="RQ183" i="2"/>
  <c r="RQ187" i="2" s="1"/>
  <c r="RQ181" i="2"/>
  <c r="PU90" i="2"/>
  <c r="PU92" i="2"/>
  <c r="PU98" i="2" s="1"/>
  <c r="RQ90" i="2"/>
  <c r="RQ92" i="2"/>
  <c r="PO92" i="2"/>
  <c r="PO90" i="2"/>
  <c r="PI183" i="2"/>
  <c r="PI187" i="2" s="1"/>
  <c r="PI181" i="2"/>
  <c r="PO177" i="2"/>
  <c r="PO181" i="2" s="1"/>
  <c r="PO175" i="2"/>
  <c r="QM92" i="2"/>
  <c r="QM90" i="2"/>
  <c r="QM177" i="2"/>
  <c r="QM175" i="2"/>
  <c r="QA92" i="2"/>
  <c r="QA96" i="2" s="1"/>
  <c r="QA90" i="2"/>
  <c r="QV175" i="2"/>
  <c r="QV177" i="2"/>
  <c r="QV181" i="2" s="1"/>
  <c r="RN96" i="2"/>
  <c r="RN98" i="2"/>
  <c r="QD171" i="2"/>
  <c r="QD169" i="2"/>
  <c r="QG183" i="2"/>
  <c r="QG181" i="2"/>
  <c r="QD92" i="2"/>
  <c r="QD98" i="2" s="1"/>
  <c r="QD90" i="2"/>
  <c r="QG92" i="2"/>
  <c r="QG90" i="2"/>
  <c r="PR96" i="2"/>
  <c r="PR98" i="2"/>
  <c r="QP171" i="2"/>
  <c r="QP177" i="2" s="1"/>
  <c r="QP169" i="2"/>
  <c r="RK92" i="2"/>
  <c r="RK96" i="2" s="1"/>
  <c r="RK90" i="2"/>
  <c r="RK177" i="2"/>
  <c r="RK181" i="2" s="1"/>
  <c r="RK175" i="2"/>
  <c r="QY169" i="2"/>
  <c r="QY171" i="2"/>
  <c r="QY177" i="2" s="1"/>
  <c r="OP177" i="2"/>
  <c r="OP183" i="2" s="1"/>
  <c r="OP175" i="2"/>
  <c r="OG171" i="2"/>
  <c r="OG169" i="2"/>
  <c r="NO256" i="2"/>
  <c r="PB92" i="2"/>
  <c r="PB96" i="2" s="1"/>
  <c r="PB90" i="2"/>
  <c r="OM183" i="2"/>
  <c r="OM187" i="2" s="1"/>
  <c r="OM181" i="2"/>
  <c r="OA256" i="2"/>
  <c r="OA254" i="2"/>
  <c r="NR262" i="2"/>
  <c r="NR260" i="2"/>
  <c r="NU262" i="2"/>
  <c r="NU266" i="2" s="1"/>
  <c r="NU260" i="2"/>
  <c r="OM98" i="2"/>
  <c r="OM102" i="2" s="1"/>
  <c r="OM96" i="2"/>
  <c r="NX90" i="2"/>
  <c r="NX92" i="2"/>
  <c r="NX98" i="2" s="1"/>
  <c r="NU86" i="2"/>
  <c r="OG86" i="2"/>
  <c r="OG90" i="2" s="1"/>
  <c r="OG84" i="2"/>
  <c r="NR177" i="2"/>
  <c r="NR175" i="2"/>
  <c r="PB256" i="2"/>
  <c r="PB260" i="2" s="1"/>
  <c r="PB254" i="2"/>
  <c r="NR92" i="2"/>
  <c r="NR90" i="2"/>
  <c r="OV262" i="2"/>
  <c r="OV268" i="2" s="1"/>
  <c r="OV260" i="2"/>
  <c r="OA181" i="2"/>
  <c r="OA183" i="2"/>
  <c r="OA187" i="2" s="1"/>
  <c r="OS171" i="2"/>
  <c r="OS169" i="2"/>
  <c r="NO98" i="2"/>
  <c r="NO102" i="2" s="1"/>
  <c r="NO96" i="2"/>
  <c r="OD92" i="2"/>
  <c r="OD96" i="2" s="1"/>
  <c r="OD90" i="2"/>
  <c r="OV171" i="2"/>
  <c r="OV169" i="2"/>
  <c r="OJ262" i="2"/>
  <c r="OJ260" i="2"/>
  <c r="OY256" i="2"/>
  <c r="OY262" i="2" s="1"/>
  <c r="OY254" i="2"/>
  <c r="NO183" i="2"/>
  <c r="NO189" i="2" s="1"/>
  <c r="NO181" i="2"/>
  <c r="PB177" i="2"/>
  <c r="PB175" i="2"/>
  <c r="OJ171" i="2"/>
  <c r="OJ175" i="2" s="1"/>
  <c r="OJ169" i="2"/>
  <c r="OP262" i="2"/>
  <c r="OP260" i="2"/>
  <c r="OS262" i="2"/>
  <c r="OS266" i="2" s="1"/>
  <c r="OS260" i="2"/>
  <c r="OV90" i="2"/>
  <c r="OV92" i="2"/>
  <c r="OV98" i="2" s="1"/>
  <c r="NU177" i="2"/>
  <c r="NU175" i="2"/>
  <c r="NX183" i="2"/>
  <c r="NX181" i="2"/>
  <c r="OY183" i="2"/>
  <c r="OY181" i="2"/>
  <c r="OD262" i="2"/>
  <c r="OD266" i="2" s="1"/>
  <c r="OD260" i="2"/>
  <c r="OG262" i="2"/>
  <c r="OG266" i="2" s="1"/>
  <c r="OG260" i="2"/>
  <c r="OJ90" i="2"/>
  <c r="OJ92" i="2"/>
  <c r="OS86" i="2"/>
  <c r="OS84" i="2"/>
  <c r="OP92" i="2"/>
  <c r="OP90" i="2"/>
  <c r="OD177" i="2"/>
  <c r="OD181" i="2" s="1"/>
  <c r="OD175" i="2"/>
  <c r="NX262" i="2"/>
  <c r="NX268" i="2" s="1"/>
  <c r="NX260" i="2"/>
  <c r="OM256" i="2"/>
  <c r="OM254" i="2"/>
  <c r="IF203" i="2"/>
  <c r="IF205" i="2"/>
  <c r="IF199" i="2"/>
  <c r="IF193" i="2"/>
  <c r="IF197" i="2"/>
  <c r="IF201" i="2"/>
  <c r="IF189" i="2"/>
  <c r="IF195" i="2"/>
  <c r="IF179" i="2"/>
  <c r="IF191" i="2"/>
  <c r="IF177" i="2"/>
  <c r="IF187" i="2"/>
  <c r="IF185" i="2"/>
  <c r="IF183" i="2"/>
  <c r="IF181" i="2"/>
  <c r="IF175" i="2"/>
  <c r="IF173" i="2"/>
  <c r="IF171" i="2"/>
  <c r="IF167" i="2"/>
  <c r="IF165" i="2"/>
  <c r="IF169" i="2"/>
  <c r="IF159" i="2"/>
  <c r="IF161" i="2"/>
  <c r="IF163" i="2"/>
  <c r="IF153" i="2"/>
  <c r="IF157" i="2"/>
  <c r="IF155" i="2"/>
  <c r="IF151" i="2"/>
  <c r="IF120" i="2"/>
  <c r="IF114" i="2"/>
  <c r="IF118" i="2"/>
  <c r="IF112" i="2"/>
  <c r="IF116" i="2"/>
  <c r="IF106" i="2"/>
  <c r="IF108" i="2"/>
  <c r="IF104" i="2"/>
  <c r="IF110" i="2"/>
  <c r="IF102" i="2"/>
  <c r="IF98" i="2"/>
  <c r="IF96" i="2"/>
  <c r="IF100" i="2"/>
  <c r="IF94" i="2"/>
  <c r="IF90" i="2"/>
  <c r="IF92" i="2"/>
  <c r="IF82" i="2"/>
  <c r="IF88" i="2"/>
  <c r="IF86" i="2"/>
  <c r="IF84" i="2"/>
  <c r="IF80" i="2"/>
  <c r="IF78" i="2"/>
  <c r="IF76" i="2"/>
  <c r="IF74" i="2"/>
  <c r="IF72" i="2"/>
  <c r="IF70" i="2"/>
  <c r="IF68" i="2"/>
  <c r="IF66" i="2"/>
  <c r="RT92" i="2"/>
  <c r="QJ90" i="2"/>
  <c r="QV90" i="2"/>
  <c r="QV92" i="2"/>
  <c r="QV98" i="2" s="1"/>
  <c r="PL90" i="2"/>
  <c r="RH90" i="2"/>
  <c r="RH92" i="2"/>
  <c r="RN104" i="2"/>
  <c r="RN102" i="2"/>
  <c r="RQ98" i="2"/>
  <c r="RQ96" i="2"/>
  <c r="QA175" i="2"/>
  <c r="PX183" i="2"/>
  <c r="RK98" i="2"/>
  <c r="QP175" i="2"/>
  <c r="QG189" i="2"/>
  <c r="QG187" i="2"/>
  <c r="QM183" i="2"/>
  <c r="QM181" i="2"/>
  <c r="PI189" i="2"/>
  <c r="PU189" i="2"/>
  <c r="PU187" i="2"/>
  <c r="PR175" i="2"/>
  <c r="PI98" i="2"/>
  <c r="PI96" i="2"/>
  <c r="RE189" i="2"/>
  <c r="PF175" i="2"/>
  <c r="PF177" i="2"/>
  <c r="PR104" i="2"/>
  <c r="PR102" i="2"/>
  <c r="QV183" i="2"/>
  <c r="QV189" i="2" s="1"/>
  <c r="QP96" i="2"/>
  <c r="QP98" i="2"/>
  <c r="RB104" i="2"/>
  <c r="RB102" i="2"/>
  <c r="RT181" i="2"/>
  <c r="RT183" i="2"/>
  <c r="RT189" i="2" s="1"/>
  <c r="RK183" i="2"/>
  <c r="QG98" i="2"/>
  <c r="QG96" i="2"/>
  <c r="QD96" i="2"/>
  <c r="QD175" i="2"/>
  <c r="QD177" i="2"/>
  <c r="QD183" i="2" s="1"/>
  <c r="QA98" i="2"/>
  <c r="QM98" i="2"/>
  <c r="QM96" i="2"/>
  <c r="PO183" i="2"/>
  <c r="PO98" i="2"/>
  <c r="PO96" i="2"/>
  <c r="RQ189" i="2"/>
  <c r="RN175" i="2"/>
  <c r="RN177" i="2"/>
  <c r="RE98" i="2"/>
  <c r="RH193" i="2"/>
  <c r="RH195" i="2"/>
  <c r="RB175" i="2"/>
  <c r="QY98" i="2"/>
  <c r="QY96" i="2"/>
  <c r="OJ98" i="2"/>
  <c r="OJ96" i="2"/>
  <c r="OA189" i="2"/>
  <c r="OA193" i="2" s="1"/>
  <c r="OM260" i="2"/>
  <c r="OM262" i="2"/>
  <c r="OM268" i="2" s="1"/>
  <c r="OD183" i="2"/>
  <c r="OP98" i="2"/>
  <c r="OP96" i="2"/>
  <c r="OG268" i="2"/>
  <c r="OY189" i="2"/>
  <c r="OY187" i="2"/>
  <c r="NU183" i="2"/>
  <c r="NU181" i="2"/>
  <c r="OJ177" i="2"/>
  <c r="PB181" i="2"/>
  <c r="PB183" i="2"/>
  <c r="OY260" i="2"/>
  <c r="OV177" i="2"/>
  <c r="OV175" i="2"/>
  <c r="NO104" i="2"/>
  <c r="PB262" i="2"/>
  <c r="NR183" i="2"/>
  <c r="NR181" i="2"/>
  <c r="NU268" i="2"/>
  <c r="OA260" i="2"/>
  <c r="OA262" i="2"/>
  <c r="OA268" i="2" s="1"/>
  <c r="PB98" i="2"/>
  <c r="NO260" i="2"/>
  <c r="NO262" i="2"/>
  <c r="NO268" i="2" s="1"/>
  <c r="OP181" i="2"/>
  <c r="OV96" i="2"/>
  <c r="NX266" i="2"/>
  <c r="OS92" i="2"/>
  <c r="OS90" i="2"/>
  <c r="OD268" i="2"/>
  <c r="NX187" i="2"/>
  <c r="NX189" i="2"/>
  <c r="NX195" i="2" s="1"/>
  <c r="OS268" i="2"/>
  <c r="OP268" i="2"/>
  <c r="OP266" i="2"/>
  <c r="NO187" i="2"/>
  <c r="OJ266" i="2"/>
  <c r="OJ268" i="2"/>
  <c r="OJ274" i="2" s="1"/>
  <c r="OD98" i="2"/>
  <c r="OS177" i="2"/>
  <c r="OS175" i="2"/>
  <c r="OV266" i="2"/>
  <c r="NR98" i="2"/>
  <c r="NR96" i="2"/>
  <c r="OG92" i="2"/>
  <c r="NU92" i="2"/>
  <c r="NU90" i="2"/>
  <c r="OM104" i="2"/>
  <c r="NR268" i="2"/>
  <c r="NR266" i="2"/>
  <c r="OM189" i="2"/>
  <c r="OG177" i="2"/>
  <c r="OG175" i="2"/>
  <c r="IE205" i="2"/>
  <c r="IE199" i="2"/>
  <c r="IE201" i="2"/>
  <c r="IE195" i="2"/>
  <c r="IE193" i="2"/>
  <c r="IE203" i="2"/>
  <c r="IE197" i="2"/>
  <c r="IE187" i="2"/>
  <c r="IE171" i="2"/>
  <c r="IE191" i="2"/>
  <c r="IE185" i="2"/>
  <c r="IE175" i="2"/>
  <c r="IE177" i="2"/>
  <c r="IE169" i="2"/>
  <c r="IE189" i="2"/>
  <c r="IE181" i="2"/>
  <c r="IE173" i="2"/>
  <c r="IE179" i="2"/>
  <c r="IE183" i="2"/>
  <c r="IE167" i="2"/>
  <c r="IE161" i="2"/>
  <c r="IE157" i="2"/>
  <c r="IE151" i="2"/>
  <c r="IE165" i="2"/>
  <c r="IE163" i="2"/>
  <c r="IE155" i="2"/>
  <c r="IE153" i="2"/>
  <c r="IE159" i="2"/>
  <c r="IE120" i="2"/>
  <c r="IE118" i="2"/>
  <c r="IE114" i="2"/>
  <c r="IE112" i="2"/>
  <c r="IE116" i="2"/>
  <c r="IE108" i="2"/>
  <c r="IE110" i="2"/>
  <c r="IE106" i="2"/>
  <c r="IE102" i="2"/>
  <c r="IE104" i="2"/>
  <c r="IE100" i="2"/>
  <c r="IE98" i="2"/>
  <c r="IE96" i="2"/>
  <c r="IE94" i="2"/>
  <c r="IE92" i="2"/>
  <c r="IE88" i="2"/>
  <c r="IE90" i="2"/>
  <c r="IE86" i="2"/>
  <c r="IE84" i="2"/>
  <c r="IE82" i="2"/>
  <c r="IE80" i="2"/>
  <c r="IE76" i="2"/>
  <c r="IE78" i="2"/>
  <c r="IE74" i="2"/>
  <c r="IE72" i="2"/>
  <c r="IE70" i="2"/>
  <c r="IE68" i="2"/>
  <c r="IE66" i="2"/>
  <c r="ID197" i="2"/>
  <c r="ID205" i="2"/>
  <c r="ID193" i="2"/>
  <c r="ID203" i="2"/>
  <c r="ID195" i="2"/>
  <c r="ID201" i="2"/>
  <c r="ID191" i="2"/>
  <c r="ID199" i="2"/>
  <c r="ID181" i="2"/>
  <c r="ID189" i="2"/>
  <c r="ID179" i="2"/>
  <c r="ID187" i="2"/>
  <c r="ID185" i="2"/>
  <c r="ID175" i="2"/>
  <c r="ID183" i="2"/>
  <c r="ID173" i="2"/>
  <c r="ID171" i="2"/>
  <c r="ID177" i="2"/>
  <c r="ID165" i="2"/>
  <c r="ID169" i="2"/>
  <c r="ID153" i="2"/>
  <c r="ID161" i="2"/>
  <c r="ID167" i="2"/>
  <c r="ID157" i="2"/>
  <c r="ID163" i="2"/>
  <c r="ID159" i="2"/>
  <c r="ID151" i="2"/>
  <c r="ID155" i="2"/>
  <c r="ID120" i="2"/>
  <c r="ID114" i="2"/>
  <c r="ID116" i="2"/>
  <c r="ID118" i="2"/>
  <c r="ID112" i="2"/>
  <c r="ID110" i="2"/>
  <c r="ID106" i="2"/>
  <c r="ID108" i="2"/>
  <c r="ID104" i="2"/>
  <c r="ID102" i="2"/>
  <c r="ID98" i="2"/>
  <c r="ID100" i="2"/>
  <c r="ID96" i="2"/>
  <c r="ID92" i="2"/>
  <c r="ID84" i="2"/>
  <c r="ID94" i="2"/>
  <c r="ID86" i="2"/>
  <c r="ID88" i="2"/>
  <c r="ID90" i="2"/>
  <c r="ID78" i="2"/>
  <c r="ID80" i="2"/>
  <c r="ID82" i="2"/>
  <c r="ID76" i="2"/>
  <c r="ID74" i="2"/>
  <c r="ID72" i="2"/>
  <c r="ID70" i="2"/>
  <c r="ID68" i="2"/>
  <c r="ID66" i="2"/>
  <c r="IC203" i="2"/>
  <c r="IC197" i="2"/>
  <c r="IC195" i="2"/>
  <c r="IC185" i="2"/>
  <c r="IC201" i="2"/>
  <c r="IC205" i="2"/>
  <c r="IC175" i="2"/>
  <c r="IC189" i="2"/>
  <c r="IC191" i="2"/>
  <c r="IC199" i="2"/>
  <c r="IC193" i="2"/>
  <c r="IC179" i="2"/>
  <c r="IC183" i="2"/>
  <c r="IC173" i="2"/>
  <c r="IC181" i="2"/>
  <c r="IC187" i="2"/>
  <c r="IC165" i="2"/>
  <c r="IC167" i="2"/>
  <c r="IC171" i="2"/>
  <c r="IC169" i="2"/>
  <c r="IC177" i="2"/>
  <c r="IC163" i="2"/>
  <c r="IC153" i="2"/>
  <c r="IC159" i="2"/>
  <c r="IC155" i="2"/>
  <c r="IC161" i="2"/>
  <c r="IC151" i="2"/>
  <c r="IC157" i="2"/>
  <c r="IC120" i="2"/>
  <c r="IC118" i="2"/>
  <c r="IC112" i="2"/>
  <c r="IC116" i="2"/>
  <c r="IC114" i="2"/>
  <c r="IC110" i="2"/>
  <c r="IC108" i="2"/>
  <c r="IC106" i="2"/>
  <c r="IC102" i="2"/>
  <c r="IC104" i="2"/>
  <c r="IC100" i="2"/>
  <c r="IC98" i="2"/>
  <c r="IC92" i="2"/>
  <c r="IC96" i="2"/>
  <c r="IC94" i="2"/>
  <c r="IC88" i="2"/>
  <c r="IC90" i="2"/>
  <c r="IC86" i="2"/>
  <c r="IC82" i="2"/>
  <c r="IC84" i="2"/>
  <c r="IC80" i="2"/>
  <c r="IC74" i="2"/>
  <c r="IC78" i="2"/>
  <c r="IC76" i="2"/>
  <c r="IC70" i="2"/>
  <c r="IC72" i="2"/>
  <c r="IC66" i="2"/>
  <c r="IC68" i="2"/>
  <c r="CY120" i="2"/>
  <c r="IB205" i="2"/>
  <c r="IB203" i="2"/>
  <c r="IB201" i="2"/>
  <c r="IB199" i="2"/>
  <c r="IB193" i="2"/>
  <c r="IB195" i="2"/>
  <c r="IB197" i="2"/>
  <c r="IB189" i="2"/>
  <c r="IB187" i="2"/>
  <c r="IB185" i="2"/>
  <c r="IB191" i="2"/>
  <c r="IB181" i="2"/>
  <c r="IB183" i="2"/>
  <c r="IB179" i="2"/>
  <c r="IB177" i="2"/>
  <c r="IB171" i="2"/>
  <c r="IB169" i="2"/>
  <c r="IB167" i="2"/>
  <c r="IB173" i="2"/>
  <c r="IB175" i="2"/>
  <c r="IB165" i="2"/>
  <c r="IB163" i="2"/>
  <c r="IB157" i="2"/>
  <c r="IB161" i="2"/>
  <c r="IB155" i="2"/>
  <c r="IB159" i="2"/>
  <c r="IB153" i="2"/>
  <c r="IB151" i="2"/>
  <c r="IB120" i="2"/>
  <c r="IB118" i="2"/>
  <c r="IB116" i="2"/>
  <c r="IB114" i="2"/>
  <c r="IB112" i="2"/>
  <c r="IB110" i="2"/>
  <c r="IB108" i="2"/>
  <c r="IB106" i="2"/>
  <c r="IB104" i="2"/>
  <c r="IB102" i="2"/>
  <c r="IB100" i="2"/>
  <c r="IB98" i="2"/>
  <c r="IB96" i="2"/>
  <c r="IB94" i="2"/>
  <c r="IB92" i="2"/>
  <c r="IB90" i="2"/>
  <c r="IB88" i="2"/>
  <c r="IB86" i="2"/>
  <c r="IB84" i="2"/>
  <c r="IB82" i="2"/>
  <c r="IB80" i="2"/>
  <c r="IB78" i="2"/>
  <c r="IB76" i="2"/>
  <c r="IB74" i="2"/>
  <c r="IB72" i="2"/>
  <c r="IB70" i="2"/>
  <c r="IB68" i="2"/>
  <c r="IB66" i="2"/>
  <c r="HF120" i="2"/>
  <c r="HF116" i="2"/>
  <c r="HF110" i="2"/>
  <c r="HF106" i="2"/>
  <c r="HF92" i="2"/>
  <c r="HF82" i="2"/>
  <c r="HF66" i="2"/>
  <c r="HE120" i="2"/>
  <c r="HE116" i="2"/>
  <c r="IA205" i="2"/>
  <c r="IA201" i="2"/>
  <c r="IA203" i="2"/>
  <c r="IA197" i="2"/>
  <c r="IA199" i="2"/>
  <c r="IA181" i="2"/>
  <c r="IA183" i="2"/>
  <c r="IA191" i="2"/>
  <c r="IA193" i="2"/>
  <c r="IA185" i="2"/>
  <c r="IA195" i="2"/>
  <c r="IA187" i="2"/>
  <c r="IA189" i="2"/>
  <c r="IA175" i="2"/>
  <c r="IA169" i="2"/>
  <c r="IA171" i="2"/>
  <c r="IA179" i="2"/>
  <c r="IA173" i="2"/>
  <c r="IA165" i="2"/>
  <c r="IA177" i="2"/>
  <c r="IA167" i="2"/>
  <c r="IA159" i="2"/>
  <c r="IA161" i="2"/>
  <c r="IA163" i="2"/>
  <c r="IA155" i="2"/>
  <c r="IA157" i="2"/>
  <c r="IA153" i="2"/>
  <c r="IA151" i="2"/>
  <c r="IA118" i="2"/>
  <c r="IA120" i="2"/>
  <c r="IA116" i="2"/>
  <c r="IA114" i="2"/>
  <c r="IA112" i="2"/>
  <c r="IA110" i="2"/>
  <c r="IA104" i="2"/>
  <c r="IA108" i="2"/>
  <c r="IA106" i="2"/>
  <c r="IA102" i="2"/>
  <c r="IA94" i="2"/>
  <c r="IA96" i="2"/>
  <c r="IA100" i="2"/>
  <c r="IA90" i="2"/>
  <c r="IA92" i="2"/>
  <c r="IA98" i="2"/>
  <c r="IA88" i="2"/>
  <c r="IA86" i="2"/>
  <c r="IA84" i="2"/>
  <c r="IA82" i="2"/>
  <c r="IA80" i="2"/>
  <c r="IA76" i="2"/>
  <c r="IA78" i="2"/>
  <c r="IA74" i="2"/>
  <c r="IA72" i="2"/>
  <c r="IA70" i="2"/>
  <c r="IA68" i="2"/>
  <c r="IA66" i="2"/>
  <c r="HZ205" i="2"/>
  <c r="HZ201" i="2"/>
  <c r="HZ203" i="2"/>
  <c r="HZ181" i="2"/>
  <c r="HZ185" i="2"/>
  <c r="HZ189" i="2"/>
  <c r="HZ191" i="2"/>
  <c r="HZ199" i="2"/>
  <c r="HZ193" i="2"/>
  <c r="HZ195" i="2"/>
  <c r="HZ197" i="2"/>
  <c r="HZ183" i="2"/>
  <c r="HZ187" i="2"/>
  <c r="HZ171" i="2"/>
  <c r="HZ169" i="2"/>
  <c r="HZ179" i="2"/>
  <c r="HZ167" i="2"/>
  <c r="HZ165" i="2"/>
  <c r="HZ173" i="2"/>
  <c r="HZ175" i="2"/>
  <c r="HZ177" i="2"/>
  <c r="HZ155" i="2"/>
  <c r="HZ157" i="2"/>
  <c r="HZ159" i="2"/>
  <c r="HZ161" i="2"/>
  <c r="HZ163" i="2"/>
  <c r="HZ151" i="2"/>
  <c r="HZ153" i="2"/>
  <c r="HZ118" i="2"/>
  <c r="HZ120" i="2"/>
  <c r="HZ116" i="2"/>
  <c r="HZ114" i="2"/>
  <c r="HZ110" i="2"/>
  <c r="HZ112" i="2"/>
  <c r="HZ106" i="2"/>
  <c r="HZ102" i="2"/>
  <c r="HZ104" i="2"/>
  <c r="HZ108" i="2"/>
  <c r="HZ96" i="2"/>
  <c r="HZ90" i="2"/>
  <c r="HZ100" i="2"/>
  <c r="HZ92" i="2"/>
  <c r="HZ88" i="2"/>
  <c r="HZ98" i="2"/>
  <c r="HZ94" i="2"/>
  <c r="HZ86" i="2"/>
  <c r="HZ82" i="2"/>
  <c r="HZ84" i="2"/>
  <c r="HZ80" i="2"/>
  <c r="HZ78" i="2"/>
  <c r="HZ74" i="2"/>
  <c r="HZ76" i="2"/>
  <c r="HZ70" i="2"/>
  <c r="HZ72" i="2"/>
  <c r="HZ66" i="2"/>
  <c r="HZ68" i="2"/>
  <c r="HY205" i="2"/>
  <c r="HY201" i="2"/>
  <c r="HY203" i="2"/>
  <c r="HY199" i="2"/>
  <c r="HY197" i="2"/>
  <c r="HY189" i="2"/>
  <c r="HY195" i="2"/>
  <c r="HY191" i="2"/>
  <c r="HY187" i="2"/>
  <c r="HY193" i="2"/>
  <c r="HY183" i="2"/>
  <c r="HY185" i="2"/>
  <c r="HY181" i="2"/>
  <c r="HY179" i="2"/>
  <c r="HY177" i="2"/>
  <c r="HY173" i="2"/>
  <c r="HY175" i="2"/>
  <c r="HY171" i="2"/>
  <c r="HY167" i="2"/>
  <c r="HY165" i="2"/>
  <c r="HY169" i="2"/>
  <c r="HY163" i="2"/>
  <c r="HY161" i="2"/>
  <c r="HY159" i="2"/>
  <c r="HY157" i="2"/>
  <c r="HY155" i="2"/>
  <c r="HY153" i="2"/>
  <c r="HY151" i="2"/>
  <c r="HY118" i="2"/>
  <c r="HY120" i="2"/>
  <c r="HY116" i="2"/>
  <c r="HY114" i="2"/>
  <c r="HY112" i="2"/>
  <c r="HY110" i="2"/>
  <c r="HY108" i="2"/>
  <c r="HY102" i="2"/>
  <c r="HY106" i="2"/>
  <c r="HY104" i="2"/>
  <c r="HY100" i="2"/>
  <c r="HY96" i="2"/>
  <c r="HY98" i="2"/>
  <c r="HY94" i="2"/>
  <c r="HY90" i="2"/>
  <c r="HY92" i="2"/>
  <c r="HY88" i="2"/>
  <c r="HY86" i="2"/>
  <c r="HY84" i="2"/>
  <c r="HY82" i="2"/>
  <c r="HY80" i="2"/>
  <c r="HY78" i="2"/>
  <c r="HY76" i="2"/>
  <c r="HY74" i="2"/>
  <c r="HY72" i="2"/>
  <c r="HY70" i="2"/>
  <c r="HY68" i="2"/>
  <c r="HY66" i="2"/>
  <c r="HX197" i="2"/>
  <c r="HX203" i="2"/>
  <c r="HX195" i="2"/>
  <c r="HX205" i="2"/>
  <c r="HX193" i="2"/>
  <c r="HX199" i="2"/>
  <c r="HX185" i="2"/>
  <c r="HX189" i="2"/>
  <c r="HX191" i="2"/>
  <c r="HX177" i="2"/>
  <c r="HX201" i="2"/>
  <c r="HX181" i="2"/>
  <c r="HX183" i="2"/>
  <c r="HX171" i="2"/>
  <c r="HX179" i="2"/>
  <c r="HX187" i="2"/>
  <c r="HX169" i="2"/>
  <c r="HX175" i="2"/>
  <c r="HX167" i="2"/>
  <c r="HX159" i="2"/>
  <c r="HX163" i="2"/>
  <c r="HX173" i="2"/>
  <c r="HX161" i="2"/>
  <c r="HX153" i="2"/>
  <c r="HX165" i="2"/>
  <c r="HX157" i="2"/>
  <c r="HX155" i="2"/>
  <c r="HX151" i="2"/>
  <c r="HX120" i="2"/>
  <c r="HX118" i="2"/>
  <c r="HX112" i="2"/>
  <c r="HX114" i="2"/>
  <c r="HX116" i="2"/>
  <c r="HX110" i="2"/>
  <c r="HX104" i="2"/>
  <c r="HX108" i="2"/>
  <c r="HX106" i="2"/>
  <c r="HX102" i="2"/>
  <c r="HX100" i="2"/>
  <c r="HX98" i="2"/>
  <c r="HX96" i="2"/>
  <c r="HX94" i="2"/>
  <c r="HX92" i="2"/>
  <c r="HX90" i="2"/>
  <c r="HX88" i="2"/>
  <c r="HX86" i="2"/>
  <c r="HX84" i="2"/>
  <c r="HX82" i="2"/>
  <c r="HX80" i="2"/>
  <c r="HX78" i="2"/>
  <c r="HX76" i="2"/>
  <c r="HX74" i="2"/>
  <c r="HX72" i="2"/>
  <c r="HX70" i="2"/>
  <c r="HX68" i="2"/>
  <c r="HX66" i="2"/>
  <c r="HW195" i="2"/>
  <c r="HW201" i="2"/>
  <c r="HW199" i="2"/>
  <c r="HW205" i="2"/>
  <c r="HW191" i="2"/>
  <c r="HW197" i="2"/>
  <c r="HW187" i="2"/>
  <c r="HW185" i="2"/>
  <c r="HW203" i="2"/>
  <c r="HW175" i="2"/>
  <c r="HW193" i="2"/>
  <c r="HW189" i="2"/>
  <c r="HW177" i="2"/>
  <c r="HW183" i="2"/>
  <c r="HW179" i="2"/>
  <c r="HW181" i="2"/>
  <c r="HW163" i="2"/>
  <c r="HW171" i="2"/>
  <c r="HW173" i="2"/>
  <c r="HW165" i="2"/>
  <c r="HW169" i="2"/>
  <c r="HW161" i="2"/>
  <c r="HW167" i="2"/>
  <c r="HW159" i="2"/>
  <c r="HW157" i="2"/>
  <c r="HW155" i="2"/>
  <c r="HW153" i="2"/>
  <c r="HW151" i="2"/>
  <c r="HW118" i="2"/>
  <c r="HW120" i="2"/>
  <c r="HW116" i="2"/>
  <c r="HW114" i="2"/>
  <c r="HW110" i="2"/>
  <c r="HW112" i="2"/>
  <c r="HW108" i="2"/>
  <c r="HW104" i="2"/>
  <c r="HW106" i="2"/>
  <c r="HW102" i="2"/>
  <c r="HW98" i="2"/>
  <c r="HW100" i="2"/>
  <c r="HW96" i="2"/>
  <c r="HW94" i="2"/>
  <c r="HW90" i="2"/>
  <c r="HW92" i="2"/>
  <c r="HW88" i="2"/>
  <c r="HW84" i="2"/>
  <c r="HW86" i="2"/>
  <c r="HW82" i="2"/>
  <c r="HW80" i="2"/>
  <c r="HW78" i="2"/>
  <c r="HW76" i="2"/>
  <c r="HW74" i="2"/>
  <c r="HW72" i="2"/>
  <c r="HW70" i="2"/>
  <c r="HW68" i="2"/>
  <c r="HW66" i="2"/>
  <c r="MF125" i="2"/>
  <c r="RH98" i="2"/>
  <c r="RH96" i="2"/>
  <c r="QV96" i="2"/>
  <c r="RT98" i="2"/>
  <c r="RT96" i="2"/>
  <c r="QY102" i="2"/>
  <c r="QY104" i="2"/>
  <c r="PO102" i="2"/>
  <c r="PO104" i="2"/>
  <c r="QM102" i="2"/>
  <c r="QM104" i="2"/>
  <c r="QG104" i="2"/>
  <c r="QG102" i="2"/>
  <c r="RB110" i="2"/>
  <c r="RB108" i="2"/>
  <c r="PR110" i="2"/>
  <c r="PR108" i="2"/>
  <c r="RE195" i="2"/>
  <c r="RE193" i="2"/>
  <c r="QM187" i="2"/>
  <c r="QM189" i="2"/>
  <c r="QG193" i="2"/>
  <c r="QG195" i="2"/>
  <c r="RK102" i="2"/>
  <c r="RK104" i="2"/>
  <c r="RT187" i="2"/>
  <c r="QP104" i="2"/>
  <c r="QP102" i="2"/>
  <c r="QV187" i="2"/>
  <c r="PF183" i="2"/>
  <c r="PF181" i="2"/>
  <c r="RE104" i="2"/>
  <c r="RE102" i="2"/>
  <c r="RQ193" i="2"/>
  <c r="RQ195" i="2"/>
  <c r="PO187" i="2"/>
  <c r="PO189" i="2"/>
  <c r="QA102" i="2"/>
  <c r="QA104" i="2"/>
  <c r="RK187" i="2"/>
  <c r="RK189" i="2"/>
  <c r="PI104" i="2"/>
  <c r="PI102" i="2"/>
  <c r="PU193" i="2"/>
  <c r="PU195" i="2"/>
  <c r="PI195" i="2"/>
  <c r="PI193" i="2"/>
  <c r="RQ104" i="2"/>
  <c r="RQ102" i="2"/>
  <c r="RN110" i="2"/>
  <c r="RN108" i="2"/>
  <c r="RN183" i="2"/>
  <c r="RN181" i="2"/>
  <c r="QD181" i="2"/>
  <c r="PX189" i="2"/>
  <c r="PX187" i="2"/>
  <c r="NX193" i="2"/>
  <c r="NO266" i="2"/>
  <c r="PB187" i="2"/>
  <c r="PB189" i="2"/>
  <c r="OM266" i="2"/>
  <c r="OG183" i="2"/>
  <c r="OG181" i="2"/>
  <c r="NR272" i="2"/>
  <c r="NR274" i="2"/>
  <c r="NU96" i="2"/>
  <c r="NU98" i="2"/>
  <c r="OG96" i="2"/>
  <c r="OG98" i="2"/>
  <c r="OS181" i="2"/>
  <c r="OS183" i="2"/>
  <c r="OP272" i="2"/>
  <c r="OP274" i="2"/>
  <c r="OD272" i="2"/>
  <c r="OD274" i="2"/>
  <c r="NU274" i="2"/>
  <c r="NU272" i="2"/>
  <c r="NR187" i="2"/>
  <c r="NR189" i="2"/>
  <c r="NO110" i="2"/>
  <c r="NO108" i="2"/>
  <c r="OG274" i="2"/>
  <c r="OG272" i="2"/>
  <c r="OP104" i="2"/>
  <c r="OP102" i="2"/>
  <c r="OA195" i="2"/>
  <c r="OJ272" i="2"/>
  <c r="OA266" i="2"/>
  <c r="OJ104" i="2"/>
  <c r="OJ102" i="2"/>
  <c r="OM193" i="2"/>
  <c r="OM195" i="2"/>
  <c r="OM110" i="2"/>
  <c r="OM108" i="2"/>
  <c r="NR104" i="2"/>
  <c r="NR102" i="2"/>
  <c r="OD104" i="2"/>
  <c r="OD102" i="2"/>
  <c r="OS274" i="2"/>
  <c r="OS280" i="2" s="1"/>
  <c r="OS272" i="2"/>
  <c r="OS96" i="2"/>
  <c r="OS98" i="2"/>
  <c r="PB104" i="2"/>
  <c r="PB102" i="2"/>
  <c r="PB268" i="2"/>
  <c r="PB266" i="2"/>
  <c r="OV183" i="2"/>
  <c r="OV181" i="2"/>
  <c r="OJ183" i="2"/>
  <c r="OJ181" i="2"/>
  <c r="NU189" i="2"/>
  <c r="NU187" i="2"/>
  <c r="OY193" i="2"/>
  <c r="OY195" i="2"/>
  <c r="OD187" i="2"/>
  <c r="OD189" i="2"/>
  <c r="HV205" i="2"/>
  <c r="HV201" i="2"/>
  <c r="HV197" i="2"/>
  <c r="HV195" i="2"/>
  <c r="HV203" i="2"/>
  <c r="HV199" i="2"/>
  <c r="HV187" i="2"/>
  <c r="HV189" i="2"/>
  <c r="HV193" i="2"/>
  <c r="HV191" i="2"/>
  <c r="HV181" i="2"/>
  <c r="HV179" i="2"/>
  <c r="HV183" i="2"/>
  <c r="HV185" i="2"/>
  <c r="HV177" i="2"/>
  <c r="HV171" i="2"/>
  <c r="HV173" i="2"/>
  <c r="HV175" i="2"/>
  <c r="HV163" i="2"/>
  <c r="HV165" i="2"/>
  <c r="HV167" i="2"/>
  <c r="HV169" i="2"/>
  <c r="HV159" i="2"/>
  <c r="HV157" i="2"/>
  <c r="HV161" i="2"/>
  <c r="HV153" i="2"/>
  <c r="HV155" i="2"/>
  <c r="HV151" i="2"/>
  <c r="HV120" i="2"/>
  <c r="HV118" i="2"/>
  <c r="HV116" i="2"/>
  <c r="HV114" i="2"/>
  <c r="HV112" i="2"/>
  <c r="HV110" i="2"/>
  <c r="HV108" i="2"/>
  <c r="HV104" i="2"/>
  <c r="HV106" i="2"/>
  <c r="HV102" i="2"/>
  <c r="HV98" i="2"/>
  <c r="HV94" i="2"/>
  <c r="HV100" i="2"/>
  <c r="HV96" i="2"/>
  <c r="HV92" i="2"/>
  <c r="HV90" i="2"/>
  <c r="HV88" i="2"/>
  <c r="HV86" i="2"/>
  <c r="HV84" i="2"/>
  <c r="HV82" i="2"/>
  <c r="HV80" i="2"/>
  <c r="HV76" i="2"/>
  <c r="HV78" i="2"/>
  <c r="HV74" i="2"/>
  <c r="HV72" i="2"/>
  <c r="HV70" i="2"/>
  <c r="HV68" i="2"/>
  <c r="HV66" i="2"/>
  <c r="HU203" i="2"/>
  <c r="HU195" i="2"/>
  <c r="HU197" i="2"/>
  <c r="HU199" i="2"/>
  <c r="HU205" i="2"/>
  <c r="HU201" i="2"/>
  <c r="HU191" i="2"/>
  <c r="HU189" i="2"/>
  <c r="HU179" i="2"/>
  <c r="HU193" i="2"/>
  <c r="HU183" i="2"/>
  <c r="HU185" i="2"/>
  <c r="HU177" i="2"/>
  <c r="HU187" i="2"/>
  <c r="HU181" i="2"/>
  <c r="HU175" i="2"/>
  <c r="HU165" i="2"/>
  <c r="HU171" i="2"/>
  <c r="HU169" i="2"/>
  <c r="HU161" i="2"/>
  <c r="HU163" i="2"/>
  <c r="HU173" i="2"/>
  <c r="HU167" i="2"/>
  <c r="HU157" i="2"/>
  <c r="HU159" i="2"/>
  <c r="HU153" i="2"/>
  <c r="HU155" i="2"/>
  <c r="HU151" i="2"/>
  <c r="HU120" i="2"/>
  <c r="HU116" i="2"/>
  <c r="HU118" i="2"/>
  <c r="HU114" i="2"/>
  <c r="HU112" i="2"/>
  <c r="HU110" i="2"/>
  <c r="HU108" i="2"/>
  <c r="HU106" i="2"/>
  <c r="HU104" i="2"/>
  <c r="HU102" i="2"/>
  <c r="HU100" i="2"/>
  <c r="HU96" i="2"/>
  <c r="HU98" i="2"/>
  <c r="HU94" i="2"/>
  <c r="HU92" i="2"/>
  <c r="HU90" i="2"/>
  <c r="HU88" i="2"/>
  <c r="HU86" i="2"/>
  <c r="HU84" i="2"/>
  <c r="HU82" i="2"/>
  <c r="HU80" i="2"/>
  <c r="HU76" i="2"/>
  <c r="HU78" i="2"/>
  <c r="HU72" i="2"/>
  <c r="HU74" i="2"/>
  <c r="HU70" i="2"/>
  <c r="HU68" i="2"/>
  <c r="HU66" i="2"/>
  <c r="HT205" i="2"/>
  <c r="HT193" i="2"/>
  <c r="HT199" i="2"/>
  <c r="HT197" i="2"/>
  <c r="HT203" i="2"/>
  <c r="HT189" i="2"/>
  <c r="HT181" i="2"/>
  <c r="HT185" i="2"/>
  <c r="HT175" i="2"/>
  <c r="HT171" i="2"/>
  <c r="HT201" i="2"/>
  <c r="HT191" i="2"/>
  <c r="HT187" i="2"/>
  <c r="HT195" i="2"/>
  <c r="HT183" i="2"/>
  <c r="HT179" i="2"/>
  <c r="HT177" i="2"/>
  <c r="HT173" i="2"/>
  <c r="HT167" i="2"/>
  <c r="HT165" i="2"/>
  <c r="HT159" i="2"/>
  <c r="HT169" i="2"/>
  <c r="HT157" i="2"/>
  <c r="HT161" i="2"/>
  <c r="HT163" i="2"/>
  <c r="HT155" i="2"/>
  <c r="HT151" i="2"/>
  <c r="HT153" i="2"/>
  <c r="HT120" i="2"/>
  <c r="HT116" i="2"/>
  <c r="HT114" i="2"/>
  <c r="HT118" i="2"/>
  <c r="HT110" i="2"/>
  <c r="HT112" i="2"/>
  <c r="HT106" i="2"/>
  <c r="HT108" i="2"/>
  <c r="HT102" i="2"/>
  <c r="HT100" i="2"/>
  <c r="HT104" i="2"/>
  <c r="HT94" i="2"/>
  <c r="HT96" i="2"/>
  <c r="HT98" i="2"/>
  <c r="HT92" i="2"/>
  <c r="HT90" i="2"/>
  <c r="HT88" i="2"/>
  <c r="HT86" i="2"/>
  <c r="HT84" i="2"/>
  <c r="HT82" i="2"/>
  <c r="HT80" i="2"/>
  <c r="HT76" i="2"/>
  <c r="HT78" i="2"/>
  <c r="HT72" i="2"/>
  <c r="HT74" i="2"/>
  <c r="HT70" i="2"/>
  <c r="HT68" i="2"/>
  <c r="HT66" i="2"/>
  <c r="HS199" i="2"/>
  <c r="HS205" i="2"/>
  <c r="HS201" i="2"/>
  <c r="HS203" i="2"/>
  <c r="HS193" i="2"/>
  <c r="HS191" i="2"/>
  <c r="HS189" i="2"/>
  <c r="HS195" i="2"/>
  <c r="HS197" i="2"/>
  <c r="HS187" i="2"/>
  <c r="HS183" i="2"/>
  <c r="HS179" i="2"/>
  <c r="HS177" i="2"/>
  <c r="HS181" i="2"/>
  <c r="HS185" i="2"/>
  <c r="HS173" i="2"/>
  <c r="HS175" i="2"/>
  <c r="HS169" i="2"/>
  <c r="HS163" i="2"/>
  <c r="HS165" i="2"/>
  <c r="HS159" i="2"/>
  <c r="HS171" i="2"/>
  <c r="HS161" i="2"/>
  <c r="HS167" i="2"/>
  <c r="HS157" i="2"/>
  <c r="HS153" i="2"/>
  <c r="HS151" i="2"/>
  <c r="HS155" i="2"/>
  <c r="HS118" i="2"/>
  <c r="HS116" i="2"/>
  <c r="HS114" i="2"/>
  <c r="HS112" i="2"/>
  <c r="HS120" i="2"/>
  <c r="HS108" i="2"/>
  <c r="HS110" i="2"/>
  <c r="HS106" i="2"/>
  <c r="HS102" i="2"/>
  <c r="HS104" i="2"/>
  <c r="HS96" i="2"/>
  <c r="HS100" i="2"/>
  <c r="HS98" i="2"/>
  <c r="HS90" i="2"/>
  <c r="HS92" i="2"/>
  <c r="HS94" i="2"/>
  <c r="HS88" i="2"/>
  <c r="HS86" i="2"/>
  <c r="HS84" i="2"/>
  <c r="HS82" i="2"/>
  <c r="HS78" i="2"/>
  <c r="HS80" i="2"/>
  <c r="HS74" i="2"/>
  <c r="HS72" i="2"/>
  <c r="HS76" i="2"/>
  <c r="HS70" i="2"/>
  <c r="HS68" i="2"/>
  <c r="HS66" i="2"/>
  <c r="HR195" i="2"/>
  <c r="HR205" i="2"/>
  <c r="HR197" i="2"/>
  <c r="HR199" i="2"/>
  <c r="HR191" i="2"/>
  <c r="HR201" i="2"/>
  <c r="HR203" i="2"/>
  <c r="HR189" i="2"/>
  <c r="HR183" i="2"/>
  <c r="HR193" i="2"/>
  <c r="HR179" i="2"/>
  <c r="HR177" i="2"/>
  <c r="HR185" i="2"/>
  <c r="HR187" i="2"/>
  <c r="HR173" i="2"/>
  <c r="HR181" i="2"/>
  <c r="HR169" i="2"/>
  <c r="HR163" i="2"/>
  <c r="HR171" i="2"/>
  <c r="HR175" i="2"/>
  <c r="HR165" i="2"/>
  <c r="HR161" i="2"/>
  <c r="HR159" i="2"/>
  <c r="HR167" i="2"/>
  <c r="HR157" i="2"/>
  <c r="HR153" i="2"/>
  <c r="HR151" i="2"/>
  <c r="HR155" i="2"/>
  <c r="HR118" i="2"/>
  <c r="HR114" i="2"/>
  <c r="HR116" i="2"/>
  <c r="HR120" i="2"/>
  <c r="HR112" i="2"/>
  <c r="HR110" i="2"/>
  <c r="HR108" i="2"/>
  <c r="HR106" i="2"/>
  <c r="HR104" i="2"/>
  <c r="HR102" i="2"/>
  <c r="HR98" i="2"/>
  <c r="HR100" i="2"/>
  <c r="HR96" i="2"/>
  <c r="HR90" i="2"/>
  <c r="HR94" i="2"/>
  <c r="HR92" i="2"/>
  <c r="HR84" i="2"/>
  <c r="HR86" i="2"/>
  <c r="HR88" i="2"/>
  <c r="HR78" i="2"/>
  <c r="HR80" i="2"/>
  <c r="HR82" i="2"/>
  <c r="HR72" i="2"/>
  <c r="HR74" i="2"/>
  <c r="HR76" i="2"/>
  <c r="HR70" i="2"/>
  <c r="HR68" i="2"/>
  <c r="HR66" i="2"/>
  <c r="HQ203" i="2"/>
  <c r="HQ205" i="2"/>
  <c r="HQ193" i="2"/>
  <c r="HQ185" i="2"/>
  <c r="HQ197" i="2"/>
  <c r="HQ191" i="2"/>
  <c r="HQ201" i="2"/>
  <c r="HQ195" i="2"/>
  <c r="HQ189" i="2"/>
  <c r="HQ177" i="2"/>
  <c r="HQ199" i="2"/>
  <c r="HQ187" i="2"/>
  <c r="HQ179" i="2"/>
  <c r="HQ181" i="2"/>
  <c r="HQ183" i="2"/>
  <c r="HQ175" i="2"/>
  <c r="HQ173" i="2"/>
  <c r="HQ163" i="2"/>
  <c r="HQ167" i="2"/>
  <c r="HQ165" i="2"/>
  <c r="HQ169" i="2"/>
  <c r="HQ157" i="2"/>
  <c r="HQ171" i="2"/>
  <c r="HQ155" i="2"/>
  <c r="HQ159" i="2"/>
  <c r="HQ161" i="2"/>
  <c r="HQ151" i="2"/>
  <c r="HQ153" i="2"/>
  <c r="HQ118" i="2"/>
  <c r="HQ120" i="2"/>
  <c r="HQ114" i="2"/>
  <c r="HQ112" i="2"/>
  <c r="HQ116" i="2"/>
  <c r="HQ110" i="2"/>
  <c r="HQ108" i="2"/>
  <c r="HQ106" i="2"/>
  <c r="HQ102" i="2"/>
  <c r="HQ104" i="2"/>
  <c r="HQ100" i="2"/>
  <c r="HQ98" i="2"/>
  <c r="HQ96" i="2"/>
  <c r="HQ92" i="2"/>
  <c r="HQ94" i="2"/>
  <c r="HQ90" i="2"/>
  <c r="HQ88" i="2"/>
  <c r="HQ86" i="2"/>
  <c r="HQ84" i="2"/>
  <c r="HQ82" i="2"/>
  <c r="HQ80" i="2"/>
  <c r="HQ78" i="2"/>
  <c r="HQ72" i="2"/>
  <c r="HQ76" i="2"/>
  <c r="HQ74" i="2"/>
  <c r="HQ70" i="2"/>
  <c r="HQ68" i="2"/>
  <c r="HQ66" i="2"/>
  <c r="HP199" i="2"/>
  <c r="HP195" i="2"/>
  <c r="HP205" i="2"/>
  <c r="HP203" i="2"/>
  <c r="HP187" i="2"/>
  <c r="HP201" i="2"/>
  <c r="HP189" i="2"/>
  <c r="HP197" i="2"/>
  <c r="HP183" i="2"/>
  <c r="HP193" i="2"/>
  <c r="HP191" i="2"/>
  <c r="HP175" i="2"/>
  <c r="HP179" i="2"/>
  <c r="HP171" i="2"/>
  <c r="HP185" i="2"/>
  <c r="HP181" i="2"/>
  <c r="HP173" i="2"/>
  <c r="HP163" i="2"/>
  <c r="HP177" i="2"/>
  <c r="HP169" i="2"/>
  <c r="HP159" i="2"/>
  <c r="HP167" i="2"/>
  <c r="HP165" i="2"/>
  <c r="HP161" i="2"/>
  <c r="HP153" i="2"/>
  <c r="HP157" i="2"/>
  <c r="HP151" i="2"/>
  <c r="HP155" i="2"/>
  <c r="HP120" i="2"/>
  <c r="HP114" i="2"/>
  <c r="HP116" i="2"/>
  <c r="HP112" i="2"/>
  <c r="HP118" i="2"/>
  <c r="HP106" i="2"/>
  <c r="HP110" i="2"/>
  <c r="HP108" i="2"/>
  <c r="HP104" i="2"/>
  <c r="HP102" i="2"/>
  <c r="HP98" i="2"/>
  <c r="HP100" i="2"/>
  <c r="HP96" i="2"/>
  <c r="HP90" i="2"/>
  <c r="HP94" i="2"/>
  <c r="HP92" i="2"/>
  <c r="HP88" i="2"/>
  <c r="HP84" i="2"/>
  <c r="HP86" i="2"/>
  <c r="HP80" i="2"/>
  <c r="HP82" i="2"/>
  <c r="HP78" i="2"/>
  <c r="HP76" i="2"/>
  <c r="HP72" i="2"/>
  <c r="HP74" i="2"/>
  <c r="HP70" i="2"/>
  <c r="HP68" i="2"/>
  <c r="HP66" i="2"/>
  <c r="HO205" i="2"/>
  <c r="HO199" i="2"/>
  <c r="HO203" i="2"/>
  <c r="HO201" i="2"/>
  <c r="HO193" i="2"/>
  <c r="HO195" i="2"/>
  <c r="HO197" i="2"/>
  <c r="HO191" i="2"/>
  <c r="HO185" i="2"/>
  <c r="HO187" i="2"/>
  <c r="HO181" i="2"/>
  <c r="HO177" i="2"/>
  <c r="HO189" i="2"/>
  <c r="HO169" i="2"/>
  <c r="HO183" i="2"/>
  <c r="HO173" i="2"/>
  <c r="HO175" i="2"/>
  <c r="HO179" i="2"/>
  <c r="HO167" i="2"/>
  <c r="HO171" i="2"/>
  <c r="HO163" i="2"/>
  <c r="HO165" i="2"/>
  <c r="HO161" i="2"/>
  <c r="HO159" i="2"/>
  <c r="HO155" i="2"/>
  <c r="HO157" i="2"/>
  <c r="HO151" i="2"/>
  <c r="HO153" i="2"/>
  <c r="HO120" i="2"/>
  <c r="HO114" i="2"/>
  <c r="HO116" i="2"/>
  <c r="HO118" i="2"/>
  <c r="HO112" i="2"/>
  <c r="HO110" i="2"/>
  <c r="HO108" i="2"/>
  <c r="HO106" i="2"/>
  <c r="HO102" i="2"/>
  <c r="HO104" i="2"/>
  <c r="HO100" i="2"/>
  <c r="HO98" i="2"/>
  <c r="HO96" i="2"/>
  <c r="HO92" i="2"/>
  <c r="HO90" i="2"/>
  <c r="HO94" i="2"/>
  <c r="HO88" i="2"/>
  <c r="HO86" i="2"/>
  <c r="HO84" i="2"/>
  <c r="HO80" i="2"/>
  <c r="HO82" i="2"/>
  <c r="HO78" i="2"/>
  <c r="HO74" i="2"/>
  <c r="HO76" i="2"/>
  <c r="HO72" i="2"/>
  <c r="HO70" i="2"/>
  <c r="HO68" i="2"/>
  <c r="HO66" i="2"/>
  <c r="HN205" i="2"/>
  <c r="HN201" i="2"/>
  <c r="HN193" i="2"/>
  <c r="HN203" i="2"/>
  <c r="HN195" i="2"/>
  <c r="HN197" i="2"/>
  <c r="HN191" i="2"/>
  <c r="HN189" i="2"/>
  <c r="HN185" i="2"/>
  <c r="HN181" i="2"/>
  <c r="HN177" i="2"/>
  <c r="HN171" i="2"/>
  <c r="HN173" i="2"/>
  <c r="HN167" i="2"/>
  <c r="HN175" i="2"/>
  <c r="HN169" i="2"/>
  <c r="HN163" i="2"/>
  <c r="HN165" i="2"/>
  <c r="HN199" i="2"/>
  <c r="HN161" i="2"/>
  <c r="HN155" i="2"/>
  <c r="HN157" i="2"/>
  <c r="HN187" i="2"/>
  <c r="HN183" i="2"/>
  <c r="HN179" i="2"/>
  <c r="HN159" i="2"/>
  <c r="HN151" i="2"/>
  <c r="HN153" i="2"/>
  <c r="HN120" i="2"/>
  <c r="HN118" i="2"/>
  <c r="HN116" i="2"/>
  <c r="HN114" i="2"/>
  <c r="HN110" i="2"/>
  <c r="HN112" i="2"/>
  <c r="HN108" i="2"/>
  <c r="HN106" i="2"/>
  <c r="HN104" i="2"/>
  <c r="HN100" i="2"/>
  <c r="HN102" i="2"/>
  <c r="HN96" i="2"/>
  <c r="HN94" i="2"/>
  <c r="HN90" i="2"/>
  <c r="HN98" i="2"/>
  <c r="HN92" i="2"/>
  <c r="HN86" i="2"/>
  <c r="HN88" i="2"/>
  <c r="HN84" i="2"/>
  <c r="HN80" i="2"/>
  <c r="HN78" i="2"/>
  <c r="HN76" i="2"/>
  <c r="HN82" i="2"/>
  <c r="HN74" i="2"/>
  <c r="HN70" i="2"/>
  <c r="HN72" i="2"/>
  <c r="HN68" i="2"/>
  <c r="HN66" i="2"/>
  <c r="HM201" i="2"/>
  <c r="HM203" i="2"/>
  <c r="HM193" i="2"/>
  <c r="HM183" i="2"/>
  <c r="HM197" i="2"/>
  <c r="HM199" i="2"/>
  <c r="HM179" i="2"/>
  <c r="HM187" i="2"/>
  <c r="HM205" i="2"/>
  <c r="HM195" i="2"/>
  <c r="HM191" i="2"/>
  <c r="HM185" i="2"/>
  <c r="HM189" i="2"/>
  <c r="HM181" i="2"/>
  <c r="HM173" i="2"/>
  <c r="HM175" i="2"/>
  <c r="HM177" i="2"/>
  <c r="HM165" i="2"/>
  <c r="HM167" i="2"/>
  <c r="HM171" i="2"/>
  <c r="HM163" i="2"/>
  <c r="HM169" i="2"/>
  <c r="HM161" i="2"/>
  <c r="HM159" i="2"/>
  <c r="HM157" i="2"/>
  <c r="HM153" i="2"/>
  <c r="HM155" i="2"/>
  <c r="HM151" i="2"/>
  <c r="HM120" i="2"/>
  <c r="HM112" i="2"/>
  <c r="HM114" i="2"/>
  <c r="HM118" i="2"/>
  <c r="HM116" i="2"/>
  <c r="HM108" i="2"/>
  <c r="HM110" i="2"/>
  <c r="HM100" i="2"/>
  <c r="HM104" i="2"/>
  <c r="HM102" i="2"/>
  <c r="HM106" i="2"/>
  <c r="HM98" i="2"/>
  <c r="HM94" i="2"/>
  <c r="HM96" i="2"/>
  <c r="HM92" i="2"/>
  <c r="HM88" i="2"/>
  <c r="HM86" i="2"/>
  <c r="HM90" i="2"/>
  <c r="HM82" i="2"/>
  <c r="HM84" i="2"/>
  <c r="HM78" i="2"/>
  <c r="HM74" i="2"/>
  <c r="HM80" i="2"/>
  <c r="HM76" i="2"/>
  <c r="HM72" i="2"/>
  <c r="HM70" i="2"/>
  <c r="HM68" i="2"/>
  <c r="HM66" i="2"/>
  <c r="RT104" i="2"/>
  <c r="RT102" i="2"/>
  <c r="RH104" i="2"/>
  <c r="RH102" i="2"/>
  <c r="RK195" i="2"/>
  <c r="RK193" i="2"/>
  <c r="PO195" i="2"/>
  <c r="PO193" i="2"/>
  <c r="RK110" i="2"/>
  <c r="RK108" i="2"/>
  <c r="QM195" i="2"/>
  <c r="QM193" i="2"/>
  <c r="PO110" i="2"/>
  <c r="PO108" i="2"/>
  <c r="RE110" i="2"/>
  <c r="RE108" i="2"/>
  <c r="PF187" i="2"/>
  <c r="PF189" i="2"/>
  <c r="QP110" i="2"/>
  <c r="QP108" i="2"/>
  <c r="QG110" i="2"/>
  <c r="QG108" i="2"/>
  <c r="QA110" i="2"/>
  <c r="QA108" i="2"/>
  <c r="QM110" i="2"/>
  <c r="QM108" i="2"/>
  <c r="QY110" i="2"/>
  <c r="QY108" i="2"/>
  <c r="PX193" i="2"/>
  <c r="PX195" i="2"/>
  <c r="RN187" i="2"/>
  <c r="RN189" i="2"/>
  <c r="RQ110" i="2"/>
  <c r="RQ108" i="2"/>
  <c r="PI110" i="2"/>
  <c r="PI108" i="2"/>
  <c r="NR280" i="2"/>
  <c r="NR278" i="2"/>
  <c r="OJ189" i="2"/>
  <c r="OJ187" i="2"/>
  <c r="OS278" i="2"/>
  <c r="OD195" i="2"/>
  <c r="OD193" i="2"/>
  <c r="OP280" i="2"/>
  <c r="OP278" i="2"/>
  <c r="OS189" i="2"/>
  <c r="OS187" i="2"/>
  <c r="NU102" i="2"/>
  <c r="NU104" i="2"/>
  <c r="OS102" i="2"/>
  <c r="OS104" i="2"/>
  <c r="NR195" i="2"/>
  <c r="NR193" i="2"/>
  <c r="OD280" i="2"/>
  <c r="OD278" i="2"/>
  <c r="OG102" i="2"/>
  <c r="OG104" i="2"/>
  <c r="PB195" i="2"/>
  <c r="PB193" i="2"/>
  <c r="PB272" i="2"/>
  <c r="PB274" i="2"/>
  <c r="OD110" i="2"/>
  <c r="OD108" i="2"/>
  <c r="OG280" i="2"/>
  <c r="OG278" i="2"/>
  <c r="NU195" i="2"/>
  <c r="NU193" i="2"/>
  <c r="OV189" i="2"/>
  <c r="OV187" i="2"/>
  <c r="PB110" i="2"/>
  <c r="PB108" i="2"/>
  <c r="NR110" i="2"/>
  <c r="NR108" i="2"/>
  <c r="OJ108" i="2"/>
  <c r="OJ110" i="2"/>
  <c r="OP110" i="2"/>
  <c r="OP108" i="2"/>
  <c r="NU280" i="2"/>
  <c r="NU278" i="2"/>
  <c r="OG189" i="2"/>
  <c r="OG187" i="2"/>
  <c r="HL203" i="2"/>
  <c r="HL205" i="2"/>
  <c r="HL195" i="2"/>
  <c r="HL201" i="2"/>
  <c r="HL187" i="2"/>
  <c r="HL189" i="2"/>
  <c r="HL197" i="2"/>
  <c r="HL185" i="2"/>
  <c r="HL181" i="2"/>
  <c r="HL191" i="2"/>
  <c r="HL199" i="2"/>
  <c r="HL183" i="2"/>
  <c r="HL193" i="2"/>
  <c r="HL173" i="2"/>
  <c r="HL177" i="2"/>
  <c r="HL179" i="2"/>
  <c r="HL175" i="2"/>
  <c r="HL169" i="2"/>
  <c r="HL171" i="2"/>
  <c r="HL167" i="2"/>
  <c r="HL163" i="2"/>
  <c r="HL165" i="2"/>
  <c r="HL161" i="2"/>
  <c r="HL159" i="2"/>
  <c r="HL157" i="2"/>
  <c r="HL153" i="2"/>
  <c r="HL155" i="2"/>
  <c r="HL151" i="2"/>
  <c r="HL120" i="2"/>
  <c r="HL114" i="2"/>
  <c r="HL118" i="2"/>
  <c r="HL116" i="2"/>
  <c r="HL112" i="2"/>
  <c r="HL108" i="2"/>
  <c r="HL110" i="2"/>
  <c r="HL104" i="2"/>
  <c r="HL100" i="2"/>
  <c r="HL102" i="2"/>
  <c r="HL106" i="2"/>
  <c r="HL98" i="2"/>
  <c r="HL96" i="2"/>
  <c r="HL94" i="2"/>
  <c r="HL92" i="2"/>
  <c r="HL90" i="2"/>
  <c r="HL86" i="2"/>
  <c r="HL88" i="2"/>
  <c r="HL82" i="2"/>
  <c r="HL84" i="2"/>
  <c r="HL80" i="2"/>
  <c r="HL76" i="2"/>
  <c r="HL78" i="2"/>
  <c r="HL74" i="2"/>
  <c r="HL72" i="2"/>
  <c r="HL70" i="2"/>
  <c r="HL68" i="2"/>
  <c r="HL66" i="2"/>
  <c r="HK197" i="2"/>
  <c r="HK205" i="2"/>
  <c r="HK203" i="2"/>
  <c r="HK189" i="2"/>
  <c r="HK199" i="2"/>
  <c r="HK181" i="2"/>
  <c r="HK201" i="2"/>
  <c r="HK183" i="2"/>
  <c r="HK191" i="2"/>
  <c r="HK193" i="2"/>
  <c r="HK177" i="2"/>
  <c r="HK185" i="2"/>
  <c r="HK195" i="2"/>
  <c r="HK179" i="2"/>
  <c r="HK187" i="2"/>
  <c r="HK169" i="2"/>
  <c r="HK171" i="2"/>
  <c r="HK173" i="2"/>
  <c r="HK165" i="2"/>
  <c r="HK157" i="2"/>
  <c r="HK161" i="2"/>
  <c r="HK167" i="2"/>
  <c r="HK175" i="2"/>
  <c r="HK163" i="2"/>
  <c r="HK159" i="2"/>
  <c r="HK153" i="2"/>
  <c r="HK155" i="2"/>
  <c r="HK151" i="2"/>
  <c r="HK118" i="2"/>
  <c r="HK120" i="2"/>
  <c r="HK116" i="2"/>
  <c r="HK114" i="2"/>
  <c r="HK112" i="2"/>
  <c r="HK110" i="2"/>
  <c r="HK108" i="2"/>
  <c r="HK102" i="2"/>
  <c r="HK106" i="2"/>
  <c r="HK104" i="2"/>
  <c r="HK100" i="2"/>
  <c r="HK96" i="2"/>
  <c r="HK98" i="2"/>
  <c r="HK94" i="2"/>
  <c r="HK92" i="2"/>
  <c r="HK88" i="2"/>
  <c r="HK86" i="2"/>
  <c r="HK90" i="2"/>
  <c r="HK84" i="2"/>
  <c r="HK82" i="2"/>
  <c r="HK80" i="2"/>
  <c r="HK74" i="2"/>
  <c r="HK78" i="2"/>
  <c r="HK76" i="2"/>
  <c r="HK72" i="2"/>
  <c r="HK70" i="2"/>
  <c r="HK68" i="2"/>
  <c r="HK66" i="2"/>
  <c r="HJ195" i="2"/>
  <c r="HJ201" i="2"/>
  <c r="HJ203" i="2"/>
  <c r="HJ187" i="2"/>
  <c r="HJ205" i="2"/>
  <c r="HJ191" i="2"/>
  <c r="HJ199" i="2"/>
  <c r="HJ197" i="2"/>
  <c r="HJ189" i="2"/>
  <c r="HJ185" i="2"/>
  <c r="HJ181" i="2"/>
  <c r="HJ193" i="2"/>
  <c r="HJ179" i="2"/>
  <c r="HJ183" i="2"/>
  <c r="HJ175" i="2"/>
  <c r="HJ171" i="2"/>
  <c r="HJ163" i="2"/>
  <c r="HJ177" i="2"/>
  <c r="HJ173" i="2"/>
  <c r="HJ169" i="2"/>
  <c r="HJ167" i="2"/>
  <c r="HJ161" i="2"/>
  <c r="HJ159" i="2"/>
  <c r="HJ165" i="2"/>
  <c r="HJ157" i="2"/>
  <c r="HJ155" i="2"/>
  <c r="HJ153" i="2"/>
  <c r="HJ151" i="2"/>
  <c r="HJ120" i="2"/>
  <c r="HJ118" i="2"/>
  <c r="HJ116" i="2"/>
  <c r="HJ112" i="2"/>
  <c r="HJ114" i="2"/>
  <c r="HJ110" i="2"/>
  <c r="HJ108" i="2"/>
  <c r="HJ106" i="2"/>
  <c r="HJ104" i="2"/>
  <c r="HJ102" i="2"/>
  <c r="HJ100" i="2"/>
  <c r="HJ94" i="2"/>
  <c r="HJ98" i="2"/>
  <c r="HJ96" i="2"/>
  <c r="HJ92" i="2"/>
  <c r="HJ90" i="2"/>
  <c r="HJ86" i="2"/>
  <c r="HJ88" i="2"/>
  <c r="HJ84" i="2"/>
  <c r="HJ82" i="2"/>
  <c r="HJ80" i="2"/>
  <c r="HJ76" i="2"/>
  <c r="HJ78" i="2"/>
  <c r="HJ74" i="2"/>
  <c r="HJ72" i="2"/>
  <c r="HJ70" i="2"/>
  <c r="HJ68" i="2"/>
  <c r="HJ66" i="2"/>
  <c r="HI205" i="2"/>
  <c r="HI193" i="2"/>
  <c r="HI185" i="2"/>
  <c r="HI189" i="2"/>
  <c r="HI201" i="2"/>
  <c r="HI203" i="2"/>
  <c r="HI169" i="2"/>
  <c r="HI195" i="2"/>
  <c r="HI199" i="2"/>
  <c r="HI161" i="2"/>
  <c r="HI197" i="2"/>
  <c r="HI181" i="2"/>
  <c r="HI173" i="2"/>
  <c r="HI183" i="2"/>
  <c r="HI177" i="2"/>
  <c r="HI171" i="2"/>
  <c r="HI175" i="2"/>
  <c r="HI163" i="2"/>
  <c r="HI187" i="2"/>
  <c r="HI191" i="2"/>
  <c r="HI179" i="2"/>
  <c r="HI165" i="2"/>
  <c r="HI157" i="2"/>
  <c r="HI159" i="2"/>
  <c r="HI167" i="2"/>
  <c r="HI153" i="2"/>
  <c r="HI151" i="2"/>
  <c r="HI155" i="2"/>
  <c r="HI120" i="2"/>
  <c r="HI116" i="2"/>
  <c r="HI114" i="2"/>
  <c r="HI118" i="2"/>
  <c r="HI110" i="2"/>
  <c r="HI112" i="2"/>
  <c r="HI104" i="2"/>
  <c r="HI108" i="2"/>
  <c r="HI106" i="2"/>
  <c r="HI102" i="2"/>
  <c r="HI94" i="2"/>
  <c r="HI98" i="2"/>
  <c r="HI100" i="2"/>
  <c r="HI96" i="2"/>
  <c r="HI90" i="2"/>
  <c r="HI88" i="2"/>
  <c r="HI92" i="2"/>
  <c r="HI84" i="2"/>
  <c r="HI86" i="2"/>
  <c r="HI80" i="2"/>
  <c r="HI78" i="2"/>
  <c r="HI82" i="2"/>
  <c r="HI72" i="2"/>
  <c r="HI76" i="2"/>
  <c r="HI74" i="2"/>
  <c r="HI70" i="2"/>
  <c r="HI68" i="2"/>
  <c r="HI66" i="2"/>
  <c r="HH189" i="2"/>
  <c r="HH195" i="2"/>
  <c r="HH201" i="2"/>
  <c r="HH183" i="2"/>
  <c r="HH163" i="2"/>
  <c r="HH187" i="2"/>
  <c r="HH161" i="2"/>
  <c r="HH199" i="2"/>
  <c r="HH203" i="2"/>
  <c r="HH157" i="2"/>
  <c r="HH159" i="2"/>
  <c r="HH179" i="2"/>
  <c r="HH193" i="2"/>
  <c r="HH169" i="2"/>
  <c r="HH185" i="2"/>
  <c r="HH177" i="2"/>
  <c r="HH197" i="2"/>
  <c r="HH191" i="2"/>
  <c r="HH205" i="2"/>
  <c r="HH167" i="2"/>
  <c r="HH173" i="2"/>
  <c r="HH181" i="2"/>
  <c r="HH151" i="2"/>
  <c r="HH153" i="2"/>
  <c r="HH155" i="2"/>
  <c r="HH165" i="2"/>
  <c r="HH171" i="2"/>
  <c r="HH175" i="2"/>
  <c r="HH120" i="2"/>
  <c r="HH118" i="2"/>
  <c r="HH116" i="2"/>
  <c r="HH114" i="2"/>
  <c r="HH110" i="2"/>
  <c r="HH112" i="2"/>
  <c r="HH108" i="2"/>
  <c r="HH106" i="2"/>
  <c r="HH104" i="2"/>
  <c r="HH92" i="2"/>
  <c r="HH102" i="2"/>
  <c r="HH98" i="2"/>
  <c r="HH88" i="2"/>
  <c r="HH100" i="2"/>
  <c r="HH84" i="2"/>
  <c r="HH96" i="2"/>
  <c r="HH94" i="2"/>
  <c r="HH90" i="2"/>
  <c r="HH74" i="2"/>
  <c r="HH86" i="2"/>
  <c r="HH82" i="2"/>
  <c r="HH80" i="2"/>
  <c r="HH78" i="2"/>
  <c r="HH76" i="2"/>
  <c r="HH70" i="2"/>
  <c r="HH72" i="2"/>
  <c r="HH68" i="2"/>
  <c r="HH66" i="2"/>
  <c r="HG201" i="2"/>
  <c r="HG197" i="2"/>
  <c r="HG203" i="2"/>
  <c r="HG199" i="2"/>
  <c r="HG205" i="2"/>
  <c r="HG191" i="2"/>
  <c r="HG189" i="2"/>
  <c r="HG175" i="2"/>
  <c r="HG193" i="2"/>
  <c r="HG169" i="2"/>
  <c r="HG195" i="2"/>
  <c r="HG173" i="2"/>
  <c r="HG179" i="2"/>
  <c r="HG181" i="2"/>
  <c r="HG171" i="2"/>
  <c r="HG185" i="2"/>
  <c r="HG177" i="2"/>
  <c r="HG183" i="2"/>
  <c r="HG167" i="2"/>
  <c r="HG187" i="2"/>
  <c r="HG163" i="2"/>
  <c r="HG165" i="2"/>
  <c r="HG155" i="2"/>
  <c r="HG151" i="2"/>
  <c r="HG161" i="2"/>
  <c r="HG153" i="2"/>
  <c r="HG157" i="2"/>
  <c r="HG159" i="2"/>
  <c r="HG118" i="2"/>
  <c r="HG120" i="2"/>
  <c r="HG114" i="2"/>
  <c r="HG116" i="2"/>
  <c r="HG112" i="2"/>
  <c r="HG110" i="2"/>
  <c r="HG108" i="2"/>
  <c r="HG106" i="2"/>
  <c r="HG104" i="2"/>
  <c r="HG100" i="2"/>
  <c r="HG98" i="2"/>
  <c r="HG102" i="2"/>
  <c r="HG94" i="2"/>
  <c r="HG90" i="2"/>
  <c r="HG96" i="2"/>
  <c r="HG92" i="2"/>
  <c r="HG88" i="2"/>
  <c r="HG86" i="2"/>
  <c r="HG84" i="2"/>
  <c r="HG82" i="2"/>
  <c r="HG80" i="2"/>
  <c r="HG76" i="2"/>
  <c r="HG78" i="2"/>
  <c r="HG74" i="2"/>
  <c r="HG70" i="2"/>
  <c r="HG72" i="2"/>
  <c r="HG68" i="2"/>
  <c r="HG66" i="2"/>
  <c r="HF169" i="2"/>
  <c r="HF181" i="2"/>
  <c r="HF185" i="2"/>
  <c r="HF197" i="2"/>
  <c r="HF171" i="2"/>
  <c r="HF195" i="2"/>
  <c r="HF205" i="2"/>
  <c r="HF191" i="2"/>
  <c r="HF161" i="2"/>
  <c r="HF193" i="2"/>
  <c r="HF179" i="2"/>
  <c r="HF201" i="2"/>
  <c r="HF177" i="2"/>
  <c r="HF167" i="2"/>
  <c r="HF165" i="2"/>
  <c r="HF203" i="2"/>
  <c r="HF173" i="2"/>
  <c r="HF163" i="2"/>
  <c r="HF199" i="2"/>
  <c r="HF157" i="2"/>
  <c r="HF189" i="2"/>
  <c r="HF187" i="2"/>
  <c r="HF175" i="2"/>
  <c r="HF159" i="2"/>
  <c r="HF183" i="2"/>
  <c r="HF155" i="2"/>
  <c r="HF153" i="2"/>
  <c r="HF151" i="2"/>
  <c r="HF118" i="2"/>
  <c r="HF114" i="2"/>
  <c r="HF112" i="2"/>
  <c r="HF104" i="2"/>
  <c r="HF108" i="2"/>
  <c r="HF94" i="2"/>
  <c r="HF100" i="2"/>
  <c r="HF88" i="2"/>
  <c r="HF90" i="2"/>
  <c r="HF96" i="2"/>
  <c r="HF102" i="2"/>
  <c r="HF86" i="2"/>
  <c r="HF98" i="2"/>
  <c r="HF78" i="2"/>
  <c r="HF72" i="2"/>
  <c r="HF80" i="2"/>
  <c r="HF84" i="2"/>
  <c r="HF74" i="2"/>
  <c r="HF76" i="2"/>
  <c r="HF70" i="2"/>
  <c r="HF68" i="2"/>
  <c r="HE159" i="2"/>
  <c r="HE189" i="2"/>
  <c r="HE201" i="2"/>
  <c r="HE185" i="2"/>
  <c r="HE191" i="2"/>
  <c r="HE203" i="2"/>
  <c r="HE177" i="2"/>
  <c r="HE155" i="2"/>
  <c r="HE195" i="2"/>
  <c r="HE199" i="2"/>
  <c r="HE197" i="2"/>
  <c r="HE171" i="2"/>
  <c r="HE181" i="2"/>
  <c r="HE187" i="2"/>
  <c r="HE179" i="2"/>
  <c r="HE205" i="2"/>
  <c r="HE175" i="2"/>
  <c r="HE173" i="2"/>
  <c r="HE167" i="2"/>
  <c r="HE193" i="2"/>
  <c r="HE163" i="2"/>
  <c r="HE169" i="2"/>
  <c r="HE161" i="2"/>
  <c r="HE157" i="2"/>
  <c r="HE165" i="2"/>
  <c r="HE153" i="2"/>
  <c r="HE183" i="2"/>
  <c r="HE151" i="2"/>
  <c r="HE114" i="2"/>
  <c r="HE118" i="2"/>
  <c r="HE112" i="2"/>
  <c r="HE108" i="2"/>
  <c r="HE106" i="2"/>
  <c r="HE104" i="2"/>
  <c r="HE110" i="2"/>
  <c r="HE94" i="2"/>
  <c r="HE102" i="2"/>
  <c r="HE90" i="2"/>
  <c r="HE92" i="2"/>
  <c r="HE100" i="2"/>
  <c r="HE88" i="2"/>
  <c r="HE98" i="2"/>
  <c r="HE86" i="2"/>
  <c r="HE96" i="2"/>
  <c r="HE80" i="2"/>
  <c r="HE74" i="2"/>
  <c r="HE78" i="2"/>
  <c r="HE82" i="2"/>
  <c r="HE84" i="2"/>
  <c r="HE72" i="2"/>
  <c r="HE76" i="2"/>
  <c r="HE70" i="2"/>
  <c r="HE68" i="2"/>
  <c r="HE66" i="2"/>
  <c r="HD197" i="2"/>
  <c r="HD201" i="2"/>
  <c r="HD183" i="2"/>
  <c r="HD173" i="2"/>
  <c r="HD205" i="2"/>
  <c r="HD199" i="2"/>
  <c r="HD195" i="2"/>
  <c r="HD163" i="2"/>
  <c r="HD181" i="2"/>
  <c r="HD189" i="2"/>
  <c r="HD193" i="2"/>
  <c r="HD187" i="2"/>
  <c r="HD185" i="2"/>
  <c r="HD191" i="2"/>
  <c r="HD203" i="2"/>
  <c r="HD169" i="2"/>
  <c r="HD179" i="2"/>
  <c r="HD153" i="2"/>
  <c r="HD157" i="2"/>
  <c r="HD177" i="2"/>
  <c r="HD155" i="2"/>
  <c r="HD161" i="2"/>
  <c r="HD171" i="2"/>
  <c r="HD175" i="2"/>
  <c r="HD167" i="2"/>
  <c r="HD165" i="2"/>
  <c r="HD151" i="2"/>
  <c r="HD159" i="2"/>
  <c r="HD120" i="2"/>
  <c r="HD112" i="2"/>
  <c r="HD114" i="2"/>
  <c r="HD116" i="2"/>
  <c r="HD118" i="2"/>
  <c r="HD110" i="2"/>
  <c r="HD108" i="2"/>
  <c r="HD94" i="2"/>
  <c r="HD96" i="2"/>
  <c r="HD102" i="2"/>
  <c r="HD104" i="2"/>
  <c r="HD106" i="2"/>
  <c r="HD98" i="2"/>
  <c r="HD100" i="2"/>
  <c r="HD86" i="2"/>
  <c r="HD90" i="2"/>
  <c r="HD92" i="2"/>
  <c r="HD88" i="2"/>
  <c r="HD84" i="2"/>
  <c r="HD76" i="2"/>
  <c r="HD78" i="2"/>
  <c r="HD80" i="2"/>
  <c r="HD82" i="2"/>
  <c r="HD70" i="2"/>
  <c r="HD72" i="2"/>
  <c r="HD74" i="2"/>
  <c r="HD68" i="2"/>
  <c r="HD66" i="2"/>
  <c r="HC185" i="2"/>
  <c r="HC201" i="2"/>
  <c r="HC179" i="2"/>
  <c r="HC191" i="2"/>
  <c r="HC187" i="2"/>
  <c r="HC183" i="2"/>
  <c r="HC159" i="2"/>
  <c r="HC169" i="2"/>
  <c r="HC165" i="2"/>
  <c r="HC153" i="2"/>
  <c r="HC203" i="2"/>
  <c r="HC205" i="2"/>
  <c r="HC199" i="2"/>
  <c r="HC177" i="2"/>
  <c r="HC195" i="2"/>
  <c r="HC155" i="2"/>
  <c r="HC167" i="2"/>
  <c r="HC151" i="2"/>
  <c r="HC157" i="2"/>
  <c r="HC173" i="2"/>
  <c r="HC161" i="2"/>
  <c r="HC171" i="2"/>
  <c r="HC189" i="2"/>
  <c r="HC193" i="2"/>
  <c r="HC181" i="2"/>
  <c r="HC197" i="2"/>
  <c r="HC175" i="2"/>
  <c r="HC163" i="2"/>
  <c r="HC120" i="2"/>
  <c r="HC114" i="2"/>
  <c r="HC116" i="2"/>
  <c r="HC112" i="2"/>
  <c r="HC118" i="2"/>
  <c r="HC108" i="2"/>
  <c r="HC110" i="2"/>
  <c r="HC98" i="2"/>
  <c r="HC100" i="2"/>
  <c r="HC94" i="2"/>
  <c r="HC104" i="2"/>
  <c r="HC106" i="2"/>
  <c r="HC92" i="2"/>
  <c r="HC96" i="2"/>
  <c r="HC102" i="2"/>
  <c r="HC88" i="2"/>
  <c r="HC90" i="2"/>
  <c r="HC86" i="2"/>
  <c r="HC82" i="2"/>
  <c r="HC84" i="2"/>
  <c r="HC78" i="2"/>
  <c r="HC80" i="2"/>
  <c r="HC76" i="2"/>
  <c r="HC70" i="2"/>
  <c r="HC72" i="2"/>
  <c r="HC74" i="2"/>
  <c r="HC68" i="2"/>
  <c r="HC66" i="2"/>
  <c r="GU183" i="2"/>
  <c r="GU197" i="2"/>
  <c r="GU201" i="2"/>
  <c r="GU203" i="2"/>
  <c r="GU199" i="2"/>
  <c r="GU195" i="2"/>
  <c r="GU193" i="2"/>
  <c r="GU205" i="2"/>
  <c r="GU189" i="2"/>
  <c r="GU187" i="2"/>
  <c r="GU191" i="2"/>
  <c r="GU169" i="2"/>
  <c r="GU179" i="2"/>
  <c r="GU167" i="2"/>
  <c r="GU177" i="2"/>
  <c r="GU163" i="2"/>
  <c r="GU161" i="2"/>
  <c r="GU173" i="2"/>
  <c r="GU171" i="2"/>
  <c r="GU165" i="2"/>
  <c r="GU175" i="2"/>
  <c r="GU181" i="2"/>
  <c r="GU185" i="2"/>
  <c r="GU159" i="2"/>
  <c r="GU157" i="2"/>
  <c r="GU153" i="2"/>
  <c r="GU151" i="2"/>
  <c r="GU155" i="2"/>
  <c r="GU120" i="2"/>
  <c r="GU114" i="2"/>
  <c r="GU118" i="2"/>
  <c r="GU112" i="2"/>
  <c r="GU116" i="2"/>
  <c r="GU108" i="2"/>
  <c r="GU106" i="2"/>
  <c r="GU92" i="2"/>
  <c r="GU110" i="2"/>
  <c r="GU104" i="2"/>
  <c r="GU102" i="2"/>
  <c r="GU90" i="2"/>
  <c r="GU94" i="2"/>
  <c r="GU88" i="2"/>
  <c r="GU86" i="2"/>
  <c r="GU100" i="2"/>
  <c r="GU98" i="2"/>
  <c r="GU82" i="2"/>
  <c r="GU96" i="2"/>
  <c r="GU76" i="2"/>
  <c r="GU80" i="2"/>
  <c r="GU78" i="2"/>
  <c r="GU74" i="2"/>
  <c r="GU72" i="2"/>
  <c r="GU84" i="2"/>
  <c r="GU70" i="2"/>
  <c r="GU68" i="2"/>
  <c r="GU66" i="2"/>
  <c r="GT203" i="2"/>
  <c r="GT199" i="2"/>
  <c r="GT193" i="2"/>
  <c r="GT201" i="2"/>
  <c r="GT205" i="2"/>
  <c r="GT189" i="2"/>
  <c r="GT195" i="2"/>
  <c r="GT197" i="2"/>
  <c r="GT187" i="2"/>
  <c r="GT191" i="2"/>
  <c r="GT185" i="2"/>
  <c r="GT181" i="2"/>
  <c r="GT177" i="2"/>
  <c r="GT171" i="2"/>
  <c r="GT183" i="2"/>
  <c r="GT179" i="2"/>
  <c r="GT169" i="2"/>
  <c r="GT175" i="2"/>
  <c r="GT165" i="2"/>
  <c r="GT173" i="2"/>
  <c r="GT167" i="2"/>
  <c r="GT161" i="2"/>
  <c r="GT163" i="2"/>
  <c r="GT159" i="2"/>
  <c r="GT157" i="2"/>
  <c r="GT155" i="2"/>
  <c r="GT153" i="2"/>
  <c r="GT151" i="2"/>
  <c r="GT120" i="2"/>
  <c r="GT118" i="2"/>
  <c r="GT114" i="2"/>
  <c r="GT116" i="2"/>
  <c r="GT110" i="2"/>
  <c r="GT112" i="2"/>
  <c r="GT106" i="2"/>
  <c r="GT108" i="2"/>
  <c r="GT102" i="2"/>
  <c r="GT104" i="2"/>
  <c r="GT100" i="2"/>
  <c r="GT98" i="2"/>
  <c r="GT94" i="2"/>
  <c r="GT96" i="2"/>
  <c r="GT92" i="2"/>
  <c r="GT90" i="2"/>
  <c r="GT88" i="2"/>
  <c r="GT86" i="2"/>
  <c r="GT82" i="2"/>
  <c r="GT84" i="2"/>
  <c r="GT80" i="2"/>
  <c r="GT78" i="2"/>
  <c r="GT76" i="2"/>
  <c r="GT74" i="2"/>
  <c r="GT72" i="2"/>
  <c r="GT70" i="2"/>
  <c r="GT68" i="2"/>
  <c r="GT66" i="2"/>
  <c r="GS189" i="2"/>
  <c r="GS193" i="2"/>
  <c r="GS197" i="2"/>
  <c r="GS205" i="2"/>
  <c r="GS203" i="2"/>
  <c r="GS199" i="2"/>
  <c r="GS187" i="2"/>
  <c r="GS185" i="2"/>
  <c r="GS195" i="2"/>
  <c r="GS201" i="2"/>
  <c r="GS191" i="2"/>
  <c r="GS179" i="2"/>
  <c r="GS173" i="2"/>
  <c r="GS183" i="2"/>
  <c r="GS171" i="2"/>
  <c r="GS181" i="2"/>
  <c r="GS167" i="2"/>
  <c r="GS169" i="2"/>
  <c r="GS177" i="2"/>
  <c r="GS163" i="2"/>
  <c r="GS175" i="2"/>
  <c r="GS165" i="2"/>
  <c r="GS161" i="2"/>
  <c r="GS155" i="2"/>
  <c r="GS153" i="2"/>
  <c r="GS159" i="2"/>
  <c r="GS157" i="2"/>
  <c r="GS151" i="2"/>
  <c r="GS120" i="2"/>
  <c r="GS118" i="2"/>
  <c r="GS114" i="2"/>
  <c r="GS110" i="2"/>
  <c r="GS112" i="2"/>
  <c r="GS116" i="2"/>
  <c r="GS106" i="2"/>
  <c r="GS104" i="2"/>
  <c r="GS102" i="2"/>
  <c r="GS108" i="2"/>
  <c r="GS100" i="2"/>
  <c r="GS98" i="2"/>
  <c r="GS96" i="2"/>
  <c r="GS94" i="2"/>
  <c r="GS92" i="2"/>
  <c r="GS90" i="2"/>
  <c r="GS88" i="2"/>
  <c r="GS86" i="2"/>
  <c r="GS82" i="2"/>
  <c r="GS84" i="2"/>
  <c r="GS80" i="2"/>
  <c r="GS78" i="2"/>
  <c r="GS76" i="2"/>
  <c r="GS74" i="2"/>
  <c r="GS72" i="2"/>
  <c r="GS70" i="2"/>
  <c r="GS68" i="2"/>
  <c r="GS66" i="2"/>
  <c r="GR189" i="2"/>
  <c r="GR195" i="2"/>
  <c r="GR201" i="2"/>
  <c r="GR191" i="2"/>
  <c r="GR203" i="2"/>
  <c r="GR205" i="2"/>
  <c r="GR197" i="2"/>
  <c r="GR185" i="2"/>
  <c r="GR199" i="2"/>
  <c r="GR173" i="2"/>
  <c r="GR193" i="2"/>
  <c r="GR169" i="2"/>
  <c r="GR187" i="2"/>
  <c r="GR165" i="2"/>
  <c r="GR177" i="2"/>
  <c r="GR181" i="2"/>
  <c r="GR179" i="2"/>
  <c r="GR175" i="2"/>
  <c r="GR183" i="2"/>
  <c r="GR163" i="2"/>
  <c r="GR171" i="2"/>
  <c r="GR161" i="2"/>
  <c r="GR167" i="2"/>
  <c r="GR157" i="2"/>
  <c r="GR155" i="2"/>
  <c r="GR153" i="2"/>
  <c r="GR159" i="2"/>
  <c r="GR151" i="2"/>
  <c r="GR118" i="2"/>
  <c r="GR120" i="2"/>
  <c r="GR116" i="2"/>
  <c r="GR110" i="2"/>
  <c r="GR114" i="2"/>
  <c r="GR112" i="2"/>
  <c r="GR108" i="2"/>
  <c r="GR100" i="2"/>
  <c r="GR104" i="2"/>
  <c r="GR102" i="2"/>
  <c r="GR106" i="2"/>
  <c r="GR98" i="2"/>
  <c r="GR92" i="2"/>
  <c r="GR94" i="2"/>
  <c r="GR96" i="2"/>
  <c r="GR90" i="2"/>
  <c r="GR82" i="2"/>
  <c r="GR88" i="2"/>
  <c r="GR86" i="2"/>
  <c r="GR76" i="2"/>
  <c r="GR84" i="2"/>
  <c r="GR80" i="2"/>
  <c r="GR74" i="2"/>
  <c r="GR78" i="2"/>
  <c r="GR72" i="2"/>
  <c r="GR70" i="2"/>
  <c r="GR66" i="2"/>
  <c r="GR68" i="2"/>
  <c r="GQ201" i="2"/>
  <c r="GQ205" i="2"/>
  <c r="GQ183" i="2"/>
  <c r="GQ203" i="2"/>
  <c r="GQ179" i="2"/>
  <c r="GQ195" i="2"/>
  <c r="GQ191" i="2"/>
  <c r="GQ187" i="2"/>
  <c r="GQ199" i="2"/>
  <c r="GQ193" i="2"/>
  <c r="GQ173" i="2"/>
  <c r="GQ197" i="2"/>
  <c r="GQ181" i="2"/>
  <c r="GQ177" i="2"/>
  <c r="GQ189" i="2"/>
  <c r="GQ171" i="2"/>
  <c r="GQ175" i="2"/>
  <c r="GQ185" i="2"/>
  <c r="GQ167" i="2"/>
  <c r="GQ169" i="2"/>
  <c r="GQ165" i="2"/>
  <c r="GQ163" i="2"/>
  <c r="GQ161" i="2"/>
  <c r="GQ157" i="2"/>
  <c r="GQ155" i="2"/>
  <c r="GQ159" i="2"/>
  <c r="GQ153" i="2"/>
  <c r="GQ151" i="2"/>
  <c r="GQ120" i="2"/>
  <c r="GQ114" i="2"/>
  <c r="GQ118" i="2"/>
  <c r="GQ116" i="2"/>
  <c r="GQ112" i="2"/>
  <c r="GQ110" i="2"/>
  <c r="GQ102" i="2"/>
  <c r="GQ106" i="2"/>
  <c r="GQ108" i="2"/>
  <c r="GQ104" i="2"/>
  <c r="GQ96" i="2"/>
  <c r="GQ98" i="2"/>
  <c r="GQ100" i="2"/>
  <c r="GQ94" i="2"/>
  <c r="GQ92" i="2"/>
  <c r="GQ88" i="2"/>
  <c r="GQ90" i="2"/>
  <c r="GQ84" i="2"/>
  <c r="GQ86" i="2"/>
  <c r="GQ82" i="2"/>
  <c r="GQ78" i="2"/>
  <c r="GQ76" i="2"/>
  <c r="GQ80" i="2"/>
  <c r="GQ74" i="2"/>
  <c r="GQ72" i="2"/>
  <c r="GQ70" i="2"/>
  <c r="GQ68" i="2"/>
  <c r="GQ66" i="2"/>
  <c r="GP195" i="2"/>
  <c r="GP189" i="2"/>
  <c r="GP203" i="2"/>
  <c r="GP183" i="2"/>
  <c r="GP191" i="2"/>
  <c r="GP197" i="2"/>
  <c r="GP205" i="2"/>
  <c r="GP179" i="2"/>
  <c r="GP201" i="2"/>
  <c r="GP177" i="2"/>
  <c r="GP199" i="2"/>
  <c r="GP193" i="2"/>
  <c r="GP171" i="2"/>
  <c r="GP181" i="2"/>
  <c r="GP169" i="2"/>
  <c r="GP187" i="2"/>
  <c r="GP173" i="2"/>
  <c r="GP185" i="2"/>
  <c r="GP167" i="2"/>
  <c r="GP175" i="2"/>
  <c r="GP165" i="2"/>
  <c r="GP163" i="2"/>
  <c r="GP161" i="2"/>
  <c r="GP155" i="2"/>
  <c r="GP159" i="2"/>
  <c r="GP153" i="2"/>
  <c r="GP157" i="2"/>
  <c r="GP151" i="2"/>
  <c r="GP120" i="2"/>
  <c r="GP116" i="2"/>
  <c r="GP114" i="2"/>
  <c r="GP112" i="2"/>
  <c r="GP118" i="2"/>
  <c r="GP110" i="2"/>
  <c r="GP104" i="2"/>
  <c r="GP102" i="2"/>
  <c r="GP96" i="2"/>
  <c r="GP108" i="2"/>
  <c r="GP106" i="2"/>
  <c r="GP98" i="2"/>
  <c r="GP94" i="2"/>
  <c r="GP92" i="2"/>
  <c r="GP100" i="2"/>
  <c r="GP86" i="2"/>
  <c r="GP90" i="2"/>
  <c r="GP88" i="2"/>
  <c r="GP80" i="2"/>
  <c r="GP82" i="2"/>
  <c r="GP84" i="2"/>
  <c r="GP74" i="2"/>
  <c r="GP78" i="2"/>
  <c r="GP76" i="2"/>
  <c r="GP72" i="2"/>
  <c r="GP70" i="2"/>
  <c r="GP66" i="2"/>
  <c r="GP68" i="2"/>
  <c r="OB125" i="2"/>
  <c r="RH108" i="2"/>
  <c r="RH110" i="2"/>
  <c r="RT108" i="2"/>
  <c r="RT110" i="2"/>
  <c r="RN195" i="2"/>
  <c r="RN193" i="2"/>
  <c r="PF195" i="2"/>
  <c r="PF193" i="2"/>
  <c r="NU110" i="2"/>
  <c r="NU108" i="2"/>
  <c r="OG195" i="2"/>
  <c r="OG193" i="2"/>
  <c r="PB280" i="2"/>
  <c r="PB278" i="2"/>
  <c r="OG110" i="2"/>
  <c r="OG108" i="2"/>
  <c r="OS110" i="2"/>
  <c r="OS108" i="2"/>
  <c r="OV195" i="2"/>
  <c r="OV193" i="2"/>
  <c r="OS195" i="2"/>
  <c r="OS193" i="2"/>
  <c r="OJ195" i="2"/>
  <c r="OJ193" i="2"/>
  <c r="GO197" i="2"/>
  <c r="GO205" i="2"/>
  <c r="GO199" i="2"/>
  <c r="GO201" i="2"/>
  <c r="GO193" i="2"/>
  <c r="GO195" i="2"/>
  <c r="GO203" i="2"/>
  <c r="GO187" i="2"/>
  <c r="GO189" i="2"/>
  <c r="GO185" i="2"/>
  <c r="GO171" i="2"/>
  <c r="GO191" i="2"/>
  <c r="GO175" i="2"/>
  <c r="GO183" i="2"/>
  <c r="GO179" i="2"/>
  <c r="GO173" i="2"/>
  <c r="GO169" i="2"/>
  <c r="GO177" i="2"/>
  <c r="GO181" i="2"/>
  <c r="GO167" i="2"/>
  <c r="GO165" i="2"/>
  <c r="GO163" i="2"/>
  <c r="GO157" i="2"/>
  <c r="GO161" i="2"/>
  <c r="GO159" i="2"/>
  <c r="GO155" i="2"/>
  <c r="GO153" i="2"/>
  <c r="GO151" i="2"/>
  <c r="GO120" i="2"/>
  <c r="GO118" i="2"/>
  <c r="GO112" i="2"/>
  <c r="GO116" i="2"/>
  <c r="GO114" i="2"/>
  <c r="GO110" i="2"/>
  <c r="GO102" i="2"/>
  <c r="GO108" i="2"/>
  <c r="GO106" i="2"/>
  <c r="GO104" i="2"/>
  <c r="GO98" i="2"/>
  <c r="GO100" i="2"/>
  <c r="GO96" i="2"/>
  <c r="GO94" i="2"/>
  <c r="GO92" i="2"/>
  <c r="GO90" i="2"/>
  <c r="GO88" i="2"/>
  <c r="GO86" i="2"/>
  <c r="GO84" i="2"/>
  <c r="GO80" i="2"/>
  <c r="GO82" i="2"/>
  <c r="GO78" i="2"/>
  <c r="GO76" i="2"/>
  <c r="GO74" i="2"/>
  <c r="GO72" i="2"/>
  <c r="GO70" i="2"/>
  <c r="GO68" i="2"/>
  <c r="GO66" i="2"/>
  <c r="GN195" i="2"/>
  <c r="GN203" i="2"/>
  <c r="GN189" i="2"/>
  <c r="GN205" i="2"/>
  <c r="GN183" i="2"/>
  <c r="GN193" i="2"/>
  <c r="GN177" i="2"/>
  <c r="GN179" i="2"/>
  <c r="GN199" i="2"/>
  <c r="GN191" i="2"/>
  <c r="GN181" i="2"/>
  <c r="GN187" i="2"/>
  <c r="GN197" i="2"/>
  <c r="GN169" i="2"/>
  <c r="GN201" i="2"/>
  <c r="GN185" i="2"/>
  <c r="GN171" i="2"/>
  <c r="GN167" i="2"/>
  <c r="GN173" i="2"/>
  <c r="GN175" i="2"/>
  <c r="GN165" i="2"/>
  <c r="GN163" i="2"/>
  <c r="GN159" i="2"/>
  <c r="GN161" i="2"/>
  <c r="GN153" i="2"/>
  <c r="GN155" i="2"/>
  <c r="GN157" i="2"/>
  <c r="GN151" i="2"/>
  <c r="GN118" i="2"/>
  <c r="GN120" i="2"/>
  <c r="GN116" i="2"/>
  <c r="GN114" i="2"/>
  <c r="GN112" i="2"/>
  <c r="GN110" i="2"/>
  <c r="GN108" i="2"/>
  <c r="GN106" i="2"/>
  <c r="GN102" i="2"/>
  <c r="GN104" i="2"/>
  <c r="GN98" i="2"/>
  <c r="GN100" i="2"/>
  <c r="GN94" i="2"/>
  <c r="GN96" i="2"/>
  <c r="GN92" i="2"/>
  <c r="GN86" i="2"/>
  <c r="GN82" i="2"/>
  <c r="GN90" i="2"/>
  <c r="GN88" i="2"/>
  <c r="GN74" i="2"/>
  <c r="GN84" i="2"/>
  <c r="GN80" i="2"/>
  <c r="GN78" i="2"/>
  <c r="GN76" i="2"/>
  <c r="GN72" i="2"/>
  <c r="GN70" i="2"/>
  <c r="GN68" i="2"/>
  <c r="GN66" i="2"/>
  <c r="GM195" i="2"/>
  <c r="GM203" i="2"/>
  <c r="GM191" i="2"/>
  <c r="GM187" i="2"/>
  <c r="GM193" i="2"/>
  <c r="GM201" i="2"/>
  <c r="GM179" i="2"/>
  <c r="GM183" i="2"/>
  <c r="GM185" i="2"/>
  <c r="GM197" i="2"/>
  <c r="GM173" i="2"/>
  <c r="GM175" i="2"/>
  <c r="GM189" i="2"/>
  <c r="GM171" i="2"/>
  <c r="GM177" i="2"/>
  <c r="GM165" i="2"/>
  <c r="GM167" i="2"/>
  <c r="GM163" i="2"/>
  <c r="GM205" i="2"/>
  <c r="GM199" i="2"/>
  <c r="GM161" i="2"/>
  <c r="GM181" i="2"/>
  <c r="GM159" i="2"/>
  <c r="GM157" i="2"/>
  <c r="GM169" i="2"/>
  <c r="GM151" i="2"/>
  <c r="GM153" i="2"/>
  <c r="GM155" i="2"/>
  <c r="GM118" i="2"/>
  <c r="GM116" i="2"/>
  <c r="GM114" i="2"/>
  <c r="GM110" i="2"/>
  <c r="GM120" i="2"/>
  <c r="GM90" i="2"/>
  <c r="GM102" i="2"/>
  <c r="GM108" i="2"/>
  <c r="GM100" i="2"/>
  <c r="GM94" i="2"/>
  <c r="GM106" i="2"/>
  <c r="GM112" i="2"/>
  <c r="GM92" i="2"/>
  <c r="GM98" i="2"/>
  <c r="GM88" i="2"/>
  <c r="GM86" i="2"/>
  <c r="GM104" i="2"/>
  <c r="GM84" i="2"/>
  <c r="GM82" i="2"/>
  <c r="GM96" i="2"/>
  <c r="GM80" i="2"/>
  <c r="GM78" i="2"/>
  <c r="GM72" i="2"/>
  <c r="GM70" i="2"/>
  <c r="GM76" i="2"/>
  <c r="GM74" i="2"/>
  <c r="GM68" i="2"/>
  <c r="GM66" i="2"/>
  <c r="GL203" i="2"/>
  <c r="GL199" i="2"/>
  <c r="GL205" i="2"/>
  <c r="GL187" i="2"/>
  <c r="GL191" i="2"/>
  <c r="GL193" i="2"/>
  <c r="GL195" i="2"/>
  <c r="GL189" i="2"/>
  <c r="GL181" i="2"/>
  <c r="GL201" i="2"/>
  <c r="GL197" i="2"/>
  <c r="GL183" i="2"/>
  <c r="GL185" i="2"/>
  <c r="GL179" i="2"/>
  <c r="GL175" i="2"/>
  <c r="GL177" i="2"/>
  <c r="GL173" i="2"/>
  <c r="GL169" i="2"/>
  <c r="GL163" i="2"/>
  <c r="GL167" i="2"/>
  <c r="GL157" i="2"/>
  <c r="GL171" i="2"/>
  <c r="GL161" i="2"/>
  <c r="GL165" i="2"/>
  <c r="GL159" i="2"/>
  <c r="GL155" i="2"/>
  <c r="GL153" i="2"/>
  <c r="GL151" i="2"/>
  <c r="GL118" i="2"/>
  <c r="GL120" i="2"/>
  <c r="GL116" i="2"/>
  <c r="GL106" i="2"/>
  <c r="GL114" i="2"/>
  <c r="GL112" i="2"/>
  <c r="GL102" i="2"/>
  <c r="GL110" i="2"/>
  <c r="GL94" i="2"/>
  <c r="GL108" i="2"/>
  <c r="GL100" i="2"/>
  <c r="GL98" i="2"/>
  <c r="GL96" i="2"/>
  <c r="GL104" i="2"/>
  <c r="GL90" i="2"/>
  <c r="GL92" i="2"/>
  <c r="GL82" i="2"/>
  <c r="GL88" i="2"/>
  <c r="GL86" i="2"/>
  <c r="GL80" i="2"/>
  <c r="GL84" i="2"/>
  <c r="GL78" i="2"/>
  <c r="GL74" i="2"/>
  <c r="GL72" i="2"/>
  <c r="GL76" i="2"/>
  <c r="GL70" i="2"/>
  <c r="GL68" i="2"/>
  <c r="GL66" i="2"/>
  <c r="GK195" i="2"/>
  <c r="GK197" i="2"/>
  <c r="GK205" i="2"/>
  <c r="GK199" i="2"/>
  <c r="GK201" i="2"/>
  <c r="GK203" i="2"/>
  <c r="GK187" i="2"/>
  <c r="GK181" i="2"/>
  <c r="GK183" i="2"/>
  <c r="GK177" i="2"/>
  <c r="GK193" i="2"/>
  <c r="GK189" i="2"/>
  <c r="GK185" i="2"/>
  <c r="GK173" i="2"/>
  <c r="GK179" i="2"/>
  <c r="GK191" i="2"/>
  <c r="GK175" i="2"/>
  <c r="GK171" i="2"/>
  <c r="GK167" i="2"/>
  <c r="GK165" i="2"/>
  <c r="GK159" i="2"/>
  <c r="GK169" i="2"/>
  <c r="GK163" i="2"/>
  <c r="GK161" i="2"/>
  <c r="GK157" i="2"/>
  <c r="GK153" i="2"/>
  <c r="GK155" i="2"/>
  <c r="GK151" i="2"/>
  <c r="GK120" i="2"/>
  <c r="GK118" i="2"/>
  <c r="GK116" i="2"/>
  <c r="GK114" i="2"/>
  <c r="GK112" i="2"/>
  <c r="GK110" i="2"/>
  <c r="GK106" i="2"/>
  <c r="GK108" i="2"/>
  <c r="GK104" i="2"/>
  <c r="GK102" i="2"/>
  <c r="GK100" i="2"/>
  <c r="GK96" i="2"/>
  <c r="GK94" i="2"/>
  <c r="GK98" i="2"/>
  <c r="GK90" i="2"/>
  <c r="GK92" i="2"/>
  <c r="GK84" i="2"/>
  <c r="GK88" i="2"/>
  <c r="GK86" i="2"/>
  <c r="GK80" i="2"/>
  <c r="GK82" i="2"/>
  <c r="GK78" i="2"/>
  <c r="GK76" i="2"/>
  <c r="GK72" i="2"/>
  <c r="GK74" i="2"/>
  <c r="GK70" i="2"/>
  <c r="GK68" i="2"/>
  <c r="GK66" i="2"/>
  <c r="GJ205" i="2"/>
  <c r="GJ203" i="2"/>
  <c r="GJ201" i="2"/>
  <c r="GJ199" i="2"/>
  <c r="GJ191" i="2"/>
  <c r="GJ195" i="2"/>
  <c r="GJ187" i="2"/>
  <c r="GJ193" i="2"/>
  <c r="GJ183" i="2"/>
  <c r="GJ197" i="2"/>
  <c r="GJ189" i="2"/>
  <c r="GJ185" i="2"/>
  <c r="GJ179" i="2"/>
  <c r="GJ181" i="2"/>
  <c r="GJ177" i="2"/>
  <c r="GJ175" i="2"/>
  <c r="GJ171" i="2"/>
  <c r="GJ173" i="2"/>
  <c r="GJ169" i="2"/>
  <c r="GJ165" i="2"/>
  <c r="GJ167" i="2"/>
  <c r="GJ161" i="2"/>
  <c r="GJ163" i="2"/>
  <c r="GJ159" i="2"/>
  <c r="GJ155" i="2"/>
  <c r="GJ157" i="2"/>
  <c r="GJ153" i="2"/>
  <c r="GJ151" i="2"/>
  <c r="GJ118" i="2"/>
  <c r="GJ120" i="2"/>
  <c r="GJ116" i="2"/>
  <c r="GJ114" i="2"/>
  <c r="GJ112" i="2"/>
  <c r="GJ108" i="2"/>
  <c r="GJ110" i="2"/>
  <c r="GJ104" i="2"/>
  <c r="GJ100" i="2"/>
  <c r="GJ98" i="2"/>
  <c r="GJ96" i="2"/>
  <c r="GJ106" i="2"/>
  <c r="GJ102" i="2"/>
  <c r="GJ94" i="2"/>
  <c r="GJ88" i="2"/>
  <c r="GJ90" i="2"/>
  <c r="GJ92" i="2"/>
  <c r="GJ86" i="2"/>
  <c r="GJ84" i="2"/>
  <c r="GJ78" i="2"/>
  <c r="GJ80" i="2"/>
  <c r="GJ82" i="2"/>
  <c r="GJ76" i="2"/>
  <c r="GJ74" i="2"/>
  <c r="GJ70" i="2"/>
  <c r="GJ72" i="2"/>
  <c r="GJ66" i="2"/>
  <c r="GJ68" i="2"/>
  <c r="GI197" i="2"/>
  <c r="GI203" i="2"/>
  <c r="GI201" i="2"/>
  <c r="GI205" i="2"/>
  <c r="GI193" i="2"/>
  <c r="GI191" i="2"/>
  <c r="GI199" i="2"/>
  <c r="GI195" i="2"/>
  <c r="GI181" i="2"/>
  <c r="GI185" i="2"/>
  <c r="GI189" i="2"/>
  <c r="GI187" i="2"/>
  <c r="GI183" i="2"/>
  <c r="GI179" i="2"/>
  <c r="GI173" i="2"/>
  <c r="GI177" i="2"/>
  <c r="GI171" i="2"/>
  <c r="GI175" i="2"/>
  <c r="GI169" i="2"/>
  <c r="GI165" i="2"/>
  <c r="GI161" i="2"/>
  <c r="GI167" i="2"/>
  <c r="GI163" i="2"/>
  <c r="GI159" i="2"/>
  <c r="GI157" i="2"/>
  <c r="GI155" i="2"/>
  <c r="GI153" i="2"/>
  <c r="GI151" i="2"/>
  <c r="GI120" i="2"/>
  <c r="GI118" i="2"/>
  <c r="GI116" i="2"/>
  <c r="GI112" i="2"/>
  <c r="GI114" i="2"/>
  <c r="GI108" i="2"/>
  <c r="GI104" i="2"/>
  <c r="GI106" i="2"/>
  <c r="GI110" i="2"/>
  <c r="GI100" i="2"/>
  <c r="GI102" i="2"/>
  <c r="GI96" i="2"/>
  <c r="GI98" i="2"/>
  <c r="GI94" i="2"/>
  <c r="GI92" i="2"/>
  <c r="GI90" i="2"/>
  <c r="GI84" i="2"/>
  <c r="GI86" i="2"/>
  <c r="GI88" i="2"/>
  <c r="GI82" i="2"/>
  <c r="GI80" i="2"/>
  <c r="GI78" i="2"/>
  <c r="GI74" i="2"/>
  <c r="GI76" i="2"/>
  <c r="GI72" i="2"/>
  <c r="GI70" i="2"/>
  <c r="GI68" i="2"/>
  <c r="GI66" i="2"/>
  <c r="GH205" i="2"/>
  <c r="GH197" i="2"/>
  <c r="GH199" i="2"/>
  <c r="GH203" i="2"/>
  <c r="GH195" i="2"/>
  <c r="GH189" i="2"/>
  <c r="GH201" i="2"/>
  <c r="GH185" i="2"/>
  <c r="GH193" i="2"/>
  <c r="GH187" i="2"/>
  <c r="GH181" i="2"/>
  <c r="GH191" i="2"/>
  <c r="GH179" i="2"/>
  <c r="GH177" i="2"/>
  <c r="GH183" i="2"/>
  <c r="GH175" i="2"/>
  <c r="GH169" i="2"/>
  <c r="GH173" i="2"/>
  <c r="GH171" i="2"/>
  <c r="GH167" i="2"/>
  <c r="GH163" i="2"/>
  <c r="GH165" i="2"/>
  <c r="GH161" i="2"/>
  <c r="GH157" i="2"/>
  <c r="GH159" i="2"/>
  <c r="GH155" i="2"/>
  <c r="GH153" i="2"/>
  <c r="GH151" i="2"/>
  <c r="GH120" i="2"/>
  <c r="GH116" i="2"/>
  <c r="GH118" i="2"/>
  <c r="GH114" i="2"/>
  <c r="GH112" i="2"/>
  <c r="GH108" i="2"/>
  <c r="GH106" i="2"/>
  <c r="GH102" i="2"/>
  <c r="GH104" i="2"/>
  <c r="GH100" i="2"/>
  <c r="GH110" i="2"/>
  <c r="GH98" i="2"/>
  <c r="GH96" i="2"/>
  <c r="GH94" i="2"/>
  <c r="GH92" i="2"/>
  <c r="GH82" i="2"/>
  <c r="GH90" i="2"/>
  <c r="GH88" i="2"/>
  <c r="GH86" i="2"/>
  <c r="GH80" i="2"/>
  <c r="GH84" i="2"/>
  <c r="GH78" i="2"/>
  <c r="GH72" i="2"/>
  <c r="GH76" i="2"/>
  <c r="GH74" i="2"/>
  <c r="GH70" i="2"/>
  <c r="GH68" i="2"/>
  <c r="GH66" i="2"/>
  <c r="GG201" i="2"/>
  <c r="GG191" i="2"/>
  <c r="GG205" i="2"/>
  <c r="GG189" i="2"/>
  <c r="GG203" i="2"/>
  <c r="GG195" i="2"/>
  <c r="GG199" i="2"/>
  <c r="GG197" i="2"/>
  <c r="GG193" i="2"/>
  <c r="GG185" i="2"/>
  <c r="GG183" i="2"/>
  <c r="GG187" i="2"/>
  <c r="GG179" i="2"/>
  <c r="GG181" i="2"/>
  <c r="GG177" i="2"/>
  <c r="GG169" i="2"/>
  <c r="GG173" i="2"/>
  <c r="GG175" i="2"/>
  <c r="GG171" i="2"/>
  <c r="GG163" i="2"/>
  <c r="GG167" i="2"/>
  <c r="GG161" i="2"/>
  <c r="GG165" i="2"/>
  <c r="GG159" i="2"/>
  <c r="GG157" i="2"/>
  <c r="GG155" i="2"/>
  <c r="GG153" i="2"/>
  <c r="GG151" i="2"/>
  <c r="GG120" i="2"/>
  <c r="GG116" i="2"/>
  <c r="GG118" i="2"/>
  <c r="GG114" i="2"/>
  <c r="GG112" i="2"/>
  <c r="GG110" i="2"/>
  <c r="GG108" i="2"/>
  <c r="GG106" i="2"/>
  <c r="GG100" i="2"/>
  <c r="GG102" i="2"/>
  <c r="GG98" i="2"/>
  <c r="GG96" i="2"/>
  <c r="GG94" i="2"/>
  <c r="GG104" i="2"/>
  <c r="GG92" i="2"/>
  <c r="GG88" i="2"/>
  <c r="GG86" i="2"/>
  <c r="GG90" i="2"/>
  <c r="GG84" i="2"/>
  <c r="GG82" i="2"/>
  <c r="GG80" i="2"/>
  <c r="GG78" i="2"/>
  <c r="GG76" i="2"/>
  <c r="GG70" i="2"/>
  <c r="GG74" i="2"/>
  <c r="GG72" i="2"/>
  <c r="GG68" i="2"/>
  <c r="GG66" i="2"/>
  <c r="QL125" i="2"/>
  <c r="MF210" i="2"/>
  <c r="GF203" i="2"/>
  <c r="GF201" i="2"/>
  <c r="GF189" i="2"/>
  <c r="GF193" i="2"/>
  <c r="GF191" i="2"/>
  <c r="GF185" i="2"/>
  <c r="GF197" i="2"/>
  <c r="GF195" i="2"/>
  <c r="GF177" i="2"/>
  <c r="GF183" i="2"/>
  <c r="GF179" i="2"/>
  <c r="GF199" i="2"/>
  <c r="GF205" i="2"/>
  <c r="GF181" i="2"/>
  <c r="GF171" i="2"/>
  <c r="GF187" i="2"/>
  <c r="GF169" i="2"/>
  <c r="GF173" i="2"/>
  <c r="GF161" i="2"/>
  <c r="GF175" i="2"/>
  <c r="GF165" i="2"/>
  <c r="GF163" i="2"/>
  <c r="GF167" i="2"/>
  <c r="GF157" i="2"/>
  <c r="GF159" i="2"/>
  <c r="GF155" i="2"/>
  <c r="GF153" i="2"/>
  <c r="GF151" i="2"/>
  <c r="GF118" i="2"/>
  <c r="GF120" i="2"/>
  <c r="GF116" i="2"/>
  <c r="GF114" i="2"/>
  <c r="GF112" i="2"/>
  <c r="GF104" i="2"/>
  <c r="GF110" i="2"/>
  <c r="GF108" i="2"/>
  <c r="GF94" i="2"/>
  <c r="GF96" i="2"/>
  <c r="GF100" i="2"/>
  <c r="GF106" i="2"/>
  <c r="GF98" i="2"/>
  <c r="GF102" i="2"/>
  <c r="GF88" i="2"/>
  <c r="GF84" i="2"/>
  <c r="GF80" i="2"/>
  <c r="GF90" i="2"/>
  <c r="GF92" i="2"/>
  <c r="GF78" i="2"/>
  <c r="GF82" i="2"/>
  <c r="GF86" i="2"/>
  <c r="GF72" i="2"/>
  <c r="GF70" i="2"/>
  <c r="GF74" i="2"/>
  <c r="GF76" i="2"/>
  <c r="GF66" i="2"/>
  <c r="GF68" i="2"/>
  <c r="GE189" i="2"/>
  <c r="GE195" i="2"/>
  <c r="GE177" i="2"/>
  <c r="GE197" i="2"/>
  <c r="GE201" i="2"/>
  <c r="GE187" i="2"/>
  <c r="GE203" i="2"/>
  <c r="GE185" i="2"/>
  <c r="GE205" i="2"/>
  <c r="GE199" i="2"/>
  <c r="GE183" i="2"/>
  <c r="GE167" i="2"/>
  <c r="GE179" i="2"/>
  <c r="GE181" i="2"/>
  <c r="GE165" i="2"/>
  <c r="GE193" i="2"/>
  <c r="GE173" i="2"/>
  <c r="GE175" i="2"/>
  <c r="GE169" i="2"/>
  <c r="GE191" i="2"/>
  <c r="GE171" i="2"/>
  <c r="GE159" i="2"/>
  <c r="GE153" i="2"/>
  <c r="GE161" i="2"/>
  <c r="GE157" i="2"/>
  <c r="GE163" i="2"/>
  <c r="GE155" i="2"/>
  <c r="GE151" i="2"/>
  <c r="GE118" i="2"/>
  <c r="GE116" i="2"/>
  <c r="GE112" i="2"/>
  <c r="GE120" i="2"/>
  <c r="GE106" i="2"/>
  <c r="GE104" i="2"/>
  <c r="GE114" i="2"/>
  <c r="GE110" i="2"/>
  <c r="GE108" i="2"/>
  <c r="GE102" i="2"/>
  <c r="GE96" i="2"/>
  <c r="GE90" i="2"/>
  <c r="GE100" i="2"/>
  <c r="GE94" i="2"/>
  <c r="GE88" i="2"/>
  <c r="GE82" i="2"/>
  <c r="GE92" i="2"/>
  <c r="GE86" i="2"/>
  <c r="GE98" i="2"/>
  <c r="GE80" i="2"/>
  <c r="GE74" i="2"/>
  <c r="GE84" i="2"/>
  <c r="GE78" i="2"/>
  <c r="GE76" i="2"/>
  <c r="GE72" i="2"/>
  <c r="GE70" i="2"/>
  <c r="GE68" i="2"/>
  <c r="GE66" i="2"/>
  <c r="GD201" i="2"/>
  <c r="GD203" i="2"/>
  <c r="GD195" i="2"/>
  <c r="GD205" i="2"/>
  <c r="GD199" i="2"/>
  <c r="GD197" i="2"/>
  <c r="GD193" i="2"/>
  <c r="GD191" i="2"/>
  <c r="GD189" i="2"/>
  <c r="GD187" i="2"/>
  <c r="GD181" i="2"/>
  <c r="GD169" i="2"/>
  <c r="GD177" i="2"/>
  <c r="GD173" i="2"/>
  <c r="GD185" i="2"/>
  <c r="GD167" i="2"/>
  <c r="GD183" i="2"/>
  <c r="GD165" i="2"/>
  <c r="GD179" i="2"/>
  <c r="GD175" i="2"/>
  <c r="GD171" i="2"/>
  <c r="GD163" i="2"/>
  <c r="GD161" i="2"/>
  <c r="GD157" i="2"/>
  <c r="GD155" i="2"/>
  <c r="GD159" i="2"/>
  <c r="GD153" i="2"/>
  <c r="GD151" i="2"/>
  <c r="GD120" i="2"/>
  <c r="GD118" i="2"/>
  <c r="GD116" i="2"/>
  <c r="GD114" i="2"/>
  <c r="GD106" i="2"/>
  <c r="GD112" i="2"/>
  <c r="GD110" i="2"/>
  <c r="GD108" i="2"/>
  <c r="GD102" i="2"/>
  <c r="GD100" i="2"/>
  <c r="GD104" i="2"/>
  <c r="GD98" i="2"/>
  <c r="GD96" i="2"/>
  <c r="GD92" i="2"/>
  <c r="GD94" i="2"/>
  <c r="GD90" i="2"/>
  <c r="GD88" i="2"/>
  <c r="GD86" i="2"/>
  <c r="GD84" i="2"/>
  <c r="GD82" i="2"/>
  <c r="GD80" i="2"/>
  <c r="GD78" i="2"/>
  <c r="GD74" i="2"/>
  <c r="GD76" i="2"/>
  <c r="GD72" i="2"/>
  <c r="GD70" i="2"/>
  <c r="GD68" i="2"/>
  <c r="GD66" i="2"/>
  <c r="GC193" i="2"/>
  <c r="GC205" i="2"/>
  <c r="GC199" i="2"/>
  <c r="GC197" i="2"/>
  <c r="GC201" i="2"/>
  <c r="GC203" i="2"/>
  <c r="GC187" i="2"/>
  <c r="GC195" i="2"/>
  <c r="GC189" i="2"/>
  <c r="GC183" i="2"/>
  <c r="GC191" i="2"/>
  <c r="GC177" i="2"/>
  <c r="GC179" i="2"/>
  <c r="GC181" i="2"/>
  <c r="GC175" i="2"/>
  <c r="GC185" i="2"/>
  <c r="GC165" i="2"/>
  <c r="GC173" i="2"/>
  <c r="GC167" i="2"/>
  <c r="GC163" i="2"/>
  <c r="GC169" i="2"/>
  <c r="GC171" i="2"/>
  <c r="GC153" i="2"/>
  <c r="GC161" i="2"/>
  <c r="GC157" i="2"/>
  <c r="GC159" i="2"/>
  <c r="GC155" i="2"/>
  <c r="GC151" i="2"/>
  <c r="GC120" i="2"/>
  <c r="GC114" i="2"/>
  <c r="GC118" i="2"/>
  <c r="GC108" i="2"/>
  <c r="GC116" i="2"/>
  <c r="GC112" i="2"/>
  <c r="GC110" i="2"/>
  <c r="GC104" i="2"/>
  <c r="GC106" i="2"/>
  <c r="GC102" i="2"/>
  <c r="GC100" i="2"/>
  <c r="GC94" i="2"/>
  <c r="GC92" i="2"/>
  <c r="GC90" i="2"/>
  <c r="GC98" i="2"/>
  <c r="GC96" i="2"/>
  <c r="GC84" i="2"/>
  <c r="GC88" i="2"/>
  <c r="GC80" i="2"/>
  <c r="GC86" i="2"/>
  <c r="GC82" i="2"/>
  <c r="GC78" i="2"/>
  <c r="GC76" i="2"/>
  <c r="GC74" i="2"/>
  <c r="GC72" i="2"/>
  <c r="GC70" i="2"/>
  <c r="GC68" i="2"/>
  <c r="GC66" i="2"/>
  <c r="GB201" i="2"/>
  <c r="GB203" i="2"/>
  <c r="GB183" i="2"/>
  <c r="GB195" i="2"/>
  <c r="GB199" i="2"/>
  <c r="GB197" i="2"/>
  <c r="GB205" i="2"/>
  <c r="GB191" i="2"/>
  <c r="GB171" i="2"/>
  <c r="GB193" i="2"/>
  <c r="GB173" i="2"/>
  <c r="GB185" i="2"/>
  <c r="GB189" i="2"/>
  <c r="GB165" i="2"/>
  <c r="GB169" i="2"/>
  <c r="GB179" i="2"/>
  <c r="GB181" i="2"/>
  <c r="GB187" i="2"/>
  <c r="GB175" i="2"/>
  <c r="GB167" i="2"/>
  <c r="GB177" i="2"/>
  <c r="GB159" i="2"/>
  <c r="GB163" i="2"/>
  <c r="GB161" i="2"/>
  <c r="GB153" i="2"/>
  <c r="GB155" i="2"/>
  <c r="GB157" i="2"/>
  <c r="GB151" i="2"/>
  <c r="GB120" i="2"/>
  <c r="GB118" i="2"/>
  <c r="GB112" i="2"/>
  <c r="GB116" i="2"/>
  <c r="GB108" i="2"/>
  <c r="GB110" i="2"/>
  <c r="GB114" i="2"/>
  <c r="GB106" i="2"/>
  <c r="GB102" i="2"/>
  <c r="GB104" i="2"/>
  <c r="GB96" i="2"/>
  <c r="GB100" i="2"/>
  <c r="GB92" i="2"/>
  <c r="GB90" i="2"/>
  <c r="GB98" i="2"/>
  <c r="GB94" i="2"/>
  <c r="GB88" i="2"/>
  <c r="GB86" i="2"/>
  <c r="GB82" i="2"/>
  <c r="GB80" i="2"/>
  <c r="GB84" i="2"/>
  <c r="GB78" i="2"/>
  <c r="GB74" i="2"/>
  <c r="GB76" i="2"/>
  <c r="GB72" i="2"/>
  <c r="GB70" i="2"/>
  <c r="GB68" i="2"/>
  <c r="GB66" i="2"/>
  <c r="GA201" i="2"/>
  <c r="GA195" i="2"/>
  <c r="GA199" i="2"/>
  <c r="GA197" i="2"/>
  <c r="GA203" i="2"/>
  <c r="GA205" i="2"/>
  <c r="GA191" i="2"/>
  <c r="GA193" i="2"/>
  <c r="GA183" i="2"/>
  <c r="GA175" i="2"/>
  <c r="GA187" i="2"/>
  <c r="GA189" i="2"/>
  <c r="GA179" i="2"/>
  <c r="GA169" i="2"/>
  <c r="GA181" i="2"/>
  <c r="GA185" i="2"/>
  <c r="GA173" i="2"/>
  <c r="GA171" i="2"/>
  <c r="GA165" i="2"/>
  <c r="GA177" i="2"/>
  <c r="GA167" i="2"/>
  <c r="GA161" i="2"/>
  <c r="GA163" i="2"/>
  <c r="GA157" i="2"/>
  <c r="GA155" i="2"/>
  <c r="GA159" i="2"/>
  <c r="GA153" i="2"/>
  <c r="GA151" i="2"/>
  <c r="GA120" i="2"/>
  <c r="GA118" i="2"/>
  <c r="GA112" i="2"/>
  <c r="GA114" i="2"/>
  <c r="GA116" i="2"/>
  <c r="GA106" i="2"/>
  <c r="GA110" i="2"/>
  <c r="GA104" i="2"/>
  <c r="GA98" i="2"/>
  <c r="GA108" i="2"/>
  <c r="GA102" i="2"/>
  <c r="GA96" i="2"/>
  <c r="GA100" i="2"/>
  <c r="GA94" i="2"/>
  <c r="GA90" i="2"/>
  <c r="GA86" i="2"/>
  <c r="GA92" i="2"/>
  <c r="GA88" i="2"/>
  <c r="GA82" i="2"/>
  <c r="GA84" i="2"/>
  <c r="GA80" i="2"/>
  <c r="GA76" i="2"/>
  <c r="GA78" i="2"/>
  <c r="GA72" i="2"/>
  <c r="GA74" i="2"/>
  <c r="GA70" i="2"/>
  <c r="GA68" i="2"/>
  <c r="GA66" i="2"/>
  <c r="FZ185" i="2"/>
  <c r="FZ203" i="2"/>
  <c r="FZ183" i="2"/>
  <c r="FZ193" i="2"/>
  <c r="FZ175" i="2"/>
  <c r="FZ189" i="2"/>
  <c r="FZ197" i="2"/>
  <c r="FZ195" i="2"/>
  <c r="FZ181" i="2"/>
  <c r="FZ177" i="2"/>
  <c r="FZ199" i="2"/>
  <c r="FZ201" i="2"/>
  <c r="FZ167" i="2"/>
  <c r="FZ205" i="2"/>
  <c r="FZ187" i="2"/>
  <c r="FZ191" i="2"/>
  <c r="FZ173" i="2"/>
  <c r="FZ163" i="2"/>
  <c r="FZ179" i="2"/>
  <c r="FZ159" i="2"/>
  <c r="FZ161" i="2"/>
  <c r="FZ169" i="2"/>
  <c r="FZ171" i="2"/>
  <c r="FZ155" i="2"/>
  <c r="FZ165" i="2"/>
  <c r="FZ157" i="2"/>
  <c r="FZ153" i="2"/>
  <c r="FZ151" i="2"/>
  <c r="FZ120" i="2"/>
  <c r="FZ114" i="2"/>
  <c r="FZ110" i="2"/>
  <c r="FZ118" i="2"/>
  <c r="FZ108" i="2"/>
  <c r="FZ116" i="2"/>
  <c r="FZ112" i="2"/>
  <c r="FZ104" i="2"/>
  <c r="FZ100" i="2"/>
  <c r="FZ98" i="2"/>
  <c r="FZ90" i="2"/>
  <c r="FZ106" i="2"/>
  <c r="FZ102" i="2"/>
  <c r="FZ94" i="2"/>
  <c r="FZ96" i="2"/>
  <c r="FZ92" i="2"/>
  <c r="FZ88" i="2"/>
  <c r="FZ86" i="2"/>
  <c r="FZ84" i="2"/>
  <c r="FZ82" i="2"/>
  <c r="FZ80" i="2"/>
  <c r="FZ78" i="2"/>
  <c r="FZ74" i="2"/>
  <c r="FZ76" i="2"/>
  <c r="FZ72" i="2"/>
  <c r="FZ70" i="2"/>
  <c r="FZ68" i="2"/>
  <c r="FZ66" i="2"/>
  <c r="FY203" i="2"/>
  <c r="FY199" i="2"/>
  <c r="FY193" i="2"/>
  <c r="FY205" i="2"/>
  <c r="FY183" i="2"/>
  <c r="FY195" i="2"/>
  <c r="FY201" i="2"/>
  <c r="FY191" i="2"/>
  <c r="FY197" i="2"/>
  <c r="FY187" i="2"/>
  <c r="FY185" i="2"/>
  <c r="FY179" i="2"/>
  <c r="FY181" i="2"/>
  <c r="FY177" i="2"/>
  <c r="FY167" i="2"/>
  <c r="FY189" i="2"/>
  <c r="FY175" i="2"/>
  <c r="FY171" i="2"/>
  <c r="FY173" i="2"/>
  <c r="FY169" i="2"/>
  <c r="FY165" i="2"/>
  <c r="FY163" i="2"/>
  <c r="FY159" i="2"/>
  <c r="FY155" i="2"/>
  <c r="FY157" i="2"/>
  <c r="FY161" i="2"/>
  <c r="FY153" i="2"/>
  <c r="FY151" i="2"/>
  <c r="FY118" i="2"/>
  <c r="FY120" i="2"/>
  <c r="FY116" i="2"/>
  <c r="FY114" i="2"/>
  <c r="FY110" i="2"/>
  <c r="FY112" i="2"/>
  <c r="FY106" i="2"/>
  <c r="FY108" i="2"/>
  <c r="FY104" i="2"/>
  <c r="FY102" i="2"/>
  <c r="FY100" i="2"/>
  <c r="FY98" i="2"/>
  <c r="FY94" i="2"/>
  <c r="FY96" i="2"/>
  <c r="FY92" i="2"/>
  <c r="FY90" i="2"/>
  <c r="FY86" i="2"/>
  <c r="FY84" i="2"/>
  <c r="FY88" i="2"/>
  <c r="FY82" i="2"/>
  <c r="FY78" i="2"/>
  <c r="FY76" i="2"/>
  <c r="FY80" i="2"/>
  <c r="FY74" i="2"/>
  <c r="FY72" i="2"/>
  <c r="FY70" i="2"/>
  <c r="FY68" i="2"/>
  <c r="FY66" i="2"/>
  <c r="FX203" i="2"/>
  <c r="FX205" i="2"/>
  <c r="FX199" i="2"/>
  <c r="FX201" i="2"/>
  <c r="FX191" i="2"/>
  <c r="FX189" i="2"/>
  <c r="FX195" i="2"/>
  <c r="FX193" i="2"/>
  <c r="FX197" i="2"/>
  <c r="FX181" i="2"/>
  <c r="FX185" i="2"/>
  <c r="FX183" i="2"/>
  <c r="FX187" i="2"/>
  <c r="FX173" i="2"/>
  <c r="FX175" i="2"/>
  <c r="FX177" i="2"/>
  <c r="FX179" i="2"/>
  <c r="FX169" i="2"/>
  <c r="FX171" i="2"/>
  <c r="FX167" i="2"/>
  <c r="FX165" i="2"/>
  <c r="FX163" i="2"/>
  <c r="FX161" i="2"/>
  <c r="FX157" i="2"/>
  <c r="FX159" i="2"/>
  <c r="FX153" i="2"/>
  <c r="FX155" i="2"/>
  <c r="FX151" i="2"/>
  <c r="FX120" i="2"/>
  <c r="FX118" i="2"/>
  <c r="FX114" i="2"/>
  <c r="FX116" i="2"/>
  <c r="FX112" i="2"/>
  <c r="FX110" i="2"/>
  <c r="FX108" i="2"/>
  <c r="FX106" i="2"/>
  <c r="FX104" i="2"/>
  <c r="FX102" i="2"/>
  <c r="FX98" i="2"/>
  <c r="FX100" i="2"/>
  <c r="FX96" i="2"/>
  <c r="FX94" i="2"/>
  <c r="FX92" i="2"/>
  <c r="FX88" i="2"/>
  <c r="FX90" i="2"/>
  <c r="FX86" i="2"/>
  <c r="FX84" i="2"/>
  <c r="FX82" i="2"/>
  <c r="FX80" i="2"/>
  <c r="FX74" i="2"/>
  <c r="FX78" i="2"/>
  <c r="FX76" i="2"/>
  <c r="FX72" i="2"/>
  <c r="FX70" i="2"/>
  <c r="FX68" i="2"/>
  <c r="FX66" i="2"/>
  <c r="FW195" i="2"/>
  <c r="FW197" i="2"/>
  <c r="FW203" i="2"/>
  <c r="FW205" i="2"/>
  <c r="FW187" i="2"/>
  <c r="FW191" i="2"/>
  <c r="FW193" i="2"/>
  <c r="FW201" i="2"/>
  <c r="FW183" i="2"/>
  <c r="FW189" i="2"/>
  <c r="FW199" i="2"/>
  <c r="FW179" i="2"/>
  <c r="FW185" i="2"/>
  <c r="FW177" i="2"/>
  <c r="FW181" i="2"/>
  <c r="FW175" i="2"/>
  <c r="FW173" i="2"/>
  <c r="FW171" i="2"/>
  <c r="FW169" i="2"/>
  <c r="FW161" i="2"/>
  <c r="FW165" i="2"/>
  <c r="FW163" i="2"/>
  <c r="FW167" i="2"/>
  <c r="FW159" i="2"/>
  <c r="FW157" i="2"/>
  <c r="FW155" i="2"/>
  <c r="FW153" i="2"/>
  <c r="FW151" i="2"/>
  <c r="FW120" i="2"/>
  <c r="FW116" i="2"/>
  <c r="FW118" i="2"/>
  <c r="FW114" i="2"/>
  <c r="FW110" i="2"/>
  <c r="FW112" i="2"/>
  <c r="FW108" i="2"/>
  <c r="FW106" i="2"/>
  <c r="FW104" i="2"/>
  <c r="FW102" i="2"/>
  <c r="FW100" i="2"/>
  <c r="FW98" i="2"/>
  <c r="FW94" i="2"/>
  <c r="FW96" i="2"/>
  <c r="FW92" i="2"/>
  <c r="FW90" i="2"/>
  <c r="FW88" i="2"/>
  <c r="FW84" i="2"/>
  <c r="FW86" i="2"/>
  <c r="FW80" i="2"/>
  <c r="FW82" i="2"/>
  <c r="FW78" i="2"/>
  <c r="FW74" i="2"/>
  <c r="FW76" i="2"/>
  <c r="FW72" i="2"/>
  <c r="FW70" i="2"/>
  <c r="FW68" i="2"/>
  <c r="FW66" i="2"/>
  <c r="FV203" i="2"/>
  <c r="FV195" i="2"/>
  <c r="FV205" i="2"/>
  <c r="FV201" i="2"/>
  <c r="FV197" i="2"/>
  <c r="FV193" i="2"/>
  <c r="FV199" i="2"/>
  <c r="FV191" i="2"/>
  <c r="FV187" i="2"/>
  <c r="FV183" i="2"/>
  <c r="FV189" i="2"/>
  <c r="FV181" i="2"/>
  <c r="FV179" i="2"/>
  <c r="FV185" i="2"/>
  <c r="FV177" i="2"/>
  <c r="FV175" i="2"/>
  <c r="FV171" i="2"/>
  <c r="FV173" i="2"/>
  <c r="FV169" i="2"/>
  <c r="FV167" i="2"/>
  <c r="FV163" i="2"/>
  <c r="FV165" i="2"/>
  <c r="FV161" i="2"/>
  <c r="FV159" i="2"/>
  <c r="FV155" i="2"/>
  <c r="FV157" i="2"/>
  <c r="FV153" i="2"/>
  <c r="FV151" i="2"/>
  <c r="FV116" i="2"/>
  <c r="FV120" i="2"/>
  <c r="FV118" i="2"/>
  <c r="FV114" i="2"/>
  <c r="FV112" i="2"/>
  <c r="FV110" i="2"/>
  <c r="FV106" i="2"/>
  <c r="FV108" i="2"/>
  <c r="FV104" i="2"/>
  <c r="FV102" i="2"/>
  <c r="FV100" i="2"/>
  <c r="FV98" i="2"/>
  <c r="FV96" i="2"/>
  <c r="FV94" i="2"/>
  <c r="FV92" i="2"/>
  <c r="FV90" i="2"/>
  <c r="FV88" i="2"/>
  <c r="FV86" i="2"/>
  <c r="FV84" i="2"/>
  <c r="FV80" i="2"/>
  <c r="FV82" i="2"/>
  <c r="FV78" i="2"/>
  <c r="FV76" i="2"/>
  <c r="FV74" i="2"/>
  <c r="FV72" i="2"/>
  <c r="FV70" i="2"/>
  <c r="FV68" i="2"/>
  <c r="FV66" i="2"/>
  <c r="FU203" i="2"/>
  <c r="FU201" i="2"/>
  <c r="FU195" i="2"/>
  <c r="FU199" i="2"/>
  <c r="FU189" i="2"/>
  <c r="FU205" i="2"/>
  <c r="FU193" i="2"/>
  <c r="FU197" i="2"/>
  <c r="FU191" i="2"/>
  <c r="FU187" i="2"/>
  <c r="FU183" i="2"/>
  <c r="FU181" i="2"/>
  <c r="FU177" i="2"/>
  <c r="FU185" i="2"/>
  <c r="FU179" i="2"/>
  <c r="FU173" i="2"/>
  <c r="FU175" i="2"/>
  <c r="FU171" i="2"/>
  <c r="FU169" i="2"/>
  <c r="FU167" i="2"/>
  <c r="FU163" i="2"/>
  <c r="FU165" i="2"/>
  <c r="FU161" i="2"/>
  <c r="FU159" i="2"/>
  <c r="FU157" i="2"/>
  <c r="FU153" i="2"/>
  <c r="FU155" i="2"/>
  <c r="FU151" i="2"/>
  <c r="FU120" i="2"/>
  <c r="FU118" i="2"/>
  <c r="FU116" i="2"/>
  <c r="FU114" i="2"/>
  <c r="FU112" i="2"/>
  <c r="FU110" i="2"/>
  <c r="FU108" i="2"/>
  <c r="FU106" i="2"/>
  <c r="FU104" i="2"/>
  <c r="FU102" i="2"/>
  <c r="FU98" i="2"/>
  <c r="FU100" i="2"/>
  <c r="FU96" i="2"/>
  <c r="FU94" i="2"/>
  <c r="FU92" i="2"/>
  <c r="FU90" i="2"/>
  <c r="FU88" i="2"/>
  <c r="FU86" i="2"/>
  <c r="FU84" i="2"/>
  <c r="FU82" i="2"/>
  <c r="FU80" i="2"/>
  <c r="FU78" i="2"/>
  <c r="FU76" i="2"/>
  <c r="FU74" i="2"/>
  <c r="FU72" i="2"/>
  <c r="FU70" i="2"/>
  <c r="FU68" i="2"/>
  <c r="FU66" i="2"/>
  <c r="FT205" i="2"/>
  <c r="FT199" i="2"/>
  <c r="FT201" i="2"/>
  <c r="FT195" i="2"/>
  <c r="FT203" i="2"/>
  <c r="FT189" i="2"/>
  <c r="FT197" i="2"/>
  <c r="FT193" i="2"/>
  <c r="FT191" i="2"/>
  <c r="FT185" i="2"/>
  <c r="FT181" i="2"/>
  <c r="FT177" i="2"/>
  <c r="FT187" i="2"/>
  <c r="FT183" i="2"/>
  <c r="FT179" i="2"/>
  <c r="FT175" i="2"/>
  <c r="FT173" i="2"/>
  <c r="FT171" i="2"/>
  <c r="FT165" i="2"/>
  <c r="FT167" i="2"/>
  <c r="FT169" i="2"/>
  <c r="FT159" i="2"/>
  <c r="FT161" i="2"/>
  <c r="FT163" i="2"/>
  <c r="FT157" i="2"/>
  <c r="FT155" i="2"/>
  <c r="FT153" i="2"/>
  <c r="FT151" i="2"/>
  <c r="FT120" i="2"/>
  <c r="FT118" i="2"/>
  <c r="FT116" i="2"/>
  <c r="FT114" i="2"/>
  <c r="FT112" i="2"/>
  <c r="FT110" i="2"/>
  <c r="FT108" i="2"/>
  <c r="FT106" i="2"/>
  <c r="FT104" i="2"/>
  <c r="FT102" i="2"/>
  <c r="FT98" i="2"/>
  <c r="FT96" i="2"/>
  <c r="FT100" i="2"/>
  <c r="FT94" i="2"/>
  <c r="FT92" i="2"/>
  <c r="FT90" i="2"/>
  <c r="FT88" i="2"/>
  <c r="FT86" i="2"/>
  <c r="FT84" i="2"/>
  <c r="FT82" i="2"/>
  <c r="FT80" i="2"/>
  <c r="FT78" i="2"/>
  <c r="FT76" i="2"/>
  <c r="FT74" i="2"/>
  <c r="FT72" i="2"/>
  <c r="FT70" i="2"/>
  <c r="FT68" i="2"/>
  <c r="FT66" i="2"/>
  <c r="FS199" i="2"/>
  <c r="FS197" i="2"/>
  <c r="FS205" i="2"/>
  <c r="FS203" i="2"/>
  <c r="FS195" i="2"/>
  <c r="FS189" i="2"/>
  <c r="FS193" i="2"/>
  <c r="FS201" i="2"/>
  <c r="FS187" i="2"/>
  <c r="FS181" i="2"/>
  <c r="FS191" i="2"/>
  <c r="FS175" i="2"/>
  <c r="FS173" i="2"/>
  <c r="FS185" i="2"/>
  <c r="FS179" i="2"/>
  <c r="FS169" i="2"/>
  <c r="FS167" i="2"/>
  <c r="FS183" i="2"/>
  <c r="FS177" i="2"/>
  <c r="FS171" i="2"/>
  <c r="FS165" i="2"/>
  <c r="FS163" i="2"/>
  <c r="FS157" i="2"/>
  <c r="FS161" i="2"/>
  <c r="FS159" i="2"/>
  <c r="FS155" i="2"/>
  <c r="FS153" i="2"/>
  <c r="FS151" i="2"/>
  <c r="FS120" i="2"/>
  <c r="FS118" i="2"/>
  <c r="FS116" i="2"/>
  <c r="FS114" i="2"/>
  <c r="FS112" i="2"/>
  <c r="FS110" i="2"/>
  <c r="FS108" i="2"/>
  <c r="FS106" i="2"/>
  <c r="FS104" i="2"/>
  <c r="FS102" i="2"/>
  <c r="FS98" i="2"/>
  <c r="FS96" i="2"/>
  <c r="FS100" i="2"/>
  <c r="FS94" i="2"/>
  <c r="FS92" i="2"/>
  <c r="FS90" i="2"/>
  <c r="FS88" i="2"/>
  <c r="FS86" i="2"/>
  <c r="FS84" i="2"/>
  <c r="FS82" i="2"/>
  <c r="FS80" i="2"/>
  <c r="FS78" i="2"/>
  <c r="FS76" i="2"/>
  <c r="FS72" i="2"/>
  <c r="FS74" i="2"/>
  <c r="FS70" i="2"/>
  <c r="FS68" i="2"/>
  <c r="FS66" i="2"/>
  <c r="FR185" i="2"/>
  <c r="FR205" i="2"/>
  <c r="FR203" i="2"/>
  <c r="FR201" i="2"/>
  <c r="FR191" i="2"/>
  <c r="FR187" i="2"/>
  <c r="FR169" i="2"/>
  <c r="FR189" i="2"/>
  <c r="FR195" i="2"/>
  <c r="FR181" i="2"/>
  <c r="FR193" i="2"/>
  <c r="FR171" i="2"/>
  <c r="FR197" i="2"/>
  <c r="FR199" i="2"/>
  <c r="FR177" i="2"/>
  <c r="FR165" i="2"/>
  <c r="FR183" i="2"/>
  <c r="FR179" i="2"/>
  <c r="FR167" i="2"/>
  <c r="FR173" i="2"/>
  <c r="FR157" i="2"/>
  <c r="FR175" i="2"/>
  <c r="FR159" i="2"/>
  <c r="FR161" i="2"/>
  <c r="FR153" i="2"/>
  <c r="FR163" i="2"/>
  <c r="FR155" i="2"/>
  <c r="FR151" i="2"/>
  <c r="FR118" i="2"/>
  <c r="FR116" i="2"/>
  <c r="FR120" i="2"/>
  <c r="FR114" i="2"/>
  <c r="FR112" i="2"/>
  <c r="FR106" i="2"/>
  <c r="FR110" i="2"/>
  <c r="FR104" i="2"/>
  <c r="FR108" i="2"/>
  <c r="FR98" i="2"/>
  <c r="FR102" i="2"/>
  <c r="FR94" i="2"/>
  <c r="FR96" i="2"/>
  <c r="FR90" i="2"/>
  <c r="FR92" i="2"/>
  <c r="FR100" i="2"/>
  <c r="FR88" i="2"/>
  <c r="FR84" i="2"/>
  <c r="FR86" i="2"/>
  <c r="FR80" i="2"/>
  <c r="FR82" i="2"/>
  <c r="FR78" i="2"/>
  <c r="FR72" i="2"/>
  <c r="FR70" i="2"/>
  <c r="FR74" i="2"/>
  <c r="FR76" i="2"/>
  <c r="FR68" i="2"/>
  <c r="FR66" i="2"/>
  <c r="FQ203" i="2"/>
  <c r="FQ201" i="2"/>
  <c r="FQ205" i="2"/>
  <c r="FQ199" i="2"/>
  <c r="FQ187" i="2"/>
  <c r="FQ197" i="2"/>
  <c r="FQ183" i="2"/>
  <c r="FQ195" i="2"/>
  <c r="FQ179" i="2"/>
  <c r="FQ193" i="2"/>
  <c r="FQ185" i="2"/>
  <c r="FQ189" i="2"/>
  <c r="FQ191" i="2"/>
  <c r="FQ181" i="2"/>
  <c r="FQ167" i="2"/>
  <c r="FQ175" i="2"/>
  <c r="FQ177" i="2"/>
  <c r="FQ163" i="2"/>
  <c r="FQ171" i="2"/>
  <c r="FQ173" i="2"/>
  <c r="FQ169" i="2"/>
  <c r="FQ159" i="2"/>
  <c r="FQ157" i="2"/>
  <c r="FQ165" i="2"/>
  <c r="FQ155" i="2"/>
  <c r="FQ161" i="2"/>
  <c r="FQ153" i="2"/>
  <c r="FQ151" i="2"/>
  <c r="FQ120" i="2"/>
  <c r="FQ118" i="2"/>
  <c r="FQ114" i="2"/>
  <c r="FQ116" i="2"/>
  <c r="FQ112" i="2"/>
  <c r="FQ110" i="2"/>
  <c r="FQ108" i="2"/>
  <c r="FQ106" i="2"/>
  <c r="FQ104" i="2"/>
  <c r="FQ102" i="2"/>
  <c r="FQ100" i="2"/>
  <c r="FQ98" i="2"/>
  <c r="FQ96" i="2"/>
  <c r="FQ90" i="2"/>
  <c r="FQ94" i="2"/>
  <c r="FQ92" i="2"/>
  <c r="FQ88" i="2"/>
  <c r="FQ84" i="2"/>
  <c r="FQ86" i="2"/>
  <c r="FQ82" i="2"/>
  <c r="FQ80" i="2"/>
  <c r="FQ78" i="2"/>
  <c r="FQ76" i="2"/>
  <c r="FQ72" i="2"/>
  <c r="FQ70" i="2"/>
  <c r="FQ74" i="2"/>
  <c r="FQ68" i="2"/>
  <c r="FQ66" i="2"/>
  <c r="FP203" i="2"/>
  <c r="FP201" i="2"/>
  <c r="FP197" i="2"/>
  <c r="FP193" i="2"/>
  <c r="FP205" i="2"/>
  <c r="FP199" i="2"/>
  <c r="FP189" i="2"/>
  <c r="FP187" i="2"/>
  <c r="FP195" i="2"/>
  <c r="FP185" i="2"/>
  <c r="FP191" i="2"/>
  <c r="FP179" i="2"/>
  <c r="FP181" i="2"/>
  <c r="FP169" i="2"/>
  <c r="FP173" i="2"/>
  <c r="FP171" i="2"/>
  <c r="FP177" i="2"/>
  <c r="FP183" i="2"/>
  <c r="FP175" i="2"/>
  <c r="FP167" i="2"/>
  <c r="FP163" i="2"/>
  <c r="FP165" i="2"/>
  <c r="FP161" i="2"/>
  <c r="FP157" i="2"/>
  <c r="FP153" i="2"/>
  <c r="FP155" i="2"/>
  <c r="FP159" i="2"/>
  <c r="FP151" i="2"/>
  <c r="FP120" i="2"/>
  <c r="FP116" i="2"/>
  <c r="FP118" i="2"/>
  <c r="FP114" i="2"/>
  <c r="FP112" i="2"/>
  <c r="FP110" i="2"/>
  <c r="FP108" i="2"/>
  <c r="FP106" i="2"/>
  <c r="FP104" i="2"/>
  <c r="FP102" i="2"/>
  <c r="FP100" i="2"/>
  <c r="FP98" i="2"/>
  <c r="FP94" i="2"/>
  <c r="FP96" i="2"/>
  <c r="FP88" i="2"/>
  <c r="FP92" i="2"/>
  <c r="FP90" i="2"/>
  <c r="FP86" i="2"/>
  <c r="FP84" i="2"/>
  <c r="FP82" i="2"/>
  <c r="FP80" i="2"/>
  <c r="FP74" i="2"/>
  <c r="FP76" i="2"/>
  <c r="FP72" i="2"/>
  <c r="FP78" i="2"/>
  <c r="FP70" i="2"/>
  <c r="FP68" i="2"/>
  <c r="FP66" i="2"/>
  <c r="FO197" i="2"/>
  <c r="FO205" i="2"/>
  <c r="FO201" i="2"/>
  <c r="FO185" i="2"/>
  <c r="FO189" i="2"/>
  <c r="FO187" i="2"/>
  <c r="FO191" i="2"/>
  <c r="FO195" i="2"/>
  <c r="FO203" i="2"/>
  <c r="FO193" i="2"/>
  <c r="FO199" i="2"/>
  <c r="FO171" i="2"/>
  <c r="FO169" i="2"/>
  <c r="FO181" i="2"/>
  <c r="FO177" i="2"/>
  <c r="FO183" i="2"/>
  <c r="FO179" i="2"/>
  <c r="FO173" i="2"/>
  <c r="FO163" i="2"/>
  <c r="FO167" i="2"/>
  <c r="FO175" i="2"/>
  <c r="FO153" i="2"/>
  <c r="FO161" i="2"/>
  <c r="FO165" i="2"/>
  <c r="FO155" i="2"/>
  <c r="FO159" i="2"/>
  <c r="FO157" i="2"/>
  <c r="FO151" i="2"/>
  <c r="FO118" i="2"/>
  <c r="FO120" i="2"/>
  <c r="FO116" i="2"/>
  <c r="FO114" i="2"/>
  <c r="FO110" i="2"/>
  <c r="FO112" i="2"/>
  <c r="FO108" i="2"/>
  <c r="FO106" i="2"/>
  <c r="FO102" i="2"/>
  <c r="FO104" i="2"/>
  <c r="FO100" i="2"/>
  <c r="FO98" i="2"/>
  <c r="FO94" i="2"/>
  <c r="FO90" i="2"/>
  <c r="FO96" i="2"/>
  <c r="FO92" i="2"/>
  <c r="FO88" i="2"/>
  <c r="FO84" i="2"/>
  <c r="FO86" i="2"/>
  <c r="FO82" i="2"/>
  <c r="FO80" i="2"/>
  <c r="FO76" i="2"/>
  <c r="FO78" i="2"/>
  <c r="FO72" i="2"/>
  <c r="FO70" i="2"/>
  <c r="FO74" i="2"/>
  <c r="FO68" i="2"/>
  <c r="FO66" i="2"/>
  <c r="FN199" i="2"/>
  <c r="FN197" i="2"/>
  <c r="FN203" i="2"/>
  <c r="FN205" i="2"/>
  <c r="FN195" i="2"/>
  <c r="FN183" i="2"/>
  <c r="FN201" i="2"/>
  <c r="FN181" i="2"/>
  <c r="FN193" i="2"/>
  <c r="FN191" i="2"/>
  <c r="FN179" i="2"/>
  <c r="FN187" i="2"/>
  <c r="FN177" i="2"/>
  <c r="FN189" i="2"/>
  <c r="FN185" i="2"/>
  <c r="FN171" i="2"/>
  <c r="FN169" i="2"/>
  <c r="FN175" i="2"/>
  <c r="FN163" i="2"/>
  <c r="FN173" i="2"/>
  <c r="FN161" i="2"/>
  <c r="FN167" i="2"/>
  <c r="FN165" i="2"/>
  <c r="FN159" i="2"/>
  <c r="FN157" i="2"/>
  <c r="FN155" i="2"/>
  <c r="FN153" i="2"/>
  <c r="FN151" i="2"/>
  <c r="FN120" i="2"/>
  <c r="FN116" i="2"/>
  <c r="FN118" i="2"/>
  <c r="FN112" i="2"/>
  <c r="FN108" i="2"/>
  <c r="FN114" i="2"/>
  <c r="FN110" i="2"/>
  <c r="FN106" i="2"/>
  <c r="FN104" i="2"/>
  <c r="FN102" i="2"/>
  <c r="FN100" i="2"/>
  <c r="FN98" i="2"/>
  <c r="FN94" i="2"/>
  <c r="FN96" i="2"/>
  <c r="FN92" i="2"/>
  <c r="FN88" i="2"/>
  <c r="FN90" i="2"/>
  <c r="FN86" i="2"/>
  <c r="FN82" i="2"/>
  <c r="FN84" i="2"/>
  <c r="FN80" i="2"/>
  <c r="FN78" i="2"/>
  <c r="FN74" i="2"/>
  <c r="FN76" i="2"/>
  <c r="FN72" i="2"/>
  <c r="FN70" i="2"/>
  <c r="FN68" i="2"/>
  <c r="FN66" i="2"/>
  <c r="FM201" i="2"/>
  <c r="FM205" i="2"/>
  <c r="FM199" i="2"/>
  <c r="FM187" i="2"/>
  <c r="FM197" i="2"/>
  <c r="FM203" i="2"/>
  <c r="FM195" i="2"/>
  <c r="FM193" i="2"/>
  <c r="FM185" i="2"/>
  <c r="FM179" i="2"/>
  <c r="FM189" i="2"/>
  <c r="FM183" i="2"/>
  <c r="FM175" i="2"/>
  <c r="FM191" i="2"/>
  <c r="FM181" i="2"/>
  <c r="FM171" i="2"/>
  <c r="FM177" i="2"/>
  <c r="FM173" i="2"/>
  <c r="FM165" i="2"/>
  <c r="FM161" i="2"/>
  <c r="FM169" i="2"/>
  <c r="FM167" i="2"/>
  <c r="FM163" i="2"/>
  <c r="FM159" i="2"/>
  <c r="FM155" i="2"/>
  <c r="FM157" i="2"/>
  <c r="FM153" i="2"/>
  <c r="FM151" i="2"/>
  <c r="FM116" i="2"/>
  <c r="FM118" i="2"/>
  <c r="FM120" i="2"/>
  <c r="FM114" i="2"/>
  <c r="FM112" i="2"/>
  <c r="FM110" i="2"/>
  <c r="FM108" i="2"/>
  <c r="FM106" i="2"/>
  <c r="FM102" i="2"/>
  <c r="FM104" i="2"/>
  <c r="FM100" i="2"/>
  <c r="FM98" i="2"/>
  <c r="FM94" i="2"/>
  <c r="FM96" i="2"/>
  <c r="FM90" i="2"/>
  <c r="FM92" i="2"/>
  <c r="FM88" i="2"/>
  <c r="FM86" i="2"/>
  <c r="FM84" i="2"/>
  <c r="FM82" i="2"/>
  <c r="FM80" i="2"/>
  <c r="FM76" i="2"/>
  <c r="FM78" i="2"/>
  <c r="FM72" i="2"/>
  <c r="FM74" i="2"/>
  <c r="FM70" i="2"/>
  <c r="FM68" i="2"/>
  <c r="FM66" i="2"/>
  <c r="FL187" i="2"/>
  <c r="FL205" i="2"/>
  <c r="FL203" i="2"/>
  <c r="FL201" i="2"/>
  <c r="FL189" i="2"/>
  <c r="FL193" i="2"/>
  <c r="FL199" i="2"/>
  <c r="FL185" i="2"/>
  <c r="FL181" i="2"/>
  <c r="FL191" i="2"/>
  <c r="FL175" i="2"/>
  <c r="FL197" i="2"/>
  <c r="FL173" i="2"/>
  <c r="FL195" i="2"/>
  <c r="FL177" i="2"/>
  <c r="FL161" i="2"/>
  <c r="FL179" i="2"/>
  <c r="FL165" i="2"/>
  <c r="FL183" i="2"/>
  <c r="FL159" i="2"/>
  <c r="FL171" i="2"/>
  <c r="FL167" i="2"/>
  <c r="FL157" i="2"/>
  <c r="FL169" i="2"/>
  <c r="FL163" i="2"/>
  <c r="FL155" i="2"/>
  <c r="FL153" i="2"/>
  <c r="FL151" i="2"/>
  <c r="FL118" i="2"/>
  <c r="FL120" i="2"/>
  <c r="FL116" i="2"/>
  <c r="FL110" i="2"/>
  <c r="FL108" i="2"/>
  <c r="FL114" i="2"/>
  <c r="FL112" i="2"/>
  <c r="FL106" i="2"/>
  <c r="FL104" i="2"/>
  <c r="FL102" i="2"/>
  <c r="FL100" i="2"/>
  <c r="FL94" i="2"/>
  <c r="FL92" i="2"/>
  <c r="FL98" i="2"/>
  <c r="FL96" i="2"/>
  <c r="FL90" i="2"/>
  <c r="FL88" i="2"/>
  <c r="FL84" i="2"/>
  <c r="FL86" i="2"/>
  <c r="FL82" i="2"/>
  <c r="FL78" i="2"/>
  <c r="FL80" i="2"/>
  <c r="FL74" i="2"/>
  <c r="FL76" i="2"/>
  <c r="FL72" i="2"/>
  <c r="FL70" i="2"/>
  <c r="FL66" i="2"/>
  <c r="FL68" i="2"/>
  <c r="FK169" i="2"/>
  <c r="FK181" i="2"/>
  <c r="FK201" i="2"/>
  <c r="FK203" i="2"/>
  <c r="FK177" i="2"/>
  <c r="FK179" i="2"/>
  <c r="FK193" i="2"/>
  <c r="FK205" i="2"/>
  <c r="FK157" i="2"/>
  <c r="FK197" i="2"/>
  <c r="FK191" i="2"/>
  <c r="FK183" i="2"/>
  <c r="FK195" i="2"/>
  <c r="FK173" i="2"/>
  <c r="FK189" i="2"/>
  <c r="FK187" i="2"/>
  <c r="FK171" i="2"/>
  <c r="FK185" i="2"/>
  <c r="FK153" i="2"/>
  <c r="FK167" i="2"/>
  <c r="FK175" i="2"/>
  <c r="FK159" i="2"/>
  <c r="FK165" i="2"/>
  <c r="FK199" i="2"/>
  <c r="FK163" i="2"/>
  <c r="FK155" i="2"/>
  <c r="FK161" i="2"/>
  <c r="FK151" i="2"/>
  <c r="FK72" i="2"/>
  <c r="FK118" i="2"/>
  <c r="FK120" i="2"/>
  <c r="FK116" i="2"/>
  <c r="FK114" i="2"/>
  <c r="FK110" i="2"/>
  <c r="FK108" i="2"/>
  <c r="FK112" i="2"/>
  <c r="FK106" i="2"/>
  <c r="FK104" i="2"/>
  <c r="FK102" i="2"/>
  <c r="FK90" i="2"/>
  <c r="FK100" i="2"/>
  <c r="FK98" i="2"/>
  <c r="FK88" i="2"/>
  <c r="FK94" i="2"/>
  <c r="FK96" i="2"/>
  <c r="FK92" i="2"/>
  <c r="FK82" i="2"/>
  <c r="FK86" i="2"/>
  <c r="FK84" i="2"/>
  <c r="FK80" i="2"/>
  <c r="FK70" i="2"/>
  <c r="FK78" i="2"/>
  <c r="FK76" i="2"/>
  <c r="FK74" i="2"/>
  <c r="FK68" i="2"/>
  <c r="FK66" i="2"/>
  <c r="FJ195" i="2"/>
  <c r="FJ205" i="2"/>
  <c r="FJ201" i="2"/>
  <c r="FJ197" i="2"/>
  <c r="FJ169" i="2"/>
  <c r="FJ191" i="2"/>
  <c r="FJ193" i="2"/>
  <c r="FJ185" i="2"/>
  <c r="FJ189" i="2"/>
  <c r="FJ183" i="2"/>
  <c r="FJ177" i="2"/>
  <c r="FJ203" i="2"/>
  <c r="FJ179" i="2"/>
  <c r="FJ199" i="2"/>
  <c r="FJ173" i="2"/>
  <c r="FJ175" i="2"/>
  <c r="FJ171" i="2"/>
  <c r="FJ167" i="2"/>
  <c r="FJ187" i="2"/>
  <c r="FJ163" i="2"/>
  <c r="FJ165" i="2"/>
  <c r="FJ181" i="2"/>
  <c r="FJ161" i="2"/>
  <c r="FJ157" i="2"/>
  <c r="FJ153" i="2"/>
  <c r="FJ155" i="2"/>
  <c r="FJ159" i="2"/>
  <c r="FJ151" i="2"/>
  <c r="FJ114" i="2"/>
  <c r="FJ118" i="2"/>
  <c r="FJ120" i="2"/>
  <c r="FJ116" i="2"/>
  <c r="FJ100" i="2"/>
  <c r="FJ112" i="2"/>
  <c r="FJ108" i="2"/>
  <c r="FJ106" i="2"/>
  <c r="FJ110" i="2"/>
  <c r="FJ94" i="2"/>
  <c r="FJ104" i="2"/>
  <c r="FJ96" i="2"/>
  <c r="FJ86" i="2"/>
  <c r="FJ102" i="2"/>
  <c r="FJ90" i="2"/>
  <c r="FJ92" i="2"/>
  <c r="FJ98" i="2"/>
  <c r="FJ88" i="2"/>
  <c r="FJ80" i="2"/>
  <c r="FJ84" i="2"/>
  <c r="FJ76" i="2"/>
  <c r="FJ78" i="2"/>
  <c r="FJ82" i="2"/>
  <c r="FJ74" i="2"/>
  <c r="FJ72" i="2"/>
  <c r="FJ70" i="2"/>
  <c r="FJ68" i="2"/>
  <c r="FJ66" i="2"/>
  <c r="FI199" i="2"/>
  <c r="FI203" i="2"/>
  <c r="FI189" i="2"/>
  <c r="FI197" i="2"/>
  <c r="FI201" i="2"/>
  <c r="FI205" i="2"/>
  <c r="FI193" i="2"/>
  <c r="FI195" i="2"/>
  <c r="FI185" i="2"/>
  <c r="FI187" i="2"/>
  <c r="FI183" i="2"/>
  <c r="FI191" i="2"/>
  <c r="FI175" i="2"/>
  <c r="FI181" i="2"/>
  <c r="FI171" i="2"/>
  <c r="FI173" i="2"/>
  <c r="FI177" i="2"/>
  <c r="FI165" i="2"/>
  <c r="FI179" i="2"/>
  <c r="FI169" i="2"/>
  <c r="FI163" i="2"/>
  <c r="FI167" i="2"/>
  <c r="FI159" i="2"/>
  <c r="FI161" i="2"/>
  <c r="FI157" i="2"/>
  <c r="FI155" i="2"/>
  <c r="FI153" i="2"/>
  <c r="FI151" i="2"/>
  <c r="FI120" i="2"/>
  <c r="FI118" i="2"/>
  <c r="FI116" i="2"/>
  <c r="FI114" i="2"/>
  <c r="FI112" i="2"/>
  <c r="FI110" i="2"/>
  <c r="FI108" i="2"/>
  <c r="FI106" i="2"/>
  <c r="FI104" i="2"/>
  <c r="FI102" i="2"/>
  <c r="FI100" i="2"/>
  <c r="FI98" i="2"/>
  <c r="FI96" i="2"/>
  <c r="FI94" i="2"/>
  <c r="FI92" i="2"/>
  <c r="FI90" i="2"/>
  <c r="FI88" i="2"/>
  <c r="FI86" i="2"/>
  <c r="FI84" i="2"/>
  <c r="FI82" i="2"/>
  <c r="FI80" i="2"/>
  <c r="FI78" i="2"/>
  <c r="FI76" i="2"/>
  <c r="FI74" i="2"/>
  <c r="FI72" i="2"/>
  <c r="FI70" i="2"/>
  <c r="FI68" i="2"/>
  <c r="FI66" i="2"/>
  <c r="FH203" i="2"/>
  <c r="FH205" i="2"/>
  <c r="FH191" i="2"/>
  <c r="FH199" i="2"/>
  <c r="FH201" i="2"/>
  <c r="FH197" i="2"/>
  <c r="FH195" i="2"/>
  <c r="FH179" i="2"/>
  <c r="FH185" i="2"/>
  <c r="FH189" i="2"/>
  <c r="FH173" i="2"/>
  <c r="FH193" i="2"/>
  <c r="FH183" i="2"/>
  <c r="FH187" i="2"/>
  <c r="FH171" i="2"/>
  <c r="FH177" i="2"/>
  <c r="FH181" i="2"/>
  <c r="FH175" i="2"/>
  <c r="FH169" i="2"/>
  <c r="FH167" i="2"/>
  <c r="FH159" i="2"/>
  <c r="FH163" i="2"/>
  <c r="FH165" i="2"/>
  <c r="FH161" i="2"/>
  <c r="FH155" i="2"/>
  <c r="FH157" i="2"/>
  <c r="FH153" i="2"/>
  <c r="FH151" i="2"/>
  <c r="FH120" i="2"/>
  <c r="FH116" i="2"/>
  <c r="FH118" i="2"/>
  <c r="FH110" i="2"/>
  <c r="FH114" i="2"/>
  <c r="FH112" i="2"/>
  <c r="FH106" i="2"/>
  <c r="FH108" i="2"/>
  <c r="FH104" i="2"/>
  <c r="FH100" i="2"/>
  <c r="FH98" i="2"/>
  <c r="FH102" i="2"/>
  <c r="FH94" i="2"/>
  <c r="FH96" i="2"/>
  <c r="FH90" i="2"/>
  <c r="FH92" i="2"/>
  <c r="FH88" i="2"/>
  <c r="FH84" i="2"/>
  <c r="FH86" i="2"/>
  <c r="FH82" i="2"/>
  <c r="FH78" i="2"/>
  <c r="FH80" i="2"/>
  <c r="FH76" i="2"/>
  <c r="FH74" i="2"/>
  <c r="FH72" i="2"/>
  <c r="FH70" i="2"/>
  <c r="FH68" i="2"/>
  <c r="FH66" i="2"/>
  <c r="FG153" i="2"/>
  <c r="FG169" i="2"/>
  <c r="FG189" i="2"/>
  <c r="FG195" i="2"/>
  <c r="FG205" i="2"/>
  <c r="FG167" i="2"/>
  <c r="FG161" i="2"/>
  <c r="FG203" i="2"/>
  <c r="FG197" i="2"/>
  <c r="FG193" i="2"/>
  <c r="FG187" i="2"/>
  <c r="FG201" i="2"/>
  <c r="FG191" i="2"/>
  <c r="FG183" i="2"/>
  <c r="FG185" i="2"/>
  <c r="FG179" i="2"/>
  <c r="FG181" i="2"/>
  <c r="FG175" i="2"/>
  <c r="FG177" i="2"/>
  <c r="FG173" i="2"/>
  <c r="FG171" i="2"/>
  <c r="FG163" i="2"/>
  <c r="FG165" i="2"/>
  <c r="FG199" i="2"/>
  <c r="FG159" i="2"/>
  <c r="FG155" i="2"/>
  <c r="FG157" i="2"/>
  <c r="FG151" i="2"/>
  <c r="FG120" i="2"/>
  <c r="FG116" i="2"/>
  <c r="FG118" i="2"/>
  <c r="FG112" i="2"/>
  <c r="FG114" i="2"/>
  <c r="FG106" i="2"/>
  <c r="FG108" i="2"/>
  <c r="FG104" i="2"/>
  <c r="FG102" i="2"/>
  <c r="FG100" i="2"/>
  <c r="FG96" i="2"/>
  <c r="FG110" i="2"/>
  <c r="FG90" i="2"/>
  <c r="FG88" i="2"/>
  <c r="FG92" i="2"/>
  <c r="FG98" i="2"/>
  <c r="FG84" i="2"/>
  <c r="FG82" i="2"/>
  <c r="FG94" i="2"/>
  <c r="FG80" i="2"/>
  <c r="FG76" i="2"/>
  <c r="FG86" i="2"/>
  <c r="FG74" i="2"/>
  <c r="FG72" i="2"/>
  <c r="FG78" i="2"/>
  <c r="FG70" i="2"/>
  <c r="FG68" i="2"/>
  <c r="FG66" i="2"/>
  <c r="FF201" i="2"/>
  <c r="FF205" i="2"/>
  <c r="FF187" i="2"/>
  <c r="FF197" i="2"/>
  <c r="FF195" i="2"/>
  <c r="FF189" i="2"/>
  <c r="FF191" i="2"/>
  <c r="FF185" i="2"/>
  <c r="FF181" i="2"/>
  <c r="FF169" i="2"/>
  <c r="FF193" i="2"/>
  <c r="FF203" i="2"/>
  <c r="FF199" i="2"/>
  <c r="FF171" i="2"/>
  <c r="FF173" i="2"/>
  <c r="FF183" i="2"/>
  <c r="FF179" i="2"/>
  <c r="FF175" i="2"/>
  <c r="FF159" i="2"/>
  <c r="FF177" i="2"/>
  <c r="FF167" i="2"/>
  <c r="FF165" i="2"/>
  <c r="FF161" i="2"/>
  <c r="FF163" i="2"/>
  <c r="FF157" i="2"/>
  <c r="FF155" i="2"/>
  <c r="FF153" i="2"/>
  <c r="FF151" i="2"/>
  <c r="FF120" i="2"/>
  <c r="FF114" i="2"/>
  <c r="FF118" i="2"/>
  <c r="FF116" i="2"/>
  <c r="FF112" i="2"/>
  <c r="FF110" i="2"/>
  <c r="FF108" i="2"/>
  <c r="FF102" i="2"/>
  <c r="FF106" i="2"/>
  <c r="FF100" i="2"/>
  <c r="FF104" i="2"/>
  <c r="FF98" i="2"/>
  <c r="FF96" i="2"/>
  <c r="FF92" i="2"/>
  <c r="FF94" i="2"/>
  <c r="FF90" i="2"/>
  <c r="FF84" i="2"/>
  <c r="FF88" i="2"/>
  <c r="FF86" i="2"/>
  <c r="FF82" i="2"/>
  <c r="FF78" i="2"/>
  <c r="FF80" i="2"/>
  <c r="FF74" i="2"/>
  <c r="FF76" i="2"/>
  <c r="FF72" i="2"/>
  <c r="FF70" i="2"/>
  <c r="FF68" i="2"/>
  <c r="FF66" i="2"/>
  <c r="FE205" i="2"/>
  <c r="FE187" i="2"/>
  <c r="FE203" i="2"/>
  <c r="FE189" i="2"/>
  <c r="FE191" i="2"/>
  <c r="FE197" i="2"/>
  <c r="FE169" i="2"/>
  <c r="FE185" i="2"/>
  <c r="FE171" i="2"/>
  <c r="FE199" i="2"/>
  <c r="FE201" i="2"/>
  <c r="FE179" i="2"/>
  <c r="FE193" i="2"/>
  <c r="FE173" i="2"/>
  <c r="FE175" i="2"/>
  <c r="FE177" i="2"/>
  <c r="FE161" i="2"/>
  <c r="FE163" i="2"/>
  <c r="FE165" i="2"/>
  <c r="FE195" i="2"/>
  <c r="FE153" i="2"/>
  <c r="FE159" i="2"/>
  <c r="FE181" i="2"/>
  <c r="FE183" i="2"/>
  <c r="FE167" i="2"/>
  <c r="FE155" i="2"/>
  <c r="FE157" i="2"/>
  <c r="FE151" i="2"/>
  <c r="FE120" i="2"/>
  <c r="FE118" i="2"/>
  <c r="FE112" i="2"/>
  <c r="FE114" i="2"/>
  <c r="FE116" i="2"/>
  <c r="FE110" i="2"/>
  <c r="FE108" i="2"/>
  <c r="FE98" i="2"/>
  <c r="FE104" i="2"/>
  <c r="FE102" i="2"/>
  <c r="FE106" i="2"/>
  <c r="FE90" i="2"/>
  <c r="FE100" i="2"/>
  <c r="FE88" i="2"/>
  <c r="FE92" i="2"/>
  <c r="FE94" i="2"/>
  <c r="FE96" i="2"/>
  <c r="FE80" i="2"/>
  <c r="FE84" i="2"/>
  <c r="FE86" i="2"/>
  <c r="FE82" i="2"/>
  <c r="FE72" i="2"/>
  <c r="FE78" i="2"/>
  <c r="FE76" i="2"/>
  <c r="FE74" i="2"/>
  <c r="FE70" i="2"/>
  <c r="FE68" i="2"/>
  <c r="FE66" i="2"/>
  <c r="FD205" i="2"/>
  <c r="FD197" i="2"/>
  <c r="FD199" i="2"/>
  <c r="FD203" i="2"/>
  <c r="FD201" i="2"/>
  <c r="FD195" i="2"/>
  <c r="FD193" i="2"/>
  <c r="FD191" i="2"/>
  <c r="FD189" i="2"/>
  <c r="FD185" i="2"/>
  <c r="FD187" i="2"/>
  <c r="FD181" i="2"/>
  <c r="FD183" i="2"/>
  <c r="FD175" i="2"/>
  <c r="FD179" i="2"/>
  <c r="FD177" i="2"/>
  <c r="FD171" i="2"/>
  <c r="FD169" i="2"/>
  <c r="FD173" i="2"/>
  <c r="FD165" i="2"/>
  <c r="FD167" i="2"/>
  <c r="FD163" i="2"/>
  <c r="FD161" i="2"/>
  <c r="FD159" i="2"/>
  <c r="FD155" i="2"/>
  <c r="FD153" i="2"/>
  <c r="FD157" i="2"/>
  <c r="FD151" i="2"/>
  <c r="FD120" i="2"/>
  <c r="FD118" i="2"/>
  <c r="FD116" i="2"/>
  <c r="FD114" i="2"/>
  <c r="FD112" i="2"/>
  <c r="FD110" i="2"/>
  <c r="FD108" i="2"/>
  <c r="FD106" i="2"/>
  <c r="FD104" i="2"/>
  <c r="FD102" i="2"/>
  <c r="FD100" i="2"/>
  <c r="FD98" i="2"/>
  <c r="FD96" i="2"/>
  <c r="FD94" i="2"/>
  <c r="FD90" i="2"/>
  <c r="FD92" i="2"/>
  <c r="FD88" i="2"/>
  <c r="FD86" i="2"/>
  <c r="FD84" i="2"/>
  <c r="FD82" i="2"/>
  <c r="FD80" i="2"/>
  <c r="FD78" i="2"/>
  <c r="FD76" i="2"/>
  <c r="FD74" i="2"/>
  <c r="FD72" i="2"/>
  <c r="FD70" i="2"/>
  <c r="FD68" i="2"/>
  <c r="FD66" i="2"/>
  <c r="FC201" i="2"/>
  <c r="FC199" i="2"/>
  <c r="FC205" i="2"/>
  <c r="FC197" i="2"/>
  <c r="FC203" i="2"/>
  <c r="FC193" i="2"/>
  <c r="FC195" i="2"/>
  <c r="FC181" i="2"/>
  <c r="FC191" i="2"/>
  <c r="FC185" i="2"/>
  <c r="FC189" i="2"/>
  <c r="FC187" i="2"/>
  <c r="FC179" i="2"/>
  <c r="FC183" i="2"/>
  <c r="FC173" i="2"/>
  <c r="FC165" i="2"/>
  <c r="FC171" i="2"/>
  <c r="FC177" i="2"/>
  <c r="FC167" i="2"/>
  <c r="FC175" i="2"/>
  <c r="FC169" i="2"/>
  <c r="FC163" i="2"/>
  <c r="FC161" i="2"/>
  <c r="FC159" i="2"/>
  <c r="FC153" i="2"/>
  <c r="FC157" i="2"/>
  <c r="FC155" i="2"/>
  <c r="FC151" i="2"/>
  <c r="FC118" i="2"/>
  <c r="FC120" i="2"/>
  <c r="FC116" i="2"/>
  <c r="FC114" i="2"/>
  <c r="FC110" i="2"/>
  <c r="FC112" i="2"/>
  <c r="FC108" i="2"/>
  <c r="FC106" i="2"/>
  <c r="FC102" i="2"/>
  <c r="FC100" i="2"/>
  <c r="FC104" i="2"/>
  <c r="FC98" i="2"/>
  <c r="FC96" i="2"/>
  <c r="FC92" i="2"/>
  <c r="FC94" i="2"/>
  <c r="FC90" i="2"/>
  <c r="FC88" i="2"/>
  <c r="FC86" i="2"/>
  <c r="FC84" i="2"/>
  <c r="FC82" i="2"/>
  <c r="FC80" i="2"/>
  <c r="FC76" i="2"/>
  <c r="FC78" i="2"/>
  <c r="FC74" i="2"/>
  <c r="FC72" i="2"/>
  <c r="FC70" i="2"/>
  <c r="FC68" i="2"/>
  <c r="FC66" i="2"/>
  <c r="FB199" i="2"/>
  <c r="FB205" i="2"/>
  <c r="FB201" i="2"/>
  <c r="FB203" i="2"/>
  <c r="FB191" i="2"/>
  <c r="FB187" i="2"/>
  <c r="FB195" i="2"/>
  <c r="FB193" i="2"/>
  <c r="FB175" i="2"/>
  <c r="FB183" i="2"/>
  <c r="FB197" i="2"/>
  <c r="FB189" i="2"/>
  <c r="FB181" i="2"/>
  <c r="FB185" i="2"/>
  <c r="FB169" i="2"/>
  <c r="FB179" i="2"/>
  <c r="FB165" i="2"/>
  <c r="FB177" i="2"/>
  <c r="FB157" i="2"/>
  <c r="FB171" i="2"/>
  <c r="FB173" i="2"/>
  <c r="FB163" i="2"/>
  <c r="FB167" i="2"/>
  <c r="FB161" i="2"/>
  <c r="FB159" i="2"/>
  <c r="FB151" i="2"/>
  <c r="FB155" i="2"/>
  <c r="FB153" i="2"/>
  <c r="FB116" i="2"/>
  <c r="FB120" i="2"/>
  <c r="FB118" i="2"/>
  <c r="FB108" i="2"/>
  <c r="FB114" i="2"/>
  <c r="FB112" i="2"/>
  <c r="FB110" i="2"/>
  <c r="FB104" i="2"/>
  <c r="FB102" i="2"/>
  <c r="FB100" i="2"/>
  <c r="FB96" i="2"/>
  <c r="FB106" i="2"/>
  <c r="FB94" i="2"/>
  <c r="FB90" i="2"/>
  <c r="FB98" i="2"/>
  <c r="FB88" i="2"/>
  <c r="FB84" i="2"/>
  <c r="FB92" i="2"/>
  <c r="FB86" i="2"/>
  <c r="FB80" i="2"/>
  <c r="FB82" i="2"/>
  <c r="FB78" i="2"/>
  <c r="FB74" i="2"/>
  <c r="FB72" i="2"/>
  <c r="FB76" i="2"/>
  <c r="FB70" i="2"/>
  <c r="FB68" i="2"/>
  <c r="FB66" i="2"/>
  <c r="FA197" i="2"/>
  <c r="FA193" i="2"/>
  <c r="FA189" i="2"/>
  <c r="FA201" i="2"/>
  <c r="FA191" i="2"/>
  <c r="FA205" i="2"/>
  <c r="FA203" i="2"/>
  <c r="FA199" i="2"/>
  <c r="FA169" i="2"/>
  <c r="FA177" i="2"/>
  <c r="FA187" i="2"/>
  <c r="FA195" i="2"/>
  <c r="FA173" i="2"/>
  <c r="FA181" i="2"/>
  <c r="FA163" i="2"/>
  <c r="FA175" i="2"/>
  <c r="FA185" i="2"/>
  <c r="FA159" i="2"/>
  <c r="FA171" i="2"/>
  <c r="FA183" i="2"/>
  <c r="FA167" i="2"/>
  <c r="FA157" i="2"/>
  <c r="FA165" i="2"/>
  <c r="FA179" i="2"/>
  <c r="FA161" i="2"/>
  <c r="FA155" i="2"/>
  <c r="FA153" i="2"/>
  <c r="FA151" i="2"/>
  <c r="FA120" i="2"/>
  <c r="FA118" i="2"/>
  <c r="FA116" i="2"/>
  <c r="FA114" i="2"/>
  <c r="FA110" i="2"/>
  <c r="FA106" i="2"/>
  <c r="FA112" i="2"/>
  <c r="FA104" i="2"/>
  <c r="FA108" i="2"/>
  <c r="FA102" i="2"/>
  <c r="FA100" i="2"/>
  <c r="FA94" i="2"/>
  <c r="FA96" i="2"/>
  <c r="FA90" i="2"/>
  <c r="FA88" i="2"/>
  <c r="FA98" i="2"/>
  <c r="FA92" i="2"/>
  <c r="FA82" i="2"/>
  <c r="FA76" i="2"/>
  <c r="FA80" i="2"/>
  <c r="FA78" i="2"/>
  <c r="FA86" i="2"/>
  <c r="FA84" i="2"/>
  <c r="FA74" i="2"/>
  <c r="FA70" i="2"/>
  <c r="FA72" i="2"/>
  <c r="FA68" i="2"/>
  <c r="FA66" i="2"/>
  <c r="EZ201" i="2"/>
  <c r="EZ203" i="2"/>
  <c r="EZ193" i="2"/>
  <c r="EZ197" i="2"/>
  <c r="EZ205" i="2"/>
  <c r="EZ195" i="2"/>
  <c r="EZ183" i="2"/>
  <c r="EZ199" i="2"/>
  <c r="EZ185" i="2"/>
  <c r="EZ189" i="2"/>
  <c r="EZ191" i="2"/>
  <c r="EZ187" i="2"/>
  <c r="EZ179" i="2"/>
  <c r="EZ159" i="2"/>
  <c r="EZ175" i="2"/>
  <c r="EZ181" i="2"/>
  <c r="EZ163" i="2"/>
  <c r="EZ173" i="2"/>
  <c r="EZ161" i="2"/>
  <c r="EZ167" i="2"/>
  <c r="EZ177" i="2"/>
  <c r="EZ171" i="2"/>
  <c r="EZ157" i="2"/>
  <c r="EZ169" i="2"/>
  <c r="EZ165" i="2"/>
  <c r="EZ155" i="2"/>
  <c r="EZ151" i="2"/>
  <c r="EZ153" i="2"/>
  <c r="EZ118" i="2"/>
  <c r="EZ120" i="2"/>
  <c r="EZ112" i="2"/>
  <c r="EZ116" i="2"/>
  <c r="EZ108" i="2"/>
  <c r="EZ110" i="2"/>
  <c r="EZ114" i="2"/>
  <c r="EZ104" i="2"/>
  <c r="EZ106" i="2"/>
  <c r="EZ102" i="2"/>
  <c r="EZ98" i="2"/>
  <c r="EZ96" i="2"/>
  <c r="EZ100" i="2"/>
  <c r="EZ88" i="2"/>
  <c r="EZ90" i="2"/>
  <c r="EZ94" i="2"/>
  <c r="EZ92" i="2"/>
  <c r="EZ78" i="2"/>
  <c r="EZ76" i="2"/>
  <c r="EZ82" i="2"/>
  <c r="EZ84" i="2"/>
  <c r="EZ86" i="2"/>
  <c r="EZ80" i="2"/>
  <c r="EZ72" i="2"/>
  <c r="EZ74" i="2"/>
  <c r="EZ70" i="2"/>
  <c r="EZ68" i="2"/>
  <c r="EZ66" i="2"/>
  <c r="EY201" i="2"/>
  <c r="EY191" i="2"/>
  <c r="EY203" i="2"/>
  <c r="EY193" i="2"/>
  <c r="EY195" i="2"/>
  <c r="EY199" i="2"/>
  <c r="EY185" i="2"/>
  <c r="EY161" i="2"/>
  <c r="EY205" i="2"/>
  <c r="EY179" i="2"/>
  <c r="EY197" i="2"/>
  <c r="EY169" i="2"/>
  <c r="EY175" i="2"/>
  <c r="EY173" i="2"/>
  <c r="EY189" i="2"/>
  <c r="EY157" i="2"/>
  <c r="EY183" i="2"/>
  <c r="EY167" i="2"/>
  <c r="EY187" i="2"/>
  <c r="EY159" i="2"/>
  <c r="EY163" i="2"/>
  <c r="EY171" i="2"/>
  <c r="EY177" i="2"/>
  <c r="EY165" i="2"/>
  <c r="EY181" i="2"/>
  <c r="EY153" i="2"/>
  <c r="EY155" i="2"/>
  <c r="EY151" i="2"/>
  <c r="EY120" i="2"/>
  <c r="EY112" i="2"/>
  <c r="EY114" i="2"/>
  <c r="EY106" i="2"/>
  <c r="EY118" i="2"/>
  <c r="EY116" i="2"/>
  <c r="EY108" i="2"/>
  <c r="EY102" i="2"/>
  <c r="EY110" i="2"/>
  <c r="EY96" i="2"/>
  <c r="EY100" i="2"/>
  <c r="EY104" i="2"/>
  <c r="EY98" i="2"/>
  <c r="EY92" i="2"/>
  <c r="EY94" i="2"/>
  <c r="EY90" i="2"/>
  <c r="EY82" i="2"/>
  <c r="EY86" i="2"/>
  <c r="EY88" i="2"/>
  <c r="EY76" i="2"/>
  <c r="EY84" i="2"/>
  <c r="EY78" i="2"/>
  <c r="EY72" i="2"/>
  <c r="EY80" i="2"/>
  <c r="EY74" i="2"/>
  <c r="EY70" i="2"/>
  <c r="EY68" i="2"/>
  <c r="EY66" i="2"/>
  <c r="EX201" i="2"/>
  <c r="EX205" i="2"/>
  <c r="EX195" i="2"/>
  <c r="EX197" i="2"/>
  <c r="EX187" i="2"/>
  <c r="EX179" i="2"/>
  <c r="EX191" i="2"/>
  <c r="EX193" i="2"/>
  <c r="EX181" i="2"/>
  <c r="EX183" i="2"/>
  <c r="EX199" i="2"/>
  <c r="EX203" i="2"/>
  <c r="EX189" i="2"/>
  <c r="EX169" i="2"/>
  <c r="EX173" i="2"/>
  <c r="EX185" i="2"/>
  <c r="EX175" i="2"/>
  <c r="EX177" i="2"/>
  <c r="EX165" i="2"/>
  <c r="EX167" i="2"/>
  <c r="EX171" i="2"/>
  <c r="EX159" i="2"/>
  <c r="EX161" i="2"/>
  <c r="EX163" i="2"/>
  <c r="EX157" i="2"/>
  <c r="EX155" i="2"/>
  <c r="EX153" i="2"/>
  <c r="EX151" i="2"/>
  <c r="EX120" i="2"/>
  <c r="EX118" i="2"/>
  <c r="EX114" i="2"/>
  <c r="EX116" i="2"/>
  <c r="EX112" i="2"/>
  <c r="EX110" i="2"/>
  <c r="EX106" i="2"/>
  <c r="EX108" i="2"/>
  <c r="EX104" i="2"/>
  <c r="EX102" i="2"/>
  <c r="EX100" i="2"/>
  <c r="EX96" i="2"/>
  <c r="EX98" i="2"/>
  <c r="EX88" i="2"/>
  <c r="EX94" i="2"/>
  <c r="EX90" i="2"/>
  <c r="EX92" i="2"/>
  <c r="EX82" i="2"/>
  <c r="EX84" i="2"/>
  <c r="EX86" i="2"/>
  <c r="EX76" i="2"/>
  <c r="EX78" i="2"/>
  <c r="EX72" i="2"/>
  <c r="EX80" i="2"/>
  <c r="EX74" i="2"/>
  <c r="EX70" i="2"/>
  <c r="EX66" i="2"/>
  <c r="EX68" i="2"/>
  <c r="EW193" i="2"/>
  <c r="EW199" i="2"/>
  <c r="EW189" i="2"/>
  <c r="EW205" i="2"/>
  <c r="EW179" i="2"/>
  <c r="EW197" i="2"/>
  <c r="EW203" i="2"/>
  <c r="EW201" i="2"/>
  <c r="EW191" i="2"/>
  <c r="EW177" i="2"/>
  <c r="EW187" i="2"/>
  <c r="EW195" i="2"/>
  <c r="EW183" i="2"/>
  <c r="EW171" i="2"/>
  <c r="EW175" i="2"/>
  <c r="EW181" i="2"/>
  <c r="EW185" i="2"/>
  <c r="EW173" i="2"/>
  <c r="EW169" i="2"/>
  <c r="EW167" i="2"/>
  <c r="EW165" i="2"/>
  <c r="EW163" i="2"/>
  <c r="EW161" i="2"/>
  <c r="EW159" i="2"/>
  <c r="EW157" i="2"/>
  <c r="EW153" i="2"/>
  <c r="EW155" i="2"/>
  <c r="EW151" i="2"/>
  <c r="EW118" i="2"/>
  <c r="EW120" i="2"/>
  <c r="EW112" i="2"/>
  <c r="EW116" i="2"/>
  <c r="EW114" i="2"/>
  <c r="EW110" i="2"/>
  <c r="EW108" i="2"/>
  <c r="EW106" i="2"/>
  <c r="EW104" i="2"/>
  <c r="EW102" i="2"/>
  <c r="EW100" i="2"/>
  <c r="EW98" i="2"/>
  <c r="EW96" i="2"/>
  <c r="EW94" i="2"/>
  <c r="EW90" i="2"/>
  <c r="EW92" i="2"/>
  <c r="EW88" i="2"/>
  <c r="EW86" i="2"/>
  <c r="EW84" i="2"/>
  <c r="EW82" i="2"/>
  <c r="EW80" i="2"/>
  <c r="EW76" i="2"/>
  <c r="EW78" i="2"/>
  <c r="EW72" i="2"/>
  <c r="EW74" i="2"/>
  <c r="EW70" i="2"/>
  <c r="EW68" i="2"/>
  <c r="EW66" i="2"/>
  <c r="EV191" i="2"/>
  <c r="EV205" i="2"/>
  <c r="EV199" i="2"/>
  <c r="EV183" i="2"/>
  <c r="EV193" i="2"/>
  <c r="EV189" i="2"/>
  <c r="EV203" i="2"/>
  <c r="EV201" i="2"/>
  <c r="EV185" i="2"/>
  <c r="EV195" i="2"/>
  <c r="EV181" i="2"/>
  <c r="EV173" i="2"/>
  <c r="EV175" i="2"/>
  <c r="EV187" i="2"/>
  <c r="EV197" i="2"/>
  <c r="EV177" i="2"/>
  <c r="EV179" i="2"/>
  <c r="EV171" i="2"/>
  <c r="EV167" i="2"/>
  <c r="EV169" i="2"/>
  <c r="EV165" i="2"/>
  <c r="EV163" i="2"/>
  <c r="EV159" i="2"/>
  <c r="EV161" i="2"/>
  <c r="EV157" i="2"/>
  <c r="EV153" i="2"/>
  <c r="EV155" i="2"/>
  <c r="EV151" i="2"/>
  <c r="EV120" i="2"/>
  <c r="EV118" i="2"/>
  <c r="EV116" i="2"/>
  <c r="EV114" i="2"/>
  <c r="EV110" i="2"/>
  <c r="EV108" i="2"/>
  <c r="EV112" i="2"/>
  <c r="EV104" i="2"/>
  <c r="EV106" i="2"/>
  <c r="EV100" i="2"/>
  <c r="EV102" i="2"/>
  <c r="EV98" i="2"/>
  <c r="EV88" i="2"/>
  <c r="EV96" i="2"/>
  <c r="EV90" i="2"/>
  <c r="EV94" i="2"/>
  <c r="EV92" i="2"/>
  <c r="EV86" i="2"/>
  <c r="EV84" i="2"/>
  <c r="EV82" i="2"/>
  <c r="EV72" i="2"/>
  <c r="EV78" i="2"/>
  <c r="EV74" i="2"/>
  <c r="EV80" i="2"/>
  <c r="EV70" i="2"/>
  <c r="EV76" i="2"/>
  <c r="EV68" i="2"/>
  <c r="EV66" i="2"/>
  <c r="EU205" i="2"/>
  <c r="EU201" i="2"/>
  <c r="EU203" i="2"/>
  <c r="EU197" i="2"/>
  <c r="EU199" i="2"/>
  <c r="EU195" i="2"/>
  <c r="EU193" i="2"/>
  <c r="EU191" i="2"/>
  <c r="EU189" i="2"/>
  <c r="EU185" i="2"/>
  <c r="EU187" i="2"/>
  <c r="EU183" i="2"/>
  <c r="EU179" i="2"/>
  <c r="EU181" i="2"/>
  <c r="EU177" i="2"/>
  <c r="EU175" i="2"/>
  <c r="EU173" i="2"/>
  <c r="EU171" i="2"/>
  <c r="EU169" i="2"/>
  <c r="EU163" i="2"/>
  <c r="EU167" i="2"/>
  <c r="EU161" i="2"/>
  <c r="EU165" i="2"/>
  <c r="EU159" i="2"/>
  <c r="EU157" i="2"/>
  <c r="EU155" i="2"/>
  <c r="EU153" i="2"/>
  <c r="EU151" i="2"/>
  <c r="EU120" i="2"/>
  <c r="EU116" i="2"/>
  <c r="EU118" i="2"/>
  <c r="EU114" i="2"/>
  <c r="EU112" i="2"/>
  <c r="EU110" i="2"/>
  <c r="EU106" i="2"/>
  <c r="EU108" i="2"/>
  <c r="EU104" i="2"/>
  <c r="EU102" i="2"/>
  <c r="EU100" i="2"/>
  <c r="EU98" i="2"/>
  <c r="EU96" i="2"/>
  <c r="EU94" i="2"/>
  <c r="EU90" i="2"/>
  <c r="EU92" i="2"/>
  <c r="EU88" i="2"/>
  <c r="EU86" i="2"/>
  <c r="EU84" i="2"/>
  <c r="EU82" i="2"/>
  <c r="EU78" i="2"/>
  <c r="EU80" i="2"/>
  <c r="EU76" i="2"/>
  <c r="EU74" i="2"/>
  <c r="EU72" i="2"/>
  <c r="EU70" i="2"/>
  <c r="EU68" i="2"/>
  <c r="EU66" i="2"/>
  <c r="ET193" i="2"/>
  <c r="ET201" i="2"/>
  <c r="ET185" i="2"/>
  <c r="ET205" i="2"/>
  <c r="ET203" i="2"/>
  <c r="ET187" i="2"/>
  <c r="ET179" i="2"/>
  <c r="ET197" i="2"/>
  <c r="ET183" i="2"/>
  <c r="ET173" i="2"/>
  <c r="ET189" i="2"/>
  <c r="ET161" i="2"/>
  <c r="ET195" i="2"/>
  <c r="ET177" i="2"/>
  <c r="ET165" i="2"/>
  <c r="ET191" i="2"/>
  <c r="ET171" i="2"/>
  <c r="ET199" i="2"/>
  <c r="ET175" i="2"/>
  <c r="ET181" i="2"/>
  <c r="ET169" i="2"/>
  <c r="ET159" i="2"/>
  <c r="ET155" i="2"/>
  <c r="ET157" i="2"/>
  <c r="ET163" i="2"/>
  <c r="ET167" i="2"/>
  <c r="ET153" i="2"/>
  <c r="ET151" i="2"/>
  <c r="ET116" i="2"/>
  <c r="ET112" i="2"/>
  <c r="ET120" i="2"/>
  <c r="ET114" i="2"/>
  <c r="ET106" i="2"/>
  <c r="ET118" i="2"/>
  <c r="ET108" i="2"/>
  <c r="ET110" i="2"/>
  <c r="ET104" i="2"/>
  <c r="ET102" i="2"/>
  <c r="ET100" i="2"/>
  <c r="ET98" i="2"/>
  <c r="ET96" i="2"/>
  <c r="ET94" i="2"/>
  <c r="ET92" i="2"/>
  <c r="ET90" i="2"/>
  <c r="ET82" i="2"/>
  <c r="ET88" i="2"/>
  <c r="ET86" i="2"/>
  <c r="ET80" i="2"/>
  <c r="ET78" i="2"/>
  <c r="ET84" i="2"/>
  <c r="ET74" i="2"/>
  <c r="ET76" i="2"/>
  <c r="ET72" i="2"/>
  <c r="ET70" i="2"/>
  <c r="ET68" i="2"/>
  <c r="ET66" i="2"/>
  <c r="ES191" i="2"/>
  <c r="ES195" i="2"/>
  <c r="ES199" i="2"/>
  <c r="ES203" i="2"/>
  <c r="ES189" i="2"/>
  <c r="ES171" i="2"/>
  <c r="ES185" i="2"/>
  <c r="ES205" i="2"/>
  <c r="ES197" i="2"/>
  <c r="ES167" i="2"/>
  <c r="ES177" i="2"/>
  <c r="ES201" i="2"/>
  <c r="ES193" i="2"/>
  <c r="ES165" i="2"/>
  <c r="ES183" i="2"/>
  <c r="ES175" i="2"/>
  <c r="ES173" i="2"/>
  <c r="ES157" i="2"/>
  <c r="ES169" i="2"/>
  <c r="ES187" i="2"/>
  <c r="ES181" i="2"/>
  <c r="ES161" i="2"/>
  <c r="ES179" i="2"/>
  <c r="ES159" i="2"/>
  <c r="ES163" i="2"/>
  <c r="ES155" i="2"/>
  <c r="ES153" i="2"/>
  <c r="ES151" i="2"/>
  <c r="ES118" i="2"/>
  <c r="ES120" i="2"/>
  <c r="ES114" i="2"/>
  <c r="ES112" i="2"/>
  <c r="ES116" i="2"/>
  <c r="ES110" i="2"/>
  <c r="ES108" i="2"/>
  <c r="ES106" i="2"/>
  <c r="ES104" i="2"/>
  <c r="ES102" i="2"/>
  <c r="ES100" i="2"/>
  <c r="ES96" i="2"/>
  <c r="ES98" i="2"/>
  <c r="ES90" i="2"/>
  <c r="ES92" i="2"/>
  <c r="ES88" i="2"/>
  <c r="ES94" i="2"/>
  <c r="ES86" i="2"/>
  <c r="ES84" i="2"/>
  <c r="ES80" i="2"/>
  <c r="ES82" i="2"/>
  <c r="ES72" i="2"/>
  <c r="ES76" i="2"/>
  <c r="ES78" i="2"/>
  <c r="ES74" i="2"/>
  <c r="ES70" i="2"/>
  <c r="ES68" i="2"/>
  <c r="ES66" i="2"/>
  <c r="ER203" i="2"/>
  <c r="ER179" i="2"/>
  <c r="ER197" i="2"/>
  <c r="ER195" i="2"/>
  <c r="ER205" i="2"/>
  <c r="ER201" i="2"/>
  <c r="ER199" i="2"/>
  <c r="ER191" i="2"/>
  <c r="ER193" i="2"/>
  <c r="ER171" i="2"/>
  <c r="ER189" i="2"/>
  <c r="ER185" i="2"/>
  <c r="ER187" i="2"/>
  <c r="ER183" i="2"/>
  <c r="ER169" i="2"/>
  <c r="ER167" i="2"/>
  <c r="ER181" i="2"/>
  <c r="ER177" i="2"/>
  <c r="ER165" i="2"/>
  <c r="ER173" i="2"/>
  <c r="ER161" i="2"/>
  <c r="ER175" i="2"/>
  <c r="ER163" i="2"/>
  <c r="ER159" i="2"/>
  <c r="ER157" i="2"/>
  <c r="ER155" i="2"/>
  <c r="ER153" i="2"/>
  <c r="ER151" i="2"/>
  <c r="ER120" i="2"/>
  <c r="ER116" i="2"/>
  <c r="ER118" i="2"/>
  <c r="ER114" i="2"/>
  <c r="ER112" i="2"/>
  <c r="ER110" i="2"/>
  <c r="ER108" i="2"/>
  <c r="ER106" i="2"/>
  <c r="ER102" i="2"/>
  <c r="ER104" i="2"/>
  <c r="ER100" i="2"/>
  <c r="ER96" i="2"/>
  <c r="ER92" i="2"/>
  <c r="ER98" i="2"/>
  <c r="ER94" i="2"/>
  <c r="ER88" i="2"/>
  <c r="ER90" i="2"/>
  <c r="ER86" i="2"/>
  <c r="ER84" i="2"/>
  <c r="ER80" i="2"/>
  <c r="ER76" i="2"/>
  <c r="ER82" i="2"/>
  <c r="ER74" i="2"/>
  <c r="ER78" i="2"/>
  <c r="ER72" i="2"/>
  <c r="ER70" i="2"/>
  <c r="ER68" i="2"/>
  <c r="ER66" i="2"/>
  <c r="EQ193" i="2"/>
  <c r="EQ185" i="2"/>
  <c r="EQ183" i="2"/>
  <c r="EQ203" i="2"/>
  <c r="EQ205" i="2"/>
  <c r="EQ201" i="2"/>
  <c r="EQ197" i="2"/>
  <c r="EQ191" i="2"/>
  <c r="EQ173" i="2"/>
  <c r="EQ195" i="2"/>
  <c r="EQ187" i="2"/>
  <c r="EQ181" i="2"/>
  <c r="EQ199" i="2"/>
  <c r="EQ167" i="2"/>
  <c r="EQ177" i="2"/>
  <c r="EQ179" i="2"/>
  <c r="EQ165" i="2"/>
  <c r="EQ175" i="2"/>
  <c r="EQ189" i="2"/>
  <c r="EQ163" i="2"/>
  <c r="EQ161" i="2"/>
  <c r="EQ171" i="2"/>
  <c r="EQ169" i="2"/>
  <c r="EQ159" i="2"/>
  <c r="EQ157" i="2"/>
  <c r="EQ151" i="2"/>
  <c r="EQ155" i="2"/>
  <c r="EQ153" i="2"/>
  <c r="EQ118" i="2"/>
  <c r="EQ116" i="2"/>
  <c r="EQ120" i="2"/>
  <c r="EQ114" i="2"/>
  <c r="EQ112" i="2"/>
  <c r="EQ110" i="2"/>
  <c r="EQ106" i="2"/>
  <c r="EQ108" i="2"/>
  <c r="EQ104" i="2"/>
  <c r="EQ102" i="2"/>
  <c r="EQ100" i="2"/>
  <c r="EQ98" i="2"/>
  <c r="EQ94" i="2"/>
  <c r="EQ96" i="2"/>
  <c r="EQ92" i="2"/>
  <c r="EQ90" i="2"/>
  <c r="EQ88" i="2"/>
  <c r="EQ86" i="2"/>
  <c r="EQ84" i="2"/>
  <c r="EQ82" i="2"/>
  <c r="EQ78" i="2"/>
  <c r="EQ80" i="2"/>
  <c r="EQ76" i="2"/>
  <c r="EQ74" i="2"/>
  <c r="EQ72" i="2"/>
  <c r="EQ70" i="2"/>
  <c r="EQ68" i="2"/>
  <c r="EQ66" i="2"/>
  <c r="EP195" i="2"/>
  <c r="EP205" i="2"/>
  <c r="EP193" i="2"/>
  <c r="EP201" i="2"/>
  <c r="EP177" i="2"/>
  <c r="EP197" i="2"/>
  <c r="EP185" i="2"/>
  <c r="EP183" i="2"/>
  <c r="EP187" i="2"/>
  <c r="EP169" i="2"/>
  <c r="EP189" i="2"/>
  <c r="EP191" i="2"/>
  <c r="EP199" i="2"/>
  <c r="EP171" i="2"/>
  <c r="EP181" i="2"/>
  <c r="EP161" i="2"/>
  <c r="EP203" i="2"/>
  <c r="EP173" i="2"/>
  <c r="EP175" i="2"/>
  <c r="EP163" i="2"/>
  <c r="EP165" i="2"/>
  <c r="EP179" i="2"/>
  <c r="EP167" i="2"/>
  <c r="EP157" i="2"/>
  <c r="EP159" i="2"/>
  <c r="EP153" i="2"/>
  <c r="EP151" i="2"/>
  <c r="EP155" i="2"/>
  <c r="EP120" i="2"/>
  <c r="EP116" i="2"/>
  <c r="EP118" i="2"/>
  <c r="EP112" i="2"/>
  <c r="EP114" i="2"/>
  <c r="EP110" i="2"/>
  <c r="EP108" i="2"/>
  <c r="EP106" i="2"/>
  <c r="EP104" i="2"/>
  <c r="EP102" i="2"/>
  <c r="EP100" i="2"/>
  <c r="EP98" i="2"/>
  <c r="EP96" i="2"/>
  <c r="EP94" i="2"/>
  <c r="EP92" i="2"/>
  <c r="EP90" i="2"/>
  <c r="EP86" i="2"/>
  <c r="EP88" i="2"/>
  <c r="EP84" i="2"/>
  <c r="EP82" i="2"/>
  <c r="EP76" i="2"/>
  <c r="EP80" i="2"/>
  <c r="EP78" i="2"/>
  <c r="EP74" i="2"/>
  <c r="EP72" i="2"/>
  <c r="EP70" i="2"/>
  <c r="EP68" i="2"/>
  <c r="EP66" i="2"/>
  <c r="EO189" i="2"/>
  <c r="EO195" i="2"/>
  <c r="EO201" i="2"/>
  <c r="EO179" i="2"/>
  <c r="EO205" i="2"/>
  <c r="EO171" i="2"/>
  <c r="EO185" i="2"/>
  <c r="EO175" i="2"/>
  <c r="EO199" i="2"/>
  <c r="EO187" i="2"/>
  <c r="EO181" i="2"/>
  <c r="EO203" i="2"/>
  <c r="EO197" i="2"/>
  <c r="EO173" i="2"/>
  <c r="EO177" i="2"/>
  <c r="EO165" i="2"/>
  <c r="EO191" i="2"/>
  <c r="EO169" i="2"/>
  <c r="EO183" i="2"/>
  <c r="EO193" i="2"/>
  <c r="EO163" i="2"/>
  <c r="EO167" i="2"/>
  <c r="EO159" i="2"/>
  <c r="EO155" i="2"/>
  <c r="EO157" i="2"/>
  <c r="EO161" i="2"/>
  <c r="EO151" i="2"/>
  <c r="EO153" i="2"/>
  <c r="EO120" i="2"/>
  <c r="EO118" i="2"/>
  <c r="EO116" i="2"/>
  <c r="EO114" i="2"/>
  <c r="EO112" i="2"/>
  <c r="EO108" i="2"/>
  <c r="EO110" i="2"/>
  <c r="EO104" i="2"/>
  <c r="EO106" i="2"/>
  <c r="EO100" i="2"/>
  <c r="EO102" i="2"/>
  <c r="EO94" i="2"/>
  <c r="EO98" i="2"/>
  <c r="EO96" i="2"/>
  <c r="EO88" i="2"/>
  <c r="EO92" i="2"/>
  <c r="EO90" i="2"/>
  <c r="EO86" i="2"/>
  <c r="EO84" i="2"/>
  <c r="EO82" i="2"/>
  <c r="EO80" i="2"/>
  <c r="EO76" i="2"/>
  <c r="EO74" i="2"/>
  <c r="EO72" i="2"/>
  <c r="EO78" i="2"/>
  <c r="EO70" i="2"/>
  <c r="EO68" i="2"/>
  <c r="EO66" i="2"/>
  <c r="EN177" i="2"/>
  <c r="EN189" i="2"/>
  <c r="EN187" i="2"/>
  <c r="EN199" i="2"/>
  <c r="EN197" i="2"/>
  <c r="EN181" i="2"/>
  <c r="EN203" i="2"/>
  <c r="EN183" i="2"/>
  <c r="EN195" i="2"/>
  <c r="EN185" i="2"/>
  <c r="EN179" i="2"/>
  <c r="EN205" i="2"/>
  <c r="EN167" i="2"/>
  <c r="EN191" i="2"/>
  <c r="EN193" i="2"/>
  <c r="EN171" i="2"/>
  <c r="EN201" i="2"/>
  <c r="EN163" i="2"/>
  <c r="EN173" i="2"/>
  <c r="EN169" i="2"/>
  <c r="EN175" i="2"/>
  <c r="EN165" i="2"/>
  <c r="EN155" i="2"/>
  <c r="EN159" i="2"/>
  <c r="EN151" i="2"/>
  <c r="EN161" i="2"/>
  <c r="EN157" i="2"/>
  <c r="EN153" i="2"/>
  <c r="EN120" i="2"/>
  <c r="EN118" i="2"/>
  <c r="EN116" i="2"/>
  <c r="EN114" i="2"/>
  <c r="EN110" i="2"/>
  <c r="EN112" i="2"/>
  <c r="EN108" i="2"/>
  <c r="EN106" i="2"/>
  <c r="EN104" i="2"/>
  <c r="EN102" i="2"/>
  <c r="EN100" i="2"/>
  <c r="EN98" i="2"/>
  <c r="EN94" i="2"/>
  <c r="EN96" i="2"/>
  <c r="EN90" i="2"/>
  <c r="EN92" i="2"/>
  <c r="EN88" i="2"/>
  <c r="EN86" i="2"/>
  <c r="EN84" i="2"/>
  <c r="EN82" i="2"/>
  <c r="EN80" i="2"/>
  <c r="EN76" i="2"/>
  <c r="EN78" i="2"/>
  <c r="EN72" i="2"/>
  <c r="EN74" i="2"/>
  <c r="EN70" i="2"/>
  <c r="EN68" i="2"/>
  <c r="EN66" i="2"/>
  <c r="EM201" i="2"/>
  <c r="EM153" i="2"/>
  <c r="EM189" i="2"/>
  <c r="EM197" i="2"/>
  <c r="EM151" i="2"/>
  <c r="EM155" i="2"/>
  <c r="EM183" i="2"/>
  <c r="EM193" i="2"/>
  <c r="EM161" i="2"/>
  <c r="EM191" i="2"/>
  <c r="EM205" i="2"/>
  <c r="EM165" i="2"/>
  <c r="EM195" i="2"/>
  <c r="EM159" i="2"/>
  <c r="EM179" i="2"/>
  <c r="EM173" i="2"/>
  <c r="EM199" i="2"/>
  <c r="EM157" i="2"/>
  <c r="EM203" i="2"/>
  <c r="EM177" i="2"/>
  <c r="EM185" i="2"/>
  <c r="EM169" i="2"/>
  <c r="EM163" i="2"/>
  <c r="EM187" i="2"/>
  <c r="EM181" i="2"/>
  <c r="EM167" i="2"/>
  <c r="EM175" i="2"/>
  <c r="EM171" i="2"/>
  <c r="EM118" i="2"/>
  <c r="EM120" i="2"/>
  <c r="EM114" i="2"/>
  <c r="EM96" i="2"/>
  <c r="EM112" i="2"/>
  <c r="EM116" i="2"/>
  <c r="EM106" i="2"/>
  <c r="EM108" i="2"/>
  <c r="EM110" i="2"/>
  <c r="EM104" i="2"/>
  <c r="EM98" i="2"/>
  <c r="EM94" i="2"/>
  <c r="EM92" i="2"/>
  <c r="EM90" i="2"/>
  <c r="EM86" i="2"/>
  <c r="EM102" i="2"/>
  <c r="EM88" i="2"/>
  <c r="EM100" i="2"/>
  <c r="EM84" i="2"/>
  <c r="EM82" i="2"/>
  <c r="EM78" i="2"/>
  <c r="EM80" i="2"/>
  <c r="EM74" i="2"/>
  <c r="EM72" i="2"/>
  <c r="EM76" i="2"/>
  <c r="EM70" i="2"/>
  <c r="EM68" i="2"/>
  <c r="EM66" i="2"/>
  <c r="JR205" i="2"/>
  <c r="JS203" i="2"/>
  <c r="JQ203" i="2"/>
  <c r="JR199" i="2"/>
  <c r="JR197" i="2"/>
  <c r="JR201" i="2" s="1"/>
  <c r="JS195" i="2"/>
  <c r="JQ195" i="2"/>
  <c r="JR191" i="2"/>
  <c r="JS189" i="2"/>
  <c r="JS193" i="2"/>
  <c r="JQ189" i="2"/>
  <c r="JQ193" i="2"/>
  <c r="JR185" i="2"/>
  <c r="JS183" i="2"/>
  <c r="JS187" i="2" s="1"/>
  <c r="JQ183" i="2"/>
  <c r="JR179" i="2"/>
  <c r="JS177" i="2"/>
  <c r="JS181" i="2" s="1"/>
  <c r="JQ177" i="2"/>
  <c r="JQ181" i="2" s="1"/>
  <c r="JR173" i="2"/>
  <c r="JS171" i="2"/>
  <c r="JQ171" i="2"/>
  <c r="JQ175" i="2" s="1"/>
  <c r="JR167" i="2"/>
  <c r="JS165" i="2"/>
  <c r="JS169" i="2"/>
  <c r="JQ165" i="2"/>
  <c r="JQ169" i="2"/>
  <c r="JR161" i="2"/>
  <c r="JS159" i="2"/>
  <c r="JQ159" i="2"/>
  <c r="JQ163" i="2"/>
  <c r="JS155" i="2"/>
  <c r="JR155" i="2"/>
  <c r="JQ155" i="2"/>
  <c r="JS153" i="2"/>
  <c r="JS157" i="2" s="1"/>
  <c r="JR153" i="2"/>
  <c r="JR159" i="2" s="1"/>
  <c r="JQ153" i="2"/>
  <c r="JQ161" i="2"/>
  <c r="JS151" i="2"/>
  <c r="JR151" i="2"/>
  <c r="JQ151" i="2"/>
  <c r="EL201" i="2"/>
  <c r="EL195" i="2"/>
  <c r="EL203" i="2"/>
  <c r="EL187" i="2"/>
  <c r="EL193" i="2"/>
  <c r="EL175" i="2"/>
  <c r="EL199" i="2"/>
  <c r="EL205" i="2"/>
  <c r="EL185" i="2"/>
  <c r="EL191" i="2"/>
  <c r="EL165" i="2"/>
  <c r="EL171" i="2"/>
  <c r="EL197" i="2"/>
  <c r="EL183" i="2"/>
  <c r="EL163" i="2"/>
  <c r="EL159" i="2"/>
  <c r="EL161" i="2"/>
  <c r="EL189" i="2"/>
  <c r="EL179" i="2"/>
  <c r="EL167" i="2"/>
  <c r="EL177" i="2"/>
  <c r="EL173" i="2"/>
  <c r="EL181" i="2"/>
  <c r="EL169" i="2"/>
  <c r="EL157" i="2"/>
  <c r="EL153" i="2"/>
  <c r="EL151" i="2"/>
  <c r="EL155" i="2"/>
  <c r="EK201" i="2"/>
  <c r="EK171" i="2"/>
  <c r="EK169" i="2"/>
  <c r="EK175" i="2"/>
  <c r="EK183" i="2"/>
  <c r="EK179" i="2"/>
  <c r="EK197" i="2"/>
  <c r="EK187" i="2"/>
  <c r="EL118" i="2"/>
  <c r="EL120" i="2"/>
  <c r="EL116" i="2"/>
  <c r="EL112" i="2"/>
  <c r="EL106" i="2"/>
  <c r="EL114" i="2"/>
  <c r="EL108" i="2"/>
  <c r="EL102" i="2"/>
  <c r="EL110" i="2"/>
  <c r="EL104" i="2"/>
  <c r="EL100" i="2"/>
  <c r="EL98" i="2"/>
  <c r="EL94" i="2"/>
  <c r="EL96" i="2"/>
  <c r="EL88" i="2"/>
  <c r="EL90" i="2"/>
  <c r="EL86" i="2"/>
  <c r="EL92" i="2"/>
  <c r="EL84" i="2"/>
  <c r="EL82" i="2"/>
  <c r="EL78" i="2"/>
  <c r="EL80" i="2"/>
  <c r="EL74" i="2"/>
  <c r="EL76" i="2"/>
  <c r="EL72" i="2"/>
  <c r="EL70" i="2"/>
  <c r="EL68" i="2"/>
  <c r="EL66" i="2"/>
  <c r="EK167" i="2"/>
  <c r="EK205" i="2"/>
  <c r="EK193" i="2"/>
  <c r="EK199" i="2"/>
  <c r="EK159" i="2"/>
  <c r="EK177" i="2"/>
  <c r="EK189" i="2"/>
  <c r="EK165" i="2"/>
  <c r="EK191" i="2"/>
  <c r="EK155" i="2"/>
  <c r="EK195" i="2"/>
  <c r="EK185" i="2"/>
  <c r="EK181" i="2"/>
  <c r="EK153" i="2"/>
  <c r="EK173" i="2"/>
  <c r="EK163" i="2"/>
  <c r="EK203" i="2"/>
  <c r="EK151" i="2"/>
  <c r="EK157" i="2"/>
  <c r="EK161" i="2"/>
  <c r="EK120" i="2"/>
  <c r="EK118" i="2"/>
  <c r="EK116" i="2"/>
  <c r="EK114" i="2"/>
  <c r="EK112" i="2"/>
  <c r="EK108" i="2"/>
  <c r="EK106" i="2"/>
  <c r="EK104" i="2"/>
  <c r="EK110" i="2"/>
  <c r="EK102" i="2"/>
  <c r="EK100" i="2"/>
  <c r="EK98" i="2"/>
  <c r="EK96" i="2"/>
  <c r="EK92" i="2"/>
  <c r="EK90" i="2"/>
  <c r="EK88" i="2"/>
  <c r="EK94" i="2"/>
  <c r="EK84" i="2"/>
  <c r="EK86" i="2"/>
  <c r="EK82" i="2"/>
  <c r="EK80" i="2"/>
  <c r="EK76" i="2"/>
  <c r="EK78" i="2"/>
  <c r="EK74" i="2"/>
  <c r="EK72" i="2"/>
  <c r="EK70" i="2"/>
  <c r="EK68" i="2"/>
  <c r="EK66" i="2"/>
  <c r="DZ203" i="2"/>
  <c r="DZ205" i="2"/>
  <c r="DZ193" i="2"/>
  <c r="DZ199" i="2"/>
  <c r="DZ195" i="2"/>
  <c r="DZ187" i="2"/>
  <c r="DZ197" i="2"/>
  <c r="DZ191" i="2"/>
  <c r="DZ201" i="2"/>
  <c r="DZ189" i="2"/>
  <c r="DZ181" i="2"/>
  <c r="DZ173" i="2"/>
  <c r="DZ185" i="2"/>
  <c r="DZ183" i="2"/>
  <c r="DZ177" i="2"/>
  <c r="DZ161" i="2"/>
  <c r="DZ163" i="2"/>
  <c r="DZ175" i="2"/>
  <c r="DZ169" i="2"/>
  <c r="DZ179" i="2"/>
  <c r="DZ165" i="2"/>
  <c r="DZ167" i="2"/>
  <c r="DZ157" i="2"/>
  <c r="DZ159" i="2"/>
  <c r="DZ171" i="2"/>
  <c r="DZ155" i="2"/>
  <c r="DZ153" i="2"/>
  <c r="DZ151" i="2"/>
  <c r="DZ118" i="2"/>
  <c r="DZ116" i="2"/>
  <c r="DZ120" i="2"/>
  <c r="DZ102" i="2"/>
  <c r="DZ106" i="2"/>
  <c r="DZ110" i="2"/>
  <c r="DZ114" i="2"/>
  <c r="DZ100" i="2"/>
  <c r="DZ108" i="2"/>
  <c r="DZ112" i="2"/>
  <c r="DZ104" i="2"/>
  <c r="DZ96" i="2"/>
  <c r="DZ98" i="2"/>
  <c r="DZ94" i="2"/>
  <c r="DZ92" i="2"/>
  <c r="DZ90" i="2"/>
  <c r="DZ84" i="2"/>
  <c r="DZ88" i="2"/>
  <c r="DZ82" i="2"/>
  <c r="DZ86" i="2"/>
  <c r="DZ78" i="2"/>
  <c r="DZ80" i="2"/>
  <c r="DZ76" i="2"/>
  <c r="DZ72" i="2"/>
  <c r="DZ74" i="2"/>
  <c r="DZ70" i="2"/>
  <c r="DZ68" i="2"/>
  <c r="DZ66" i="2"/>
  <c r="DY203" i="2"/>
  <c r="DY199" i="2"/>
  <c r="DY193" i="2"/>
  <c r="DY201" i="2"/>
  <c r="DY189" i="2"/>
  <c r="DY195" i="2"/>
  <c r="DY187" i="2"/>
  <c r="DY205" i="2"/>
  <c r="DY197" i="2"/>
  <c r="DY191" i="2"/>
  <c r="DY179" i="2"/>
  <c r="DY185" i="2"/>
  <c r="DY181" i="2"/>
  <c r="DY183" i="2"/>
  <c r="DY177" i="2"/>
  <c r="DY173" i="2"/>
  <c r="DY163" i="2"/>
  <c r="DY169" i="2"/>
  <c r="DY167" i="2"/>
  <c r="DY175" i="2"/>
  <c r="DY171" i="2"/>
  <c r="DY159" i="2"/>
  <c r="DY161" i="2"/>
  <c r="DY165" i="2"/>
  <c r="DY157" i="2"/>
  <c r="DY155" i="2"/>
  <c r="DY153" i="2"/>
  <c r="DY151" i="2"/>
  <c r="DY120" i="2"/>
  <c r="DY118" i="2"/>
  <c r="DY116" i="2"/>
  <c r="DY112" i="2"/>
  <c r="DY114" i="2"/>
  <c r="DY108" i="2"/>
  <c r="DY110" i="2"/>
  <c r="DY102" i="2"/>
  <c r="DY104" i="2"/>
  <c r="DY100" i="2"/>
  <c r="DY98" i="2"/>
  <c r="DY106" i="2"/>
  <c r="DY94" i="2"/>
  <c r="DY96" i="2"/>
  <c r="DY92" i="2"/>
  <c r="DY90" i="2"/>
  <c r="DY86" i="2"/>
  <c r="DY88" i="2"/>
  <c r="DY78" i="2"/>
  <c r="DY80" i="2"/>
  <c r="DY82" i="2"/>
  <c r="DY84" i="2"/>
  <c r="DY76" i="2"/>
  <c r="DY72" i="2"/>
  <c r="DY70" i="2"/>
  <c r="DY74" i="2"/>
  <c r="DY66" i="2"/>
  <c r="DY68" i="2"/>
  <c r="DX193" i="2"/>
  <c r="DX205" i="2"/>
  <c r="DX197" i="2"/>
  <c r="DX203" i="2"/>
  <c r="DX189" i="2"/>
  <c r="DX195" i="2"/>
  <c r="DX201" i="2"/>
  <c r="DX185" i="2"/>
  <c r="DX199" i="2"/>
  <c r="DX177" i="2"/>
  <c r="DX187" i="2"/>
  <c r="DX183" i="2"/>
  <c r="DX191" i="2"/>
  <c r="DX179" i="2"/>
  <c r="DX173" i="2"/>
  <c r="DX181" i="2"/>
  <c r="DX171" i="2"/>
  <c r="DX167" i="2"/>
  <c r="DX175" i="2"/>
  <c r="DX169" i="2"/>
  <c r="DX163" i="2"/>
  <c r="DX165" i="2"/>
  <c r="DX161" i="2"/>
  <c r="DX157" i="2"/>
  <c r="DX155" i="2"/>
  <c r="DX159" i="2"/>
  <c r="DX153" i="2"/>
  <c r="DX151" i="2"/>
  <c r="DX116" i="2"/>
  <c r="DX120" i="2"/>
  <c r="DX118" i="2"/>
  <c r="DX114" i="2"/>
  <c r="DX112" i="2"/>
  <c r="DX110" i="2"/>
  <c r="DX106" i="2"/>
  <c r="DX108" i="2"/>
  <c r="DX102" i="2"/>
  <c r="DX104" i="2"/>
  <c r="DX100" i="2"/>
  <c r="DX96" i="2"/>
  <c r="DX98" i="2"/>
  <c r="DX94" i="2"/>
  <c r="DX92" i="2"/>
  <c r="DX88" i="2"/>
  <c r="DX90" i="2"/>
  <c r="DX86" i="2"/>
  <c r="DX84" i="2"/>
  <c r="DX82" i="2"/>
  <c r="DX80" i="2"/>
  <c r="DX78" i="2"/>
  <c r="DX76" i="2"/>
  <c r="DX74" i="2"/>
  <c r="DX72" i="2"/>
  <c r="DX70" i="2"/>
  <c r="DX68" i="2"/>
  <c r="DX66" i="2"/>
  <c r="DW205" i="2"/>
  <c r="DW201" i="2"/>
  <c r="DW195" i="2"/>
  <c r="DW203" i="2"/>
  <c r="DW197" i="2"/>
  <c r="DW199" i="2"/>
  <c r="DW193" i="2"/>
  <c r="DW189" i="2"/>
  <c r="DW181" i="2"/>
  <c r="DW191" i="2"/>
  <c r="DW183" i="2"/>
  <c r="DW185" i="2"/>
  <c r="DW187" i="2"/>
  <c r="DW179" i="2"/>
  <c r="DW175" i="2"/>
  <c r="DW177" i="2"/>
  <c r="DW173" i="2"/>
  <c r="DW171" i="2"/>
  <c r="DW169" i="2"/>
  <c r="DW165" i="2"/>
  <c r="DW161" i="2"/>
  <c r="DW167" i="2"/>
  <c r="DW163" i="2"/>
  <c r="DW159" i="2"/>
  <c r="DW155" i="2"/>
  <c r="DW157" i="2"/>
  <c r="DW153" i="2"/>
  <c r="DW151" i="2"/>
  <c r="DW118" i="2"/>
  <c r="DW120" i="2"/>
  <c r="DW116" i="2"/>
  <c r="DW114" i="2"/>
  <c r="DW112" i="2"/>
  <c r="DW100" i="2"/>
  <c r="DW110" i="2"/>
  <c r="DW106" i="2"/>
  <c r="DW98" i="2"/>
  <c r="DW108" i="2"/>
  <c r="DW104" i="2"/>
  <c r="DW96" i="2"/>
  <c r="DW102" i="2"/>
  <c r="DW94" i="2"/>
  <c r="DW92" i="2"/>
  <c r="DW90" i="2"/>
  <c r="DW88" i="2"/>
  <c r="DW86" i="2"/>
  <c r="DW84" i="2"/>
  <c r="DW82" i="2"/>
  <c r="DW80" i="2"/>
  <c r="DW78" i="2"/>
  <c r="DW72" i="2"/>
  <c r="DW76" i="2"/>
  <c r="DW74" i="2"/>
  <c r="DW70" i="2"/>
  <c r="DW68" i="2"/>
  <c r="DW66" i="2"/>
  <c r="DV197" i="2"/>
  <c r="DV203" i="2"/>
  <c r="DV187" i="2"/>
  <c r="DV205" i="2"/>
  <c r="DV185" i="2"/>
  <c r="DV201" i="2"/>
  <c r="DV181" i="2"/>
  <c r="DV199" i="2"/>
  <c r="DV195" i="2"/>
  <c r="DV179" i="2"/>
  <c r="DV191" i="2"/>
  <c r="DV193" i="2"/>
  <c r="DV189" i="2"/>
  <c r="DV183" i="2"/>
  <c r="DV173" i="2"/>
  <c r="DV175" i="2"/>
  <c r="DV171" i="2"/>
  <c r="DV169" i="2"/>
  <c r="DV177" i="2"/>
  <c r="DV163" i="2"/>
  <c r="DV167" i="2"/>
  <c r="DV161" i="2"/>
  <c r="DV165" i="2"/>
  <c r="DV155" i="2"/>
  <c r="DV159" i="2"/>
  <c r="DV157" i="2"/>
  <c r="DV153" i="2"/>
  <c r="DV151" i="2"/>
  <c r="DV118" i="2"/>
  <c r="DV120" i="2"/>
  <c r="DV114" i="2"/>
  <c r="DV112" i="2"/>
  <c r="DV116" i="2"/>
  <c r="DV110" i="2"/>
  <c r="DV100" i="2"/>
  <c r="DV104" i="2"/>
  <c r="DV90" i="2"/>
  <c r="DV86" i="2"/>
  <c r="DV108" i="2"/>
  <c r="DV98" i="2"/>
  <c r="DV102" i="2"/>
  <c r="DV106" i="2"/>
  <c r="DV94" i="2"/>
  <c r="DV96" i="2"/>
  <c r="DV92" i="2"/>
  <c r="DV88" i="2"/>
  <c r="DV84" i="2"/>
  <c r="DV82" i="2"/>
  <c r="DV74" i="2"/>
  <c r="DV76" i="2"/>
  <c r="DV72" i="2"/>
  <c r="DV80" i="2"/>
  <c r="DV78" i="2"/>
  <c r="DV70" i="2"/>
  <c r="DV68" i="2"/>
  <c r="DV66" i="2"/>
  <c r="DU203" i="2"/>
  <c r="DU205" i="2"/>
  <c r="DU195" i="2"/>
  <c r="DU197" i="2"/>
  <c r="DU201" i="2"/>
  <c r="DU199" i="2"/>
  <c r="DU193" i="2"/>
  <c r="DU187" i="2"/>
  <c r="DU191" i="2"/>
  <c r="DU189" i="2"/>
  <c r="DU185" i="2"/>
  <c r="DU179" i="2"/>
  <c r="DU181" i="2"/>
  <c r="DU183" i="2"/>
  <c r="DU177" i="2"/>
  <c r="DU173" i="2"/>
  <c r="DU175" i="2"/>
  <c r="DU171" i="2"/>
  <c r="DU167" i="2"/>
  <c r="DU163" i="2"/>
  <c r="DU169" i="2"/>
  <c r="DU159" i="2"/>
  <c r="DU165" i="2"/>
  <c r="DU161" i="2"/>
  <c r="DU157" i="2"/>
  <c r="DU155" i="2"/>
  <c r="DU153" i="2"/>
  <c r="DU151" i="2"/>
  <c r="DU118" i="2"/>
  <c r="DU120" i="2"/>
  <c r="DU116" i="2"/>
  <c r="DU114" i="2"/>
  <c r="DU112" i="2"/>
  <c r="DU108" i="2"/>
  <c r="DU110" i="2"/>
  <c r="DU106" i="2"/>
  <c r="DU104" i="2"/>
  <c r="DU102" i="2"/>
  <c r="DU100" i="2"/>
  <c r="DU94" i="2"/>
  <c r="DU98" i="2"/>
  <c r="DU96" i="2"/>
  <c r="DU90" i="2"/>
  <c r="DU92" i="2"/>
  <c r="DU88" i="2"/>
  <c r="DU86" i="2"/>
  <c r="DU84" i="2"/>
  <c r="DU82" i="2"/>
  <c r="DU80" i="2"/>
  <c r="DU76" i="2"/>
  <c r="DU78" i="2"/>
  <c r="DU74" i="2"/>
  <c r="DU72" i="2"/>
  <c r="DU70" i="2"/>
  <c r="DU68" i="2"/>
  <c r="DU66" i="2"/>
  <c r="DT195" i="2"/>
  <c r="DT203" i="2"/>
  <c r="DT205" i="2"/>
  <c r="DT187" i="2"/>
  <c r="DT197" i="2"/>
  <c r="DT199" i="2"/>
  <c r="DT185" i="2"/>
  <c r="DT193" i="2"/>
  <c r="DT179" i="2"/>
  <c r="DT191" i="2"/>
  <c r="DT201" i="2"/>
  <c r="DT181" i="2"/>
  <c r="DT189" i="2"/>
  <c r="DT169" i="2"/>
  <c r="DT183" i="2"/>
  <c r="DT177" i="2"/>
  <c r="DT171" i="2"/>
  <c r="DT173" i="2"/>
  <c r="DT167" i="2"/>
  <c r="DT163" i="2"/>
  <c r="DT175" i="2"/>
  <c r="DT165" i="2"/>
  <c r="DT161" i="2"/>
  <c r="DT155" i="2"/>
  <c r="DT157" i="2"/>
  <c r="DT159" i="2"/>
  <c r="DT153" i="2"/>
  <c r="DT151" i="2"/>
  <c r="DT118" i="2"/>
  <c r="DT116" i="2"/>
  <c r="DT112" i="2"/>
  <c r="DT120" i="2"/>
  <c r="DT114" i="2"/>
  <c r="DT110" i="2"/>
  <c r="DT104" i="2"/>
  <c r="DT94" i="2"/>
  <c r="DT100" i="2"/>
  <c r="DT106" i="2"/>
  <c r="DT108" i="2"/>
  <c r="DT102" i="2"/>
  <c r="DT92" i="2"/>
  <c r="DT98" i="2"/>
  <c r="DT90" i="2"/>
  <c r="DT96" i="2"/>
  <c r="DT86" i="2"/>
  <c r="DT88" i="2"/>
  <c r="DT84" i="2"/>
  <c r="DT78" i="2"/>
  <c r="DT80" i="2"/>
  <c r="DT74" i="2"/>
  <c r="DT82" i="2"/>
  <c r="DT76" i="2"/>
  <c r="DT72" i="2"/>
  <c r="DT70" i="2"/>
  <c r="DT68" i="2"/>
  <c r="DT66" i="2"/>
  <c r="DS203" i="2"/>
  <c r="DS205" i="2"/>
  <c r="DS191" i="2"/>
  <c r="DS197" i="2"/>
  <c r="DS195" i="2"/>
  <c r="DS201" i="2"/>
  <c r="DS193" i="2"/>
  <c r="DS199" i="2"/>
  <c r="DS185" i="2"/>
  <c r="DS187" i="2"/>
  <c r="DS189" i="2"/>
  <c r="DS179" i="2"/>
  <c r="DS181" i="2"/>
  <c r="DS183" i="2"/>
  <c r="DS175" i="2"/>
  <c r="DS177" i="2"/>
  <c r="DS167" i="2"/>
  <c r="DS169" i="2"/>
  <c r="DS171" i="2"/>
  <c r="DS173" i="2"/>
  <c r="DS165" i="2"/>
  <c r="DS157" i="2"/>
  <c r="DS159" i="2"/>
  <c r="DS161" i="2"/>
  <c r="DS163" i="2"/>
  <c r="DS155" i="2"/>
  <c r="DS153" i="2"/>
  <c r="DS151" i="2"/>
  <c r="DS120" i="2"/>
  <c r="DS118" i="2"/>
  <c r="DS114" i="2"/>
  <c r="DS116" i="2"/>
  <c r="DS112" i="2"/>
  <c r="DS110" i="2"/>
  <c r="DS108" i="2"/>
  <c r="DS98" i="2"/>
  <c r="DS102" i="2"/>
  <c r="DS100" i="2"/>
  <c r="DS106" i="2"/>
  <c r="DS104" i="2"/>
  <c r="DS92" i="2"/>
  <c r="DS96" i="2"/>
  <c r="DS90" i="2"/>
  <c r="DS94" i="2"/>
  <c r="DS88" i="2"/>
  <c r="DS86" i="2"/>
  <c r="DS82" i="2"/>
  <c r="DS80" i="2"/>
  <c r="DS84" i="2"/>
  <c r="DS76" i="2"/>
  <c r="DS78" i="2"/>
  <c r="DS74" i="2"/>
  <c r="DS72" i="2"/>
  <c r="DS70" i="2"/>
  <c r="DS68" i="2"/>
  <c r="DS66" i="2"/>
  <c r="DR205" i="2"/>
  <c r="DR203" i="2"/>
  <c r="DR183" i="2"/>
  <c r="DR201" i="2"/>
  <c r="DR197" i="2"/>
  <c r="DR199" i="2"/>
  <c r="DR195" i="2"/>
  <c r="DR193" i="2"/>
  <c r="DR189" i="2"/>
  <c r="DR191" i="2"/>
  <c r="DR173" i="2"/>
  <c r="DR187" i="2"/>
  <c r="DR171" i="2"/>
  <c r="DR181" i="2"/>
  <c r="DR179" i="2"/>
  <c r="DR177" i="2"/>
  <c r="DR163" i="2"/>
  <c r="DR175" i="2"/>
  <c r="DR185" i="2"/>
  <c r="DR161" i="2"/>
  <c r="DR165" i="2"/>
  <c r="DR169" i="2"/>
  <c r="DR153" i="2"/>
  <c r="DR167" i="2"/>
  <c r="DR159" i="2"/>
  <c r="DR157" i="2"/>
  <c r="DR155" i="2"/>
  <c r="DR151" i="2"/>
  <c r="DR120" i="2"/>
  <c r="DR114" i="2"/>
  <c r="DR116" i="2"/>
  <c r="DR118" i="2"/>
  <c r="DR110" i="2"/>
  <c r="DR112" i="2"/>
  <c r="DR108" i="2"/>
  <c r="DR106" i="2"/>
  <c r="DR104" i="2"/>
  <c r="DR100" i="2"/>
  <c r="DR102" i="2"/>
  <c r="DR98" i="2"/>
  <c r="DR96" i="2"/>
  <c r="DR92" i="2"/>
  <c r="DR94" i="2"/>
  <c r="DR90" i="2"/>
  <c r="DR88" i="2"/>
  <c r="DR86" i="2"/>
  <c r="DR84" i="2"/>
  <c r="DR82" i="2"/>
  <c r="DR80" i="2"/>
  <c r="DR76" i="2"/>
  <c r="DR78" i="2"/>
  <c r="DR72" i="2"/>
  <c r="DR74" i="2"/>
  <c r="DR70" i="2"/>
  <c r="DR68" i="2"/>
  <c r="DR66" i="2"/>
  <c r="DQ197" i="2"/>
  <c r="DQ199" i="2"/>
  <c r="DQ205" i="2"/>
  <c r="DQ201" i="2"/>
  <c r="DQ179" i="2"/>
  <c r="DQ195" i="2"/>
  <c r="DQ191" i="2"/>
  <c r="DQ193" i="2"/>
  <c r="DQ173" i="2"/>
  <c r="DQ185" i="2"/>
  <c r="DQ187" i="2"/>
  <c r="DQ203" i="2"/>
  <c r="DQ189" i="2"/>
  <c r="DQ181" i="2"/>
  <c r="DQ177" i="2"/>
  <c r="DQ169" i="2"/>
  <c r="DQ175" i="2"/>
  <c r="DQ167" i="2"/>
  <c r="DQ171" i="2"/>
  <c r="DQ183" i="2"/>
  <c r="DQ165" i="2"/>
  <c r="DQ163" i="2"/>
  <c r="DQ161" i="2"/>
  <c r="DQ157" i="2"/>
  <c r="DQ155" i="2"/>
  <c r="DQ159" i="2"/>
  <c r="DQ153" i="2"/>
  <c r="DQ151" i="2"/>
  <c r="DQ112" i="2"/>
  <c r="DQ120" i="2"/>
  <c r="DQ116" i="2"/>
  <c r="DQ118" i="2"/>
  <c r="DQ114" i="2"/>
  <c r="DQ108" i="2"/>
  <c r="DQ110" i="2"/>
  <c r="DQ106" i="2"/>
  <c r="DQ104" i="2"/>
  <c r="DQ100" i="2"/>
  <c r="DQ102" i="2"/>
  <c r="DQ96" i="2"/>
  <c r="DQ98" i="2"/>
  <c r="DQ94" i="2"/>
  <c r="DQ92" i="2"/>
  <c r="DQ90" i="2"/>
  <c r="DQ88" i="2"/>
  <c r="DQ84" i="2"/>
  <c r="DQ86" i="2"/>
  <c r="DQ82" i="2"/>
  <c r="DQ80" i="2"/>
  <c r="DQ76" i="2"/>
  <c r="DQ78" i="2"/>
  <c r="DQ74" i="2"/>
  <c r="DQ72" i="2"/>
  <c r="DQ68" i="2"/>
  <c r="DQ70" i="2"/>
  <c r="DQ66" i="2"/>
  <c r="DP199" i="2"/>
  <c r="DP185" i="2"/>
  <c r="DP203" i="2"/>
  <c r="DP175" i="2"/>
  <c r="DP189" i="2"/>
  <c r="DP193" i="2"/>
  <c r="DP197" i="2"/>
  <c r="DP201" i="2"/>
  <c r="DP179" i="2"/>
  <c r="DP183" i="2"/>
  <c r="DP191" i="2"/>
  <c r="DP171" i="2"/>
  <c r="DP205" i="2"/>
  <c r="DP177" i="2"/>
  <c r="DP187" i="2"/>
  <c r="DP169" i="2"/>
  <c r="DP157" i="2"/>
  <c r="DP195" i="2"/>
  <c r="DP181" i="2"/>
  <c r="DP163" i="2"/>
  <c r="DP173" i="2"/>
  <c r="DP159" i="2"/>
  <c r="DP167" i="2"/>
  <c r="DP155" i="2"/>
  <c r="DP161" i="2"/>
  <c r="DP151" i="2"/>
  <c r="DP165" i="2"/>
  <c r="DP153" i="2"/>
  <c r="DP120" i="2"/>
  <c r="DP116" i="2"/>
  <c r="DP118" i="2"/>
  <c r="DP114" i="2"/>
  <c r="DP110" i="2"/>
  <c r="DP112" i="2"/>
  <c r="DP106" i="2"/>
  <c r="DP104" i="2"/>
  <c r="DP100" i="2"/>
  <c r="DP108" i="2"/>
  <c r="DP102" i="2"/>
  <c r="DP92" i="2"/>
  <c r="DP96" i="2"/>
  <c r="DP98" i="2"/>
  <c r="DP90" i="2"/>
  <c r="DP94" i="2"/>
  <c r="DP86" i="2"/>
  <c r="DP88" i="2"/>
  <c r="DP82" i="2"/>
  <c r="DP80" i="2"/>
  <c r="DP84" i="2"/>
  <c r="DP78" i="2"/>
  <c r="DP76" i="2"/>
  <c r="DP74" i="2"/>
  <c r="DP70" i="2"/>
  <c r="DP72" i="2"/>
  <c r="DP66" i="2"/>
  <c r="DP68" i="2"/>
  <c r="DN191" i="2"/>
  <c r="DN205" i="2"/>
  <c r="DN189" i="2"/>
  <c r="DN187" i="2"/>
  <c r="DN203" i="2"/>
  <c r="DN199" i="2"/>
  <c r="DN183" i="2"/>
  <c r="DN175" i="2"/>
  <c r="DN173" i="2"/>
  <c r="DN201" i="2"/>
  <c r="DN197" i="2"/>
  <c r="DN185" i="2"/>
  <c r="DN195" i="2"/>
  <c r="DN181" i="2"/>
  <c r="DN193" i="2"/>
  <c r="DN179" i="2"/>
  <c r="DN177" i="2"/>
  <c r="DN169" i="2"/>
  <c r="DN167" i="2"/>
  <c r="DN161" i="2"/>
  <c r="DN159" i="2"/>
  <c r="DN165" i="2"/>
  <c r="DN163" i="2"/>
  <c r="DN157" i="2"/>
  <c r="DN155" i="2"/>
  <c r="DN171" i="2"/>
  <c r="DN153" i="2"/>
  <c r="DN151" i="2"/>
  <c r="DN118" i="2"/>
  <c r="DN120" i="2"/>
  <c r="DN116" i="2"/>
  <c r="DN114" i="2"/>
  <c r="DN108" i="2"/>
  <c r="DN98" i="2"/>
  <c r="DN112" i="2"/>
  <c r="DN104" i="2"/>
  <c r="DN102" i="2"/>
  <c r="DN110" i="2"/>
  <c r="DN92" i="2"/>
  <c r="DN106" i="2"/>
  <c r="DN96" i="2"/>
  <c r="DN100" i="2"/>
  <c r="DN94" i="2"/>
  <c r="DN90" i="2"/>
  <c r="DN88" i="2"/>
  <c r="DN86" i="2"/>
  <c r="DN84" i="2"/>
  <c r="DN80" i="2"/>
  <c r="DN78" i="2"/>
  <c r="DN82" i="2"/>
  <c r="DN74" i="2"/>
  <c r="DN76" i="2"/>
  <c r="DN72" i="2"/>
  <c r="DN70" i="2"/>
  <c r="DN68" i="2"/>
  <c r="DN66" i="2"/>
  <c r="DM205" i="2"/>
  <c r="DM199" i="2"/>
  <c r="DM189" i="2"/>
  <c r="DM187" i="2"/>
  <c r="DM201" i="2"/>
  <c r="DM195" i="2"/>
  <c r="DM203" i="2"/>
  <c r="DM191" i="2"/>
  <c r="DM183" i="2"/>
  <c r="DM197" i="2"/>
  <c r="DM193" i="2"/>
  <c r="DM181" i="2"/>
  <c r="DM175" i="2"/>
  <c r="DM185" i="2"/>
  <c r="DM179" i="2"/>
  <c r="DM169" i="2"/>
  <c r="DM165" i="2"/>
  <c r="DM177" i="2"/>
  <c r="DM171" i="2"/>
  <c r="DM167" i="2"/>
  <c r="DM161" i="2"/>
  <c r="DM173" i="2"/>
  <c r="DM163" i="2"/>
  <c r="DM157" i="2"/>
  <c r="DM155" i="2"/>
  <c r="DM159" i="2"/>
  <c r="DM151" i="2"/>
  <c r="DM153" i="2"/>
  <c r="DM118" i="2"/>
  <c r="DM116" i="2"/>
  <c r="DM120" i="2"/>
  <c r="DM114" i="2"/>
  <c r="DM110" i="2"/>
  <c r="DM100" i="2"/>
  <c r="DM104" i="2"/>
  <c r="DM106" i="2"/>
  <c r="DM112" i="2"/>
  <c r="DM96" i="2"/>
  <c r="DM102" i="2"/>
  <c r="DM98" i="2"/>
  <c r="DM108" i="2"/>
  <c r="DM94" i="2"/>
  <c r="DM92" i="2"/>
  <c r="DM90" i="2"/>
  <c r="DM86" i="2"/>
  <c r="DM88" i="2"/>
  <c r="DM82" i="2"/>
  <c r="DM80" i="2"/>
  <c r="DM84" i="2"/>
  <c r="DM78" i="2"/>
  <c r="DM76" i="2"/>
  <c r="DM74" i="2"/>
  <c r="DM70" i="2"/>
  <c r="DM72" i="2"/>
  <c r="DM66" i="2"/>
  <c r="DM68" i="2"/>
  <c r="DL205" i="2"/>
  <c r="DL195" i="2"/>
  <c r="DL197" i="2"/>
  <c r="DL199" i="2"/>
  <c r="DL201" i="2"/>
  <c r="DL193" i="2"/>
  <c r="DL203" i="2"/>
  <c r="DL185" i="2"/>
  <c r="DL187" i="2"/>
  <c r="DL189" i="2"/>
  <c r="DL177" i="2"/>
  <c r="DL179" i="2"/>
  <c r="DL191" i="2"/>
  <c r="DL181" i="2"/>
  <c r="DL183" i="2"/>
  <c r="DL171" i="2"/>
  <c r="DL173" i="2"/>
  <c r="DL175" i="2"/>
  <c r="DL165" i="2"/>
  <c r="DL163" i="2"/>
  <c r="DL167" i="2"/>
  <c r="DL169" i="2"/>
  <c r="DL157" i="2"/>
  <c r="DL159" i="2"/>
  <c r="DL161" i="2"/>
  <c r="DL153" i="2"/>
  <c r="DL155" i="2"/>
  <c r="DL151" i="2"/>
  <c r="DL116" i="2"/>
  <c r="DL120" i="2"/>
  <c r="DL118" i="2"/>
  <c r="DL114" i="2"/>
  <c r="DL106" i="2"/>
  <c r="DL112" i="2"/>
  <c r="DL102" i="2"/>
  <c r="DL100" i="2"/>
  <c r="DL110" i="2"/>
  <c r="DL98" i="2"/>
  <c r="DL108" i="2"/>
  <c r="DL96" i="2"/>
  <c r="DL104" i="2"/>
  <c r="DL94" i="2"/>
  <c r="DL92" i="2"/>
  <c r="DL90" i="2"/>
  <c r="DL88" i="2"/>
  <c r="DL86" i="2"/>
  <c r="DL78" i="2"/>
  <c r="DL84" i="2"/>
  <c r="DL82" i="2"/>
  <c r="DL80" i="2"/>
  <c r="DL74" i="2"/>
  <c r="DL76" i="2"/>
  <c r="DL72" i="2"/>
  <c r="DL70" i="2"/>
  <c r="DL68" i="2"/>
  <c r="DL66" i="2"/>
  <c r="DK201" i="2"/>
  <c r="DK199" i="2"/>
  <c r="DK205" i="2"/>
  <c r="DK193" i="2"/>
  <c r="DK203" i="2"/>
  <c r="DK177" i="2"/>
  <c r="DK187" i="2"/>
  <c r="DK197" i="2"/>
  <c r="DK189" i="2"/>
  <c r="DK195" i="2"/>
  <c r="DK183" i="2"/>
  <c r="DK181" i="2"/>
  <c r="DK179" i="2"/>
  <c r="DK191" i="2"/>
  <c r="DK175" i="2"/>
  <c r="DK185" i="2"/>
  <c r="DK171" i="2"/>
  <c r="DK163" i="2"/>
  <c r="DK161" i="2"/>
  <c r="DK169" i="2"/>
  <c r="DK173" i="2"/>
  <c r="DK167" i="2"/>
  <c r="DK157" i="2"/>
  <c r="DK165" i="2"/>
  <c r="DK155" i="2"/>
  <c r="DK159" i="2"/>
  <c r="DK151" i="2"/>
  <c r="DK153" i="2"/>
  <c r="DK120" i="2"/>
  <c r="DK116" i="2"/>
  <c r="DK118" i="2"/>
  <c r="DK114" i="2"/>
  <c r="DK112" i="2"/>
  <c r="DK110" i="2"/>
  <c r="DK108" i="2"/>
  <c r="DK104" i="2"/>
  <c r="DK106" i="2"/>
  <c r="DK102" i="2"/>
  <c r="DK100" i="2"/>
  <c r="DK98" i="2"/>
  <c r="DK94" i="2"/>
  <c r="DK96" i="2"/>
  <c r="DK92" i="2"/>
  <c r="DK90" i="2"/>
  <c r="DK88" i="2"/>
  <c r="DK84" i="2"/>
  <c r="DK82" i="2"/>
  <c r="DK86" i="2"/>
  <c r="DK80" i="2"/>
  <c r="DK78" i="2"/>
  <c r="DK76" i="2"/>
  <c r="DK74" i="2"/>
  <c r="DK72" i="2"/>
  <c r="DK70" i="2"/>
  <c r="DK68" i="2"/>
  <c r="DK66" i="2"/>
  <c r="DJ203" i="2"/>
  <c r="DJ201" i="2"/>
  <c r="DJ205" i="2"/>
  <c r="DJ199" i="2"/>
  <c r="DJ197" i="2"/>
  <c r="DJ189" i="2"/>
  <c r="DJ187" i="2"/>
  <c r="DJ185" i="2"/>
  <c r="DJ195" i="2"/>
  <c r="DJ193" i="2"/>
  <c r="DJ191" i="2"/>
  <c r="DJ179" i="2"/>
  <c r="DJ183" i="2"/>
  <c r="DJ177" i="2"/>
  <c r="DJ175" i="2"/>
  <c r="DJ181" i="2"/>
  <c r="DJ173" i="2"/>
  <c r="DJ163" i="2"/>
  <c r="DJ171" i="2"/>
  <c r="DJ169" i="2"/>
  <c r="DJ167" i="2"/>
  <c r="DJ161" i="2"/>
  <c r="DJ165" i="2"/>
  <c r="DJ159" i="2"/>
  <c r="DJ155" i="2"/>
  <c r="DJ151" i="2"/>
  <c r="DJ157" i="2"/>
  <c r="DJ153" i="2"/>
  <c r="DJ120" i="2"/>
  <c r="DJ116" i="2"/>
  <c r="DJ118" i="2"/>
  <c r="DJ114" i="2"/>
  <c r="DJ112" i="2"/>
  <c r="DJ110" i="2"/>
  <c r="DJ104" i="2"/>
  <c r="DJ100" i="2"/>
  <c r="DJ98" i="2"/>
  <c r="DJ94" i="2"/>
  <c r="DJ102" i="2"/>
  <c r="DJ108" i="2"/>
  <c r="DJ106" i="2"/>
  <c r="DJ96" i="2"/>
  <c r="DJ92" i="2"/>
  <c r="DJ90" i="2"/>
  <c r="DJ88" i="2"/>
  <c r="DJ82" i="2"/>
  <c r="DJ84" i="2"/>
  <c r="DJ78" i="2"/>
  <c r="DJ86" i="2"/>
  <c r="DJ80" i="2"/>
  <c r="DJ76" i="2"/>
  <c r="DJ74" i="2"/>
  <c r="DJ72" i="2"/>
  <c r="DJ70" i="2"/>
  <c r="DJ68" i="2"/>
  <c r="DJ66" i="2"/>
  <c r="DI205" i="2"/>
  <c r="DI191" i="2"/>
  <c r="DI201" i="2"/>
  <c r="DI203" i="2"/>
  <c r="DI199" i="2"/>
  <c r="DI179" i="2"/>
  <c r="DI197" i="2"/>
  <c r="DI195" i="2"/>
  <c r="DI177" i="2"/>
  <c r="DI189" i="2"/>
  <c r="DI193" i="2"/>
  <c r="DI181" i="2"/>
  <c r="DI169" i="2"/>
  <c r="DI187" i="2"/>
  <c r="DI183" i="2"/>
  <c r="DI171" i="2"/>
  <c r="DI163" i="2"/>
  <c r="DI175" i="2"/>
  <c r="DI167" i="2"/>
  <c r="DI159" i="2"/>
  <c r="DI185" i="2"/>
  <c r="DI155" i="2"/>
  <c r="DI173" i="2"/>
  <c r="DI151" i="2"/>
  <c r="DI165" i="2"/>
  <c r="DI161" i="2"/>
  <c r="DI157" i="2"/>
  <c r="DI153" i="2"/>
  <c r="DI118" i="2"/>
  <c r="DI120" i="2"/>
  <c r="DI116" i="2"/>
  <c r="DI114" i="2"/>
  <c r="DI102" i="2"/>
  <c r="DI106" i="2"/>
  <c r="DI104" i="2"/>
  <c r="DI108" i="2"/>
  <c r="DI100" i="2"/>
  <c r="DI110" i="2"/>
  <c r="DI94" i="2"/>
  <c r="DI112" i="2"/>
  <c r="DI92" i="2"/>
  <c r="DI96" i="2"/>
  <c r="DI98" i="2"/>
  <c r="DI90" i="2"/>
  <c r="DI86" i="2"/>
  <c r="DI88" i="2"/>
  <c r="DI82" i="2"/>
  <c r="DI84" i="2"/>
  <c r="DI78" i="2"/>
  <c r="DI80" i="2"/>
  <c r="DI74" i="2"/>
  <c r="DI76" i="2"/>
  <c r="DI70" i="2"/>
  <c r="DI72" i="2"/>
  <c r="DI66" i="2"/>
  <c r="DI68" i="2"/>
  <c r="DH205" i="2"/>
  <c r="DH201" i="2"/>
  <c r="DH197" i="2"/>
  <c r="DH199" i="2"/>
  <c r="DH191" i="2"/>
  <c r="DH203" i="2"/>
  <c r="DH195" i="2"/>
  <c r="DH193" i="2"/>
  <c r="DH187" i="2"/>
  <c r="DH175" i="2"/>
  <c r="DH189" i="2"/>
  <c r="DH179" i="2"/>
  <c r="DH181" i="2"/>
  <c r="DH177" i="2"/>
  <c r="DH183" i="2"/>
  <c r="DH169" i="2"/>
  <c r="DH185" i="2"/>
  <c r="DH171" i="2"/>
  <c r="DH173" i="2"/>
  <c r="DH167" i="2"/>
  <c r="DH163" i="2"/>
  <c r="DH161" i="2"/>
  <c r="DH165" i="2"/>
  <c r="DH159" i="2"/>
  <c r="DH157" i="2"/>
  <c r="DH155" i="2"/>
  <c r="DH153" i="2"/>
  <c r="DH151" i="2"/>
  <c r="DH118" i="2"/>
  <c r="DH120" i="2"/>
  <c r="DH116" i="2"/>
  <c r="DH114" i="2"/>
  <c r="DH108" i="2"/>
  <c r="DH106" i="2"/>
  <c r="DH112" i="2"/>
  <c r="DH110" i="2"/>
  <c r="DH104" i="2"/>
  <c r="DH100" i="2"/>
  <c r="DH98" i="2"/>
  <c r="DH96" i="2"/>
  <c r="DH102" i="2"/>
  <c r="DH92" i="2"/>
  <c r="DH90" i="2"/>
  <c r="DH94" i="2"/>
  <c r="DH88" i="2"/>
  <c r="DH86" i="2"/>
  <c r="DH84" i="2"/>
  <c r="DH82" i="2"/>
  <c r="DH78" i="2"/>
  <c r="DH80" i="2"/>
  <c r="DH74" i="2"/>
  <c r="DH76" i="2"/>
  <c r="DH72" i="2"/>
  <c r="DH70" i="2"/>
  <c r="DH68" i="2"/>
  <c r="DH66" i="2"/>
  <c r="DG203" i="2"/>
  <c r="DG195" i="2"/>
  <c r="DG205" i="2"/>
  <c r="DG201" i="2"/>
  <c r="DG197" i="2"/>
  <c r="DG199" i="2"/>
  <c r="DG193" i="2"/>
  <c r="DG191" i="2"/>
  <c r="DG189" i="2"/>
  <c r="DG177" i="2"/>
  <c r="DG185" i="2"/>
  <c r="DG181" i="2"/>
  <c r="DG187" i="2"/>
  <c r="DG173" i="2"/>
  <c r="DG175" i="2"/>
  <c r="DG179" i="2"/>
  <c r="DG183" i="2"/>
  <c r="DG169" i="2"/>
  <c r="DG167" i="2"/>
  <c r="DG171" i="2"/>
  <c r="DG163" i="2"/>
  <c r="DG165" i="2"/>
  <c r="DG159" i="2"/>
  <c r="DG161" i="2"/>
  <c r="DG157" i="2"/>
  <c r="DG155" i="2"/>
  <c r="DG153" i="2"/>
  <c r="DG151" i="2"/>
  <c r="DG120" i="2"/>
  <c r="DG118" i="2"/>
  <c r="DG116" i="2"/>
  <c r="DG114" i="2"/>
  <c r="DG110" i="2"/>
  <c r="DG106" i="2"/>
  <c r="DG112" i="2"/>
  <c r="DG108" i="2"/>
  <c r="DG104" i="2"/>
  <c r="DG102" i="2"/>
  <c r="DG100" i="2"/>
  <c r="DG96" i="2"/>
  <c r="DG98" i="2"/>
  <c r="DG94" i="2"/>
  <c r="DG90" i="2"/>
  <c r="DG92" i="2"/>
  <c r="DG86" i="2"/>
  <c r="DG88" i="2"/>
  <c r="DG82" i="2"/>
  <c r="DG84" i="2"/>
  <c r="DG80" i="2"/>
  <c r="DG78" i="2"/>
  <c r="DG76" i="2"/>
  <c r="DG74" i="2"/>
  <c r="DG70" i="2"/>
  <c r="DG72" i="2"/>
  <c r="DG66" i="2"/>
  <c r="DG68" i="2"/>
  <c r="DF205" i="2"/>
  <c r="DF199" i="2"/>
  <c r="DF197" i="2"/>
  <c r="DF203" i="2"/>
  <c r="DF193" i="2"/>
  <c r="DF195" i="2"/>
  <c r="DF201" i="2"/>
  <c r="DF181" i="2"/>
  <c r="DF177" i="2"/>
  <c r="DF175" i="2"/>
  <c r="DF187" i="2"/>
  <c r="DF189" i="2"/>
  <c r="DF183" i="2"/>
  <c r="DF169" i="2"/>
  <c r="DF191" i="2"/>
  <c r="DF185" i="2"/>
  <c r="DF171" i="2"/>
  <c r="DF173" i="2"/>
  <c r="DF167" i="2"/>
  <c r="DF179" i="2"/>
  <c r="DF165" i="2"/>
  <c r="DF155" i="2"/>
  <c r="DF157" i="2"/>
  <c r="DF163" i="2"/>
  <c r="DF161" i="2"/>
  <c r="DF159" i="2"/>
  <c r="DF153" i="2"/>
  <c r="DF151" i="2"/>
  <c r="DF120" i="2"/>
  <c r="DF116" i="2"/>
  <c r="DF118" i="2"/>
  <c r="DF112" i="2"/>
  <c r="DF114" i="2"/>
  <c r="DF110" i="2"/>
  <c r="DF108" i="2"/>
  <c r="DF106" i="2"/>
  <c r="DF104" i="2"/>
  <c r="DF102" i="2"/>
  <c r="DF100" i="2"/>
  <c r="DF96" i="2"/>
  <c r="DF98" i="2"/>
  <c r="DF94" i="2"/>
  <c r="DF90" i="2"/>
  <c r="DF92" i="2"/>
  <c r="DF88" i="2"/>
  <c r="DF84" i="2"/>
  <c r="DF86" i="2"/>
  <c r="DF82" i="2"/>
  <c r="DF80" i="2"/>
  <c r="DF78" i="2"/>
  <c r="DF76" i="2"/>
  <c r="DF72" i="2"/>
  <c r="DF74" i="2"/>
  <c r="DF70" i="2"/>
  <c r="DF68" i="2"/>
  <c r="DF66" i="2"/>
  <c r="DE177" i="2"/>
  <c r="DE201" i="2"/>
  <c r="DE193" i="2"/>
  <c r="DE187" i="2"/>
  <c r="DE199" i="2"/>
  <c r="DE195" i="2"/>
  <c r="DE183" i="2"/>
  <c r="DE197" i="2"/>
  <c r="DE171" i="2"/>
  <c r="DE203" i="2"/>
  <c r="DE191" i="2"/>
  <c r="DE155" i="2"/>
  <c r="DE165" i="2"/>
  <c r="DE167" i="2"/>
  <c r="DE161" i="2"/>
  <c r="DE185" i="2"/>
  <c r="DE153" i="2"/>
  <c r="DE163" i="2"/>
  <c r="DE175" i="2"/>
  <c r="DE205" i="2"/>
  <c r="DE173" i="2"/>
  <c r="DE181" i="2"/>
  <c r="DE159" i="2"/>
  <c r="DE179" i="2"/>
  <c r="DE169" i="2"/>
  <c r="DE189" i="2"/>
  <c r="DE151" i="2"/>
  <c r="DE157" i="2"/>
  <c r="DE116" i="2"/>
  <c r="DE120" i="2"/>
  <c r="DE108" i="2"/>
  <c r="DE118" i="2"/>
  <c r="DE106" i="2"/>
  <c r="DE112" i="2"/>
  <c r="DE114" i="2"/>
  <c r="DE104" i="2"/>
  <c r="DE110" i="2"/>
  <c r="DE100" i="2"/>
  <c r="DE96" i="2"/>
  <c r="DE102" i="2"/>
  <c r="DE98" i="2"/>
  <c r="DE94" i="2"/>
  <c r="DE84" i="2"/>
  <c r="DE90" i="2"/>
  <c r="DE88" i="2"/>
  <c r="DE92" i="2"/>
  <c r="DE82" i="2"/>
  <c r="DE80" i="2"/>
  <c r="DE86" i="2"/>
  <c r="DE78" i="2"/>
  <c r="DE70" i="2"/>
  <c r="DE76" i="2"/>
  <c r="DE72" i="2"/>
  <c r="DE74" i="2"/>
  <c r="DE66" i="2"/>
  <c r="DE68" i="2"/>
  <c r="JQ157" i="2"/>
  <c r="JS185" i="2"/>
  <c r="JQ197" i="2"/>
  <c r="JQ167" i="2"/>
  <c r="JS179" i="2"/>
  <c r="JS175" i="2"/>
  <c r="JQ179" i="2"/>
  <c r="JR157" i="2"/>
  <c r="JS167" i="2"/>
  <c r="JS161" i="2"/>
  <c r="JS173" i="2"/>
  <c r="JQ173" i="2"/>
  <c r="JS163" i="2"/>
  <c r="JQ185" i="2"/>
  <c r="JQ187" i="2"/>
  <c r="JQ191" i="2"/>
  <c r="JS191" i="2"/>
  <c r="JQ201" i="2"/>
  <c r="JS197" i="2"/>
  <c r="JR203" i="2"/>
  <c r="DD193" i="2"/>
  <c r="DD201" i="2"/>
  <c r="DD203" i="2"/>
  <c r="DD187" i="2"/>
  <c r="DD191" i="2"/>
  <c r="DD197" i="2"/>
  <c r="DD205" i="2"/>
  <c r="DD185" i="2"/>
  <c r="DD199" i="2"/>
  <c r="DD195" i="2"/>
  <c r="DD189" i="2"/>
  <c r="DD183" i="2"/>
  <c r="DD173" i="2"/>
  <c r="DD181" i="2"/>
  <c r="DD171" i="2"/>
  <c r="DD179" i="2"/>
  <c r="DD177" i="2"/>
  <c r="DD161" i="2"/>
  <c r="DD175" i="2"/>
  <c r="DD163" i="2"/>
  <c r="DD159" i="2"/>
  <c r="DD169" i="2"/>
  <c r="DD165" i="2"/>
  <c r="DD157" i="2"/>
  <c r="DD167" i="2"/>
  <c r="DD155" i="2"/>
  <c r="DD153" i="2"/>
  <c r="DD151" i="2"/>
  <c r="DD120" i="2"/>
  <c r="DD116" i="2"/>
  <c r="DD118" i="2"/>
  <c r="DD112" i="2"/>
  <c r="DD114" i="2"/>
  <c r="DD108" i="2"/>
  <c r="DD110" i="2"/>
  <c r="DD104" i="2"/>
  <c r="DD106" i="2"/>
  <c r="DD102" i="2"/>
  <c r="DD100" i="2"/>
  <c r="DD98" i="2"/>
  <c r="DD92" i="2"/>
  <c r="DD94" i="2"/>
  <c r="DD96" i="2"/>
  <c r="DD90" i="2"/>
  <c r="DD88" i="2"/>
  <c r="DD84" i="2"/>
  <c r="DD86" i="2"/>
  <c r="DD80" i="2"/>
  <c r="DD82" i="2"/>
  <c r="DD78" i="2"/>
  <c r="DD76" i="2"/>
  <c r="DD74" i="2"/>
  <c r="DD70" i="2"/>
  <c r="DD72" i="2"/>
  <c r="DD68" i="2"/>
  <c r="DD66" i="2"/>
  <c r="DC199" i="2"/>
  <c r="DC203" i="2"/>
  <c r="DC187" i="2"/>
  <c r="DC205" i="2"/>
  <c r="DC193" i="2"/>
  <c r="DC195" i="2"/>
  <c r="DC185" i="2"/>
  <c r="DC201" i="2"/>
  <c r="DC197" i="2"/>
  <c r="DC191" i="2"/>
  <c r="DC189" i="2"/>
  <c r="DC181" i="2"/>
  <c r="DC171" i="2"/>
  <c r="DC179" i="2"/>
  <c r="DC169" i="2"/>
  <c r="DC183" i="2"/>
  <c r="DC175" i="2"/>
  <c r="DC177" i="2"/>
  <c r="DC165" i="2"/>
  <c r="DC167" i="2"/>
  <c r="DC173" i="2"/>
  <c r="DC161" i="2"/>
  <c r="DC163" i="2"/>
  <c r="DC155" i="2"/>
  <c r="DC159" i="2"/>
  <c r="DC157" i="2"/>
  <c r="DC153" i="2"/>
  <c r="DC151" i="2"/>
  <c r="DC118" i="2"/>
  <c r="DC120" i="2"/>
  <c r="DC114" i="2"/>
  <c r="DC116" i="2"/>
  <c r="DC112" i="2"/>
  <c r="DC110" i="2"/>
  <c r="DC108" i="2"/>
  <c r="DC106" i="2"/>
  <c r="DC104" i="2"/>
  <c r="DC102" i="2"/>
  <c r="DC98" i="2"/>
  <c r="DC100" i="2"/>
  <c r="DC96" i="2"/>
  <c r="DC92" i="2"/>
  <c r="DC94" i="2"/>
  <c r="DC90" i="2"/>
  <c r="DC88" i="2"/>
  <c r="DC86" i="2"/>
  <c r="DC84" i="2"/>
  <c r="DC82" i="2"/>
  <c r="DC80" i="2"/>
  <c r="DC78" i="2"/>
  <c r="DC76" i="2"/>
  <c r="DC74" i="2"/>
  <c r="DC72" i="2"/>
  <c r="DC70" i="2"/>
  <c r="DC68" i="2"/>
  <c r="DC66" i="2"/>
  <c r="DB197" i="2"/>
  <c r="DB201" i="2"/>
  <c r="DB205" i="2"/>
  <c r="DB191" i="2"/>
  <c r="DB203" i="2"/>
  <c r="DB199" i="2"/>
  <c r="DB189" i="2"/>
  <c r="DB187" i="2"/>
  <c r="DB185" i="2"/>
  <c r="DB181" i="2"/>
  <c r="DB195" i="2"/>
  <c r="DB177" i="2"/>
  <c r="DB193" i="2"/>
  <c r="DB169" i="2"/>
  <c r="DB159" i="2"/>
  <c r="DB163" i="2"/>
  <c r="DB183" i="2"/>
  <c r="DB167" i="2"/>
  <c r="DB179" i="2"/>
  <c r="DB173" i="2"/>
  <c r="DB161" i="2"/>
  <c r="DB171" i="2"/>
  <c r="DB157" i="2"/>
  <c r="DB165" i="2"/>
  <c r="DB155" i="2"/>
  <c r="DB175" i="2"/>
  <c r="DB151" i="2"/>
  <c r="DB153" i="2"/>
  <c r="DB120" i="2"/>
  <c r="DB116" i="2"/>
  <c r="DB118" i="2"/>
  <c r="DB110" i="2"/>
  <c r="DB112" i="2"/>
  <c r="DB114" i="2"/>
  <c r="DB106" i="2"/>
  <c r="DB108" i="2"/>
  <c r="DB104" i="2"/>
  <c r="DB100" i="2"/>
  <c r="DB102" i="2"/>
  <c r="DB96" i="2"/>
  <c r="DB94" i="2"/>
  <c r="DB98" i="2"/>
  <c r="DB92" i="2"/>
  <c r="DB86" i="2"/>
  <c r="DB88" i="2"/>
  <c r="DB84" i="2"/>
  <c r="DB90" i="2"/>
  <c r="DB82" i="2"/>
  <c r="DB80" i="2"/>
  <c r="DB76" i="2"/>
  <c r="DB78" i="2"/>
  <c r="DB72" i="2"/>
  <c r="DB74" i="2"/>
  <c r="DB68" i="2"/>
  <c r="DB70" i="2"/>
  <c r="DB66" i="2"/>
  <c r="DA201" i="2"/>
  <c r="DA195" i="2"/>
  <c r="DA193" i="2"/>
  <c r="DA203" i="2"/>
  <c r="DA205" i="2"/>
  <c r="DA199" i="2"/>
  <c r="DA189" i="2"/>
  <c r="DA191" i="2"/>
  <c r="DA187" i="2"/>
  <c r="DA185" i="2"/>
  <c r="DA197" i="2"/>
  <c r="DA183" i="2"/>
  <c r="DA181" i="2"/>
  <c r="DA173" i="2"/>
  <c r="DA175" i="2"/>
  <c r="DA179" i="2"/>
  <c r="DA177" i="2"/>
  <c r="DA169" i="2"/>
  <c r="DA167" i="2"/>
  <c r="DA165" i="2"/>
  <c r="DA159" i="2"/>
  <c r="DA171" i="2"/>
  <c r="DA163" i="2"/>
  <c r="DA161" i="2"/>
  <c r="DA155" i="2"/>
  <c r="DA157" i="2"/>
  <c r="DA153" i="2"/>
  <c r="DA151" i="2"/>
  <c r="DA120" i="2"/>
  <c r="DA118" i="2"/>
  <c r="DA116" i="2"/>
  <c r="DA114" i="2"/>
  <c r="DA112" i="2"/>
  <c r="DA110" i="2"/>
  <c r="DA108" i="2"/>
  <c r="DA106" i="2"/>
  <c r="DA104" i="2"/>
  <c r="DA102" i="2"/>
  <c r="DA100" i="2"/>
  <c r="DA98" i="2"/>
  <c r="DA96" i="2"/>
  <c r="DA94" i="2"/>
  <c r="DA92" i="2"/>
  <c r="DA90" i="2"/>
  <c r="DA88" i="2"/>
  <c r="DA86" i="2"/>
  <c r="DA84" i="2"/>
  <c r="DA82" i="2"/>
  <c r="DA80" i="2"/>
  <c r="DA78" i="2"/>
  <c r="DA76" i="2"/>
  <c r="DA74" i="2"/>
  <c r="DA72" i="2"/>
  <c r="DA70" i="2"/>
  <c r="DA68" i="2"/>
  <c r="DA66" i="2"/>
  <c r="CZ193" i="2"/>
  <c r="CZ203" i="2"/>
  <c r="CZ201" i="2"/>
  <c r="CZ205" i="2"/>
  <c r="CZ199" i="2"/>
  <c r="CZ197" i="2"/>
  <c r="CZ191" i="2"/>
  <c r="CZ179" i="2"/>
  <c r="CZ189" i="2"/>
  <c r="CZ195" i="2"/>
  <c r="CZ187" i="2"/>
  <c r="CZ185" i="2"/>
  <c r="CZ171" i="2"/>
  <c r="CZ165" i="2"/>
  <c r="CZ183" i="2"/>
  <c r="CZ177" i="2"/>
  <c r="CZ181" i="2"/>
  <c r="CZ161" i="2"/>
  <c r="CZ173" i="2"/>
  <c r="CZ175" i="2"/>
  <c r="CZ157" i="2"/>
  <c r="CZ167" i="2"/>
  <c r="CZ169" i="2"/>
  <c r="CZ163" i="2"/>
  <c r="CZ159" i="2"/>
  <c r="CZ155" i="2"/>
  <c r="CZ151" i="2"/>
  <c r="CZ153" i="2"/>
  <c r="CZ120" i="2"/>
  <c r="CZ114" i="2"/>
  <c r="CZ116" i="2"/>
  <c r="CZ104" i="2"/>
  <c r="CZ118" i="2"/>
  <c r="CZ108" i="2"/>
  <c r="CZ110" i="2"/>
  <c r="CZ112" i="2"/>
  <c r="CZ98" i="2"/>
  <c r="CZ106" i="2"/>
  <c r="CZ100" i="2"/>
  <c r="CZ102" i="2"/>
  <c r="CZ96" i="2"/>
  <c r="CZ94" i="2"/>
  <c r="CZ88" i="2"/>
  <c r="CZ90" i="2"/>
  <c r="CZ92" i="2"/>
  <c r="CZ78" i="2"/>
  <c r="CZ86" i="2"/>
  <c r="CZ84" i="2"/>
  <c r="CZ80" i="2"/>
  <c r="CZ82" i="2"/>
  <c r="CZ76" i="2"/>
  <c r="CZ74" i="2"/>
  <c r="CZ70" i="2"/>
  <c r="CZ72" i="2"/>
  <c r="CZ68" i="2"/>
  <c r="CZ66" i="2"/>
  <c r="CY205" i="2"/>
  <c r="CY191" i="2"/>
  <c r="CY195" i="2"/>
  <c r="CY199" i="2"/>
  <c r="CY189" i="2"/>
  <c r="CY201" i="2"/>
  <c r="CY203" i="2"/>
  <c r="CY179" i="2"/>
  <c r="CY181" i="2"/>
  <c r="CY185" i="2"/>
  <c r="CY187" i="2"/>
  <c r="CY171" i="2"/>
  <c r="CY193" i="2"/>
  <c r="CY197" i="2"/>
  <c r="CY183" i="2"/>
  <c r="CY175" i="2"/>
  <c r="CY177" i="2"/>
  <c r="CY169" i="2"/>
  <c r="CY165" i="2"/>
  <c r="CY167" i="2"/>
  <c r="CY173" i="2"/>
  <c r="CY163" i="2"/>
  <c r="CY161" i="2"/>
  <c r="CY157" i="2"/>
  <c r="CY159" i="2"/>
  <c r="CY153" i="2"/>
  <c r="CY155" i="2"/>
  <c r="CY151" i="2"/>
  <c r="CY118" i="2"/>
  <c r="CY116" i="2"/>
  <c r="CY114" i="2"/>
  <c r="CY112" i="2"/>
  <c r="CY110" i="2"/>
  <c r="CY108" i="2"/>
  <c r="CY106" i="2"/>
  <c r="CY104" i="2"/>
  <c r="CY102" i="2"/>
  <c r="CY100" i="2"/>
  <c r="CY98" i="2"/>
  <c r="CY96" i="2"/>
  <c r="CY94" i="2"/>
  <c r="CY92" i="2"/>
  <c r="CY90" i="2"/>
  <c r="CY88" i="2"/>
  <c r="CY86" i="2"/>
  <c r="CY84" i="2"/>
  <c r="CY82" i="2"/>
  <c r="CY80" i="2"/>
  <c r="CY78" i="2"/>
  <c r="CY76" i="2"/>
  <c r="CY74" i="2"/>
  <c r="CY72" i="2"/>
  <c r="CY70" i="2"/>
  <c r="CY68" i="2"/>
  <c r="CY66" i="2"/>
  <c r="CX185" i="2"/>
  <c r="CX187" i="2"/>
  <c r="CX201" i="2"/>
  <c r="CX203" i="2"/>
  <c r="CX205" i="2"/>
  <c r="CX195" i="2"/>
  <c r="CX183" i="2"/>
  <c r="CX169" i="2"/>
  <c r="CX191" i="2"/>
  <c r="CX189" i="2"/>
  <c r="CX197" i="2"/>
  <c r="CX199" i="2"/>
  <c r="CX177" i="2"/>
  <c r="CX165" i="2"/>
  <c r="CX181" i="2"/>
  <c r="CX179" i="2"/>
  <c r="CX193" i="2"/>
  <c r="CX167" i="2"/>
  <c r="CX161" i="2"/>
  <c r="CX175" i="2"/>
  <c r="CX173" i="2"/>
  <c r="CX159" i="2"/>
  <c r="CX157" i="2"/>
  <c r="CX171" i="2"/>
  <c r="CX163" i="2"/>
  <c r="CX155" i="2"/>
  <c r="CX153" i="2"/>
  <c r="CX151" i="2"/>
  <c r="CX120" i="2"/>
  <c r="CX112" i="2"/>
  <c r="CX116" i="2"/>
  <c r="CX114" i="2"/>
  <c r="CX118" i="2"/>
  <c r="CX100" i="2"/>
  <c r="CX106" i="2"/>
  <c r="CX104" i="2"/>
  <c r="CX108" i="2"/>
  <c r="CX110" i="2"/>
  <c r="CX102" i="2"/>
  <c r="CX94" i="2"/>
  <c r="CX98" i="2"/>
  <c r="CX96" i="2"/>
  <c r="CX88" i="2"/>
  <c r="CX90" i="2"/>
  <c r="CX92" i="2"/>
  <c r="CX82" i="2"/>
  <c r="CX80" i="2"/>
  <c r="CX86" i="2"/>
  <c r="CX84" i="2"/>
  <c r="CX76" i="2"/>
  <c r="CX78" i="2"/>
  <c r="CX74" i="2"/>
  <c r="CX70" i="2"/>
  <c r="CX72" i="2"/>
  <c r="CX68" i="2"/>
  <c r="CX66" i="2"/>
  <c r="JQ205" i="2"/>
  <c r="JS199" i="2"/>
  <c r="JQ199" i="2"/>
  <c r="JS201" i="2"/>
  <c r="JS205" i="2"/>
  <c r="CW203" i="2"/>
  <c r="CW205" i="2"/>
  <c r="CW199" i="2"/>
  <c r="CW195" i="2"/>
  <c r="CW185" i="2"/>
  <c r="CW197" i="2"/>
  <c r="CW201" i="2"/>
  <c r="CW183" i="2"/>
  <c r="CW193" i="2"/>
  <c r="CW173" i="2"/>
  <c r="CW187" i="2"/>
  <c r="CW189" i="2"/>
  <c r="CW191" i="2"/>
  <c r="CW181" i="2"/>
  <c r="CW175" i="2"/>
  <c r="CW171" i="2"/>
  <c r="CW177" i="2"/>
  <c r="CW179" i="2"/>
  <c r="CW165" i="2"/>
  <c r="CW167" i="2"/>
  <c r="CW169" i="2"/>
  <c r="CW159" i="2"/>
  <c r="CW161" i="2"/>
  <c r="CW163" i="2"/>
  <c r="CW157" i="2"/>
  <c r="CW155" i="2"/>
  <c r="CW153" i="2"/>
  <c r="CW151" i="2"/>
  <c r="CW120" i="2"/>
  <c r="CW116" i="2"/>
  <c r="CW112" i="2"/>
  <c r="CW118" i="2"/>
  <c r="CW108" i="2"/>
  <c r="CW114" i="2"/>
  <c r="CW102" i="2"/>
  <c r="CW106" i="2"/>
  <c r="CW100" i="2"/>
  <c r="CW104" i="2"/>
  <c r="CW110" i="2"/>
  <c r="CW98" i="2"/>
  <c r="CW96" i="2"/>
  <c r="CW90" i="2"/>
  <c r="CW94" i="2"/>
  <c r="CW92" i="2"/>
  <c r="CW88" i="2"/>
  <c r="CW86" i="2"/>
  <c r="CW82" i="2"/>
  <c r="CW80" i="2"/>
  <c r="CW84" i="2"/>
  <c r="CW76" i="2"/>
  <c r="CW78" i="2"/>
  <c r="CW70" i="2"/>
  <c r="CW74" i="2"/>
  <c r="CW72" i="2"/>
  <c r="CW68" i="2"/>
  <c r="CW66" i="2"/>
  <c r="CV193" i="2"/>
  <c r="CV191" i="2"/>
  <c r="CV195" i="2"/>
  <c r="CV199" i="2"/>
  <c r="CV187" i="2"/>
  <c r="CV203" i="2"/>
  <c r="CV197" i="2"/>
  <c r="CV205" i="2"/>
  <c r="CV201" i="2"/>
  <c r="CV177" i="2"/>
  <c r="CV185" i="2"/>
  <c r="CV173" i="2"/>
  <c r="CV169" i="2"/>
  <c r="CV183" i="2"/>
  <c r="CV167" i="2"/>
  <c r="CV171" i="2"/>
  <c r="CV179" i="2"/>
  <c r="CV181" i="2"/>
  <c r="CV165" i="2"/>
  <c r="CV157" i="2"/>
  <c r="CV189" i="2"/>
  <c r="CV175" i="2"/>
  <c r="CV163" i="2"/>
  <c r="CV161" i="2"/>
  <c r="CV159" i="2"/>
  <c r="CV153" i="2"/>
  <c r="CV155" i="2"/>
  <c r="CV151" i="2"/>
  <c r="CV120" i="2"/>
  <c r="CV118" i="2"/>
  <c r="CV114" i="2"/>
  <c r="CV116" i="2"/>
  <c r="CV104" i="2"/>
  <c r="CV112" i="2"/>
  <c r="CV106" i="2"/>
  <c r="CV110" i="2"/>
  <c r="CV108" i="2"/>
  <c r="CV100" i="2"/>
  <c r="CV102" i="2"/>
  <c r="CV98" i="2"/>
  <c r="CV92" i="2"/>
  <c r="CV94" i="2"/>
  <c r="CV96" i="2"/>
  <c r="CV90" i="2"/>
  <c r="CV88" i="2"/>
  <c r="CV86" i="2"/>
  <c r="CV82" i="2"/>
  <c r="CV84" i="2"/>
  <c r="CV80" i="2"/>
  <c r="CV78" i="2"/>
  <c r="CV76" i="2"/>
  <c r="CV74" i="2"/>
  <c r="CV70" i="2"/>
  <c r="CV72" i="2"/>
  <c r="CV68" i="2"/>
  <c r="CV66" i="2"/>
  <c r="CU205" i="2"/>
  <c r="CU187" i="2"/>
  <c r="CU195" i="2"/>
  <c r="CU203" i="2"/>
  <c r="CU199" i="2"/>
  <c r="CU197" i="2"/>
  <c r="CU183" i="2"/>
  <c r="CU193" i="2"/>
  <c r="CU191" i="2"/>
  <c r="CU181" i="2"/>
  <c r="CU175" i="2"/>
  <c r="CU189" i="2"/>
  <c r="CU201" i="2"/>
  <c r="CU177" i="2"/>
  <c r="CU173" i="2"/>
  <c r="CU185" i="2"/>
  <c r="CU169" i="2"/>
  <c r="CU167" i="2"/>
  <c r="CU179" i="2"/>
  <c r="CU163" i="2"/>
  <c r="CU161" i="2"/>
  <c r="CU171" i="2"/>
  <c r="CU159" i="2"/>
  <c r="CU165" i="2"/>
  <c r="CU157" i="2"/>
  <c r="CU155" i="2"/>
  <c r="CU151" i="2"/>
  <c r="CU153" i="2"/>
  <c r="CU120" i="2"/>
  <c r="CU116" i="2"/>
  <c r="CU118" i="2"/>
  <c r="CU114" i="2"/>
  <c r="CU110" i="2"/>
  <c r="CU112" i="2"/>
  <c r="CU100" i="2"/>
  <c r="CU104" i="2"/>
  <c r="CU106" i="2"/>
  <c r="CU102" i="2"/>
  <c r="CU108" i="2"/>
  <c r="CU98" i="2"/>
  <c r="CU92" i="2"/>
  <c r="CU96" i="2"/>
  <c r="CU90" i="2"/>
  <c r="CU94" i="2"/>
  <c r="CU88" i="2"/>
  <c r="CU86" i="2"/>
  <c r="CU84" i="2"/>
  <c r="CU78" i="2"/>
  <c r="CU80" i="2"/>
  <c r="CU82" i="2"/>
  <c r="CU76" i="2"/>
  <c r="CU72" i="2"/>
  <c r="CU74" i="2"/>
  <c r="CU70" i="2"/>
  <c r="CU68" i="2"/>
  <c r="CU66" i="2"/>
  <c r="CT189" i="2"/>
  <c r="CT203" i="2"/>
  <c r="CT197" i="2"/>
  <c r="CT185" i="2"/>
  <c r="CT199" i="2"/>
  <c r="CT205" i="2"/>
  <c r="CT193" i="2"/>
  <c r="CT181" i="2"/>
  <c r="CT163" i="2"/>
  <c r="CT191" i="2"/>
  <c r="CT175" i="2"/>
  <c r="CT183" i="2"/>
  <c r="CT169" i="2"/>
  <c r="CT195" i="2"/>
  <c r="CT201" i="2"/>
  <c r="CT173" i="2"/>
  <c r="CT177" i="2"/>
  <c r="CT187" i="2"/>
  <c r="CT171" i="2"/>
  <c r="CT179" i="2"/>
  <c r="CT159" i="2"/>
  <c r="CT161" i="2"/>
  <c r="CT167" i="2"/>
  <c r="CT157" i="2"/>
  <c r="CT165" i="2"/>
  <c r="CT155" i="2"/>
  <c r="CT151" i="2"/>
  <c r="CT153" i="2"/>
  <c r="CT118" i="2"/>
  <c r="CT116" i="2"/>
  <c r="CT120" i="2"/>
  <c r="CT104" i="2"/>
  <c r="CT102" i="2"/>
  <c r="CT98" i="2"/>
  <c r="CT110" i="2"/>
  <c r="CT108" i="2"/>
  <c r="CT112" i="2"/>
  <c r="CT100" i="2"/>
  <c r="CT114" i="2"/>
  <c r="CT106" i="2"/>
  <c r="CT94" i="2"/>
  <c r="CT96" i="2"/>
  <c r="CT92" i="2"/>
  <c r="CT86" i="2"/>
  <c r="CT88" i="2"/>
  <c r="CT90" i="2"/>
  <c r="CT80" i="2"/>
  <c r="CT76" i="2"/>
  <c r="CT84" i="2"/>
  <c r="CT78" i="2"/>
  <c r="CT82" i="2"/>
  <c r="CT74" i="2"/>
  <c r="CT68" i="2"/>
  <c r="CT72" i="2"/>
  <c r="CT70" i="2"/>
  <c r="CT66" i="2"/>
  <c r="CS205" i="2"/>
  <c r="CS199" i="2"/>
  <c r="CS187" i="2"/>
  <c r="CS201" i="2"/>
  <c r="CS203" i="2"/>
  <c r="CS195" i="2"/>
  <c r="CS193" i="2"/>
  <c r="CS183" i="2"/>
  <c r="CS173" i="2"/>
  <c r="CS197" i="2"/>
  <c r="CS189" i="2"/>
  <c r="CS177" i="2"/>
  <c r="CS191" i="2"/>
  <c r="CS185" i="2"/>
  <c r="CS175" i="2"/>
  <c r="CS181" i="2"/>
  <c r="CS169" i="2"/>
  <c r="CS179" i="2"/>
  <c r="CS171" i="2"/>
  <c r="CS165" i="2"/>
  <c r="CS163" i="2"/>
  <c r="CS167" i="2"/>
  <c r="CS159" i="2"/>
  <c r="CS155" i="2"/>
  <c r="CS161" i="2"/>
  <c r="CS157" i="2"/>
  <c r="CS153" i="2"/>
  <c r="CS151" i="2"/>
  <c r="CS120" i="2"/>
  <c r="CS104" i="2"/>
  <c r="CS118" i="2"/>
  <c r="CS116" i="2"/>
  <c r="CS106" i="2"/>
  <c r="CS108" i="2"/>
  <c r="CS114" i="2"/>
  <c r="CS100" i="2"/>
  <c r="CS98" i="2"/>
  <c r="CS112" i="2"/>
  <c r="CS94" i="2"/>
  <c r="CS110" i="2"/>
  <c r="CS92" i="2"/>
  <c r="CS90" i="2"/>
  <c r="CS96" i="2"/>
  <c r="CS102" i="2"/>
  <c r="CS80" i="2"/>
  <c r="CS86" i="2"/>
  <c r="CS88" i="2"/>
  <c r="CS84" i="2"/>
  <c r="CS82" i="2"/>
  <c r="CS76" i="2"/>
  <c r="CS78" i="2"/>
  <c r="CS74" i="2"/>
  <c r="CS72" i="2"/>
  <c r="CS68" i="2"/>
  <c r="CS70" i="2"/>
  <c r="CS66" i="2"/>
  <c r="CR201" i="2"/>
  <c r="CR205" i="2"/>
  <c r="CR199" i="2"/>
  <c r="CR193" i="2"/>
  <c r="CR203" i="2"/>
  <c r="CR187" i="2"/>
  <c r="CR195" i="2"/>
  <c r="CR197" i="2"/>
  <c r="CR183" i="2"/>
  <c r="CR189" i="2"/>
  <c r="CR179" i="2"/>
  <c r="CR191" i="2"/>
  <c r="CR181" i="2"/>
  <c r="CR173" i="2"/>
  <c r="CR169" i="2"/>
  <c r="CR185" i="2"/>
  <c r="CR171" i="2"/>
  <c r="CR177" i="2"/>
  <c r="CR165" i="2"/>
  <c r="CR175" i="2"/>
  <c r="CR163" i="2"/>
  <c r="CR155" i="2"/>
  <c r="CR167" i="2"/>
  <c r="CR159" i="2"/>
  <c r="CR161" i="2"/>
  <c r="CR157" i="2"/>
  <c r="CR153" i="2"/>
  <c r="CR151" i="2"/>
  <c r="CR116" i="2"/>
  <c r="CR120" i="2"/>
  <c r="CR114" i="2"/>
  <c r="CR118" i="2"/>
  <c r="CR112" i="2"/>
  <c r="CR110" i="2"/>
  <c r="CR106" i="2"/>
  <c r="CR108" i="2"/>
  <c r="CR104" i="2"/>
  <c r="CR102" i="2"/>
  <c r="CR98" i="2"/>
  <c r="CR100" i="2"/>
  <c r="CR90" i="2"/>
  <c r="CR96" i="2"/>
  <c r="CR94" i="2"/>
  <c r="CR92" i="2"/>
  <c r="CR86" i="2"/>
  <c r="CR84" i="2"/>
  <c r="CR88" i="2"/>
  <c r="CR82" i="2"/>
  <c r="CR80" i="2"/>
  <c r="CR78" i="2"/>
  <c r="CR76" i="2"/>
  <c r="CR74" i="2"/>
  <c r="CR72" i="2"/>
  <c r="CR70" i="2"/>
  <c r="CR68" i="2"/>
  <c r="CR66" i="2"/>
  <c r="CQ203" i="2"/>
  <c r="CQ171" i="2"/>
  <c r="CQ175" i="2"/>
  <c r="CQ205" i="2"/>
  <c r="CQ199" i="2"/>
  <c r="CQ197" i="2"/>
  <c r="CQ181" i="2"/>
  <c r="CQ185" i="2"/>
  <c r="CQ191" i="2"/>
  <c r="CQ183" i="2"/>
  <c r="CQ193" i="2"/>
  <c r="CQ187" i="2"/>
  <c r="CQ201" i="2"/>
  <c r="CQ167" i="2"/>
  <c r="CQ161" i="2"/>
  <c r="CQ179" i="2"/>
  <c r="CQ169" i="2"/>
  <c r="CQ173" i="2"/>
  <c r="CQ177" i="2"/>
  <c r="CQ157" i="2"/>
  <c r="CQ159" i="2"/>
  <c r="CQ165" i="2"/>
  <c r="CQ155" i="2"/>
  <c r="CQ153" i="2"/>
  <c r="CQ195" i="2"/>
  <c r="CQ189" i="2"/>
  <c r="CQ151" i="2"/>
  <c r="CQ163" i="2"/>
  <c r="CQ118" i="2"/>
  <c r="CQ100" i="2"/>
  <c r="CQ114" i="2"/>
  <c r="CQ116" i="2"/>
  <c r="CQ92" i="2"/>
  <c r="CQ112" i="2"/>
  <c r="CQ106" i="2"/>
  <c r="CQ102" i="2"/>
  <c r="CQ110" i="2"/>
  <c r="CQ120" i="2"/>
  <c r="CQ98" i="2"/>
  <c r="CQ104" i="2"/>
  <c r="CQ94" i="2"/>
  <c r="CQ96" i="2"/>
  <c r="CQ80" i="2"/>
  <c r="CQ88" i="2"/>
  <c r="CQ90" i="2"/>
  <c r="CQ108" i="2"/>
  <c r="CQ82" i="2"/>
  <c r="CQ86" i="2"/>
  <c r="CQ84" i="2"/>
  <c r="CQ72" i="2"/>
  <c r="CQ78" i="2"/>
  <c r="CQ76" i="2"/>
  <c r="CQ74" i="2"/>
  <c r="CQ70" i="2"/>
  <c r="CQ68" i="2"/>
  <c r="CQ66" i="2"/>
  <c r="CP199" i="2"/>
  <c r="CP197" i="2"/>
  <c r="CP201" i="2"/>
  <c r="CP205" i="2"/>
  <c r="CP203" i="2"/>
  <c r="CP195" i="2"/>
  <c r="CP185" i="2"/>
  <c r="CP193" i="2"/>
  <c r="CP191" i="2"/>
  <c r="CP183" i="2"/>
  <c r="CP189" i="2"/>
  <c r="CP175" i="2"/>
  <c r="CP187" i="2"/>
  <c r="CP171" i="2"/>
  <c r="CP173" i="2"/>
  <c r="CP181" i="2"/>
  <c r="CP177" i="2"/>
  <c r="CP169" i="2"/>
  <c r="CP179" i="2"/>
  <c r="CP163" i="2"/>
  <c r="CP157" i="2"/>
  <c r="CP161" i="2"/>
  <c r="CP167" i="2"/>
  <c r="CP159" i="2"/>
  <c r="CP155" i="2"/>
  <c r="CP165" i="2"/>
  <c r="CP153" i="2"/>
  <c r="CP151" i="2"/>
  <c r="CP120" i="2"/>
  <c r="CP116" i="2"/>
  <c r="CP108" i="2"/>
  <c r="CP112" i="2"/>
  <c r="CP118" i="2"/>
  <c r="CP106" i="2"/>
  <c r="CP110" i="2"/>
  <c r="CP114" i="2"/>
  <c r="CP102" i="2"/>
  <c r="CP94" i="2"/>
  <c r="CP98" i="2"/>
  <c r="CP104" i="2"/>
  <c r="CP100" i="2"/>
  <c r="CP92" i="2"/>
  <c r="CP96" i="2"/>
  <c r="CP88" i="2"/>
  <c r="CP86" i="2"/>
  <c r="CP90" i="2"/>
  <c r="CP82" i="2"/>
  <c r="CP84" i="2"/>
  <c r="CP74" i="2"/>
  <c r="CP80" i="2"/>
  <c r="CP78" i="2"/>
  <c r="CP76" i="2"/>
  <c r="CP70" i="2"/>
  <c r="CP72" i="2"/>
  <c r="CP68" i="2"/>
  <c r="CP66" i="2"/>
  <c r="CO191" i="2"/>
  <c r="CO205" i="2"/>
  <c r="CO195" i="2"/>
  <c r="CO201" i="2"/>
  <c r="CO199" i="2"/>
  <c r="CO189" i="2"/>
  <c r="CO193" i="2"/>
  <c r="CO185" i="2"/>
  <c r="CO197" i="2"/>
  <c r="CO187" i="2"/>
  <c r="CO203" i="2"/>
  <c r="CO181" i="2"/>
  <c r="CO183" i="2"/>
  <c r="CO173" i="2"/>
  <c r="CO179" i="2"/>
  <c r="CO161" i="2"/>
  <c r="CO175" i="2"/>
  <c r="CO167" i="2"/>
  <c r="CO169" i="2"/>
  <c r="CO165" i="2"/>
  <c r="CO163" i="2"/>
  <c r="CO177" i="2"/>
  <c r="CO157" i="2"/>
  <c r="CO171" i="2"/>
  <c r="CO155" i="2"/>
  <c r="CO159" i="2"/>
  <c r="CO153" i="2"/>
  <c r="CO151" i="2"/>
  <c r="CO120" i="2"/>
  <c r="CO118" i="2"/>
  <c r="CO116" i="2"/>
  <c r="CO114" i="2"/>
  <c r="CO108" i="2"/>
  <c r="CO110" i="2"/>
  <c r="CO98" i="2"/>
  <c r="CO112" i="2"/>
  <c r="CO106" i="2"/>
  <c r="CO104" i="2"/>
  <c r="CO100" i="2"/>
  <c r="CO102" i="2"/>
  <c r="CO90" i="2"/>
  <c r="CO96" i="2"/>
  <c r="CO94" i="2"/>
  <c r="CO92" i="2"/>
  <c r="CO88" i="2"/>
  <c r="CO84" i="2"/>
  <c r="CO86" i="2"/>
  <c r="CO82" i="2"/>
  <c r="CO78" i="2"/>
  <c r="CO76" i="2"/>
  <c r="CO80" i="2"/>
  <c r="CO74" i="2"/>
  <c r="CO70" i="2"/>
  <c r="CO72" i="2"/>
  <c r="CO68" i="2"/>
  <c r="CO66" i="2"/>
  <c r="CN203" i="2"/>
  <c r="CN201" i="2"/>
  <c r="CN199" i="2"/>
  <c r="CN193" i="2"/>
  <c r="CN187" i="2"/>
  <c r="CN205" i="2"/>
  <c r="CN197" i="2"/>
  <c r="CN195" i="2"/>
  <c r="CN191" i="2"/>
  <c r="CN185" i="2"/>
  <c r="CN189" i="2"/>
  <c r="CN177" i="2"/>
  <c r="CN175" i="2"/>
  <c r="CN179" i="2"/>
  <c r="CN181" i="2"/>
  <c r="CN183" i="2"/>
  <c r="CN167" i="2"/>
  <c r="CN173" i="2"/>
  <c r="CN161" i="2"/>
  <c r="CN169" i="2"/>
  <c r="CN171" i="2"/>
  <c r="CN165" i="2"/>
  <c r="CN155" i="2"/>
  <c r="CN159" i="2"/>
  <c r="CN157" i="2"/>
  <c r="CN163" i="2"/>
  <c r="CN151" i="2"/>
  <c r="CN153" i="2"/>
  <c r="CN120" i="2"/>
  <c r="CN116" i="2"/>
  <c r="CN114" i="2"/>
  <c r="CN110" i="2"/>
  <c r="CN112" i="2"/>
  <c r="CN118" i="2"/>
  <c r="CN106" i="2"/>
  <c r="CN108" i="2"/>
  <c r="CN104" i="2"/>
  <c r="CN102" i="2"/>
  <c r="CN98" i="2"/>
  <c r="CN94" i="2"/>
  <c r="CN96" i="2"/>
  <c r="CN100" i="2"/>
  <c r="CN92" i="2"/>
  <c r="CN90" i="2"/>
  <c r="CN88" i="2"/>
  <c r="CN82" i="2"/>
  <c r="CN86" i="2"/>
  <c r="CN84" i="2"/>
  <c r="CN80" i="2"/>
  <c r="CN78" i="2"/>
  <c r="CN76" i="2"/>
  <c r="CN72" i="2"/>
  <c r="CN74" i="2"/>
  <c r="CN70" i="2"/>
  <c r="CN68" i="2"/>
  <c r="CN66" i="2"/>
  <c r="CM203" i="2"/>
  <c r="CM205" i="2"/>
  <c r="CM193" i="2"/>
  <c r="CM195" i="2"/>
  <c r="CM201" i="2"/>
  <c r="CM189" i="2"/>
  <c r="CM197" i="2"/>
  <c r="CM191" i="2"/>
  <c r="CM199" i="2"/>
  <c r="CM185" i="2"/>
  <c r="CM187" i="2"/>
  <c r="CM181" i="2"/>
  <c r="CM167" i="2"/>
  <c r="CM171" i="2"/>
  <c r="CM179" i="2"/>
  <c r="CM183" i="2"/>
  <c r="CM175" i="2"/>
  <c r="CM177" i="2"/>
  <c r="CM157" i="2"/>
  <c r="CM161" i="2"/>
  <c r="CM169" i="2"/>
  <c r="CM173" i="2"/>
  <c r="CM159" i="2"/>
  <c r="CM163" i="2"/>
  <c r="CM165" i="2"/>
  <c r="CM155" i="2"/>
  <c r="CM153" i="2"/>
  <c r="CM151" i="2"/>
  <c r="CM120" i="2"/>
  <c r="CM116" i="2"/>
  <c r="CM118" i="2"/>
  <c r="CM112" i="2"/>
  <c r="CM114" i="2"/>
  <c r="CM108" i="2"/>
  <c r="CM104" i="2"/>
  <c r="CM110" i="2"/>
  <c r="CM106" i="2"/>
  <c r="CM98" i="2"/>
  <c r="CM90" i="2"/>
  <c r="CM102" i="2"/>
  <c r="CM92" i="2"/>
  <c r="CM94" i="2"/>
  <c r="CM100" i="2"/>
  <c r="CM96" i="2"/>
  <c r="CM86" i="2"/>
  <c r="CM88" i="2"/>
  <c r="CM84" i="2"/>
  <c r="CM82" i="2"/>
  <c r="CM80" i="2"/>
  <c r="CM78" i="2"/>
  <c r="CM76" i="2"/>
  <c r="CM72" i="2"/>
  <c r="CM74" i="2"/>
  <c r="CM70" i="2"/>
  <c r="CM68" i="2"/>
  <c r="CM66" i="2"/>
  <c r="CL205" i="2"/>
  <c r="CL193" i="2"/>
  <c r="CL195" i="2"/>
  <c r="CL197" i="2"/>
  <c r="CL203" i="2"/>
  <c r="CL189" i="2"/>
  <c r="CL191" i="2"/>
  <c r="CL201" i="2"/>
  <c r="CL199" i="2"/>
  <c r="CL185" i="2"/>
  <c r="CL187" i="2"/>
  <c r="CL183" i="2"/>
  <c r="CL181" i="2"/>
  <c r="CL175" i="2"/>
  <c r="CL177" i="2"/>
  <c r="CL165" i="2"/>
  <c r="CL171" i="2"/>
  <c r="CL173" i="2"/>
  <c r="CL167" i="2"/>
  <c r="CL159" i="2"/>
  <c r="CL179" i="2"/>
  <c r="CL169" i="2"/>
  <c r="CL163" i="2"/>
  <c r="CL157" i="2"/>
  <c r="CL161" i="2"/>
  <c r="CL155" i="2"/>
  <c r="CL153" i="2"/>
  <c r="CL151" i="2"/>
  <c r="CL114" i="2"/>
  <c r="CL116" i="2"/>
  <c r="CL118" i="2"/>
  <c r="CL120" i="2"/>
  <c r="CL110" i="2"/>
  <c r="CL106" i="2"/>
  <c r="CL112" i="2"/>
  <c r="CL104" i="2"/>
  <c r="CL102" i="2"/>
  <c r="CL108" i="2"/>
  <c r="CL94" i="2"/>
  <c r="CL98" i="2"/>
  <c r="CL90" i="2"/>
  <c r="CL96" i="2"/>
  <c r="CL100" i="2"/>
  <c r="CL86" i="2"/>
  <c r="CL92" i="2"/>
  <c r="CL88" i="2"/>
  <c r="CL84" i="2"/>
  <c r="CL80" i="2"/>
  <c r="CL82" i="2"/>
  <c r="CL78" i="2"/>
  <c r="CL74" i="2"/>
  <c r="CL76" i="2"/>
  <c r="CL72" i="2"/>
  <c r="CL70" i="2"/>
  <c r="CL68" i="2"/>
  <c r="CL66" i="2"/>
  <c r="CK201" i="2"/>
  <c r="CK195" i="2"/>
  <c r="CK205" i="2"/>
  <c r="CK199" i="2"/>
  <c r="CK193" i="2"/>
  <c r="CK197" i="2"/>
  <c r="CK203" i="2"/>
  <c r="CK187" i="2"/>
  <c r="CK191" i="2"/>
  <c r="CK185" i="2"/>
  <c r="CK189" i="2"/>
  <c r="CK183" i="2"/>
  <c r="CK169" i="2"/>
  <c r="CK181" i="2"/>
  <c r="CK163" i="2"/>
  <c r="CK165" i="2"/>
  <c r="CK175" i="2"/>
  <c r="CK167" i="2"/>
  <c r="CK179" i="2"/>
  <c r="CK173" i="2"/>
  <c r="CK161" i="2"/>
  <c r="CK159" i="2"/>
  <c r="CK177" i="2"/>
  <c r="CK171" i="2"/>
  <c r="CK157" i="2"/>
  <c r="CK155" i="2"/>
  <c r="CK153" i="2"/>
  <c r="CK151" i="2"/>
  <c r="CK118" i="2"/>
  <c r="CK114" i="2"/>
  <c r="CK120" i="2"/>
  <c r="CK116" i="2"/>
  <c r="CK112" i="2"/>
  <c r="CK108" i="2"/>
  <c r="CK104" i="2"/>
  <c r="CK102" i="2"/>
  <c r="CK110" i="2"/>
  <c r="CK94" i="2"/>
  <c r="CK106" i="2"/>
  <c r="CK100" i="2"/>
  <c r="CK92" i="2"/>
  <c r="CK96" i="2"/>
  <c r="CK98" i="2"/>
  <c r="CK86" i="2"/>
  <c r="CK88" i="2"/>
  <c r="CK90" i="2"/>
  <c r="CK82" i="2"/>
  <c r="CK84" i="2"/>
  <c r="CK78" i="2"/>
  <c r="CK80" i="2"/>
  <c r="CK74" i="2"/>
  <c r="CK76" i="2"/>
  <c r="CK72" i="2"/>
  <c r="CK70" i="2"/>
  <c r="CK68" i="2"/>
  <c r="CK66" i="2"/>
  <c r="DC37" i="2"/>
  <c r="CJ189" i="2"/>
  <c r="CJ195" i="2"/>
  <c r="CJ201" i="2"/>
  <c r="CJ205" i="2"/>
  <c r="CJ187" i="2"/>
  <c r="CJ199" i="2"/>
  <c r="CJ191" i="2"/>
  <c r="CJ193" i="2"/>
  <c r="CJ203" i="2"/>
  <c r="CJ185" i="2"/>
  <c r="CJ197" i="2"/>
  <c r="CJ179" i="2"/>
  <c r="CJ183" i="2"/>
  <c r="CJ177" i="2"/>
  <c r="CJ181" i="2"/>
  <c r="CJ173" i="2"/>
  <c r="CJ171" i="2"/>
  <c r="CJ175" i="2"/>
  <c r="CJ161" i="2"/>
  <c r="CJ159" i="2"/>
  <c r="CJ169" i="2"/>
  <c r="CJ167" i="2"/>
  <c r="CJ157" i="2"/>
  <c r="CJ165" i="2"/>
  <c r="CJ155" i="2"/>
  <c r="CJ163" i="2"/>
  <c r="CJ153" i="2"/>
  <c r="CJ151" i="2"/>
  <c r="CJ116" i="2"/>
  <c r="CJ118" i="2"/>
  <c r="CJ120" i="2"/>
  <c r="CJ112" i="2"/>
  <c r="CJ114" i="2"/>
  <c r="CJ106" i="2"/>
  <c r="CJ110" i="2"/>
  <c r="CJ108" i="2"/>
  <c r="CJ102" i="2"/>
  <c r="CJ98" i="2"/>
  <c r="CJ96" i="2"/>
  <c r="CJ104" i="2"/>
  <c r="CJ100" i="2"/>
  <c r="CJ90" i="2"/>
  <c r="CJ86" i="2"/>
  <c r="CJ94" i="2"/>
  <c r="CJ82" i="2"/>
  <c r="CJ92" i="2"/>
  <c r="CJ88" i="2"/>
  <c r="CJ84" i="2"/>
  <c r="CJ74" i="2"/>
  <c r="CJ80" i="2"/>
  <c r="CJ78" i="2"/>
  <c r="CJ70" i="2"/>
  <c r="CJ76" i="2"/>
  <c r="CJ72" i="2"/>
  <c r="CJ66" i="2"/>
  <c r="CJ68" i="2"/>
  <c r="CI205" i="2"/>
  <c r="CI197" i="2"/>
  <c r="CI193" i="2"/>
  <c r="CI195" i="2"/>
  <c r="CI199" i="2"/>
  <c r="CI203" i="2"/>
  <c r="CI201" i="2"/>
  <c r="CI189" i="2"/>
  <c r="CI191" i="2"/>
  <c r="CI185" i="2"/>
  <c r="CI187" i="2"/>
  <c r="CI181" i="2"/>
  <c r="CI175" i="2"/>
  <c r="CI183" i="2"/>
  <c r="CI177" i="2"/>
  <c r="CI173" i="2"/>
  <c r="CI179" i="2"/>
  <c r="CI165" i="2"/>
  <c r="CI169" i="2"/>
  <c r="CI159" i="2"/>
  <c r="CI163" i="2"/>
  <c r="CI171" i="2"/>
  <c r="CI161" i="2"/>
  <c r="CI167" i="2"/>
  <c r="CI155" i="2"/>
  <c r="CI157" i="2"/>
  <c r="CI153" i="2"/>
  <c r="CI151" i="2"/>
  <c r="CI118" i="2"/>
  <c r="CI116" i="2"/>
  <c r="CI112" i="2"/>
  <c r="CI120" i="2"/>
  <c r="CI114" i="2"/>
  <c r="CI108" i="2"/>
  <c r="CI106" i="2"/>
  <c r="CI110" i="2"/>
  <c r="CI102" i="2"/>
  <c r="CI98" i="2"/>
  <c r="CI104" i="2"/>
  <c r="CI100" i="2"/>
  <c r="CI92" i="2"/>
  <c r="CI96" i="2"/>
  <c r="CI86" i="2"/>
  <c r="CI94" i="2"/>
  <c r="CI90" i="2"/>
  <c r="CI88" i="2"/>
  <c r="CI84" i="2"/>
  <c r="CI82" i="2"/>
  <c r="CI80" i="2"/>
  <c r="CI76" i="2"/>
  <c r="CI74" i="2"/>
  <c r="CI78" i="2"/>
  <c r="CI72" i="2"/>
  <c r="CI70" i="2"/>
  <c r="CI68" i="2"/>
  <c r="CI66" i="2"/>
  <c r="CH195" i="2"/>
  <c r="CH199" i="2"/>
  <c r="CH205" i="2"/>
  <c r="CH203" i="2"/>
  <c r="CH197" i="2"/>
  <c r="CH201" i="2"/>
  <c r="CH193" i="2"/>
  <c r="CH191" i="2"/>
  <c r="CH189" i="2"/>
  <c r="CH187" i="2"/>
  <c r="CH185" i="2"/>
  <c r="CH183" i="2"/>
  <c r="CH179" i="2"/>
  <c r="CH175" i="2"/>
  <c r="CH177" i="2"/>
  <c r="CH173" i="2"/>
  <c r="CH181" i="2"/>
  <c r="CH165" i="2"/>
  <c r="CH159" i="2"/>
  <c r="CH163" i="2"/>
  <c r="CH157" i="2"/>
  <c r="CH155" i="2"/>
  <c r="CH171" i="2"/>
  <c r="CH169" i="2"/>
  <c r="CH167" i="2"/>
  <c r="CH161" i="2"/>
  <c r="CH151" i="2"/>
  <c r="CH153" i="2"/>
  <c r="CH120" i="2"/>
  <c r="CH114" i="2"/>
  <c r="CH118" i="2"/>
  <c r="CH112" i="2"/>
  <c r="CH116" i="2"/>
  <c r="CH106" i="2"/>
  <c r="CH108" i="2"/>
  <c r="CH104" i="2"/>
  <c r="CH102" i="2"/>
  <c r="CH110" i="2"/>
  <c r="CH100" i="2"/>
  <c r="CH94" i="2"/>
  <c r="CH98" i="2"/>
  <c r="CH96" i="2"/>
  <c r="CH92" i="2"/>
  <c r="CH88" i="2"/>
  <c r="CH90" i="2"/>
  <c r="CH86" i="2"/>
  <c r="CH84" i="2"/>
  <c r="CH82" i="2"/>
  <c r="CH80" i="2"/>
  <c r="CH78" i="2"/>
  <c r="CH74" i="2"/>
  <c r="CH76" i="2"/>
  <c r="CH72" i="2"/>
  <c r="CH70" i="2"/>
  <c r="CH68" i="2"/>
  <c r="CH66" i="2"/>
  <c r="CG191" i="2"/>
  <c r="CG201" i="2"/>
  <c r="CG203" i="2"/>
  <c r="CG189" i="2"/>
  <c r="CG193" i="2"/>
  <c r="CG197" i="2"/>
  <c r="CG187" i="2"/>
  <c r="CG185" i="2"/>
  <c r="CG205" i="2"/>
  <c r="CG199" i="2"/>
  <c r="CG195" i="2"/>
  <c r="CG183" i="2"/>
  <c r="CG171" i="2"/>
  <c r="CG181" i="2"/>
  <c r="CG161" i="2"/>
  <c r="CG177" i="2"/>
  <c r="CG167" i="2"/>
  <c r="CG179" i="2"/>
  <c r="CG169" i="2"/>
  <c r="CG173" i="2"/>
  <c r="CG165" i="2"/>
  <c r="CG159" i="2"/>
  <c r="CG175" i="2"/>
  <c r="CG163" i="2"/>
  <c r="CG157" i="2"/>
  <c r="CG155" i="2"/>
  <c r="CG153" i="2"/>
  <c r="CG151" i="2"/>
  <c r="CG120" i="2"/>
  <c r="CG116" i="2"/>
  <c r="CG118" i="2"/>
  <c r="CG104" i="2"/>
  <c r="CG114" i="2"/>
  <c r="CG112" i="2"/>
  <c r="CG108" i="2"/>
  <c r="CG110" i="2"/>
  <c r="CG102" i="2"/>
  <c r="CG106" i="2"/>
  <c r="CG92" i="2"/>
  <c r="CG100" i="2"/>
  <c r="CG98" i="2"/>
  <c r="CG84" i="2"/>
  <c r="CG96" i="2"/>
  <c r="CG90" i="2"/>
  <c r="CG94" i="2"/>
  <c r="CG88" i="2"/>
  <c r="CG78" i="2"/>
  <c r="CG82" i="2"/>
  <c r="CG86" i="2"/>
  <c r="CG72" i="2"/>
  <c r="CG76" i="2"/>
  <c r="CG80" i="2"/>
  <c r="CG74" i="2"/>
  <c r="CG70" i="2"/>
  <c r="CG66" i="2"/>
  <c r="CG68" i="2"/>
  <c r="CF203" i="2"/>
  <c r="CF201" i="2"/>
  <c r="CF189" i="2"/>
  <c r="CF199" i="2"/>
  <c r="CF193" i="2"/>
  <c r="CF191" i="2"/>
  <c r="CF195" i="2"/>
  <c r="CF197" i="2"/>
  <c r="CF185" i="2"/>
  <c r="CF205" i="2"/>
  <c r="CF187" i="2"/>
  <c r="CF179" i="2"/>
  <c r="CF183" i="2"/>
  <c r="CF173" i="2"/>
  <c r="CF175" i="2"/>
  <c r="CF161" i="2"/>
  <c r="CF181" i="2"/>
  <c r="CF169" i="2"/>
  <c r="CF177" i="2"/>
  <c r="CF163" i="2"/>
  <c r="CF171" i="2"/>
  <c r="CF167" i="2"/>
  <c r="CF159" i="2"/>
  <c r="CF155" i="2"/>
  <c r="CF165" i="2"/>
  <c r="CF157" i="2"/>
  <c r="CF153" i="2"/>
  <c r="CF151" i="2"/>
  <c r="CF118" i="2"/>
  <c r="CF114" i="2"/>
  <c r="CF112" i="2"/>
  <c r="CF120" i="2"/>
  <c r="CF106" i="2"/>
  <c r="CF110" i="2"/>
  <c r="CF116" i="2"/>
  <c r="CF104" i="2"/>
  <c r="CF108" i="2"/>
  <c r="CF98" i="2"/>
  <c r="CF96" i="2"/>
  <c r="CF92" i="2"/>
  <c r="CF102" i="2"/>
  <c r="CF100" i="2"/>
  <c r="CF94" i="2"/>
  <c r="CF90" i="2"/>
  <c r="CF86" i="2"/>
  <c r="CF88" i="2"/>
  <c r="CF84" i="2"/>
  <c r="CF82" i="2"/>
  <c r="CF80" i="2"/>
  <c r="CF76" i="2"/>
  <c r="CF74" i="2"/>
  <c r="CF78" i="2"/>
  <c r="CF70" i="2"/>
  <c r="CF72" i="2"/>
  <c r="CF68" i="2"/>
  <c r="CF66" i="2"/>
  <c r="CE201" i="2"/>
  <c r="CE203" i="2"/>
  <c r="CE205" i="2"/>
  <c r="CE193" i="2"/>
  <c r="CE199" i="2"/>
  <c r="CE191" i="2"/>
  <c r="CE189" i="2"/>
  <c r="CE197" i="2"/>
  <c r="CE195" i="2"/>
  <c r="CE187" i="2"/>
  <c r="CE185" i="2"/>
  <c r="CE183" i="2"/>
  <c r="CE179" i="2"/>
  <c r="CE181" i="2"/>
  <c r="CE169" i="2"/>
  <c r="CE167" i="2"/>
  <c r="CE173" i="2"/>
  <c r="CE177" i="2"/>
  <c r="CE171" i="2"/>
  <c r="CE175" i="2"/>
  <c r="CE159" i="2"/>
  <c r="CE163" i="2"/>
  <c r="CE155" i="2"/>
  <c r="CE161" i="2"/>
  <c r="CE165" i="2"/>
  <c r="CE157" i="2"/>
  <c r="CE151" i="2"/>
  <c r="CE153" i="2"/>
  <c r="CE118" i="2"/>
  <c r="CE110" i="2"/>
  <c r="CE120" i="2"/>
  <c r="CE114" i="2"/>
  <c r="CE116" i="2"/>
  <c r="CE108" i="2"/>
  <c r="CE112" i="2"/>
  <c r="CE104" i="2"/>
  <c r="CE106" i="2"/>
  <c r="CE94" i="2"/>
  <c r="CE100" i="2"/>
  <c r="CE98" i="2"/>
  <c r="CE96" i="2"/>
  <c r="CE102" i="2"/>
  <c r="CE92" i="2"/>
  <c r="CE90" i="2"/>
  <c r="CE86" i="2"/>
  <c r="CE88" i="2"/>
  <c r="CE84" i="2"/>
  <c r="CE82" i="2"/>
  <c r="CE80" i="2"/>
  <c r="CE74" i="2"/>
  <c r="CE78" i="2"/>
  <c r="CE76" i="2"/>
  <c r="CE72" i="2"/>
  <c r="CE70" i="2"/>
  <c r="CE68" i="2"/>
  <c r="CE66" i="2"/>
  <c r="CD177" i="2"/>
  <c r="CD175" i="2"/>
  <c r="CD203" i="2"/>
  <c r="CD195" i="2"/>
  <c r="CD201" i="2"/>
  <c r="CD165" i="2"/>
  <c r="CD199" i="2"/>
  <c r="CD205" i="2"/>
  <c r="CD191" i="2"/>
  <c r="CD163" i="2"/>
  <c r="CD187" i="2"/>
  <c r="CD161" i="2"/>
  <c r="CD183" i="2"/>
  <c r="CD193" i="2"/>
  <c r="CD181" i="2"/>
  <c r="CD189" i="2"/>
  <c r="CD179" i="2"/>
  <c r="CD173" i="2"/>
  <c r="CD185" i="2"/>
  <c r="CD171" i="2"/>
  <c r="CD153" i="2"/>
  <c r="CD197" i="2"/>
  <c r="CD169" i="2"/>
  <c r="CD167" i="2"/>
  <c r="CD159" i="2"/>
  <c r="CD157" i="2"/>
  <c r="CD155" i="2"/>
  <c r="CD151" i="2"/>
  <c r="CD118" i="2"/>
  <c r="CD120" i="2"/>
  <c r="CD102" i="2"/>
  <c r="CD110" i="2"/>
  <c r="CD114" i="2"/>
  <c r="CD106" i="2"/>
  <c r="CD112" i="2"/>
  <c r="CD88" i="2"/>
  <c r="CD100" i="2"/>
  <c r="CD96" i="2"/>
  <c r="CD104" i="2"/>
  <c r="CD98" i="2"/>
  <c r="CD116" i="2"/>
  <c r="CD108" i="2"/>
  <c r="CD92" i="2"/>
  <c r="CD90" i="2"/>
  <c r="CD84" i="2"/>
  <c r="CD82" i="2"/>
  <c r="CD86" i="2"/>
  <c r="CD94" i="2"/>
  <c r="CD78" i="2"/>
  <c r="CD80" i="2"/>
  <c r="CD74" i="2"/>
  <c r="CD72" i="2"/>
  <c r="CD70" i="2"/>
  <c r="CD76" i="2"/>
  <c r="CD68" i="2"/>
  <c r="CD66" i="2"/>
  <c r="CC205" i="2"/>
  <c r="CC203" i="2"/>
  <c r="CC201" i="2"/>
  <c r="CC199" i="2"/>
  <c r="CC197" i="2"/>
  <c r="CC195" i="2"/>
  <c r="CC193" i="2"/>
  <c r="CC191" i="2"/>
  <c r="CC189" i="2"/>
  <c r="CC187" i="2"/>
  <c r="CC185" i="2"/>
  <c r="CC183" i="2"/>
  <c r="CC181" i="2"/>
  <c r="CC179" i="2"/>
  <c r="CC177" i="2"/>
  <c r="CC175" i="2"/>
  <c r="CC173" i="2"/>
  <c r="CC171" i="2"/>
  <c r="CC169" i="2"/>
  <c r="CC167" i="2"/>
  <c r="CC165" i="2"/>
  <c r="CC163" i="2"/>
  <c r="CC161" i="2"/>
  <c r="CC159" i="2"/>
  <c r="CC157" i="2"/>
  <c r="CC155" i="2"/>
  <c r="CC153" i="2"/>
  <c r="CC151" i="2"/>
  <c r="CC118" i="2"/>
  <c r="CC120" i="2"/>
  <c r="CC116" i="2"/>
  <c r="CC114" i="2"/>
  <c r="CC112" i="2"/>
  <c r="CC110" i="2"/>
  <c r="CC108" i="2"/>
  <c r="CC106" i="2"/>
  <c r="CC102" i="2"/>
  <c r="CC104" i="2"/>
  <c r="CC100" i="2"/>
  <c r="CC98" i="2"/>
  <c r="CC96" i="2"/>
  <c r="CC92" i="2"/>
  <c r="CC94" i="2"/>
  <c r="CC88" i="2"/>
  <c r="CC90" i="2"/>
  <c r="CC86" i="2"/>
  <c r="CC84" i="2"/>
  <c r="CC82" i="2"/>
  <c r="CC80" i="2"/>
  <c r="CC78" i="2"/>
  <c r="CC76" i="2"/>
  <c r="CC72" i="2"/>
  <c r="CC74" i="2"/>
  <c r="CC70" i="2"/>
  <c r="CC68" i="2"/>
  <c r="CC66" i="2"/>
  <c r="CB157" i="2"/>
  <c r="CB183" i="2"/>
  <c r="CB197" i="2"/>
  <c r="CB203" i="2"/>
  <c r="CB161" i="2"/>
  <c r="CB171" i="2"/>
  <c r="CB205" i="2"/>
  <c r="CB191" i="2"/>
  <c r="CB177" i="2"/>
  <c r="CB153" i="2"/>
  <c r="CB195" i="2"/>
  <c r="CB163" i="2"/>
  <c r="CB187" i="2"/>
  <c r="CB165" i="2"/>
  <c r="CB181" i="2"/>
  <c r="CB201" i="2"/>
  <c r="CB155" i="2"/>
  <c r="CB199" i="2"/>
  <c r="CB179" i="2"/>
  <c r="CB151" i="2"/>
  <c r="CB173" i="2"/>
  <c r="CB185" i="2"/>
  <c r="CB169" i="2"/>
  <c r="CB193" i="2"/>
  <c r="CB189" i="2"/>
  <c r="CB175" i="2"/>
  <c r="CB167" i="2"/>
  <c r="CB159" i="2"/>
  <c r="CB116" i="2"/>
  <c r="CB120" i="2"/>
  <c r="CB114" i="2"/>
  <c r="CB118" i="2"/>
  <c r="CB104" i="2"/>
  <c r="CB106" i="2"/>
  <c r="CB112" i="2"/>
  <c r="CB110" i="2"/>
  <c r="CB102" i="2"/>
  <c r="CB108" i="2"/>
  <c r="CB94" i="2"/>
  <c r="CB90" i="2"/>
  <c r="CB88" i="2"/>
  <c r="CB86" i="2"/>
  <c r="CB96" i="2"/>
  <c r="CB92" i="2"/>
  <c r="CB100" i="2"/>
  <c r="CB98" i="2"/>
  <c r="CB80" i="2"/>
  <c r="CB78" i="2"/>
  <c r="CB76" i="2"/>
  <c r="CB82" i="2"/>
  <c r="CB84" i="2"/>
  <c r="CB68" i="2"/>
  <c r="CB74" i="2"/>
  <c r="CB70" i="2"/>
  <c r="CB72" i="2"/>
  <c r="CB66" i="2"/>
  <c r="CA173" i="2"/>
  <c r="CA199" i="2"/>
  <c r="CA203" i="2"/>
  <c r="CA201" i="2"/>
  <c r="CA193" i="2"/>
  <c r="CA183" i="2"/>
  <c r="CA197" i="2"/>
  <c r="CA187" i="2"/>
  <c r="CA185" i="2"/>
  <c r="CA171" i="2"/>
  <c r="CA189" i="2"/>
  <c r="CA181" i="2"/>
  <c r="CA169" i="2"/>
  <c r="CA205" i="2"/>
  <c r="CA159" i="2"/>
  <c r="CA179" i="2"/>
  <c r="CA191" i="2"/>
  <c r="CA161" i="2"/>
  <c r="CA195" i="2"/>
  <c r="CA151" i="2"/>
  <c r="CA177" i="2"/>
  <c r="CA167" i="2"/>
  <c r="CA155" i="2"/>
  <c r="CA175" i="2"/>
  <c r="CA163" i="2"/>
  <c r="CA165" i="2"/>
  <c r="CA153" i="2"/>
  <c r="CA157" i="2"/>
  <c r="CA120" i="2"/>
  <c r="CA116" i="2"/>
  <c r="CA114" i="2"/>
  <c r="CA118" i="2"/>
  <c r="CA112" i="2"/>
  <c r="CA110" i="2"/>
  <c r="CA106" i="2"/>
  <c r="CA102" i="2"/>
  <c r="CA108" i="2"/>
  <c r="CA104" i="2"/>
  <c r="CA98" i="2"/>
  <c r="CA94" i="2"/>
  <c r="CA90" i="2"/>
  <c r="CA100" i="2"/>
  <c r="CA96" i="2"/>
  <c r="CA92" i="2"/>
  <c r="CA86" i="2"/>
  <c r="CA88" i="2"/>
  <c r="CA80" i="2"/>
  <c r="CA84" i="2"/>
  <c r="CA82" i="2"/>
  <c r="CA78" i="2"/>
  <c r="CA76" i="2"/>
  <c r="CA72" i="2"/>
  <c r="CA74" i="2"/>
  <c r="CA70" i="2"/>
  <c r="CA68" i="2"/>
  <c r="CA66" i="2"/>
  <c r="BZ201" i="2"/>
  <c r="BZ203" i="2"/>
  <c r="BZ205" i="2"/>
  <c r="BZ195" i="2"/>
  <c r="BZ177" i="2"/>
  <c r="BZ199" i="2"/>
  <c r="BZ197" i="2"/>
  <c r="BZ173" i="2"/>
  <c r="BZ189" i="2"/>
  <c r="BZ193" i="2"/>
  <c r="BZ183" i="2"/>
  <c r="BZ181" i="2"/>
  <c r="BZ171" i="2"/>
  <c r="BZ175" i="2"/>
  <c r="BZ191" i="2"/>
  <c r="BZ169" i="2"/>
  <c r="BZ187" i="2"/>
  <c r="BZ167" i="2"/>
  <c r="BZ161" i="2"/>
  <c r="BZ163" i="2"/>
  <c r="BZ185" i="2"/>
  <c r="BZ159" i="2"/>
  <c r="BZ179" i="2"/>
  <c r="BZ157" i="2"/>
  <c r="BZ165" i="2"/>
  <c r="BZ155" i="2"/>
  <c r="BZ153" i="2"/>
  <c r="BZ151" i="2"/>
  <c r="BZ120" i="2"/>
  <c r="BZ118" i="2"/>
  <c r="BZ116" i="2"/>
  <c r="BZ112" i="2"/>
  <c r="BZ114" i="2"/>
  <c r="BZ106" i="2"/>
  <c r="BZ108" i="2"/>
  <c r="BZ110" i="2"/>
  <c r="BZ104" i="2"/>
  <c r="BZ102" i="2"/>
  <c r="BZ98" i="2"/>
  <c r="BZ92" i="2"/>
  <c r="BZ96" i="2"/>
  <c r="BZ90" i="2"/>
  <c r="BZ100" i="2"/>
  <c r="BZ94" i="2"/>
  <c r="BZ88" i="2"/>
  <c r="BZ86" i="2"/>
  <c r="BZ84" i="2"/>
  <c r="BZ78" i="2"/>
  <c r="BZ80" i="2"/>
  <c r="BZ82" i="2"/>
  <c r="BZ76" i="2"/>
  <c r="BZ74" i="2"/>
  <c r="BZ70" i="2"/>
  <c r="BZ72" i="2"/>
  <c r="BZ68" i="2"/>
  <c r="BZ66" i="2"/>
  <c r="BY189" i="2"/>
  <c r="BY183" i="2"/>
  <c r="BY199" i="2"/>
  <c r="BY203" i="2"/>
  <c r="BY191" i="2"/>
  <c r="BY197" i="2"/>
  <c r="BY193" i="2"/>
  <c r="BY205" i="2"/>
  <c r="BY187" i="2"/>
  <c r="BY175" i="2"/>
  <c r="BY157" i="2"/>
  <c r="BY167" i="2"/>
  <c r="BY195" i="2"/>
  <c r="BY181" i="2"/>
  <c r="BY177" i="2"/>
  <c r="BY163" i="2"/>
  <c r="BY171" i="2"/>
  <c r="BY161" i="2"/>
  <c r="BY159" i="2"/>
  <c r="BY173" i="2"/>
  <c r="BY169" i="2"/>
  <c r="BY201" i="2"/>
  <c r="BY165" i="2"/>
  <c r="BY185" i="2"/>
  <c r="BY179" i="2"/>
  <c r="BY155" i="2"/>
  <c r="BY153" i="2"/>
  <c r="BY151" i="2"/>
  <c r="BY114" i="2"/>
  <c r="BY120" i="2"/>
  <c r="BY118" i="2"/>
  <c r="BY112" i="2"/>
  <c r="BY116" i="2"/>
  <c r="BY108" i="2"/>
  <c r="BY110" i="2"/>
  <c r="BY102" i="2"/>
  <c r="BY104" i="2"/>
  <c r="BY106" i="2"/>
  <c r="BY100" i="2"/>
  <c r="BY96" i="2"/>
  <c r="BY98" i="2"/>
  <c r="BY94" i="2"/>
  <c r="BY92" i="2"/>
  <c r="BY88" i="2"/>
  <c r="BY90" i="2"/>
  <c r="BY86" i="2"/>
  <c r="BY82" i="2"/>
  <c r="BY84" i="2"/>
  <c r="BY78" i="2"/>
  <c r="BY80" i="2"/>
  <c r="BY76" i="2"/>
  <c r="BY72" i="2"/>
  <c r="BY74" i="2"/>
  <c r="BY70" i="2"/>
  <c r="BY68" i="2"/>
  <c r="BY66" i="2"/>
  <c r="BX197" i="2"/>
  <c r="BX205" i="2"/>
  <c r="BX203" i="2"/>
  <c r="BX199" i="2"/>
  <c r="BX195" i="2"/>
  <c r="BX201" i="2"/>
  <c r="BX191" i="2"/>
  <c r="BX187" i="2"/>
  <c r="BX179" i="2"/>
  <c r="BX189" i="2"/>
  <c r="BX173" i="2"/>
  <c r="BX183" i="2"/>
  <c r="BX185" i="2"/>
  <c r="BX193" i="2"/>
  <c r="BX169" i="2"/>
  <c r="BX165" i="2"/>
  <c r="BX175" i="2"/>
  <c r="BX181" i="2"/>
  <c r="BX177" i="2"/>
  <c r="BX161" i="2"/>
  <c r="BX171" i="2"/>
  <c r="BX167" i="2"/>
  <c r="BX163" i="2"/>
  <c r="BX159" i="2"/>
  <c r="BX157" i="2"/>
  <c r="BX155" i="2"/>
  <c r="BX153" i="2"/>
  <c r="BX151" i="2"/>
  <c r="BX120" i="2"/>
  <c r="BX118" i="2"/>
  <c r="BX114" i="2"/>
  <c r="BX116" i="2"/>
  <c r="BX108" i="2"/>
  <c r="BX110" i="2"/>
  <c r="BX112" i="2"/>
  <c r="BX106" i="2"/>
  <c r="BX104" i="2"/>
  <c r="BX102" i="2"/>
  <c r="BX100" i="2"/>
  <c r="BX98" i="2"/>
  <c r="BX96" i="2"/>
  <c r="BX94" i="2"/>
  <c r="BX90" i="2"/>
  <c r="BX92" i="2"/>
  <c r="BX86" i="2"/>
  <c r="BX88" i="2"/>
  <c r="BX84" i="2"/>
  <c r="BX82" i="2"/>
  <c r="BX76" i="2"/>
  <c r="BX78" i="2"/>
  <c r="BX80" i="2"/>
  <c r="BX74" i="2"/>
  <c r="BX72" i="2"/>
  <c r="BX68" i="2"/>
  <c r="BX70" i="2"/>
  <c r="BX66" i="2"/>
  <c r="BW203" i="2"/>
  <c r="BW197" i="2"/>
  <c r="BW205" i="2"/>
  <c r="BW195" i="2"/>
  <c r="BW189" i="2"/>
  <c r="BW185" i="2"/>
  <c r="BW201" i="2"/>
  <c r="BW199" i="2"/>
  <c r="BW193" i="2"/>
  <c r="BW187" i="2"/>
  <c r="BW183" i="2"/>
  <c r="BW181" i="2"/>
  <c r="BW171" i="2"/>
  <c r="BW169" i="2"/>
  <c r="BW179" i="2"/>
  <c r="BW175" i="2"/>
  <c r="BW191" i="2"/>
  <c r="BW173" i="2"/>
  <c r="BW163" i="2"/>
  <c r="BW161" i="2"/>
  <c r="BW159" i="2"/>
  <c r="BW177" i="2"/>
  <c r="BW167" i="2"/>
  <c r="BW157" i="2"/>
  <c r="BW165" i="2"/>
  <c r="BW155" i="2"/>
  <c r="BW153" i="2"/>
  <c r="BW151" i="2"/>
  <c r="BW120" i="2"/>
  <c r="BW118" i="2"/>
  <c r="BW116" i="2"/>
  <c r="BW114" i="2"/>
  <c r="BW112" i="2"/>
  <c r="BW108" i="2"/>
  <c r="BW110" i="2"/>
  <c r="BW106" i="2"/>
  <c r="BW104" i="2"/>
  <c r="BW102" i="2"/>
  <c r="BW100" i="2"/>
  <c r="BW96" i="2"/>
  <c r="BW98" i="2"/>
  <c r="BW94" i="2"/>
  <c r="BW92" i="2"/>
  <c r="BW90" i="2"/>
  <c r="BW88" i="2"/>
  <c r="BW86" i="2"/>
  <c r="BW84" i="2"/>
  <c r="BW82" i="2"/>
  <c r="BW78" i="2"/>
  <c r="BW80" i="2"/>
  <c r="BW76" i="2"/>
  <c r="BW74" i="2"/>
  <c r="BW72" i="2"/>
  <c r="BW70" i="2"/>
  <c r="BW68" i="2"/>
  <c r="BW66" i="2"/>
  <c r="BV201" i="2"/>
  <c r="BV205" i="2"/>
  <c r="BV189" i="2"/>
  <c r="BV185" i="2"/>
  <c r="BV199" i="2"/>
  <c r="BV187" i="2"/>
  <c r="BV191" i="2"/>
  <c r="BV195" i="2"/>
  <c r="BV177" i="2"/>
  <c r="BV173" i="2"/>
  <c r="BV203" i="2"/>
  <c r="BV193" i="2"/>
  <c r="BV197" i="2"/>
  <c r="BV163" i="2"/>
  <c r="BV183" i="2"/>
  <c r="BV179" i="2"/>
  <c r="BV171" i="2"/>
  <c r="BV181" i="2"/>
  <c r="BV165" i="2"/>
  <c r="BV157" i="2"/>
  <c r="BV175" i="2"/>
  <c r="BV167" i="2"/>
  <c r="BV161" i="2"/>
  <c r="BV169" i="2"/>
  <c r="BV153" i="2"/>
  <c r="BV159" i="2"/>
  <c r="BV155" i="2"/>
  <c r="BV151" i="2"/>
  <c r="BV120" i="2"/>
  <c r="BV118" i="2"/>
  <c r="BV114" i="2"/>
  <c r="BV108" i="2"/>
  <c r="BV116" i="2"/>
  <c r="BV110" i="2"/>
  <c r="BV112" i="2"/>
  <c r="BV104" i="2"/>
  <c r="BV106" i="2"/>
  <c r="BV102" i="2"/>
  <c r="BV100" i="2"/>
  <c r="BV98" i="2"/>
  <c r="BV96" i="2"/>
  <c r="BV94" i="2"/>
  <c r="BV90" i="2"/>
  <c r="BV92" i="2"/>
  <c r="BV86" i="2"/>
  <c r="BV84" i="2"/>
  <c r="BV88" i="2"/>
  <c r="BV82" i="2"/>
  <c r="BV76" i="2"/>
  <c r="BV78" i="2"/>
  <c r="BV80" i="2"/>
  <c r="BV74" i="2"/>
  <c r="BV72" i="2"/>
  <c r="BV68" i="2"/>
  <c r="BV70" i="2"/>
  <c r="BV66" i="2"/>
  <c r="CV37" i="2"/>
  <c r="CS9" i="2"/>
  <c r="BU175" i="2"/>
  <c r="BU151" i="2"/>
  <c r="BU199" i="2"/>
  <c r="BU183" i="2"/>
  <c r="BU159" i="2"/>
  <c r="BU189" i="2"/>
  <c r="BU187" i="2"/>
  <c r="BU173" i="2"/>
  <c r="BU193" i="2"/>
  <c r="BU167" i="2"/>
  <c r="BU163" i="2"/>
  <c r="BU197" i="2"/>
  <c r="BU201" i="2"/>
  <c r="BU181" i="2"/>
  <c r="BU157" i="2"/>
  <c r="BU185" i="2"/>
  <c r="BU179" i="2"/>
  <c r="BU195" i="2"/>
  <c r="BU155" i="2"/>
  <c r="BU161" i="2"/>
  <c r="BU171" i="2"/>
  <c r="BU205" i="2"/>
  <c r="BU153" i="2"/>
  <c r="BU169" i="2"/>
  <c r="BU165" i="2"/>
  <c r="BU203" i="2"/>
  <c r="BU177" i="2"/>
  <c r="BU191" i="2"/>
  <c r="BU114" i="2"/>
  <c r="BU116" i="2"/>
  <c r="BU110" i="2"/>
  <c r="BU112" i="2"/>
  <c r="BU106" i="2"/>
  <c r="BU120" i="2"/>
  <c r="BU118" i="2"/>
  <c r="BU102" i="2"/>
  <c r="BU108" i="2"/>
  <c r="BU100" i="2"/>
  <c r="BU104" i="2"/>
  <c r="BU98" i="2"/>
  <c r="BU92" i="2"/>
  <c r="BU96" i="2"/>
  <c r="BU80" i="2"/>
  <c r="BU90" i="2"/>
  <c r="BU88" i="2"/>
  <c r="BU86" i="2"/>
  <c r="BU94" i="2"/>
  <c r="BU82" i="2"/>
  <c r="BU78" i="2"/>
  <c r="BU84" i="2"/>
  <c r="BU72" i="2"/>
  <c r="BU76" i="2"/>
  <c r="BU70" i="2"/>
  <c r="BU74" i="2"/>
  <c r="BU68" i="2"/>
  <c r="BU66" i="2"/>
  <c r="BT151" i="2"/>
  <c r="BT187" i="2"/>
  <c r="BT159" i="2"/>
  <c r="BT199" i="2"/>
  <c r="BT179" i="2"/>
  <c r="BT197" i="2"/>
  <c r="BT201" i="2"/>
  <c r="BT153" i="2"/>
  <c r="BT175" i="2"/>
  <c r="BT161" i="2"/>
  <c r="BT191" i="2"/>
  <c r="BT185" i="2"/>
  <c r="BT203" i="2"/>
  <c r="BT155" i="2"/>
  <c r="BT205" i="2"/>
  <c r="BT183" i="2"/>
  <c r="BT195" i="2"/>
  <c r="BT171" i="2"/>
  <c r="BT165" i="2"/>
  <c r="BT169" i="2"/>
  <c r="BT193" i="2"/>
  <c r="BT189" i="2"/>
  <c r="BT167" i="2"/>
  <c r="BT177" i="2"/>
  <c r="BT163" i="2"/>
  <c r="BT157" i="2"/>
  <c r="BT181" i="2"/>
  <c r="BT173" i="2"/>
  <c r="BT120" i="2"/>
  <c r="BT110" i="2"/>
  <c r="BT118" i="2"/>
  <c r="BT104" i="2"/>
  <c r="BT116" i="2"/>
  <c r="BT108" i="2"/>
  <c r="BT112" i="2"/>
  <c r="BT114" i="2"/>
  <c r="BT106" i="2"/>
  <c r="BT100" i="2"/>
  <c r="BT102" i="2"/>
  <c r="BT98" i="2"/>
  <c r="BT94" i="2"/>
  <c r="BT84" i="2"/>
  <c r="BT86" i="2"/>
  <c r="BT90" i="2"/>
  <c r="BT96" i="2"/>
  <c r="BT82" i="2"/>
  <c r="BT78" i="2"/>
  <c r="BT80" i="2"/>
  <c r="BT88" i="2"/>
  <c r="BT92" i="2"/>
  <c r="BT74" i="2"/>
  <c r="BT76" i="2"/>
  <c r="BT70" i="2"/>
  <c r="BT68" i="2"/>
  <c r="BT72" i="2"/>
  <c r="BT66" i="2"/>
  <c r="BS181" i="2"/>
  <c r="BS153" i="2"/>
  <c r="BS167" i="2"/>
  <c r="BS165" i="2"/>
  <c r="BS197" i="2"/>
  <c r="BS189" i="2"/>
  <c r="BS161" i="2"/>
  <c r="BS179" i="2"/>
  <c r="BS175" i="2"/>
  <c r="BS203" i="2"/>
  <c r="BS185" i="2"/>
  <c r="BS195" i="2"/>
  <c r="BS183" i="2"/>
  <c r="BS177" i="2"/>
  <c r="BS199" i="2"/>
  <c r="BS155" i="2"/>
  <c r="BS205" i="2"/>
  <c r="BS169" i="2"/>
  <c r="BS151" i="2"/>
  <c r="BS159" i="2"/>
  <c r="BS201" i="2"/>
  <c r="BS187" i="2"/>
  <c r="BS163" i="2"/>
  <c r="BS173" i="2"/>
  <c r="BS193" i="2"/>
  <c r="BS157" i="2"/>
  <c r="BS191" i="2"/>
  <c r="BS171" i="2"/>
  <c r="BS120" i="2"/>
  <c r="BS118" i="2"/>
  <c r="BS114" i="2"/>
  <c r="BS110" i="2"/>
  <c r="BS112" i="2"/>
  <c r="BS106" i="2"/>
  <c r="BS116" i="2"/>
  <c r="BS108" i="2"/>
  <c r="BS104" i="2"/>
  <c r="BS100" i="2"/>
  <c r="BS102" i="2"/>
  <c r="BS98" i="2"/>
  <c r="BS96" i="2"/>
  <c r="BS92" i="2"/>
  <c r="BS94" i="2"/>
  <c r="BS88" i="2"/>
  <c r="BS78" i="2"/>
  <c r="BS90" i="2"/>
  <c r="BS80" i="2"/>
  <c r="BS86" i="2"/>
  <c r="BS82" i="2"/>
  <c r="BS74" i="2"/>
  <c r="BS84" i="2"/>
  <c r="BS76" i="2"/>
  <c r="BS72" i="2"/>
  <c r="BS68" i="2"/>
  <c r="BS70" i="2"/>
  <c r="BS66" i="2"/>
  <c r="BQ66" i="2"/>
  <c r="BQ120" i="2"/>
  <c r="BQ108" i="2"/>
  <c r="BQ114" i="2"/>
  <c r="BQ118" i="2"/>
  <c r="BQ110" i="2"/>
  <c r="BQ116" i="2"/>
  <c r="BQ104" i="2"/>
  <c r="BQ106" i="2"/>
  <c r="BQ112" i="2"/>
  <c r="BQ102" i="2"/>
  <c r="BQ100" i="2"/>
  <c r="BQ96" i="2"/>
  <c r="BQ98" i="2"/>
  <c r="BQ90" i="2"/>
  <c r="BQ94" i="2"/>
  <c r="BQ82" i="2"/>
  <c r="BQ86" i="2"/>
  <c r="BQ92" i="2"/>
  <c r="BQ88" i="2"/>
  <c r="BQ78" i="2"/>
  <c r="BQ80" i="2"/>
  <c r="BQ84" i="2"/>
  <c r="BQ74" i="2"/>
  <c r="BQ76" i="2"/>
  <c r="BQ72" i="2"/>
  <c r="BQ70" i="2"/>
  <c r="BQ68" i="2"/>
  <c r="BN31" i="2"/>
  <c r="GZ205" i="2"/>
  <c r="GW205" i="2"/>
  <c r="HA203" i="2"/>
  <c r="GY203" i="2"/>
  <c r="GX203" i="2"/>
  <c r="GV203" i="2"/>
  <c r="GZ199" i="2"/>
  <c r="GW199" i="2"/>
  <c r="GZ197" i="2"/>
  <c r="GZ201" i="2"/>
  <c r="GW197" i="2"/>
  <c r="HA195" i="2"/>
  <c r="GY195" i="2"/>
  <c r="GX195" i="2"/>
  <c r="GV195" i="2"/>
  <c r="GZ191" i="2"/>
  <c r="GW191" i="2"/>
  <c r="HA189" i="2"/>
  <c r="GY189" i="2"/>
  <c r="GY193" i="2"/>
  <c r="GX189" i="2"/>
  <c r="GV189" i="2"/>
  <c r="GZ185" i="2"/>
  <c r="GW185" i="2"/>
  <c r="HA183" i="2"/>
  <c r="GY183" i="2"/>
  <c r="GX183" i="2"/>
  <c r="GV183" i="2"/>
  <c r="GZ179" i="2"/>
  <c r="GW179" i="2"/>
  <c r="HA177" i="2"/>
  <c r="HA181" i="2"/>
  <c r="GY177" i="2"/>
  <c r="GX177" i="2"/>
  <c r="GX181" i="2" s="1"/>
  <c r="GV177" i="2"/>
  <c r="GV181" i="2" s="1"/>
  <c r="GZ173" i="2"/>
  <c r="GW173" i="2"/>
  <c r="HA171" i="2"/>
  <c r="HA175" i="2" s="1"/>
  <c r="GY171" i="2"/>
  <c r="GY175" i="2" s="1"/>
  <c r="GX171" i="2"/>
  <c r="GV171" i="2"/>
  <c r="GZ167" i="2"/>
  <c r="GW167" i="2"/>
  <c r="HA165" i="2"/>
  <c r="GY165" i="2"/>
  <c r="GY169" i="2"/>
  <c r="GX165" i="2"/>
  <c r="GX169" i="2"/>
  <c r="GV165" i="2"/>
  <c r="GZ161" i="2"/>
  <c r="GW161" i="2"/>
  <c r="HA159" i="2"/>
  <c r="HA163" i="2" s="1"/>
  <c r="GY159" i="2"/>
  <c r="GX159" i="2"/>
  <c r="GX163" i="2"/>
  <c r="GV159" i="2"/>
  <c r="GV163" i="2"/>
  <c r="HA155" i="2"/>
  <c r="GZ155" i="2"/>
  <c r="GY155" i="2"/>
  <c r="GX155" i="2"/>
  <c r="GW155" i="2"/>
  <c r="GV155" i="2"/>
  <c r="HA153" i="2"/>
  <c r="HA157" i="2"/>
  <c r="GZ153" i="2"/>
  <c r="GZ159" i="2"/>
  <c r="GY153" i="2"/>
  <c r="GY161" i="2"/>
  <c r="GX153" i="2"/>
  <c r="GW153" i="2"/>
  <c r="GV153" i="2"/>
  <c r="GV157" i="2"/>
  <c r="HA151" i="2"/>
  <c r="GZ151" i="2"/>
  <c r="GY151" i="2"/>
  <c r="GX151" i="2"/>
  <c r="GW151" i="2"/>
  <c r="GV151" i="2"/>
  <c r="EH205" i="2"/>
  <c r="EE205" i="2"/>
  <c r="EI203" i="2"/>
  <c r="EG203" i="2"/>
  <c r="EF203" i="2"/>
  <c r="ED203" i="2"/>
  <c r="EC203" i="2"/>
  <c r="EB203" i="2"/>
  <c r="EA203" i="2"/>
  <c r="DO203" i="2"/>
  <c r="EH199" i="2"/>
  <c r="EE199" i="2"/>
  <c r="EH197" i="2"/>
  <c r="EE197" i="2"/>
  <c r="EE201" i="2" s="1"/>
  <c r="EI195" i="2"/>
  <c r="EG195" i="2"/>
  <c r="EF195" i="2"/>
  <c r="ED195" i="2"/>
  <c r="EC195" i="2"/>
  <c r="EB195" i="2"/>
  <c r="EA195" i="2"/>
  <c r="EA205" i="2" s="1"/>
  <c r="DO195" i="2"/>
  <c r="DO205" i="2" s="1"/>
  <c r="EH191" i="2"/>
  <c r="EE191" i="2"/>
  <c r="EI189" i="2"/>
  <c r="EG189" i="2"/>
  <c r="EG193" i="2"/>
  <c r="EF189" i="2"/>
  <c r="EF193" i="2"/>
  <c r="ED189" i="2"/>
  <c r="EC189" i="2"/>
  <c r="EC193" i="2" s="1"/>
  <c r="EB189" i="2"/>
  <c r="EA189" i="2"/>
  <c r="EA199" i="2"/>
  <c r="DO189" i="2"/>
  <c r="EH185" i="2"/>
  <c r="EE185" i="2"/>
  <c r="EI183" i="2"/>
  <c r="EI187" i="2" s="1"/>
  <c r="EG183" i="2"/>
  <c r="EG187" i="2" s="1"/>
  <c r="EF183" i="2"/>
  <c r="ED183" i="2"/>
  <c r="ED187" i="2"/>
  <c r="EC183" i="2"/>
  <c r="EB183" i="2"/>
  <c r="EA183" i="2"/>
  <c r="EA187" i="2"/>
  <c r="EA197" i="2" s="1"/>
  <c r="EA201" i="2" s="1"/>
  <c r="DO183" i="2"/>
  <c r="DO187" i="2"/>
  <c r="DO197" i="2" s="1"/>
  <c r="DO201" i="2" s="1"/>
  <c r="EH179" i="2"/>
  <c r="EE179" i="2"/>
  <c r="EI177" i="2"/>
  <c r="EI181" i="2"/>
  <c r="EG177" i="2"/>
  <c r="EF177" i="2"/>
  <c r="EF181" i="2" s="1"/>
  <c r="ED177" i="2"/>
  <c r="EC177" i="2"/>
  <c r="EB177" i="2"/>
  <c r="EB181" i="2" s="1"/>
  <c r="EA177" i="2"/>
  <c r="EA181" i="2" s="1"/>
  <c r="EA191" i="2" s="1"/>
  <c r="DO177" i="2"/>
  <c r="DO181" i="2"/>
  <c r="DO191" i="2" s="1"/>
  <c r="EH173" i="2"/>
  <c r="EE173" i="2"/>
  <c r="EI171" i="2"/>
  <c r="EI175" i="2" s="1"/>
  <c r="EG171" i="2"/>
  <c r="EF171" i="2"/>
  <c r="ED171" i="2"/>
  <c r="ED175" i="2" s="1"/>
  <c r="EC171" i="2"/>
  <c r="EB171" i="2"/>
  <c r="EA171" i="2"/>
  <c r="EA175" i="2" s="1"/>
  <c r="EA185" i="2" s="1"/>
  <c r="DO171" i="2"/>
  <c r="DO175" i="2"/>
  <c r="DO185" i="2" s="1"/>
  <c r="EH167" i="2"/>
  <c r="EE167" i="2"/>
  <c r="EI165" i="2"/>
  <c r="EI169" i="2" s="1"/>
  <c r="EG165" i="2"/>
  <c r="EG169" i="2" s="1"/>
  <c r="EF165" i="2"/>
  <c r="ED165" i="2"/>
  <c r="EC165" i="2"/>
  <c r="EC169" i="2" s="1"/>
  <c r="EB165" i="2"/>
  <c r="EB173" i="2" s="1"/>
  <c r="EA165" i="2"/>
  <c r="EA169" i="2"/>
  <c r="EA179" i="2" s="1"/>
  <c r="DO165" i="2"/>
  <c r="DO169" i="2" s="1"/>
  <c r="DO179" i="2" s="1"/>
  <c r="EH161" i="2"/>
  <c r="EE161" i="2"/>
  <c r="EI159" i="2"/>
  <c r="EI163" i="2"/>
  <c r="EG159" i="2"/>
  <c r="EF159" i="2"/>
  <c r="EF163" i="2" s="1"/>
  <c r="ED159" i="2"/>
  <c r="ED163" i="2" s="1"/>
  <c r="EC159" i="2"/>
  <c r="EC163" i="2" s="1"/>
  <c r="EB159" i="2"/>
  <c r="EB163" i="2"/>
  <c r="EA159" i="2"/>
  <c r="EA163" i="2"/>
  <c r="EA173" i="2" s="1"/>
  <c r="DO159" i="2"/>
  <c r="DO163" i="2" s="1"/>
  <c r="DO173" i="2" s="1"/>
  <c r="EI155" i="2"/>
  <c r="EH155" i="2"/>
  <c r="EG155" i="2"/>
  <c r="EF155" i="2"/>
  <c r="EE155" i="2"/>
  <c r="ED155" i="2"/>
  <c r="EC155" i="2"/>
  <c r="EB155" i="2"/>
  <c r="EA155" i="2"/>
  <c r="DO155" i="2"/>
  <c r="EI153" i="2"/>
  <c r="EH153" i="2"/>
  <c r="EG153" i="2"/>
  <c r="EG157" i="2"/>
  <c r="EF153" i="2"/>
  <c r="EE153" i="2"/>
  <c r="EE159" i="2" s="1"/>
  <c r="EE165" i="2" s="1"/>
  <c r="ED153" i="2"/>
  <c r="ED161" i="2"/>
  <c r="EC153" i="2"/>
  <c r="EC157" i="2"/>
  <c r="EB153" i="2"/>
  <c r="EB157" i="2"/>
  <c r="EA153" i="2"/>
  <c r="EA157" i="2"/>
  <c r="EA167" i="2" s="1"/>
  <c r="DO153" i="2"/>
  <c r="DO157" i="2" s="1"/>
  <c r="DO167" i="2" s="1"/>
  <c r="EI151" i="2"/>
  <c r="EH151" i="2"/>
  <c r="EG151" i="2"/>
  <c r="EF151" i="2"/>
  <c r="EE151" i="2"/>
  <c r="ED151" i="2"/>
  <c r="EC151" i="2"/>
  <c r="EB151" i="2"/>
  <c r="EA151" i="2"/>
  <c r="EA161" i="2"/>
  <c r="DO151" i="2"/>
  <c r="DO161" i="2"/>
  <c r="JR120" i="2"/>
  <c r="JS118" i="2"/>
  <c r="JQ118" i="2"/>
  <c r="JR114" i="2"/>
  <c r="JR112" i="2"/>
  <c r="JR116" i="2"/>
  <c r="JS110" i="2"/>
  <c r="JQ110" i="2"/>
  <c r="JR106" i="2"/>
  <c r="JS104" i="2"/>
  <c r="JQ104" i="2"/>
  <c r="JQ108" i="2"/>
  <c r="JR100" i="2"/>
  <c r="JS98" i="2"/>
  <c r="JQ98" i="2"/>
  <c r="JQ102" i="2"/>
  <c r="JR94" i="2"/>
  <c r="JG129" i="2"/>
  <c r="JS92" i="2"/>
  <c r="JS96" i="2"/>
  <c r="JQ92" i="2"/>
  <c r="JQ96" i="2"/>
  <c r="JR88" i="2"/>
  <c r="JS86" i="2"/>
  <c r="JS90" i="2" s="1"/>
  <c r="JQ86" i="2"/>
  <c r="JQ100" i="2" s="1"/>
  <c r="JR82" i="2"/>
  <c r="JS80" i="2"/>
  <c r="JS84" i="2"/>
  <c r="JQ80" i="2"/>
  <c r="JQ84" i="2"/>
  <c r="JR76" i="2"/>
  <c r="JS74" i="2"/>
  <c r="JS88" i="2" s="1"/>
  <c r="JQ74" i="2"/>
  <c r="JS70" i="2"/>
  <c r="JR70" i="2"/>
  <c r="JQ70" i="2"/>
  <c r="JS68" i="2"/>
  <c r="JR68" i="2"/>
  <c r="JR74" i="2" s="1"/>
  <c r="JQ68" i="2"/>
  <c r="JQ76" i="2"/>
  <c r="JS66" i="2"/>
  <c r="JR66" i="2"/>
  <c r="JQ66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JO37" i="2" s="1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JP36" i="2" s="1"/>
  <c r="II36" i="2"/>
  <c r="JP35" i="2"/>
  <c r="JO35" i="2"/>
  <c r="JN35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JP33" i="2"/>
  <c r="JO33" i="2"/>
  <c r="JN33" i="2"/>
  <c r="JP32" i="2"/>
  <c r="JO32" i="2"/>
  <c r="JN32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JO31" i="2" s="1"/>
  <c r="IJ31" i="2"/>
  <c r="II31" i="2"/>
  <c r="JP30" i="2"/>
  <c r="JO30" i="2"/>
  <c r="JN30" i="2"/>
  <c r="JP29" i="2"/>
  <c r="JO29" i="2"/>
  <c r="JN29" i="2"/>
  <c r="JP28" i="2"/>
  <c r="JO28" i="2"/>
  <c r="JN28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JP26" i="2"/>
  <c r="JO26" i="2"/>
  <c r="JN26" i="2"/>
  <c r="JP25" i="2"/>
  <c r="JO25" i="2"/>
  <c r="JN25" i="2"/>
  <c r="JP24" i="2"/>
  <c r="JO24" i="2"/>
  <c r="JN24" i="2"/>
  <c r="JP23" i="2"/>
  <c r="JO23" i="2"/>
  <c r="JN23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JP22" i="2" s="1"/>
  <c r="II22" i="2"/>
  <c r="JP21" i="2"/>
  <c r="JO21" i="2"/>
  <c r="JN21" i="2"/>
  <c r="JP20" i="2"/>
  <c r="JO20" i="2"/>
  <c r="JN20" i="2"/>
  <c r="JP19" i="2"/>
  <c r="JO19" i="2"/>
  <c r="JN19" i="2"/>
  <c r="JP18" i="2"/>
  <c r="JO18" i="2"/>
  <c r="JN18" i="2"/>
  <c r="JP17" i="2"/>
  <c r="JO17" i="2"/>
  <c r="JN17" i="2"/>
  <c r="JM16" i="2"/>
  <c r="JL16" i="2"/>
  <c r="JK16" i="2"/>
  <c r="JJ16" i="2"/>
  <c r="JI16" i="2"/>
  <c r="JH16" i="2"/>
  <c r="JG16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JP15" i="2"/>
  <c r="JO15" i="2"/>
  <c r="JN15" i="2"/>
  <c r="JP14" i="2"/>
  <c r="JO14" i="2"/>
  <c r="JN14" i="2"/>
  <c r="JP13" i="2"/>
  <c r="JO13" i="2"/>
  <c r="JN13" i="2"/>
  <c r="JP12" i="2"/>
  <c r="JO12" i="2"/>
  <c r="JN12" i="2"/>
  <c r="JP11" i="2"/>
  <c r="JO11" i="2"/>
  <c r="JN11" i="2"/>
  <c r="JP10" i="2"/>
  <c r="JO10" i="2"/>
  <c r="JN10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JP8" i="2"/>
  <c r="JO8" i="2"/>
  <c r="JN8" i="2"/>
  <c r="JP7" i="2"/>
  <c r="JO7" i="2"/>
  <c r="JN7" i="2"/>
  <c r="JP6" i="2"/>
  <c r="JO6" i="2"/>
  <c r="JN6" i="2"/>
  <c r="JP5" i="2"/>
  <c r="JO5" i="2"/>
  <c r="JN5" i="2"/>
  <c r="JP4" i="2"/>
  <c r="JO4" i="2"/>
  <c r="JN4" i="2"/>
  <c r="JP3" i="2"/>
  <c r="JP40" i="2" s="1"/>
  <c r="JO3" i="2"/>
  <c r="JN3" i="2"/>
  <c r="JN40" i="2" s="1"/>
  <c r="JP2" i="2"/>
  <c r="JO2" i="2"/>
  <c r="JN2" i="2"/>
  <c r="GZ120" i="2"/>
  <c r="GW120" i="2"/>
  <c r="HA118" i="2"/>
  <c r="GY118" i="2"/>
  <c r="GX118" i="2"/>
  <c r="GV118" i="2"/>
  <c r="GZ114" i="2"/>
  <c r="GW114" i="2"/>
  <c r="GZ112" i="2"/>
  <c r="GW112" i="2"/>
  <c r="HA110" i="2"/>
  <c r="GY110" i="2"/>
  <c r="GX110" i="2"/>
  <c r="GV110" i="2"/>
  <c r="GZ106" i="2"/>
  <c r="GW106" i="2"/>
  <c r="HA104" i="2"/>
  <c r="HA108" i="2" s="1"/>
  <c r="GY104" i="2"/>
  <c r="GY108" i="2"/>
  <c r="GX104" i="2"/>
  <c r="GX108" i="2"/>
  <c r="GV104" i="2"/>
  <c r="GV108" i="2"/>
  <c r="GZ100" i="2"/>
  <c r="GW100" i="2"/>
  <c r="HA98" i="2"/>
  <c r="GY98" i="2"/>
  <c r="GX98" i="2"/>
  <c r="GV98" i="2"/>
  <c r="GV106" i="2" s="1"/>
  <c r="GV114" i="2" s="1"/>
  <c r="GZ94" i="2"/>
  <c r="GW94" i="2"/>
  <c r="HA92" i="2"/>
  <c r="HA96" i="2" s="1"/>
  <c r="GY92" i="2"/>
  <c r="GX92" i="2"/>
  <c r="GV92" i="2"/>
  <c r="GV100" i="2" s="1"/>
  <c r="GZ88" i="2"/>
  <c r="GW88" i="2"/>
  <c r="HA86" i="2"/>
  <c r="GY86" i="2"/>
  <c r="GX86" i="2"/>
  <c r="GX90" i="2"/>
  <c r="GV86" i="2"/>
  <c r="GZ82" i="2"/>
  <c r="GW82" i="2"/>
  <c r="HA80" i="2"/>
  <c r="HA84" i="2" s="1"/>
  <c r="GY80" i="2"/>
  <c r="GY88" i="2" s="1"/>
  <c r="GX80" i="2"/>
  <c r="GV80" i="2"/>
  <c r="GZ76" i="2"/>
  <c r="GW76" i="2"/>
  <c r="HA74" i="2"/>
  <c r="HA78" i="2"/>
  <c r="GY74" i="2"/>
  <c r="GY78" i="2"/>
  <c r="GX74" i="2"/>
  <c r="GV74" i="2"/>
  <c r="HA70" i="2"/>
  <c r="GZ70" i="2"/>
  <c r="GY70" i="2"/>
  <c r="GX70" i="2"/>
  <c r="GW70" i="2"/>
  <c r="GV70" i="2"/>
  <c r="HA68" i="2"/>
  <c r="HA72" i="2"/>
  <c r="GZ68" i="2"/>
  <c r="GZ72" i="2"/>
  <c r="GY68" i="2"/>
  <c r="GY76" i="2"/>
  <c r="GX68" i="2"/>
  <c r="GX72" i="2"/>
  <c r="GW68" i="2"/>
  <c r="GV68" i="2"/>
  <c r="HA66" i="2"/>
  <c r="GZ66" i="2"/>
  <c r="GY66" i="2"/>
  <c r="GX66" i="2"/>
  <c r="GW66" i="2"/>
  <c r="GV66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GU35" i="2"/>
  <c r="GT35" i="2"/>
  <c r="GS35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GS34" i="2" s="1"/>
  <c r="FN34" i="2"/>
  <c r="GU33" i="2"/>
  <c r="GT33" i="2"/>
  <c r="GS33" i="2"/>
  <c r="GU32" i="2"/>
  <c r="GT32" i="2"/>
  <c r="GS32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GS31" i="2" s="1"/>
  <c r="GU30" i="2"/>
  <c r="GT30" i="2"/>
  <c r="GS30" i="2"/>
  <c r="GU29" i="2"/>
  <c r="GT29" i="2"/>
  <c r="GS29" i="2"/>
  <c r="GU28" i="2"/>
  <c r="GT28" i="2"/>
  <c r="GS28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GU26" i="2"/>
  <c r="GT26" i="2"/>
  <c r="GS26" i="2"/>
  <c r="GU25" i="2"/>
  <c r="GT25" i="2"/>
  <c r="GS25" i="2"/>
  <c r="GU24" i="2"/>
  <c r="GT24" i="2"/>
  <c r="GS24" i="2"/>
  <c r="GU23" i="2"/>
  <c r="GT23" i="2"/>
  <c r="GS23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GU21" i="2"/>
  <c r="GT21" i="2"/>
  <c r="GS21" i="2"/>
  <c r="GU20" i="2"/>
  <c r="GT20" i="2"/>
  <c r="GS20" i="2"/>
  <c r="GU19" i="2"/>
  <c r="GT19" i="2"/>
  <c r="GS19" i="2"/>
  <c r="GU18" i="2"/>
  <c r="GT18" i="2"/>
  <c r="GS18" i="2"/>
  <c r="GU17" i="2"/>
  <c r="GT17" i="2"/>
  <c r="GS17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GS16" i="2" s="1"/>
  <c r="FN16" i="2"/>
  <c r="GU15" i="2"/>
  <c r="GT15" i="2"/>
  <c r="GS15" i="2"/>
  <c r="GU14" i="2"/>
  <c r="GT14" i="2"/>
  <c r="GS14" i="2"/>
  <c r="GU13" i="2"/>
  <c r="GT13" i="2"/>
  <c r="GS13" i="2"/>
  <c r="GU12" i="2"/>
  <c r="GT12" i="2"/>
  <c r="GS12" i="2"/>
  <c r="GU11" i="2"/>
  <c r="GT11" i="2"/>
  <c r="GS11" i="2"/>
  <c r="GU10" i="2"/>
  <c r="GT10" i="2"/>
  <c r="GS10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GS9" i="2" s="1"/>
  <c r="FO9" i="2"/>
  <c r="FN9" i="2"/>
  <c r="GU8" i="2"/>
  <c r="GT8" i="2"/>
  <c r="GS8" i="2"/>
  <c r="GU7" i="2"/>
  <c r="GT7" i="2"/>
  <c r="GS7" i="2"/>
  <c r="GU6" i="2"/>
  <c r="GT6" i="2"/>
  <c r="GS6" i="2"/>
  <c r="GU5" i="2"/>
  <c r="GT5" i="2"/>
  <c r="GS5" i="2"/>
  <c r="GU4" i="2"/>
  <c r="GT4" i="2"/>
  <c r="GT40" i="2" s="1"/>
  <c r="GS4" i="2"/>
  <c r="GU3" i="2"/>
  <c r="GT3" i="2"/>
  <c r="GS3" i="2"/>
  <c r="GS40" i="2" s="1"/>
  <c r="GU2" i="2"/>
  <c r="GT2" i="2"/>
  <c r="GS2" i="2"/>
  <c r="BP116" i="2"/>
  <c r="BP120" i="2"/>
  <c r="BP118" i="2"/>
  <c r="BP114" i="2"/>
  <c r="BP106" i="2"/>
  <c r="BP112" i="2"/>
  <c r="BP110" i="2"/>
  <c r="BP108" i="2"/>
  <c r="BP104" i="2"/>
  <c r="BP102" i="2"/>
  <c r="BP100" i="2"/>
  <c r="BP98" i="2"/>
  <c r="BP96" i="2"/>
  <c r="BP88" i="2"/>
  <c r="BP94" i="2"/>
  <c r="BP92" i="2"/>
  <c r="BP90" i="2"/>
  <c r="BP86" i="2"/>
  <c r="BP80" i="2"/>
  <c r="BP84" i="2"/>
  <c r="BP82" i="2"/>
  <c r="BP74" i="2"/>
  <c r="BP78" i="2"/>
  <c r="BP76" i="2"/>
  <c r="BP72" i="2"/>
  <c r="BP66" i="2"/>
  <c r="BP70" i="2"/>
  <c r="BP68" i="2"/>
  <c r="JO40" i="2"/>
  <c r="GZ203" i="2"/>
  <c r="GY197" i="2"/>
  <c r="GY201" i="2"/>
  <c r="GX167" i="2"/>
  <c r="HA100" i="2"/>
  <c r="HA185" i="2"/>
  <c r="EH159" i="2"/>
  <c r="EH163" i="2" s="1"/>
  <c r="EH157" i="2"/>
  <c r="GW157" i="2"/>
  <c r="GW159" i="2"/>
  <c r="GW165" i="2" s="1"/>
  <c r="GW169" i="2" s="1"/>
  <c r="GY167" i="2"/>
  <c r="GY163" i="2"/>
  <c r="GX179" i="2"/>
  <c r="GV173" i="2"/>
  <c r="GX191" i="2"/>
  <c r="GY191" i="2"/>
  <c r="GY199" i="2" s="1"/>
  <c r="GZ74" i="2"/>
  <c r="GW203" i="2"/>
  <c r="GW201" i="2"/>
  <c r="GS37" i="2"/>
  <c r="GV175" i="2"/>
  <c r="GV185" i="2"/>
  <c r="GT31" i="2"/>
  <c r="JR118" i="2"/>
  <c r="EG179" i="2"/>
  <c r="JQ82" i="2"/>
  <c r="ED167" i="2"/>
  <c r="GV169" i="2"/>
  <c r="EB169" i="2"/>
  <c r="GX157" i="2"/>
  <c r="GX175" i="2"/>
  <c r="GX185" i="2"/>
  <c r="GY187" i="2"/>
  <c r="GZ165" i="2"/>
  <c r="GZ163" i="2"/>
  <c r="GV167" i="2"/>
  <c r="HA167" i="2"/>
  <c r="GY157" i="2"/>
  <c r="HA161" i="2"/>
  <c r="GV179" i="2"/>
  <c r="GV161" i="2"/>
  <c r="GZ157" i="2"/>
  <c r="GX161" i="2"/>
  <c r="GY173" i="2"/>
  <c r="HA191" i="2"/>
  <c r="HA187" i="2"/>
  <c r="HA173" i="2"/>
  <c r="HA169" i="2"/>
  <c r="HA179" i="2"/>
  <c r="GX193" i="2"/>
  <c r="GX197" i="2"/>
  <c r="GX205" i="2" s="1"/>
  <c r="GY185" i="2"/>
  <c r="GX187" i="2"/>
  <c r="GX173" i="2"/>
  <c r="GY179" i="2"/>
  <c r="GY181" i="2"/>
  <c r="GV187" i="2"/>
  <c r="GV191" i="2"/>
  <c r="GV197" i="2"/>
  <c r="GV205" i="2" s="1"/>
  <c r="GV193" i="2"/>
  <c r="HA197" i="2"/>
  <c r="HA205" i="2" s="1"/>
  <c r="HA193" i="2"/>
  <c r="DO199" i="2"/>
  <c r="DO193" i="2"/>
  <c r="GT34" i="2"/>
  <c r="HA88" i="2"/>
  <c r="EG175" i="2"/>
  <c r="GY72" i="2"/>
  <c r="GU9" i="2"/>
  <c r="GV88" i="2"/>
  <c r="EE157" i="2"/>
  <c r="EI161" i="2"/>
  <c r="EI157" i="2"/>
  <c r="GV78" i="2"/>
  <c r="EF157" i="2"/>
  <c r="EF161" i="2"/>
  <c r="EC179" i="2"/>
  <c r="EC175" i="2"/>
  <c r="GS36" i="2"/>
  <c r="EF173" i="2"/>
  <c r="EF169" i="2"/>
  <c r="ED157" i="2"/>
  <c r="EC185" i="2"/>
  <c r="EI167" i="2"/>
  <c r="EC167" i="2"/>
  <c r="ED173" i="2"/>
  <c r="ED169" i="2"/>
  <c r="EB179" i="2"/>
  <c r="EB175" i="2"/>
  <c r="EB161" i="2"/>
  <c r="EG161" i="2"/>
  <c r="EI173" i="2"/>
  <c r="EC181" i="2"/>
  <c r="EF167" i="2"/>
  <c r="EC161" i="2"/>
  <c r="ED179" i="2"/>
  <c r="EB167" i="2"/>
  <c r="EG167" i="2"/>
  <c r="EG163" i="2"/>
  <c r="EC173" i="2"/>
  <c r="EG173" i="2"/>
  <c r="EF179" i="2"/>
  <c r="EF175" i="2"/>
  <c r="EG185" i="2"/>
  <c r="EG199" i="2" s="1"/>
  <c r="EG181" i="2"/>
  <c r="EF191" i="2"/>
  <c r="EF187" i="2"/>
  <c r="ED185" i="2"/>
  <c r="ED199" i="2" s="1"/>
  <c r="ED181" i="2"/>
  <c r="EB191" i="2"/>
  <c r="EB187" i="2"/>
  <c r="EC191" i="2"/>
  <c r="EC199" i="2" s="1"/>
  <c r="EI185" i="2"/>
  <c r="EE203" i="2"/>
  <c r="EI179" i="2"/>
  <c r="EB185" i="2"/>
  <c r="EF185" i="2"/>
  <c r="EG191" i="2"/>
  <c r="ED191" i="2"/>
  <c r="ED193" i="2"/>
  <c r="ED197" i="2"/>
  <c r="EI197" i="2"/>
  <c r="EI191" i="2"/>
  <c r="EC187" i="2"/>
  <c r="EA193" i="2"/>
  <c r="EG197" i="2"/>
  <c r="EB197" i="2"/>
  <c r="EF197" i="2"/>
  <c r="EF201" i="2" s="1"/>
  <c r="EB193" i="2"/>
  <c r="EC197" i="2"/>
  <c r="EH203" i="2"/>
  <c r="EH201" i="2"/>
  <c r="EI193" i="2"/>
  <c r="JN31" i="2"/>
  <c r="JP27" i="2"/>
  <c r="JN34" i="2"/>
  <c r="JQ112" i="2"/>
  <c r="JQ116" i="2"/>
  <c r="JN36" i="2"/>
  <c r="JQ72" i="2"/>
  <c r="JQ94" i="2"/>
  <c r="JR72" i="2"/>
  <c r="JS78" i="2"/>
  <c r="JS72" i="2"/>
  <c r="JS76" i="2"/>
  <c r="JN9" i="2"/>
  <c r="JN27" i="2"/>
  <c r="JO36" i="2"/>
  <c r="JO27" i="2"/>
  <c r="JP37" i="2"/>
  <c r="JQ88" i="2"/>
  <c r="JQ78" i="2"/>
  <c r="JS102" i="2"/>
  <c r="JS106" i="2"/>
  <c r="JQ106" i="2"/>
  <c r="JS112" i="2"/>
  <c r="JS108" i="2"/>
  <c r="GW74" i="2"/>
  <c r="GW72" i="2"/>
  <c r="GU16" i="2"/>
  <c r="GT37" i="2"/>
  <c r="HA82" i="2"/>
  <c r="HA76" i="2"/>
  <c r="GY84" i="2"/>
  <c r="GU31" i="2"/>
  <c r="GX78" i="2"/>
  <c r="GX82" i="2"/>
  <c r="GV96" i="2"/>
  <c r="GY90" i="2"/>
  <c r="GX76" i="2"/>
  <c r="GT9" i="2"/>
  <c r="HA106" i="2"/>
  <c r="HA102" i="2"/>
  <c r="HA112" i="2"/>
  <c r="HA120" i="2" s="1"/>
  <c r="GY82" i="2"/>
  <c r="HA90" i="2"/>
  <c r="GT16" i="2"/>
  <c r="GX88" i="2"/>
  <c r="GX84" i="2"/>
  <c r="GV90" i="2"/>
  <c r="GY100" i="2"/>
  <c r="GY96" i="2"/>
  <c r="GX94" i="2"/>
  <c r="GW116" i="2"/>
  <c r="GW118" i="2"/>
  <c r="GY112" i="2"/>
  <c r="GX112" i="2"/>
  <c r="GX116" i="2" s="1"/>
  <c r="GZ116" i="2"/>
  <c r="BO114" i="2"/>
  <c r="BO120" i="2"/>
  <c r="BO118" i="2"/>
  <c r="BO116" i="2"/>
  <c r="BO112" i="2"/>
  <c r="BO104" i="2"/>
  <c r="BO108" i="2"/>
  <c r="BO110" i="2"/>
  <c r="BO106" i="2"/>
  <c r="BO100" i="2"/>
  <c r="BO102" i="2"/>
  <c r="BO98" i="2"/>
  <c r="BO96" i="2"/>
  <c r="BO94" i="2"/>
  <c r="BO86" i="2"/>
  <c r="BO90" i="2"/>
  <c r="BO92" i="2"/>
  <c r="BO88" i="2"/>
  <c r="BO78" i="2"/>
  <c r="BO84" i="2"/>
  <c r="BO76" i="2"/>
  <c r="BO82" i="2"/>
  <c r="BO74" i="2"/>
  <c r="BO80" i="2"/>
  <c r="BO72" i="2"/>
  <c r="BO70" i="2"/>
  <c r="BO68" i="2"/>
  <c r="BO66" i="2"/>
  <c r="BN116" i="2"/>
  <c r="BN110" i="2"/>
  <c r="BN120" i="2"/>
  <c r="BN114" i="2"/>
  <c r="BN108" i="2"/>
  <c r="BN112" i="2"/>
  <c r="BN118" i="2"/>
  <c r="BN104" i="2"/>
  <c r="BN98" i="2"/>
  <c r="BN102" i="2"/>
  <c r="BN106" i="2"/>
  <c r="BN92" i="2"/>
  <c r="BN100" i="2"/>
  <c r="BN90" i="2"/>
  <c r="BN96" i="2"/>
  <c r="BN94" i="2"/>
  <c r="BN84" i="2"/>
  <c r="BN86" i="2"/>
  <c r="BN82" i="2"/>
  <c r="BN76" i="2"/>
  <c r="BN88" i="2"/>
  <c r="BN80" i="2"/>
  <c r="BN74" i="2"/>
  <c r="BN72" i="2"/>
  <c r="BN78" i="2"/>
  <c r="BN70" i="2"/>
  <c r="BN66" i="2"/>
  <c r="BN68" i="2"/>
  <c r="BM102" i="2"/>
  <c r="BM120" i="2"/>
  <c r="BM114" i="2"/>
  <c r="BM116" i="2"/>
  <c r="BM118" i="2"/>
  <c r="BM112" i="2"/>
  <c r="BM110" i="2"/>
  <c r="BM108" i="2"/>
  <c r="BM106" i="2"/>
  <c r="BM100" i="2"/>
  <c r="BM104" i="2"/>
  <c r="BM98" i="2"/>
  <c r="BM96" i="2"/>
  <c r="BM92" i="2"/>
  <c r="BM94" i="2"/>
  <c r="BM90" i="2"/>
  <c r="BM88" i="2"/>
  <c r="BM86" i="2"/>
  <c r="BM82" i="2"/>
  <c r="BM84" i="2"/>
  <c r="BM80" i="2"/>
  <c r="BM76" i="2"/>
  <c r="BM78" i="2"/>
  <c r="BM72" i="2"/>
  <c r="BM74" i="2"/>
  <c r="BM70" i="2"/>
  <c r="BM68" i="2"/>
  <c r="BM66" i="2"/>
  <c r="BL120" i="2"/>
  <c r="BL110" i="2"/>
  <c r="BL114" i="2"/>
  <c r="BL116" i="2"/>
  <c r="BL112" i="2"/>
  <c r="BL118" i="2"/>
  <c r="BL106" i="2"/>
  <c r="BL108" i="2"/>
  <c r="BL102" i="2"/>
  <c r="BL104" i="2"/>
  <c r="BL100" i="2"/>
  <c r="BL98" i="2"/>
  <c r="BL90" i="2"/>
  <c r="BL96" i="2"/>
  <c r="BL88" i="2"/>
  <c r="BL94" i="2"/>
  <c r="BL92" i="2"/>
  <c r="BL82" i="2"/>
  <c r="BL86" i="2"/>
  <c r="BL84" i="2"/>
  <c r="BL80" i="2"/>
  <c r="BL76" i="2"/>
  <c r="BL78" i="2"/>
  <c r="BL72" i="2"/>
  <c r="BL74" i="2"/>
  <c r="BL70" i="2"/>
  <c r="BL68" i="2"/>
  <c r="BL66" i="2"/>
  <c r="BK120" i="2"/>
  <c r="BK118" i="2"/>
  <c r="BK114" i="2"/>
  <c r="BK112" i="2"/>
  <c r="BK110" i="2"/>
  <c r="BK108" i="2"/>
  <c r="BK104" i="2"/>
  <c r="BK116" i="2"/>
  <c r="BK94" i="2"/>
  <c r="BK90" i="2"/>
  <c r="BK100" i="2"/>
  <c r="BK106" i="2"/>
  <c r="BK98" i="2"/>
  <c r="BK96" i="2"/>
  <c r="BK102" i="2"/>
  <c r="BK92" i="2"/>
  <c r="BK88" i="2"/>
  <c r="BK86" i="2"/>
  <c r="BK84" i="2"/>
  <c r="BK82" i="2"/>
  <c r="BK76" i="2"/>
  <c r="BK74" i="2"/>
  <c r="BK70" i="2"/>
  <c r="BK80" i="2"/>
  <c r="BK78" i="2"/>
  <c r="BK68" i="2"/>
  <c r="BK72" i="2"/>
  <c r="BK66" i="2"/>
  <c r="BJ118" i="2"/>
  <c r="BJ120" i="2"/>
  <c r="BJ116" i="2"/>
  <c r="BJ114" i="2"/>
  <c r="BJ110" i="2"/>
  <c r="BJ112" i="2"/>
  <c r="BJ106" i="2"/>
  <c r="BJ108" i="2"/>
  <c r="BJ104" i="2"/>
  <c r="BJ92" i="2"/>
  <c r="BJ98" i="2"/>
  <c r="BJ102" i="2"/>
  <c r="BJ94" i="2"/>
  <c r="BJ100" i="2"/>
  <c r="BJ90" i="2"/>
  <c r="BJ96" i="2"/>
  <c r="BJ86" i="2"/>
  <c r="BJ88" i="2"/>
  <c r="BJ84" i="2"/>
  <c r="BJ82" i="2"/>
  <c r="BJ80" i="2"/>
  <c r="BJ74" i="2"/>
  <c r="BJ76" i="2"/>
  <c r="BJ78" i="2"/>
  <c r="BJ72" i="2"/>
  <c r="BJ68" i="2"/>
  <c r="BJ70" i="2"/>
  <c r="BJ66" i="2"/>
  <c r="BI120" i="2"/>
  <c r="BI118" i="2"/>
  <c r="BI116" i="2"/>
  <c r="BI114" i="2"/>
  <c r="BI110" i="2"/>
  <c r="BI108" i="2"/>
  <c r="BI106" i="2"/>
  <c r="BI112" i="2"/>
  <c r="BI104" i="2"/>
  <c r="BI98" i="2"/>
  <c r="BI94" i="2"/>
  <c r="BI90" i="2"/>
  <c r="BI100" i="2"/>
  <c r="BI96" i="2"/>
  <c r="BI86" i="2"/>
  <c r="BI92" i="2"/>
  <c r="BI102" i="2"/>
  <c r="BI88" i="2"/>
  <c r="BI84" i="2"/>
  <c r="BI82" i="2"/>
  <c r="BI74" i="2"/>
  <c r="BI80" i="2"/>
  <c r="BI76" i="2"/>
  <c r="BI78" i="2"/>
  <c r="BI72" i="2"/>
  <c r="BI70" i="2"/>
  <c r="BI68" i="2"/>
  <c r="BI66" i="2"/>
  <c r="BH120" i="2"/>
  <c r="BH116" i="2"/>
  <c r="BH114" i="2"/>
  <c r="BH118" i="2"/>
  <c r="BH110" i="2"/>
  <c r="BH112" i="2"/>
  <c r="BH108" i="2"/>
  <c r="BH106" i="2"/>
  <c r="BH102" i="2"/>
  <c r="BH104" i="2"/>
  <c r="BH96" i="2"/>
  <c r="BH98" i="2"/>
  <c r="BH100" i="2"/>
  <c r="BH88" i="2"/>
  <c r="BH90" i="2"/>
  <c r="BH94" i="2"/>
  <c r="BH92" i="2"/>
  <c r="BH86" i="2"/>
  <c r="BH82" i="2"/>
  <c r="BH84" i="2"/>
  <c r="BH80" i="2"/>
  <c r="BH78" i="2"/>
  <c r="BH76" i="2"/>
  <c r="BH72" i="2"/>
  <c r="BH74" i="2"/>
  <c r="BH70" i="2"/>
  <c r="BH68" i="2"/>
  <c r="BH66" i="2"/>
  <c r="BK22" i="2"/>
  <c r="EI199" i="2"/>
  <c r="HA114" i="2"/>
  <c r="GX199" i="2"/>
  <c r="HA199" i="2"/>
  <c r="GW163" i="2"/>
  <c r="EH165" i="2"/>
  <c r="EH169" i="2" s="1"/>
  <c r="GV199" i="2"/>
  <c r="GZ80" i="2"/>
  <c r="GZ84" i="2" s="1"/>
  <c r="GZ78" i="2"/>
  <c r="HA201" i="2"/>
  <c r="GZ171" i="2"/>
  <c r="GZ169" i="2"/>
  <c r="EE163" i="2"/>
  <c r="JQ120" i="2"/>
  <c r="EB199" i="2"/>
  <c r="EF199" i="2"/>
  <c r="EI201" i="2"/>
  <c r="EI205" i="2"/>
  <c r="EC205" i="2"/>
  <c r="EC201" i="2"/>
  <c r="EG205" i="2"/>
  <c r="EG201" i="2"/>
  <c r="ED201" i="2"/>
  <c r="ED205" i="2"/>
  <c r="EB205" i="2"/>
  <c r="EB201" i="2"/>
  <c r="JF129" i="2"/>
  <c r="JR80" i="2"/>
  <c r="JR78" i="2"/>
  <c r="JS116" i="2"/>
  <c r="JS120" i="2"/>
  <c r="JH129" i="2"/>
  <c r="GW80" i="2"/>
  <c r="GW78" i="2"/>
  <c r="GY116" i="2"/>
  <c r="BG120" i="2"/>
  <c r="BG116" i="2"/>
  <c r="BG118" i="2"/>
  <c r="BG114" i="2"/>
  <c r="BG110" i="2"/>
  <c r="BG112" i="2"/>
  <c r="BG106" i="2"/>
  <c r="BG108" i="2"/>
  <c r="BG104" i="2"/>
  <c r="BG102" i="2"/>
  <c r="BG100" i="2"/>
  <c r="BG94" i="2"/>
  <c r="BG98" i="2"/>
  <c r="BG96" i="2"/>
  <c r="BG92" i="2"/>
  <c r="BG88" i="2"/>
  <c r="BG90" i="2"/>
  <c r="BG86" i="2"/>
  <c r="BG84" i="2"/>
  <c r="BG82" i="2"/>
  <c r="BG78" i="2"/>
  <c r="BG80" i="2"/>
  <c r="BG76" i="2"/>
  <c r="BG74" i="2"/>
  <c r="BG72" i="2"/>
  <c r="BG70" i="2"/>
  <c r="BG68" i="2"/>
  <c r="BG66" i="2"/>
  <c r="BF120" i="2"/>
  <c r="BF118" i="2"/>
  <c r="BF116" i="2"/>
  <c r="BF114" i="2"/>
  <c r="BF112" i="2"/>
  <c r="BF110" i="2"/>
  <c r="BF106" i="2"/>
  <c r="BF108" i="2"/>
  <c r="BF104" i="2"/>
  <c r="BF102" i="2"/>
  <c r="BF100" i="2"/>
  <c r="BF96" i="2"/>
  <c r="BF94" i="2"/>
  <c r="BF98" i="2"/>
  <c r="BF92" i="2"/>
  <c r="BF90" i="2"/>
  <c r="BF88" i="2"/>
  <c r="BF86" i="2"/>
  <c r="BF84" i="2"/>
  <c r="BF82" i="2"/>
  <c r="BF78" i="2"/>
  <c r="BF80" i="2"/>
  <c r="BF76" i="2"/>
  <c r="BF74" i="2"/>
  <c r="BF72" i="2"/>
  <c r="BF70" i="2"/>
  <c r="BF68" i="2"/>
  <c r="BF66" i="2"/>
  <c r="JF125" i="2"/>
  <c r="JH125" i="2"/>
  <c r="EH171" i="2"/>
  <c r="EH177" i="2"/>
  <c r="GZ177" i="2"/>
  <c r="GZ175" i="2"/>
  <c r="EE169" i="2"/>
  <c r="EE171" i="2"/>
  <c r="JR86" i="2"/>
  <c r="JR84" i="2"/>
  <c r="GW86" i="2"/>
  <c r="GW84" i="2"/>
  <c r="BE118" i="2"/>
  <c r="BE116" i="2"/>
  <c r="BE120" i="2"/>
  <c r="BE98" i="2"/>
  <c r="BE112" i="2"/>
  <c r="BE114" i="2"/>
  <c r="BE110" i="2"/>
  <c r="BE108" i="2"/>
  <c r="BE92" i="2"/>
  <c r="BE104" i="2"/>
  <c r="BE106" i="2"/>
  <c r="BE96" i="2"/>
  <c r="BE90" i="2"/>
  <c r="BE88" i="2"/>
  <c r="BE100" i="2"/>
  <c r="BE102" i="2"/>
  <c r="BE84" i="2"/>
  <c r="BE86" i="2"/>
  <c r="BE94" i="2"/>
  <c r="BE80" i="2"/>
  <c r="BE82" i="2"/>
  <c r="BE78" i="2"/>
  <c r="BE74" i="2"/>
  <c r="BE76" i="2"/>
  <c r="BE72" i="2"/>
  <c r="BE70" i="2"/>
  <c r="BE68" i="2"/>
  <c r="BE66" i="2"/>
  <c r="BH22" i="2"/>
  <c r="BH9" i="2"/>
  <c r="BD120" i="2"/>
  <c r="BD118" i="2"/>
  <c r="BD114" i="2"/>
  <c r="BD110" i="2"/>
  <c r="BD102" i="2"/>
  <c r="BD116" i="2"/>
  <c r="BD108" i="2"/>
  <c r="BD106" i="2"/>
  <c r="BD104" i="2"/>
  <c r="BD112" i="2"/>
  <c r="BD100" i="2"/>
  <c r="BD96" i="2"/>
  <c r="BD98" i="2"/>
  <c r="BD90" i="2"/>
  <c r="BD86" i="2"/>
  <c r="BD94" i="2"/>
  <c r="BD92" i="2"/>
  <c r="BD88" i="2"/>
  <c r="BD84" i="2"/>
  <c r="BD82" i="2"/>
  <c r="BD74" i="2"/>
  <c r="BD78" i="2"/>
  <c r="BD80" i="2"/>
  <c r="BD76" i="2"/>
  <c r="BD70" i="2"/>
  <c r="BD68" i="2"/>
  <c r="BD72" i="2"/>
  <c r="BD66" i="2"/>
  <c r="BC118" i="2"/>
  <c r="BC120" i="2"/>
  <c r="BC116" i="2"/>
  <c r="BC114" i="2"/>
  <c r="BC112" i="2"/>
  <c r="BC108" i="2"/>
  <c r="BC104" i="2"/>
  <c r="BC102" i="2"/>
  <c r="BC110" i="2"/>
  <c r="BC106" i="2"/>
  <c r="BC98" i="2"/>
  <c r="BC100" i="2"/>
  <c r="BC92" i="2"/>
  <c r="BC96" i="2"/>
  <c r="BC94" i="2"/>
  <c r="BC88" i="2"/>
  <c r="BC86" i="2"/>
  <c r="BC90" i="2"/>
  <c r="BC84" i="2"/>
  <c r="BC82" i="2"/>
  <c r="BC78" i="2"/>
  <c r="BC80" i="2"/>
  <c r="BC74" i="2"/>
  <c r="BC76" i="2"/>
  <c r="BC72" i="2"/>
  <c r="BC70" i="2"/>
  <c r="BC68" i="2"/>
  <c r="BC66" i="2"/>
  <c r="BB118" i="2"/>
  <c r="BB120" i="2"/>
  <c r="BB110" i="2"/>
  <c r="BB104" i="2"/>
  <c r="BB116" i="2"/>
  <c r="BB114" i="2"/>
  <c r="BB106" i="2"/>
  <c r="BB102" i="2"/>
  <c r="BB112" i="2"/>
  <c r="BB108" i="2"/>
  <c r="BB98" i="2"/>
  <c r="BB94" i="2"/>
  <c r="BB90" i="2"/>
  <c r="BB100" i="2"/>
  <c r="BB92" i="2"/>
  <c r="BB86" i="2"/>
  <c r="BB84" i="2"/>
  <c r="BB96" i="2"/>
  <c r="BB88" i="2"/>
  <c r="BB82" i="2"/>
  <c r="BB76" i="2"/>
  <c r="BB74" i="2"/>
  <c r="BB80" i="2"/>
  <c r="BB78" i="2"/>
  <c r="BB68" i="2"/>
  <c r="BB72" i="2"/>
  <c r="BB70" i="2"/>
  <c r="BB66" i="2"/>
  <c r="BG22" i="2"/>
  <c r="BA118" i="2"/>
  <c r="BA120" i="2"/>
  <c r="BA114" i="2"/>
  <c r="BA110" i="2"/>
  <c r="BA112" i="2"/>
  <c r="BA108" i="2"/>
  <c r="BA116" i="2"/>
  <c r="BA106" i="2"/>
  <c r="BA102" i="2"/>
  <c r="BA100" i="2"/>
  <c r="BA104" i="2"/>
  <c r="BA98" i="2"/>
  <c r="BA90" i="2"/>
  <c r="BA94" i="2"/>
  <c r="BA92" i="2"/>
  <c r="BA96" i="2"/>
  <c r="BA86" i="2"/>
  <c r="BA84" i="2"/>
  <c r="BA88" i="2"/>
  <c r="BA78" i="2"/>
  <c r="BA82" i="2"/>
  <c r="BA76" i="2"/>
  <c r="BA74" i="2"/>
  <c r="BA80" i="2"/>
  <c r="BA72" i="2"/>
  <c r="BA70" i="2"/>
  <c r="BA68" i="2"/>
  <c r="BA66" i="2"/>
  <c r="AZ118" i="2"/>
  <c r="AZ110" i="2"/>
  <c r="AZ116" i="2"/>
  <c r="AZ114" i="2"/>
  <c r="AZ120" i="2"/>
  <c r="AZ108" i="2"/>
  <c r="AZ112" i="2"/>
  <c r="AZ102" i="2"/>
  <c r="AZ106" i="2"/>
  <c r="AZ90" i="2"/>
  <c r="AZ100" i="2"/>
  <c r="AZ98" i="2"/>
  <c r="AZ94" i="2"/>
  <c r="AZ104" i="2"/>
  <c r="AZ92" i="2"/>
  <c r="AZ84" i="2"/>
  <c r="AZ86" i="2"/>
  <c r="AZ96" i="2"/>
  <c r="AZ88" i="2"/>
  <c r="AZ82" i="2"/>
  <c r="AZ78" i="2"/>
  <c r="AZ80" i="2"/>
  <c r="AZ74" i="2"/>
  <c r="AZ72" i="2"/>
  <c r="AZ76" i="2"/>
  <c r="AZ70" i="2"/>
  <c r="AZ68" i="2"/>
  <c r="AZ66" i="2"/>
  <c r="BG36" i="2"/>
  <c r="AY120" i="2"/>
  <c r="AY110" i="2"/>
  <c r="AY116" i="2"/>
  <c r="AY112" i="2"/>
  <c r="AY118" i="2"/>
  <c r="AY114" i="2"/>
  <c r="AY108" i="2"/>
  <c r="AY102" i="2"/>
  <c r="AY104" i="2"/>
  <c r="AY106" i="2"/>
  <c r="AY100" i="2"/>
  <c r="AY98" i="2"/>
  <c r="AY94" i="2"/>
  <c r="AY90" i="2"/>
  <c r="AY96" i="2"/>
  <c r="AY92" i="2"/>
  <c r="AY86" i="2"/>
  <c r="AY88" i="2"/>
  <c r="AY84" i="2"/>
  <c r="AY76" i="2"/>
  <c r="AY82" i="2"/>
  <c r="AY78" i="2"/>
  <c r="AY80" i="2"/>
  <c r="AY74" i="2"/>
  <c r="AY70" i="2"/>
  <c r="AY72" i="2"/>
  <c r="AY68" i="2"/>
  <c r="AY66" i="2"/>
  <c r="AX118" i="2"/>
  <c r="AX120" i="2"/>
  <c r="AX106" i="2"/>
  <c r="AX116" i="2"/>
  <c r="AX114" i="2"/>
  <c r="AX112" i="2"/>
  <c r="AX110" i="2"/>
  <c r="AX108" i="2"/>
  <c r="AX94" i="2"/>
  <c r="AX102" i="2"/>
  <c r="AX104" i="2"/>
  <c r="AX100" i="2"/>
  <c r="AX98" i="2"/>
  <c r="AX96" i="2"/>
  <c r="AX92" i="2"/>
  <c r="AX90" i="2"/>
  <c r="AX82" i="2"/>
  <c r="AX88" i="2"/>
  <c r="AX86" i="2"/>
  <c r="AX84" i="2"/>
  <c r="AX74" i="2"/>
  <c r="AX72" i="2"/>
  <c r="AX80" i="2"/>
  <c r="AX76" i="2"/>
  <c r="AX78" i="2"/>
  <c r="AX70" i="2"/>
  <c r="AX66" i="2"/>
  <c r="AX68" i="2"/>
  <c r="BF36" i="2"/>
  <c r="AW120" i="2"/>
  <c r="AW118" i="2"/>
  <c r="AW106" i="2"/>
  <c r="AW108" i="2"/>
  <c r="AW116" i="2"/>
  <c r="AW110" i="2"/>
  <c r="AW114" i="2"/>
  <c r="AW92" i="2"/>
  <c r="AW112" i="2"/>
  <c r="AW96" i="2"/>
  <c r="AW98" i="2"/>
  <c r="AW94" i="2"/>
  <c r="AW100" i="2"/>
  <c r="AW104" i="2"/>
  <c r="AW102" i="2"/>
  <c r="AW82" i="2"/>
  <c r="AW88" i="2"/>
  <c r="AW90" i="2"/>
  <c r="AW84" i="2"/>
  <c r="AW86" i="2"/>
  <c r="AW72" i="2"/>
  <c r="AW78" i="2"/>
  <c r="AW74" i="2"/>
  <c r="AW80" i="2"/>
  <c r="AW76" i="2"/>
  <c r="AW70" i="2"/>
  <c r="AW68" i="2"/>
  <c r="AW66" i="2"/>
  <c r="AV112" i="2"/>
  <c r="AV116" i="2"/>
  <c r="AV118" i="2"/>
  <c r="AV114" i="2"/>
  <c r="AV106" i="2"/>
  <c r="AV110" i="2"/>
  <c r="AV108" i="2"/>
  <c r="AV120" i="2"/>
  <c r="AV102" i="2"/>
  <c r="AV100" i="2"/>
  <c r="AV94" i="2"/>
  <c r="AV96" i="2"/>
  <c r="AV104" i="2"/>
  <c r="AV88" i="2"/>
  <c r="AV98" i="2"/>
  <c r="AV86" i="2"/>
  <c r="AV78" i="2"/>
  <c r="AV80" i="2"/>
  <c r="AV90" i="2"/>
  <c r="AV92" i="2"/>
  <c r="AV74" i="2"/>
  <c r="AV84" i="2"/>
  <c r="AV82" i="2"/>
  <c r="AV76" i="2"/>
  <c r="AV72" i="2"/>
  <c r="AV68" i="2"/>
  <c r="AV70" i="2"/>
  <c r="AV66" i="2"/>
  <c r="BE9" i="2"/>
  <c r="AU118" i="2"/>
  <c r="AU116" i="2"/>
  <c r="AU120" i="2"/>
  <c r="AU114" i="2"/>
  <c r="AU112" i="2"/>
  <c r="AU110" i="2"/>
  <c r="AU108" i="2"/>
  <c r="AU104" i="2"/>
  <c r="AU106" i="2"/>
  <c r="AU100" i="2"/>
  <c r="AU94" i="2"/>
  <c r="AU102" i="2"/>
  <c r="AU96" i="2"/>
  <c r="AU92" i="2"/>
  <c r="AU98" i="2"/>
  <c r="AU88" i="2"/>
  <c r="AU80" i="2"/>
  <c r="AU84" i="2"/>
  <c r="AU90" i="2"/>
  <c r="AU86" i="2"/>
  <c r="AU82" i="2"/>
  <c r="AU78" i="2"/>
  <c r="AU76" i="2"/>
  <c r="AU74" i="2"/>
  <c r="AU72" i="2"/>
  <c r="AU70" i="2"/>
  <c r="AU68" i="2"/>
  <c r="AU66" i="2"/>
  <c r="AT118" i="2"/>
  <c r="AT120" i="2"/>
  <c r="AT110" i="2"/>
  <c r="AT116" i="2"/>
  <c r="AT108" i="2"/>
  <c r="AT114" i="2"/>
  <c r="AT106" i="2"/>
  <c r="AT112" i="2"/>
  <c r="AT104" i="2"/>
  <c r="AT102" i="2"/>
  <c r="AT92" i="2"/>
  <c r="AT98" i="2"/>
  <c r="AT100" i="2"/>
  <c r="AT96" i="2"/>
  <c r="AT84" i="2"/>
  <c r="AT94" i="2"/>
  <c r="AT88" i="2"/>
  <c r="AT90" i="2"/>
  <c r="AT82" i="2"/>
  <c r="AT80" i="2"/>
  <c r="AT78" i="2"/>
  <c r="AT76" i="2"/>
  <c r="AT86" i="2"/>
  <c r="AT72" i="2"/>
  <c r="AT74" i="2"/>
  <c r="AT70" i="2"/>
  <c r="AT68" i="2"/>
  <c r="AT66" i="2"/>
  <c r="AS120" i="2"/>
  <c r="AS118" i="2"/>
  <c r="AS112" i="2"/>
  <c r="AS116" i="2"/>
  <c r="AS110" i="2"/>
  <c r="AS108" i="2"/>
  <c r="AS102" i="2"/>
  <c r="AS106" i="2"/>
  <c r="AS114" i="2"/>
  <c r="AS100" i="2"/>
  <c r="AS96" i="2"/>
  <c r="AS98" i="2"/>
  <c r="AS104" i="2"/>
  <c r="AS88" i="2"/>
  <c r="AS92" i="2"/>
  <c r="AS86" i="2"/>
  <c r="AS94" i="2"/>
  <c r="AS84" i="2"/>
  <c r="AS90" i="2"/>
  <c r="AS82" i="2"/>
  <c r="AS78" i="2"/>
  <c r="AS80" i="2"/>
  <c r="AS76" i="2"/>
  <c r="AS70" i="2"/>
  <c r="AS74" i="2"/>
  <c r="AS72" i="2"/>
  <c r="AS68" i="2"/>
  <c r="AS66" i="2"/>
  <c r="BD9" i="2"/>
  <c r="AR120" i="2"/>
  <c r="AR118" i="2"/>
  <c r="AR116" i="2"/>
  <c r="AR114" i="2"/>
  <c r="AR112" i="2"/>
  <c r="AR110" i="2"/>
  <c r="AR108" i="2"/>
  <c r="AR106" i="2"/>
  <c r="AR104" i="2"/>
  <c r="AR102" i="2"/>
  <c r="AR100" i="2"/>
  <c r="AR98" i="2"/>
  <c r="AR96" i="2"/>
  <c r="AR94" i="2"/>
  <c r="AR92" i="2"/>
  <c r="AR90" i="2"/>
  <c r="AR88" i="2"/>
  <c r="AR86" i="2"/>
  <c r="AR84" i="2"/>
  <c r="AR82" i="2"/>
  <c r="AR80" i="2"/>
  <c r="AR78" i="2"/>
  <c r="AR76" i="2"/>
  <c r="AR74" i="2"/>
  <c r="AR72" i="2"/>
  <c r="AR70" i="2"/>
  <c r="AR68" i="2"/>
  <c r="AR66" i="2"/>
  <c r="AQ120" i="2"/>
  <c r="AQ118" i="2"/>
  <c r="AQ116" i="2"/>
  <c r="AQ114" i="2"/>
  <c r="AQ104" i="2"/>
  <c r="AQ112" i="2"/>
  <c r="AQ108" i="2"/>
  <c r="AQ102" i="2"/>
  <c r="AQ98" i="2"/>
  <c r="AQ110" i="2"/>
  <c r="AQ106" i="2"/>
  <c r="AQ100" i="2"/>
  <c r="AQ96" i="2"/>
  <c r="AQ88" i="2"/>
  <c r="AQ92" i="2"/>
  <c r="AQ94" i="2"/>
  <c r="AQ84" i="2"/>
  <c r="AQ90" i="2"/>
  <c r="AQ86" i="2"/>
  <c r="AQ82" i="2"/>
  <c r="AQ80" i="2"/>
  <c r="AQ78" i="2"/>
  <c r="AQ76" i="2"/>
  <c r="AQ74" i="2"/>
  <c r="AQ72" i="2"/>
  <c r="AQ70" i="2"/>
  <c r="AQ68" i="2"/>
  <c r="AQ66" i="2"/>
  <c r="AP120" i="2"/>
  <c r="AP114" i="2"/>
  <c r="AP116" i="2"/>
  <c r="AP110" i="2"/>
  <c r="AP112" i="2"/>
  <c r="AP118" i="2"/>
  <c r="AP96" i="2"/>
  <c r="AP108" i="2"/>
  <c r="AP106" i="2"/>
  <c r="AP102" i="2"/>
  <c r="AP104" i="2"/>
  <c r="AP100" i="2"/>
  <c r="AP92" i="2"/>
  <c r="AP94" i="2"/>
  <c r="AP98" i="2"/>
  <c r="AP82" i="2"/>
  <c r="AP90" i="2"/>
  <c r="AP86" i="2"/>
  <c r="AP84" i="2"/>
  <c r="AP88" i="2"/>
  <c r="AP78" i="2"/>
  <c r="AP80" i="2"/>
  <c r="AP76" i="2"/>
  <c r="AP72" i="2"/>
  <c r="AP70" i="2"/>
  <c r="AP74" i="2"/>
  <c r="AP68" i="2"/>
  <c r="AP66" i="2"/>
  <c r="BA22" i="2"/>
  <c r="BA9" i="2"/>
  <c r="AO120" i="2"/>
  <c r="AO118" i="2"/>
  <c r="AO116" i="2"/>
  <c r="AO114" i="2"/>
  <c r="AO112" i="2"/>
  <c r="AO108" i="2"/>
  <c r="AO110" i="2"/>
  <c r="AO106" i="2"/>
  <c r="AO104" i="2"/>
  <c r="AO100" i="2"/>
  <c r="AO102" i="2"/>
  <c r="AO98" i="2"/>
  <c r="AO94" i="2"/>
  <c r="AO96" i="2"/>
  <c r="AO90" i="2"/>
  <c r="AO92" i="2"/>
  <c r="AO88" i="2"/>
  <c r="AO86" i="2"/>
  <c r="AO82" i="2"/>
  <c r="AO84" i="2"/>
  <c r="AO80" i="2"/>
  <c r="AO78" i="2"/>
  <c r="AO76" i="2"/>
  <c r="AO74" i="2"/>
  <c r="AO72" i="2"/>
  <c r="AO70" i="2"/>
  <c r="AO68" i="2"/>
  <c r="AO66" i="2"/>
  <c r="AN120" i="2"/>
  <c r="AN112" i="2"/>
  <c r="AN118" i="2"/>
  <c r="AN114" i="2"/>
  <c r="AN116" i="2"/>
  <c r="AN110" i="2"/>
  <c r="AN108" i="2"/>
  <c r="AN98" i="2"/>
  <c r="AN102" i="2"/>
  <c r="AN100" i="2"/>
  <c r="AN104" i="2"/>
  <c r="AN106" i="2"/>
  <c r="AN94" i="2"/>
  <c r="AN96" i="2"/>
  <c r="AN92" i="2"/>
  <c r="AN90" i="2"/>
  <c r="AN82" i="2"/>
  <c r="AN84" i="2"/>
  <c r="AN86" i="2"/>
  <c r="AN88" i="2"/>
  <c r="AN80" i="2"/>
  <c r="AN76" i="2"/>
  <c r="AN78" i="2"/>
  <c r="AN72" i="2"/>
  <c r="AN74" i="2"/>
  <c r="AN70" i="2"/>
  <c r="AN68" i="2"/>
  <c r="AN66" i="2"/>
  <c r="BA37" i="2"/>
  <c r="AM114" i="2"/>
  <c r="AM106" i="2"/>
  <c r="AM112" i="2"/>
  <c r="AM108" i="2"/>
  <c r="AM116" i="2"/>
  <c r="AM120" i="2"/>
  <c r="AM118" i="2"/>
  <c r="AM102" i="2"/>
  <c r="AM98" i="2"/>
  <c r="AM104" i="2"/>
  <c r="AM110" i="2"/>
  <c r="AM84" i="2"/>
  <c r="AM96" i="2"/>
  <c r="AM90" i="2"/>
  <c r="AM100" i="2"/>
  <c r="AM94" i="2"/>
  <c r="AM82" i="2"/>
  <c r="AM88" i="2"/>
  <c r="AM78" i="2"/>
  <c r="AM86" i="2"/>
  <c r="AM92" i="2"/>
  <c r="AM74" i="2"/>
  <c r="AM76" i="2"/>
  <c r="AM80" i="2"/>
  <c r="AM70" i="2"/>
  <c r="AM72" i="2"/>
  <c r="AM68" i="2"/>
  <c r="AM66" i="2"/>
  <c r="AZ9" i="2"/>
  <c r="AL118" i="2"/>
  <c r="AL120" i="2"/>
  <c r="AL114" i="2"/>
  <c r="AL116" i="2"/>
  <c r="AL112" i="2"/>
  <c r="AL110" i="2"/>
  <c r="AL104" i="2"/>
  <c r="AL108" i="2"/>
  <c r="AL102" i="2"/>
  <c r="AL106" i="2"/>
  <c r="AL98" i="2"/>
  <c r="AL94" i="2"/>
  <c r="AL96" i="2"/>
  <c r="AL100" i="2"/>
  <c r="AL90" i="2"/>
  <c r="AL92" i="2"/>
  <c r="AL88" i="2"/>
  <c r="AL84" i="2"/>
  <c r="AL86" i="2"/>
  <c r="AL82" i="2"/>
  <c r="AL80" i="2"/>
  <c r="AL78" i="2"/>
  <c r="AL76" i="2"/>
  <c r="AL72" i="2"/>
  <c r="AL74" i="2"/>
  <c r="AL70" i="2"/>
  <c r="AL68" i="2"/>
  <c r="AL66" i="2"/>
  <c r="AK118" i="2"/>
  <c r="AK108" i="2"/>
  <c r="AK110" i="2"/>
  <c r="AK114" i="2"/>
  <c r="AK104" i="2"/>
  <c r="AK106" i="2"/>
  <c r="AK112" i="2"/>
  <c r="AK116" i="2"/>
  <c r="AK92" i="2"/>
  <c r="AK90" i="2"/>
  <c r="AK120" i="2"/>
  <c r="AK96" i="2"/>
  <c r="AK98" i="2"/>
  <c r="AK100" i="2"/>
  <c r="AK102" i="2"/>
  <c r="AK94" i="2"/>
  <c r="AK88" i="2"/>
  <c r="AK80" i="2"/>
  <c r="AK82" i="2"/>
  <c r="AK86" i="2"/>
  <c r="AK84" i="2"/>
  <c r="AK74" i="2"/>
  <c r="AK76" i="2"/>
  <c r="AK72" i="2"/>
  <c r="AK78" i="2"/>
  <c r="AK68" i="2"/>
  <c r="AK70" i="2"/>
  <c r="AK66" i="2"/>
  <c r="AJ120" i="2"/>
  <c r="AJ118" i="2"/>
  <c r="AJ114" i="2"/>
  <c r="AJ112" i="2"/>
  <c r="AJ108" i="2"/>
  <c r="AJ116" i="2"/>
  <c r="AJ100" i="2"/>
  <c r="AJ106" i="2"/>
  <c r="AJ110" i="2"/>
  <c r="AJ94" i="2"/>
  <c r="AJ98" i="2"/>
  <c r="AJ96" i="2"/>
  <c r="AJ104" i="2"/>
  <c r="AJ102" i="2"/>
  <c r="AJ92" i="2"/>
  <c r="AJ90" i="2"/>
  <c r="AJ88" i="2"/>
  <c r="AJ86" i="2"/>
  <c r="AJ82" i="2"/>
  <c r="AJ80" i="2"/>
  <c r="AJ84" i="2"/>
  <c r="AJ78" i="2"/>
  <c r="AJ72" i="2"/>
  <c r="AJ76" i="2"/>
  <c r="AJ74" i="2"/>
  <c r="AJ70" i="2"/>
  <c r="AJ68" i="2"/>
  <c r="AJ66" i="2"/>
  <c r="AY9" i="2"/>
  <c r="AI118" i="2"/>
  <c r="AI112" i="2"/>
  <c r="AI120" i="2"/>
  <c r="AI116" i="2"/>
  <c r="AI114" i="2"/>
  <c r="AI110" i="2"/>
  <c r="AI102" i="2"/>
  <c r="AI96" i="2"/>
  <c r="AI100" i="2"/>
  <c r="AI86" i="2"/>
  <c r="AI98" i="2"/>
  <c r="AI108" i="2"/>
  <c r="AI104" i="2"/>
  <c r="AI94" i="2"/>
  <c r="AI88" i="2"/>
  <c r="AI106" i="2"/>
  <c r="AI90" i="2"/>
  <c r="AI92" i="2"/>
  <c r="AI84" i="2"/>
  <c r="AI78" i="2"/>
  <c r="AI76" i="2"/>
  <c r="AI80" i="2"/>
  <c r="AI82" i="2"/>
  <c r="AI72" i="2"/>
  <c r="AI74" i="2"/>
  <c r="AI68" i="2"/>
  <c r="AI70" i="2"/>
  <c r="AI66" i="2"/>
  <c r="AH116" i="2"/>
  <c r="AH120" i="2"/>
  <c r="AH118" i="2"/>
  <c r="AH114" i="2"/>
  <c r="AH112" i="2"/>
  <c r="AH110" i="2"/>
  <c r="AH108" i="2"/>
  <c r="AH106" i="2"/>
  <c r="AH104" i="2"/>
  <c r="AH100" i="2"/>
  <c r="AH102" i="2"/>
  <c r="AH94" i="2"/>
  <c r="AH98" i="2"/>
  <c r="AH96" i="2"/>
  <c r="AH92" i="2"/>
  <c r="AH90" i="2"/>
  <c r="AH88" i="2"/>
  <c r="AH86" i="2"/>
  <c r="AH82" i="2"/>
  <c r="AH84" i="2"/>
  <c r="AH80" i="2"/>
  <c r="AH78" i="2"/>
  <c r="AH76" i="2"/>
  <c r="AH72" i="2"/>
  <c r="AH74" i="2"/>
  <c r="AH70" i="2"/>
  <c r="AH68" i="2"/>
  <c r="AH66" i="2"/>
  <c r="AY37" i="2"/>
  <c r="AY36" i="2"/>
  <c r="AG120" i="2"/>
  <c r="AG108" i="2"/>
  <c r="AG118" i="2"/>
  <c r="AG112" i="2"/>
  <c r="AG116" i="2"/>
  <c r="AG114" i="2"/>
  <c r="AG104" i="2"/>
  <c r="AG106" i="2"/>
  <c r="AG110" i="2"/>
  <c r="AG102" i="2"/>
  <c r="AG96" i="2"/>
  <c r="AG92" i="2"/>
  <c r="AG100" i="2"/>
  <c r="AG98" i="2"/>
  <c r="AG94" i="2"/>
  <c r="AG90" i="2"/>
  <c r="AG84" i="2"/>
  <c r="AG82" i="2"/>
  <c r="AG86" i="2"/>
  <c r="AG88" i="2"/>
  <c r="AG80" i="2"/>
  <c r="AG76" i="2"/>
  <c r="AG78" i="2"/>
  <c r="AG74" i="2"/>
  <c r="AG72" i="2"/>
  <c r="AG70" i="2"/>
  <c r="AG68" i="2"/>
  <c r="AG66" i="2"/>
  <c r="AX9" i="2"/>
  <c r="AF120" i="2"/>
  <c r="AF116" i="2"/>
  <c r="AF104" i="2"/>
  <c r="AF108" i="2"/>
  <c r="AF112" i="2"/>
  <c r="AF114" i="2"/>
  <c r="AF94" i="2"/>
  <c r="AF106" i="2"/>
  <c r="AF96" i="2"/>
  <c r="AF110" i="2"/>
  <c r="AF118" i="2"/>
  <c r="AF98" i="2"/>
  <c r="AF102" i="2"/>
  <c r="AF92" i="2"/>
  <c r="AF82" i="2"/>
  <c r="AF88" i="2"/>
  <c r="AF100" i="2"/>
  <c r="AF84" i="2"/>
  <c r="AF90" i="2"/>
  <c r="AF78" i="2"/>
  <c r="AF86" i="2"/>
  <c r="AF80" i="2"/>
  <c r="AF74" i="2"/>
  <c r="AF70" i="2"/>
  <c r="AF76" i="2"/>
  <c r="AF72" i="2"/>
  <c r="AF68" i="2"/>
  <c r="AF66" i="2"/>
  <c r="AX37" i="2"/>
  <c r="AX36" i="2"/>
  <c r="AE116" i="2"/>
  <c r="AE114" i="2"/>
  <c r="AE100" i="2"/>
  <c r="AE120" i="2"/>
  <c r="AE110" i="2"/>
  <c r="AE102" i="2"/>
  <c r="AE118" i="2"/>
  <c r="AE106" i="2"/>
  <c r="AE88" i="2"/>
  <c r="AE112" i="2"/>
  <c r="AE98" i="2"/>
  <c r="AE104" i="2"/>
  <c r="AE108" i="2"/>
  <c r="AE96" i="2"/>
  <c r="AE90" i="2"/>
  <c r="AE94" i="2"/>
  <c r="AE86" i="2"/>
  <c r="AE80" i="2"/>
  <c r="AE92" i="2"/>
  <c r="AE84" i="2"/>
  <c r="AE78" i="2"/>
  <c r="AE82" i="2"/>
  <c r="AE76" i="2"/>
  <c r="AE72" i="2"/>
  <c r="AE74" i="2"/>
  <c r="AE68" i="2"/>
  <c r="AE70" i="2"/>
  <c r="AE66" i="2"/>
  <c r="AD116" i="2"/>
  <c r="AD118" i="2"/>
  <c r="AD114" i="2"/>
  <c r="AD120" i="2"/>
  <c r="AD112" i="2"/>
  <c r="AD110" i="2"/>
  <c r="AD106" i="2"/>
  <c r="AD104" i="2"/>
  <c r="AD108" i="2"/>
  <c r="AD100" i="2"/>
  <c r="AD102" i="2"/>
  <c r="AD98" i="2"/>
  <c r="AD94" i="2"/>
  <c r="AD96" i="2"/>
  <c r="AD92" i="2"/>
  <c r="AD90" i="2"/>
  <c r="AD86" i="2"/>
  <c r="AD88" i="2"/>
  <c r="AD84" i="2"/>
  <c r="AD82" i="2"/>
  <c r="AD80" i="2"/>
  <c r="AD78" i="2"/>
  <c r="AD76" i="2"/>
  <c r="AD74" i="2"/>
  <c r="AD72" i="2"/>
  <c r="AD68" i="2"/>
  <c r="AD70" i="2"/>
  <c r="AD66" i="2"/>
  <c r="AW9" i="2"/>
  <c r="AC120" i="2"/>
  <c r="AC118" i="2"/>
  <c r="AC116" i="2"/>
  <c r="AC114" i="2"/>
  <c r="AC106" i="2"/>
  <c r="AC102" i="2"/>
  <c r="AC112" i="2"/>
  <c r="AC110" i="2"/>
  <c r="AC104" i="2"/>
  <c r="AC96" i="2"/>
  <c r="AC108" i="2"/>
  <c r="AC100" i="2"/>
  <c r="AC92" i="2"/>
  <c r="AC98" i="2"/>
  <c r="AC86" i="2"/>
  <c r="AC88" i="2"/>
  <c r="AC94" i="2"/>
  <c r="AC82" i="2"/>
  <c r="AC90" i="2"/>
  <c r="AC80" i="2"/>
  <c r="AC78" i="2"/>
  <c r="AC84" i="2"/>
  <c r="AC76" i="2"/>
  <c r="AC74" i="2"/>
  <c r="AC72" i="2"/>
  <c r="AC70" i="2"/>
  <c r="AC68" i="2"/>
  <c r="AC66" i="2"/>
  <c r="AW37" i="2"/>
  <c r="AW36" i="2"/>
  <c r="AB120" i="2"/>
  <c r="AB116" i="2"/>
  <c r="AB118" i="2"/>
  <c r="AB114" i="2"/>
  <c r="AB104" i="2"/>
  <c r="AB108" i="2"/>
  <c r="AB98" i="2"/>
  <c r="AB110" i="2"/>
  <c r="AB100" i="2"/>
  <c r="AB94" i="2"/>
  <c r="AB102" i="2"/>
  <c r="AB88" i="2"/>
  <c r="AB106" i="2"/>
  <c r="AB96" i="2"/>
  <c r="AB112" i="2"/>
  <c r="AB92" i="2"/>
  <c r="AB84" i="2"/>
  <c r="AB78" i="2"/>
  <c r="AB86" i="2"/>
  <c r="AB90" i="2"/>
  <c r="AB82" i="2"/>
  <c r="AB80" i="2"/>
  <c r="AB76" i="2"/>
  <c r="AB72" i="2"/>
  <c r="AB74" i="2"/>
  <c r="AB70" i="2"/>
  <c r="AB68" i="2"/>
  <c r="AB66" i="2"/>
  <c r="AA112" i="2"/>
  <c r="AA116" i="2"/>
  <c r="AA106" i="2"/>
  <c r="AA114" i="2"/>
  <c r="AA120" i="2"/>
  <c r="AA100" i="2"/>
  <c r="AA104" i="2"/>
  <c r="AA108" i="2"/>
  <c r="AA118" i="2"/>
  <c r="AA94" i="2"/>
  <c r="AA98" i="2"/>
  <c r="AA110" i="2"/>
  <c r="AA90" i="2"/>
  <c r="AA92" i="2"/>
  <c r="AA102" i="2"/>
  <c r="AA96" i="2"/>
  <c r="AA76" i="2"/>
  <c r="AA82" i="2"/>
  <c r="AA84" i="2"/>
  <c r="AA88" i="2"/>
  <c r="AA78" i="2"/>
  <c r="AA74" i="2"/>
  <c r="AA80" i="2"/>
  <c r="AA86" i="2"/>
  <c r="AA72" i="2"/>
  <c r="AA68" i="2"/>
  <c r="AA70" i="2"/>
  <c r="AA66" i="2"/>
  <c r="AT9" i="2"/>
  <c r="AT36" i="2"/>
  <c r="Z120" i="2"/>
  <c r="Z110" i="2"/>
  <c r="Z114" i="2"/>
  <c r="Z102" i="2"/>
  <c r="Z112" i="2"/>
  <c r="Z116" i="2"/>
  <c r="Z118" i="2"/>
  <c r="Z104" i="2"/>
  <c r="Z106" i="2"/>
  <c r="Z108" i="2"/>
  <c r="Z94" i="2"/>
  <c r="Z98" i="2"/>
  <c r="Z96" i="2"/>
  <c r="Z100" i="2"/>
  <c r="Z92" i="2"/>
  <c r="Z90" i="2"/>
  <c r="Z84" i="2"/>
  <c r="Z86" i="2"/>
  <c r="Z88" i="2"/>
  <c r="Z80" i="2"/>
  <c r="Z76" i="2"/>
  <c r="Z78" i="2"/>
  <c r="Z82" i="2"/>
  <c r="Z72" i="2"/>
  <c r="Z70" i="2"/>
  <c r="Z74" i="2"/>
  <c r="Z68" i="2"/>
  <c r="Z66" i="2"/>
  <c r="AT37" i="2"/>
  <c r="Y118" i="2"/>
  <c r="Y120" i="2"/>
  <c r="Y100" i="2"/>
  <c r="Y116" i="2"/>
  <c r="Y110" i="2"/>
  <c r="Y114" i="2"/>
  <c r="Y106" i="2"/>
  <c r="Y96" i="2"/>
  <c r="Y108" i="2"/>
  <c r="Y104" i="2"/>
  <c r="Y112" i="2"/>
  <c r="Y98" i="2"/>
  <c r="Y90" i="2"/>
  <c r="Y88" i="2"/>
  <c r="Y94" i="2"/>
  <c r="Y102" i="2"/>
  <c r="Y82" i="2"/>
  <c r="Y86" i="2"/>
  <c r="Y84" i="2"/>
  <c r="Y92" i="2"/>
  <c r="Y76" i="2"/>
  <c r="Y74" i="2"/>
  <c r="Y80" i="2"/>
  <c r="Y78" i="2"/>
  <c r="Y72" i="2"/>
  <c r="Y70" i="2"/>
  <c r="Y68" i="2"/>
  <c r="Y66" i="2"/>
  <c r="X110" i="2"/>
  <c r="X114" i="2"/>
  <c r="X120" i="2"/>
  <c r="X116" i="2"/>
  <c r="X118" i="2"/>
  <c r="X106" i="2"/>
  <c r="X98" i="2"/>
  <c r="X92" i="2"/>
  <c r="X88" i="2"/>
  <c r="X112" i="2"/>
  <c r="X108" i="2"/>
  <c r="X100" i="2"/>
  <c r="X90" i="2"/>
  <c r="X104" i="2"/>
  <c r="X102" i="2"/>
  <c r="X86" i="2"/>
  <c r="X96" i="2"/>
  <c r="X94" i="2"/>
  <c r="X84" i="2"/>
  <c r="X72" i="2"/>
  <c r="X82" i="2"/>
  <c r="X76" i="2"/>
  <c r="X80" i="2"/>
  <c r="X78" i="2"/>
  <c r="X74" i="2"/>
  <c r="X66" i="2"/>
  <c r="X70" i="2"/>
  <c r="X68" i="2"/>
  <c r="AS37" i="2"/>
  <c r="EH175" i="2"/>
  <c r="GZ181" i="2"/>
  <c r="GZ183" i="2"/>
  <c r="GZ189" i="2" s="1"/>
  <c r="EE175" i="2"/>
  <c r="EE177" i="2"/>
  <c r="EH183" i="2"/>
  <c r="EH181" i="2"/>
  <c r="JR92" i="2"/>
  <c r="JR98" i="2" s="1"/>
  <c r="JR90" i="2"/>
  <c r="GW92" i="2"/>
  <c r="GW90" i="2"/>
  <c r="W118" i="2"/>
  <c r="W114" i="2"/>
  <c r="W120" i="2"/>
  <c r="W108" i="2"/>
  <c r="W104" i="2"/>
  <c r="W116" i="2"/>
  <c r="W106" i="2"/>
  <c r="W112" i="2"/>
  <c r="W110" i="2"/>
  <c r="W102" i="2"/>
  <c r="W90" i="2"/>
  <c r="W98" i="2"/>
  <c r="W88" i="2"/>
  <c r="W100" i="2"/>
  <c r="W96" i="2"/>
  <c r="W86" i="2"/>
  <c r="W94" i="2"/>
  <c r="W84" i="2"/>
  <c r="W92" i="2"/>
  <c r="W82" i="2"/>
  <c r="W78" i="2"/>
  <c r="W80" i="2"/>
  <c r="W76" i="2"/>
  <c r="W72" i="2"/>
  <c r="W74" i="2"/>
  <c r="W70" i="2"/>
  <c r="W68" i="2"/>
  <c r="W66" i="2"/>
  <c r="V114" i="2"/>
  <c r="V110" i="2"/>
  <c r="V116" i="2"/>
  <c r="V106" i="2"/>
  <c r="V120" i="2"/>
  <c r="V108" i="2"/>
  <c r="V118" i="2"/>
  <c r="V102" i="2"/>
  <c r="V112" i="2"/>
  <c r="V88" i="2"/>
  <c r="V104" i="2"/>
  <c r="V96" i="2"/>
  <c r="V92" i="2"/>
  <c r="V94" i="2"/>
  <c r="V100" i="2"/>
  <c r="V84" i="2"/>
  <c r="V86" i="2"/>
  <c r="V90" i="2"/>
  <c r="V98" i="2"/>
  <c r="V82" i="2"/>
  <c r="V76" i="2"/>
  <c r="V72" i="2"/>
  <c r="V78" i="2"/>
  <c r="V80" i="2"/>
  <c r="V74" i="2"/>
  <c r="V70" i="2"/>
  <c r="V68" i="2"/>
  <c r="V66" i="2"/>
  <c r="U100" i="2"/>
  <c r="U114" i="2"/>
  <c r="U106" i="2"/>
  <c r="U108" i="2"/>
  <c r="U94" i="2"/>
  <c r="U116" i="2"/>
  <c r="U118" i="2"/>
  <c r="U102" i="2"/>
  <c r="U90" i="2"/>
  <c r="U110" i="2"/>
  <c r="U120" i="2"/>
  <c r="U112" i="2"/>
  <c r="U98" i="2"/>
  <c r="U96" i="2"/>
  <c r="U86" i="2"/>
  <c r="U104" i="2"/>
  <c r="U84" i="2"/>
  <c r="U92" i="2"/>
  <c r="U88" i="2"/>
  <c r="U80" i="2"/>
  <c r="U78" i="2"/>
  <c r="U82" i="2"/>
  <c r="U76" i="2"/>
  <c r="U74" i="2"/>
  <c r="U72" i="2"/>
  <c r="U68" i="2"/>
  <c r="U66" i="2"/>
  <c r="U70" i="2"/>
  <c r="AR9" i="2"/>
  <c r="AR36" i="2"/>
  <c r="AR37" i="2"/>
  <c r="EE183" i="2"/>
  <c r="EE181" i="2"/>
  <c r="EH187" i="2"/>
  <c r="EH189" i="2"/>
  <c r="EH193" i="2" s="1"/>
  <c r="GW96" i="2"/>
  <c r="GW98" i="2"/>
  <c r="T114" i="2"/>
  <c r="T120" i="2"/>
  <c r="T108" i="2"/>
  <c r="T116" i="2"/>
  <c r="T110" i="2"/>
  <c r="T102" i="2"/>
  <c r="T118" i="2"/>
  <c r="T106" i="2"/>
  <c r="T112" i="2"/>
  <c r="T104" i="2"/>
  <c r="T100" i="2"/>
  <c r="T98" i="2"/>
  <c r="T90" i="2"/>
  <c r="T96" i="2"/>
  <c r="T92" i="2"/>
  <c r="T94" i="2"/>
  <c r="T88" i="2"/>
  <c r="T86" i="2"/>
  <c r="T84" i="2"/>
  <c r="T78" i="2"/>
  <c r="T82" i="2"/>
  <c r="T80" i="2"/>
  <c r="T76" i="2"/>
  <c r="T74" i="2"/>
  <c r="T72" i="2"/>
  <c r="T66" i="2"/>
  <c r="T70" i="2"/>
  <c r="T68" i="2"/>
  <c r="S112" i="2"/>
  <c r="S114" i="2"/>
  <c r="S104" i="2"/>
  <c r="S118" i="2"/>
  <c r="S100" i="2"/>
  <c r="S92" i="2"/>
  <c r="S108" i="2"/>
  <c r="S116" i="2"/>
  <c r="S96" i="2"/>
  <c r="S98" i="2"/>
  <c r="S94" i="2"/>
  <c r="S102" i="2"/>
  <c r="S110" i="2"/>
  <c r="S120" i="2"/>
  <c r="S106" i="2"/>
  <c r="S86" i="2"/>
  <c r="S88" i="2"/>
  <c r="S90" i="2"/>
  <c r="S78" i="2"/>
  <c r="S82" i="2"/>
  <c r="S84" i="2"/>
  <c r="S80" i="2"/>
  <c r="S74" i="2"/>
  <c r="S76" i="2"/>
  <c r="S66" i="2"/>
  <c r="S70" i="2"/>
  <c r="S72" i="2"/>
  <c r="S68" i="2"/>
  <c r="R116" i="2"/>
  <c r="R110" i="2"/>
  <c r="R118" i="2"/>
  <c r="R112" i="2"/>
  <c r="R104" i="2"/>
  <c r="R120" i="2"/>
  <c r="R102" i="2"/>
  <c r="R108" i="2"/>
  <c r="R106" i="2"/>
  <c r="R114" i="2"/>
  <c r="R100" i="2"/>
  <c r="R92" i="2"/>
  <c r="R96" i="2"/>
  <c r="R94" i="2"/>
  <c r="R98" i="2"/>
  <c r="R90" i="2"/>
  <c r="R86" i="2"/>
  <c r="R88" i="2"/>
  <c r="R78" i="2"/>
  <c r="R82" i="2"/>
  <c r="R80" i="2"/>
  <c r="R84" i="2"/>
  <c r="R76" i="2"/>
  <c r="R74" i="2"/>
  <c r="R66" i="2"/>
  <c r="R70" i="2"/>
  <c r="R68" i="2"/>
  <c r="R72" i="2"/>
  <c r="AQ9" i="2"/>
  <c r="Q120" i="2"/>
  <c r="Q100" i="2"/>
  <c r="Q114" i="2"/>
  <c r="Q116" i="2"/>
  <c r="Q98" i="2"/>
  <c r="Q108" i="2"/>
  <c r="Q118" i="2"/>
  <c r="Q110" i="2"/>
  <c r="Q112" i="2"/>
  <c r="Q96" i="2"/>
  <c r="Q92" i="2"/>
  <c r="Q94" i="2"/>
  <c r="Q106" i="2"/>
  <c r="Q102" i="2"/>
  <c r="Q104" i="2"/>
  <c r="Q88" i="2"/>
  <c r="Q90" i="2"/>
  <c r="Q84" i="2"/>
  <c r="Q82" i="2"/>
  <c r="Q78" i="2"/>
  <c r="Q80" i="2"/>
  <c r="Q86" i="2"/>
  <c r="Q74" i="2"/>
  <c r="Q76" i="2"/>
  <c r="Q72" i="2"/>
  <c r="Q70" i="2"/>
  <c r="Q66" i="2"/>
  <c r="Q68" i="2"/>
  <c r="AQ37" i="2"/>
  <c r="AQ36" i="2"/>
  <c r="P116" i="2"/>
  <c r="P118" i="2"/>
  <c r="P112" i="2"/>
  <c r="P104" i="2"/>
  <c r="P120" i="2"/>
  <c r="P108" i="2"/>
  <c r="P114" i="2"/>
  <c r="P110" i="2"/>
  <c r="P106" i="2"/>
  <c r="P98" i="2"/>
  <c r="P92" i="2"/>
  <c r="P102" i="2"/>
  <c r="P96" i="2"/>
  <c r="P100" i="2"/>
  <c r="P94" i="2"/>
  <c r="P78" i="2"/>
  <c r="P90" i="2"/>
  <c r="P88" i="2"/>
  <c r="P86" i="2"/>
  <c r="P80" i="2"/>
  <c r="P84" i="2"/>
  <c r="P82" i="2"/>
  <c r="P76" i="2"/>
  <c r="P74" i="2"/>
  <c r="P72" i="2"/>
  <c r="P66" i="2"/>
  <c r="P70" i="2"/>
  <c r="P68" i="2"/>
  <c r="O110" i="2"/>
  <c r="O114" i="2"/>
  <c r="O120" i="2"/>
  <c r="O116" i="2"/>
  <c r="O104" i="2"/>
  <c r="O118" i="2"/>
  <c r="O112" i="2"/>
  <c r="O86" i="2"/>
  <c r="O106" i="2"/>
  <c r="O90" i="2"/>
  <c r="O92" i="2"/>
  <c r="O100" i="2"/>
  <c r="O88" i="2"/>
  <c r="O96" i="2"/>
  <c r="O108" i="2"/>
  <c r="O94" i="2"/>
  <c r="O102" i="2"/>
  <c r="O74" i="2"/>
  <c r="O98" i="2"/>
  <c r="O84" i="2"/>
  <c r="O76" i="2"/>
  <c r="O78" i="2"/>
  <c r="O82" i="2"/>
  <c r="O80" i="2"/>
  <c r="O72" i="2"/>
  <c r="O66" i="2"/>
  <c r="O70" i="2"/>
  <c r="O68" i="2"/>
  <c r="AP37" i="2"/>
  <c r="AP36" i="2"/>
  <c r="N114" i="2"/>
  <c r="N120" i="2"/>
  <c r="N118" i="2"/>
  <c r="N112" i="2"/>
  <c r="N106" i="2"/>
  <c r="N116" i="2"/>
  <c r="N104" i="2"/>
  <c r="N108" i="2"/>
  <c r="N110" i="2"/>
  <c r="N100" i="2"/>
  <c r="N102" i="2"/>
  <c r="N98" i="2"/>
  <c r="N96" i="2"/>
  <c r="N92" i="2"/>
  <c r="N94" i="2"/>
  <c r="N90" i="2"/>
  <c r="N86" i="2"/>
  <c r="N88" i="2"/>
  <c r="N82" i="2"/>
  <c r="N78" i="2"/>
  <c r="N84" i="2"/>
  <c r="N80" i="2"/>
  <c r="N76" i="2"/>
  <c r="N74" i="2"/>
  <c r="N72" i="2"/>
  <c r="N70" i="2"/>
  <c r="N68" i="2"/>
  <c r="N66" i="2"/>
  <c r="AP31" i="2"/>
  <c r="M120" i="2"/>
  <c r="M68" i="2"/>
  <c r="M66" i="2"/>
  <c r="M116" i="2"/>
  <c r="M112" i="2"/>
  <c r="M102" i="2"/>
  <c r="M114" i="2"/>
  <c r="M108" i="2"/>
  <c r="M104" i="2"/>
  <c r="M118" i="2"/>
  <c r="M106" i="2"/>
  <c r="M110" i="2"/>
  <c r="M100" i="2"/>
  <c r="M98" i="2"/>
  <c r="M96" i="2"/>
  <c r="M90" i="2"/>
  <c r="M92" i="2"/>
  <c r="M94" i="2"/>
  <c r="M88" i="2"/>
  <c r="M82" i="2"/>
  <c r="M84" i="2"/>
  <c r="M86" i="2"/>
  <c r="M80" i="2"/>
  <c r="M78" i="2"/>
  <c r="M76" i="2"/>
  <c r="M74" i="2"/>
  <c r="M70" i="2"/>
  <c r="M72" i="2"/>
  <c r="AP34" i="2"/>
  <c r="EE189" i="2"/>
  <c r="EE187" i="2"/>
  <c r="EH195" i="2"/>
  <c r="JG125" i="2"/>
  <c r="GW104" i="2"/>
  <c r="GW102" i="2"/>
  <c r="L112" i="2"/>
  <c r="L114" i="2"/>
  <c r="L116" i="2"/>
  <c r="L80" i="2"/>
  <c r="L70" i="2"/>
  <c r="L66" i="2"/>
  <c r="L98" i="2"/>
  <c r="L108" i="2"/>
  <c r="L86" i="2"/>
  <c r="L88" i="2"/>
  <c r="L110" i="2"/>
  <c r="L120" i="2"/>
  <c r="L92" i="2"/>
  <c r="L106" i="2"/>
  <c r="L96" i="2"/>
  <c r="L76" i="2"/>
  <c r="L118" i="2"/>
  <c r="L102" i="2"/>
  <c r="L84" i="2"/>
  <c r="L74" i="2"/>
  <c r="L94" i="2"/>
  <c r="L100" i="2"/>
  <c r="L72" i="2"/>
  <c r="L104" i="2"/>
  <c r="L82" i="2"/>
  <c r="L78" i="2"/>
  <c r="L90" i="2"/>
  <c r="L68" i="2"/>
  <c r="AM9" i="2"/>
  <c r="K114" i="2"/>
  <c r="K118" i="2"/>
  <c r="K116" i="2"/>
  <c r="K120" i="2"/>
  <c r="K108" i="2"/>
  <c r="K100" i="2"/>
  <c r="K106" i="2"/>
  <c r="K98" i="2"/>
  <c r="K112" i="2"/>
  <c r="K90" i="2"/>
  <c r="K110" i="2"/>
  <c r="K104" i="2"/>
  <c r="K102" i="2"/>
  <c r="K92" i="2"/>
  <c r="K94" i="2"/>
  <c r="K96" i="2"/>
  <c r="K82" i="2"/>
  <c r="K86" i="2"/>
  <c r="K84" i="2"/>
  <c r="K88" i="2"/>
  <c r="K76" i="2"/>
  <c r="K72" i="2"/>
  <c r="K80" i="2"/>
  <c r="K78" i="2"/>
  <c r="K66" i="2"/>
  <c r="K70" i="2"/>
  <c r="K68" i="2"/>
  <c r="K74" i="2"/>
  <c r="AM36" i="2"/>
  <c r="AM37" i="2"/>
  <c r="J114" i="2"/>
  <c r="J116" i="2"/>
  <c r="J108" i="2"/>
  <c r="J102" i="2"/>
  <c r="J120" i="2"/>
  <c r="J110" i="2"/>
  <c r="J112" i="2"/>
  <c r="J104" i="2"/>
  <c r="J98" i="2"/>
  <c r="J94" i="2"/>
  <c r="J106" i="2"/>
  <c r="J100" i="2"/>
  <c r="J96" i="2"/>
  <c r="J118" i="2"/>
  <c r="J92" i="2"/>
  <c r="J90" i="2"/>
  <c r="J88" i="2"/>
  <c r="J80" i="2"/>
  <c r="J84" i="2"/>
  <c r="J78" i="2"/>
  <c r="J86" i="2"/>
  <c r="J72" i="2"/>
  <c r="J68" i="2"/>
  <c r="J76" i="2"/>
  <c r="J82" i="2"/>
  <c r="J74" i="2"/>
  <c r="J70" i="2"/>
  <c r="J66" i="2"/>
  <c r="AM34" i="2"/>
  <c r="AM31" i="2"/>
  <c r="AM27" i="2"/>
  <c r="AM22" i="2"/>
  <c r="AM16" i="2"/>
  <c r="EE195" i="2"/>
  <c r="EE193" i="2"/>
  <c r="GW110" i="2"/>
  <c r="GW108" i="2"/>
  <c r="I114" i="2"/>
  <c r="I120" i="2"/>
  <c r="I118" i="2"/>
  <c r="I112" i="2"/>
  <c r="I116" i="2"/>
  <c r="I110" i="2"/>
  <c r="I98" i="2"/>
  <c r="I88" i="2"/>
  <c r="I102" i="2"/>
  <c r="I106" i="2"/>
  <c r="I108" i="2"/>
  <c r="I92" i="2"/>
  <c r="I96" i="2"/>
  <c r="I100" i="2"/>
  <c r="I78" i="2"/>
  <c r="I104" i="2"/>
  <c r="I82" i="2"/>
  <c r="I94" i="2"/>
  <c r="I84" i="2"/>
  <c r="I90" i="2"/>
  <c r="I86" i="2"/>
  <c r="I80" i="2"/>
  <c r="I76" i="2"/>
  <c r="I68" i="2"/>
  <c r="I70" i="2"/>
  <c r="I72" i="2"/>
  <c r="I74" i="2"/>
  <c r="I66" i="2"/>
  <c r="AL16" i="2"/>
  <c r="AL9" i="2"/>
  <c r="H120" i="2"/>
  <c r="H108" i="2"/>
  <c r="H118" i="2"/>
  <c r="H116" i="2"/>
  <c r="H112" i="2"/>
  <c r="H114" i="2"/>
  <c r="H98" i="2"/>
  <c r="H106" i="2"/>
  <c r="H110" i="2"/>
  <c r="H104" i="2"/>
  <c r="H92" i="2"/>
  <c r="H96" i="2"/>
  <c r="H102" i="2"/>
  <c r="H88" i="2"/>
  <c r="H94" i="2"/>
  <c r="H100" i="2"/>
  <c r="H90" i="2"/>
  <c r="H84" i="2"/>
  <c r="H80" i="2"/>
  <c r="H86" i="2"/>
  <c r="H82" i="2"/>
  <c r="H78" i="2"/>
  <c r="H76" i="2"/>
  <c r="H74" i="2"/>
  <c r="H72" i="2"/>
  <c r="H70" i="2"/>
  <c r="H68" i="2"/>
  <c r="H66" i="2"/>
  <c r="AL37" i="2"/>
  <c r="AL36" i="2"/>
  <c r="AL34" i="2"/>
  <c r="AL31" i="2"/>
  <c r="AL27" i="2"/>
  <c r="AL22" i="2"/>
  <c r="G112" i="2"/>
  <c r="G104" i="2"/>
  <c r="G114" i="2"/>
  <c r="G102" i="2"/>
  <c r="G116" i="2"/>
  <c r="G96" i="2"/>
  <c r="G120" i="2"/>
  <c r="G82" i="2"/>
  <c r="G110" i="2"/>
  <c r="G90" i="2"/>
  <c r="G106" i="2"/>
  <c r="G118" i="2"/>
  <c r="G78" i="2"/>
  <c r="G92" i="2"/>
  <c r="G108" i="2"/>
  <c r="G88" i="2"/>
  <c r="G98" i="2"/>
  <c r="G80" i="2"/>
  <c r="G86" i="2"/>
  <c r="G100" i="2"/>
  <c r="G84" i="2"/>
  <c r="G70" i="2"/>
  <c r="G94" i="2"/>
  <c r="G74" i="2"/>
  <c r="G68" i="2"/>
  <c r="G76" i="2"/>
  <c r="G72" i="2"/>
  <c r="G66" i="2"/>
  <c r="F104" i="2"/>
  <c r="F110" i="2"/>
  <c r="F118" i="2"/>
  <c r="F78" i="2"/>
  <c r="F70" i="2"/>
  <c r="F66" i="2"/>
  <c r="F120" i="2"/>
  <c r="F98" i="2"/>
  <c r="F116" i="2"/>
  <c r="F114" i="2"/>
  <c r="F108" i="2"/>
  <c r="F100" i="2"/>
  <c r="F96" i="2"/>
  <c r="F112" i="2"/>
  <c r="F106" i="2"/>
  <c r="F102" i="2"/>
  <c r="F92" i="2"/>
  <c r="F82" i="2"/>
  <c r="F90" i="2"/>
  <c r="F88" i="2"/>
  <c r="F80" i="2"/>
  <c r="F76" i="2"/>
  <c r="F94" i="2"/>
  <c r="F84" i="2"/>
  <c r="F74" i="2"/>
  <c r="F72" i="2"/>
  <c r="F68" i="2"/>
  <c r="F86" i="2"/>
  <c r="AK36" i="2"/>
  <c r="AK34" i="2"/>
  <c r="AK31" i="2"/>
  <c r="AK27" i="2"/>
  <c r="AK9" i="2"/>
  <c r="C118" i="2"/>
  <c r="C110" i="2"/>
  <c r="C104" i="2"/>
  <c r="C98" i="2"/>
  <c r="C92" i="2"/>
  <c r="C96" i="2"/>
  <c r="C86" i="2"/>
  <c r="C80" i="2"/>
  <c r="C74" i="2"/>
  <c r="C70" i="2"/>
  <c r="C68" i="2"/>
  <c r="C76" i="2" s="1"/>
  <c r="C66" i="2"/>
  <c r="AJ37" i="2"/>
  <c r="BQ37" i="2" s="1"/>
  <c r="AJ36" i="2"/>
  <c r="AJ34" i="2"/>
  <c r="AJ31" i="2"/>
  <c r="AJ27" i="2"/>
  <c r="BO27" i="2" s="1"/>
  <c r="AJ22" i="2"/>
  <c r="BO22" i="2" s="1"/>
  <c r="AJ16" i="2"/>
  <c r="AJ9" i="2"/>
  <c r="D86" i="2"/>
  <c r="D72" i="2"/>
  <c r="D88" i="2"/>
  <c r="D116" i="2"/>
  <c r="D100" i="2"/>
  <c r="D98" i="2"/>
  <c r="D104" i="2"/>
  <c r="D78" i="2"/>
  <c r="D120" i="2"/>
  <c r="D90" i="2"/>
  <c r="D92" i="2"/>
  <c r="D112" i="2"/>
  <c r="D106" i="2"/>
  <c r="D118" i="2"/>
  <c r="D74" i="2"/>
  <c r="D102" i="2"/>
  <c r="D96" i="2"/>
  <c r="D66" i="2"/>
  <c r="D76" i="2"/>
  <c r="D108" i="2"/>
  <c r="D68" i="2"/>
  <c r="D94" i="2"/>
  <c r="D80" i="2"/>
  <c r="D110" i="2"/>
  <c r="D114" i="2"/>
  <c r="D82" i="2"/>
  <c r="D70" i="2"/>
  <c r="D84" i="2"/>
  <c r="E66" i="2"/>
  <c r="E112" i="2"/>
  <c r="E70" i="2"/>
  <c r="E98" i="2"/>
  <c r="E96" i="2"/>
  <c r="E72" i="2"/>
  <c r="E102" i="2"/>
  <c r="E82" i="2"/>
  <c r="E90" i="2"/>
  <c r="E94" i="2"/>
  <c r="E104" i="2"/>
  <c r="E76" i="2"/>
  <c r="E114" i="2"/>
  <c r="E78" i="2"/>
  <c r="E108" i="2"/>
  <c r="E84" i="2"/>
  <c r="E92" i="2"/>
  <c r="E86" i="2"/>
  <c r="E68" i="2"/>
  <c r="E118" i="2"/>
  <c r="E106" i="2"/>
  <c r="E80" i="2"/>
  <c r="E110" i="2"/>
  <c r="E120" i="2"/>
  <c r="E100" i="2"/>
  <c r="E88" i="2"/>
  <c r="E74" i="2"/>
  <c r="E116" i="2"/>
  <c r="EH120" i="2"/>
  <c r="EE120" i="2"/>
  <c r="EI118" i="2"/>
  <c r="EG118" i="2"/>
  <c r="EF118" i="2"/>
  <c r="ED118" i="2"/>
  <c r="EC118" i="2"/>
  <c r="EB118" i="2"/>
  <c r="EA118" i="2"/>
  <c r="DO118" i="2"/>
  <c r="B118" i="2"/>
  <c r="A118" i="2"/>
  <c r="EH114" i="2"/>
  <c r="EE114" i="2"/>
  <c r="EH112" i="2"/>
  <c r="EH116" i="2" s="1"/>
  <c r="EE112" i="2"/>
  <c r="EI110" i="2"/>
  <c r="EG110" i="2"/>
  <c r="EF110" i="2"/>
  <c r="ED110" i="2"/>
  <c r="EC110" i="2"/>
  <c r="EB110" i="2"/>
  <c r="EA110" i="2"/>
  <c r="EA120" i="2"/>
  <c r="DO110" i="2"/>
  <c r="DO120" i="2" s="1"/>
  <c r="B110" i="2"/>
  <c r="A110" i="2"/>
  <c r="A120" i="2" s="1"/>
  <c r="EH106" i="2"/>
  <c r="EE106" i="2"/>
  <c r="EI104" i="2"/>
  <c r="EI112" i="2" s="1"/>
  <c r="EG104" i="2"/>
  <c r="EF104" i="2"/>
  <c r="ED104" i="2"/>
  <c r="EC104" i="2"/>
  <c r="EC108" i="2" s="1"/>
  <c r="EB104" i="2"/>
  <c r="EB108" i="2" s="1"/>
  <c r="EA104" i="2"/>
  <c r="DO104" i="2"/>
  <c r="B104" i="2"/>
  <c r="A104" i="2"/>
  <c r="EH100" i="2"/>
  <c r="EE100" i="2"/>
  <c r="EI98" i="2"/>
  <c r="EG98" i="2"/>
  <c r="EG102" i="2" s="1"/>
  <c r="EF98" i="2"/>
  <c r="EF102" i="2"/>
  <c r="ED98" i="2"/>
  <c r="EC98" i="2"/>
  <c r="EB98" i="2"/>
  <c r="EB106" i="2" s="1"/>
  <c r="EB114" i="2" s="1"/>
  <c r="EB102" i="2"/>
  <c r="EA98" i="2"/>
  <c r="EA102" i="2" s="1"/>
  <c r="EA112" i="2" s="1"/>
  <c r="EA116" i="2" s="1"/>
  <c r="DO98" i="2"/>
  <c r="DO102" i="2" s="1"/>
  <c r="DO112" i="2" s="1"/>
  <c r="DO116" i="2" s="1"/>
  <c r="B98" i="2"/>
  <c r="A98" i="2"/>
  <c r="A102" i="2"/>
  <c r="A112" i="2"/>
  <c r="A116" i="2" s="1"/>
  <c r="EH94" i="2"/>
  <c r="EE94" i="2"/>
  <c r="EI92" i="2"/>
  <c r="EI96" i="2" s="1"/>
  <c r="EG92" i="2"/>
  <c r="EF92" i="2"/>
  <c r="EF96" i="2" s="1"/>
  <c r="ED92" i="2"/>
  <c r="ED106" i="2" s="1"/>
  <c r="EC92" i="2"/>
  <c r="EB92" i="2"/>
  <c r="EB96" i="2" s="1"/>
  <c r="EA92" i="2"/>
  <c r="EA96" i="2" s="1"/>
  <c r="EA106" i="2" s="1"/>
  <c r="DO92" i="2"/>
  <c r="DO96" i="2"/>
  <c r="DO106" i="2" s="1"/>
  <c r="B92" i="2"/>
  <c r="A92" i="2"/>
  <c r="A96" i="2"/>
  <c r="A106" i="2" s="1"/>
  <c r="EH88" i="2"/>
  <c r="EE88" i="2"/>
  <c r="EI86" i="2"/>
  <c r="EG86" i="2"/>
  <c r="EG90" i="2"/>
  <c r="EF86" i="2"/>
  <c r="EF90" i="2" s="1"/>
  <c r="ED86" i="2"/>
  <c r="ED90" i="2" s="1"/>
  <c r="EC86" i="2"/>
  <c r="EC90" i="2" s="1"/>
  <c r="EB86" i="2"/>
  <c r="EB94" i="2" s="1"/>
  <c r="EA86" i="2"/>
  <c r="EA90" i="2" s="1"/>
  <c r="EA100" i="2" s="1"/>
  <c r="DO86" i="2"/>
  <c r="DO90" i="2" s="1"/>
  <c r="DO100" i="2" s="1"/>
  <c r="B86" i="2"/>
  <c r="B90" i="2" s="1"/>
  <c r="A86" i="2"/>
  <c r="A90" i="2" s="1"/>
  <c r="A100" i="2" s="1"/>
  <c r="EH82" i="2"/>
  <c r="EE82" i="2"/>
  <c r="EI80" i="2"/>
  <c r="EI84" i="2" s="1"/>
  <c r="EG80" i="2"/>
  <c r="EG88" i="2" s="1"/>
  <c r="EF80" i="2"/>
  <c r="EF88" i="2" s="1"/>
  <c r="ED80" i="2"/>
  <c r="EC80" i="2"/>
  <c r="EB80" i="2"/>
  <c r="EB84" i="2" s="1"/>
  <c r="EA80" i="2"/>
  <c r="EA84" i="2" s="1"/>
  <c r="EA94" i="2" s="1"/>
  <c r="DO80" i="2"/>
  <c r="DO84" i="2"/>
  <c r="DO94" i="2" s="1"/>
  <c r="B80" i="2"/>
  <c r="A80" i="2"/>
  <c r="A84" i="2"/>
  <c r="A94" i="2" s="1"/>
  <c r="EH76" i="2"/>
  <c r="EE76" i="2"/>
  <c r="EI74" i="2"/>
  <c r="EI88" i="2" s="1"/>
  <c r="EG74" i="2"/>
  <c r="EF74" i="2"/>
  <c r="ED74" i="2"/>
  <c r="ED78" i="2" s="1"/>
  <c r="EC74" i="2"/>
  <c r="EC88" i="2" s="1"/>
  <c r="EB74" i="2"/>
  <c r="EA74" i="2"/>
  <c r="EA78" i="2"/>
  <c r="EA88" i="2"/>
  <c r="DO74" i="2"/>
  <c r="DO78" i="2" s="1"/>
  <c r="DO88" i="2" s="1"/>
  <c r="B74" i="2"/>
  <c r="B82" i="2" s="1"/>
  <c r="A74" i="2"/>
  <c r="A78" i="2" s="1"/>
  <c r="A88" i="2" s="1"/>
  <c r="EI70" i="2"/>
  <c r="EH70" i="2"/>
  <c r="EG70" i="2"/>
  <c r="EF70" i="2"/>
  <c r="EE70" i="2"/>
  <c r="ED70" i="2"/>
  <c r="EC70" i="2"/>
  <c r="EB70" i="2"/>
  <c r="EA70" i="2"/>
  <c r="DO70" i="2"/>
  <c r="B70" i="2"/>
  <c r="A70" i="2"/>
  <c r="EI68" i="2"/>
  <c r="EI76" i="2" s="1"/>
  <c r="EH68" i="2"/>
  <c r="EH74" i="2"/>
  <c r="EH78" i="2" s="1"/>
  <c r="EG68" i="2"/>
  <c r="EG82" i="2" s="1"/>
  <c r="EF68" i="2"/>
  <c r="EF76" i="2"/>
  <c r="EE68" i="2"/>
  <c r="EE74" i="2" s="1"/>
  <c r="ED68" i="2"/>
  <c r="ED72" i="2"/>
  <c r="EC68" i="2"/>
  <c r="EC76" i="2" s="1"/>
  <c r="EB68" i="2"/>
  <c r="EB76" i="2"/>
  <c r="EA68" i="2"/>
  <c r="EA72" i="2" s="1"/>
  <c r="EA82" i="2" s="1"/>
  <c r="DO68" i="2"/>
  <c r="DO72" i="2"/>
  <c r="DO82" i="2" s="1"/>
  <c r="B68" i="2"/>
  <c r="B72" i="2"/>
  <c r="A68" i="2"/>
  <c r="A72" i="2" s="1"/>
  <c r="A82" i="2" s="1"/>
  <c r="EI66" i="2"/>
  <c r="EH66" i="2"/>
  <c r="EG66" i="2"/>
  <c r="EF66" i="2"/>
  <c r="EE66" i="2"/>
  <c r="ED66" i="2"/>
  <c r="EC66" i="2"/>
  <c r="EB66" i="2"/>
  <c r="EA66" i="2"/>
  <c r="EA76" i="2"/>
  <c r="DO66" i="2"/>
  <c r="DO76" i="2" s="1"/>
  <c r="B66" i="2"/>
  <c r="A66" i="2"/>
  <c r="A76" i="2" s="1"/>
  <c r="CS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B37" i="2"/>
  <c r="DA37" i="2"/>
  <c r="CZ37" i="2"/>
  <c r="CY37" i="2"/>
  <c r="CX37" i="2"/>
  <c r="CW37" i="2"/>
  <c r="DZ37" i="2" s="1"/>
  <c r="CU37" i="2"/>
  <c r="CT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AZ37" i="2"/>
  <c r="AV37" i="2"/>
  <c r="AU37" i="2"/>
  <c r="AO37" i="2"/>
  <c r="AN37" i="2"/>
  <c r="BO37" i="2" s="1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DY36" i="2" s="1"/>
  <c r="BN36" i="2"/>
  <c r="BM36" i="2"/>
  <c r="BL36" i="2"/>
  <c r="BK36" i="2"/>
  <c r="BJ36" i="2"/>
  <c r="BI36" i="2"/>
  <c r="BH36" i="2"/>
  <c r="BE36" i="2"/>
  <c r="BD36" i="2"/>
  <c r="BC36" i="2"/>
  <c r="BB36" i="2"/>
  <c r="BA36" i="2"/>
  <c r="AZ36" i="2"/>
  <c r="AV36" i="2"/>
  <c r="AU36" i="2"/>
  <c r="AS36" i="2"/>
  <c r="AO36" i="2"/>
  <c r="BQ36" i="2" s="1"/>
  <c r="AN36" i="2"/>
  <c r="DZ35" i="2"/>
  <c r="DY35" i="2"/>
  <c r="DX35" i="2"/>
  <c r="BQ35" i="2"/>
  <c r="BP35" i="2"/>
  <c r="BO35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DX34" i="2" s="1"/>
  <c r="CT34" i="2"/>
  <c r="CS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O34" i="2"/>
  <c r="AN34" i="2"/>
  <c r="BQ34" i="2" s="1"/>
  <c r="DZ33" i="2"/>
  <c r="DY33" i="2"/>
  <c r="DX33" i="2"/>
  <c r="BQ33" i="2"/>
  <c r="BP33" i="2"/>
  <c r="BO33" i="2"/>
  <c r="DZ32" i="2"/>
  <c r="DY32" i="2"/>
  <c r="DX32" i="2"/>
  <c r="BQ32" i="2"/>
  <c r="BP32" i="2"/>
  <c r="BO32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DX31" i="2" s="1"/>
  <c r="CU31" i="2"/>
  <c r="CT31" i="2"/>
  <c r="CS31" i="2"/>
  <c r="DY31" i="2" s="1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O31" i="2"/>
  <c r="AN31" i="2"/>
  <c r="BO31" i="2" s="1"/>
  <c r="DZ30" i="2"/>
  <c r="DY30" i="2"/>
  <c r="DX30" i="2"/>
  <c r="BQ30" i="2"/>
  <c r="BP30" i="2"/>
  <c r="BO30" i="2"/>
  <c r="DZ29" i="2"/>
  <c r="DY29" i="2"/>
  <c r="DX29" i="2"/>
  <c r="BQ29" i="2"/>
  <c r="BP29" i="2"/>
  <c r="BO29" i="2"/>
  <c r="DZ28" i="2"/>
  <c r="DY28" i="2"/>
  <c r="DX28" i="2"/>
  <c r="BQ28" i="2"/>
  <c r="BP28" i="2"/>
  <c r="BO28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DX27" i="2" s="1"/>
  <c r="CS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BQ27" i="2" s="1"/>
  <c r="DZ26" i="2"/>
  <c r="DY26" i="2"/>
  <c r="DX26" i="2"/>
  <c r="BQ26" i="2"/>
  <c r="BP26" i="2"/>
  <c r="BO26" i="2"/>
  <c r="DZ25" i="2"/>
  <c r="DY25" i="2"/>
  <c r="DX25" i="2"/>
  <c r="BQ25" i="2"/>
  <c r="BP25" i="2"/>
  <c r="BO25" i="2"/>
  <c r="DZ24" i="2"/>
  <c r="DY24" i="2"/>
  <c r="DX24" i="2"/>
  <c r="BQ24" i="2"/>
  <c r="BP24" i="2"/>
  <c r="BO24" i="2"/>
  <c r="DZ23" i="2"/>
  <c r="DY23" i="2"/>
  <c r="DX23" i="2"/>
  <c r="BQ23" i="2"/>
  <c r="BP23" i="2"/>
  <c r="BO23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DY22" i="2" s="1"/>
  <c r="CU22" i="2"/>
  <c r="CT22" i="2"/>
  <c r="CS22" i="2"/>
  <c r="DZ22" i="2" s="1"/>
  <c r="BN22" i="2"/>
  <c r="BM22" i="2"/>
  <c r="BL22" i="2"/>
  <c r="BJ22" i="2"/>
  <c r="BI22" i="2"/>
  <c r="BF22" i="2"/>
  <c r="BE22" i="2"/>
  <c r="BD22" i="2"/>
  <c r="BC22" i="2"/>
  <c r="BB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DZ21" i="2"/>
  <c r="DY21" i="2"/>
  <c r="DX21" i="2"/>
  <c r="BQ21" i="2"/>
  <c r="BP21" i="2"/>
  <c r="BO21" i="2"/>
  <c r="DZ20" i="2"/>
  <c r="DY20" i="2"/>
  <c r="DX20" i="2"/>
  <c r="BQ20" i="2"/>
  <c r="BP20" i="2"/>
  <c r="BO20" i="2"/>
  <c r="DZ19" i="2"/>
  <c r="DY19" i="2"/>
  <c r="DX19" i="2"/>
  <c r="BQ19" i="2"/>
  <c r="BP19" i="2"/>
  <c r="BO19" i="2"/>
  <c r="DZ18" i="2"/>
  <c r="DY18" i="2"/>
  <c r="DX18" i="2"/>
  <c r="BQ18" i="2"/>
  <c r="BP18" i="2"/>
  <c r="BO18" i="2"/>
  <c r="DZ17" i="2"/>
  <c r="DY17" i="2"/>
  <c r="DX17" i="2"/>
  <c r="BQ17" i="2"/>
  <c r="BP17" i="2"/>
  <c r="BO17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DY16" i="2" s="1"/>
  <c r="CU16" i="2"/>
  <c r="CT16" i="2"/>
  <c r="CS16" i="2"/>
  <c r="DX16" i="2" s="1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BP16" i="2" s="1"/>
  <c r="AO16" i="2"/>
  <c r="AN16" i="2"/>
  <c r="DZ15" i="2"/>
  <c r="DY15" i="2"/>
  <c r="DX15" i="2"/>
  <c r="BQ15" i="2"/>
  <c r="BP15" i="2"/>
  <c r="BO15" i="2"/>
  <c r="DZ14" i="2"/>
  <c r="DY14" i="2"/>
  <c r="DX14" i="2"/>
  <c r="BQ14" i="2"/>
  <c r="BP14" i="2"/>
  <c r="BO14" i="2"/>
  <c r="DZ13" i="2"/>
  <c r="DY13" i="2"/>
  <c r="DX13" i="2"/>
  <c r="BQ13" i="2"/>
  <c r="BP13" i="2"/>
  <c r="BO13" i="2"/>
  <c r="DZ12" i="2"/>
  <c r="DY12" i="2"/>
  <c r="DX12" i="2"/>
  <c r="BQ12" i="2"/>
  <c r="BP12" i="2"/>
  <c r="BO12" i="2"/>
  <c r="DZ11" i="2"/>
  <c r="DY11" i="2"/>
  <c r="DX11" i="2"/>
  <c r="BQ11" i="2"/>
  <c r="BP11" i="2"/>
  <c r="BO11" i="2"/>
  <c r="DZ10" i="2"/>
  <c r="DY10" i="2"/>
  <c r="DX10" i="2"/>
  <c r="BQ10" i="2"/>
  <c r="BP10" i="2"/>
  <c r="BO10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DY9" i="2" s="1"/>
  <c r="BN9" i="2"/>
  <c r="BM9" i="2"/>
  <c r="BL9" i="2"/>
  <c r="BK9" i="2"/>
  <c r="BJ9" i="2"/>
  <c r="BI9" i="2"/>
  <c r="BG9" i="2"/>
  <c r="BF9" i="2"/>
  <c r="BC9" i="2"/>
  <c r="BB9" i="2"/>
  <c r="AV9" i="2"/>
  <c r="AU9" i="2"/>
  <c r="AS9" i="2"/>
  <c r="AP9" i="2"/>
  <c r="AO9" i="2"/>
  <c r="AN9" i="2"/>
  <c r="BO9" i="2" s="1"/>
  <c r="DZ8" i="2"/>
  <c r="DY8" i="2"/>
  <c r="DX8" i="2"/>
  <c r="BQ8" i="2"/>
  <c r="BP8" i="2"/>
  <c r="BO8" i="2"/>
  <c r="DZ7" i="2"/>
  <c r="DY7" i="2"/>
  <c r="DX7" i="2"/>
  <c r="BQ7" i="2"/>
  <c r="BP7" i="2"/>
  <c r="BO7" i="2"/>
  <c r="DZ6" i="2"/>
  <c r="DY6" i="2"/>
  <c r="DX6" i="2"/>
  <c r="BQ6" i="2"/>
  <c r="BP6" i="2"/>
  <c r="BO6" i="2"/>
  <c r="DZ5" i="2"/>
  <c r="DY5" i="2"/>
  <c r="DX5" i="2"/>
  <c r="BQ5" i="2"/>
  <c r="BP5" i="2"/>
  <c r="BO5" i="2"/>
  <c r="DZ4" i="2"/>
  <c r="DY4" i="2"/>
  <c r="DX4" i="2"/>
  <c r="BQ4" i="2"/>
  <c r="BP4" i="2"/>
  <c r="BO4" i="2"/>
  <c r="DZ3" i="2"/>
  <c r="DY3" i="2"/>
  <c r="DY40" i="2" s="1"/>
  <c r="DX3" i="2"/>
  <c r="BQ3" i="2"/>
  <c r="BP3" i="2"/>
  <c r="BO3" i="2"/>
  <c r="BO40" i="2" s="1"/>
  <c r="DZ2" i="2"/>
  <c r="DY2" i="2"/>
  <c r="DX2" i="2"/>
  <c r="BQ2" i="2"/>
  <c r="BP2" i="2"/>
  <c r="BO2" i="2"/>
  <c r="C88" i="2"/>
  <c r="C106" i="2"/>
  <c r="C84" i="2"/>
  <c r="C94" i="2"/>
  <c r="C112" i="2"/>
  <c r="C116" i="2" s="1"/>
  <c r="C82" i="2"/>
  <c r="C90" i="2"/>
  <c r="C108" i="2"/>
  <c r="C100" i="2"/>
  <c r="C78" i="2"/>
  <c r="C102" i="2"/>
  <c r="BP34" i="2"/>
  <c r="DZ34" i="2"/>
  <c r="BQ22" i="2"/>
  <c r="BQ40" i="2"/>
  <c r="DX40" i="2"/>
  <c r="BQ31" i="2"/>
  <c r="DZ36" i="2"/>
  <c r="BP40" i="2"/>
  <c r="DZ40" i="2"/>
  <c r="DZ31" i="2"/>
  <c r="BP31" i="2"/>
  <c r="EH80" i="2"/>
  <c r="EH86" i="2" s="1"/>
  <c r="EB72" i="2"/>
  <c r="EF72" i="2"/>
  <c r="EF82" i="2"/>
  <c r="EF78" i="2"/>
  <c r="EC72" i="2"/>
  <c r="B78" i="2"/>
  <c r="EB82" i="2"/>
  <c r="EB78" i="2"/>
  <c r="EG78" i="2"/>
  <c r="B76" i="2"/>
  <c r="ED76" i="2"/>
  <c r="EH72" i="2"/>
  <c r="EC82" i="2"/>
  <c r="EC78" i="2"/>
  <c r="EE72" i="2"/>
  <c r="EI72" i="2"/>
  <c r="EI82" i="2"/>
  <c r="EI78" i="2"/>
  <c r="EC84" i="2"/>
  <c r="EG84" i="2"/>
  <c r="ED84" i="2"/>
  <c r="EI94" i="2"/>
  <c r="EI90" i="2"/>
  <c r="B84" i="2"/>
  <c r="EB88" i="2"/>
  <c r="EF84" i="2"/>
  <c r="B94" i="2"/>
  <c r="EB90" i="2"/>
  <c r="EB100" i="2"/>
  <c r="EG100" i="2"/>
  <c r="EG96" i="2"/>
  <c r="EC94" i="2"/>
  <c r="EC96" i="2"/>
  <c r="EI100" i="2"/>
  <c r="EC106" i="2"/>
  <c r="EC102" i="2"/>
  <c r="ED94" i="2"/>
  <c r="B100" i="2"/>
  <c r="ED100" i="2"/>
  <c r="EF94" i="2"/>
  <c r="EA114" i="2"/>
  <c r="EA108" i="2"/>
  <c r="B96" i="2"/>
  <c r="B106" i="2"/>
  <c r="B114" i="2" s="1"/>
  <c r="B102" i="2"/>
  <c r="DO114" i="2"/>
  <c r="DO108" i="2"/>
  <c r="EF112" i="2"/>
  <c r="EF106" i="2"/>
  <c r="A114" i="2"/>
  <c r="A108" i="2"/>
  <c r="EG106" i="2"/>
  <c r="B112" i="2"/>
  <c r="B120" i="2" s="1"/>
  <c r="B108" i="2"/>
  <c r="ED112" i="2"/>
  <c r="ED108" i="2"/>
  <c r="ED102" i="2"/>
  <c r="EB112" i="2"/>
  <c r="EF108" i="2"/>
  <c r="EI106" i="2"/>
  <c r="EI102" i="2"/>
  <c r="EC112" i="2"/>
  <c r="EG112" i="2"/>
  <c r="EG116" i="2" s="1"/>
  <c r="EG108" i="2"/>
  <c r="EI108" i="2"/>
  <c r="EH118" i="2"/>
  <c r="EE116" i="2"/>
  <c r="EE118" i="2"/>
  <c r="BP22" i="2"/>
  <c r="DY34" i="2"/>
  <c r="BP36" i="2"/>
  <c r="BO16" i="2"/>
  <c r="BO34" i="2"/>
  <c r="C120" i="2"/>
  <c r="C114" i="2"/>
  <c r="EI114" i="2"/>
  <c r="EG114" i="2"/>
  <c r="ED116" i="2"/>
  <c r="EH84" i="2"/>
  <c r="EC120" i="2"/>
  <c r="EC116" i="2"/>
  <c r="EB116" i="2"/>
  <c r="EF120" i="2"/>
  <c r="EF116" i="2"/>
  <c r="EG120" i="2"/>
  <c r="QU9" i="1" l="1"/>
  <c r="QT34" i="1"/>
  <c r="QV36" i="1"/>
  <c r="QV22" i="1"/>
  <c r="OS27" i="1"/>
  <c r="OR31" i="1"/>
  <c r="BP36" i="1"/>
  <c r="MI22" i="1"/>
  <c r="DY34" i="1"/>
  <c r="MK36" i="1"/>
  <c r="GT27" i="1"/>
  <c r="MK9" i="1"/>
  <c r="GU22" i="1"/>
  <c r="MK31" i="1"/>
  <c r="MJ31" i="1"/>
  <c r="MI16" i="1"/>
  <c r="BQ9" i="1"/>
  <c r="GU37" i="1"/>
  <c r="DY36" i="1"/>
  <c r="DX9" i="1"/>
  <c r="MJ16" i="1"/>
  <c r="GU31" i="1"/>
  <c r="OR9" i="1"/>
  <c r="GS37" i="1"/>
  <c r="DZ31" i="1"/>
  <c r="JR27" i="1"/>
  <c r="BP41" i="1"/>
  <c r="DZ41" i="1"/>
  <c r="GU41" i="1"/>
  <c r="MI41" i="1"/>
  <c r="BQ41" i="1"/>
  <c r="GS41" i="1"/>
  <c r="BO9" i="1"/>
  <c r="GU9" i="1"/>
  <c r="JR9" i="1"/>
  <c r="BO16" i="1"/>
  <c r="DY16" i="1"/>
  <c r="GS16" i="1"/>
  <c r="BO22" i="1"/>
  <c r="DZ22" i="1"/>
  <c r="GS22" i="1"/>
  <c r="JS22" i="1"/>
  <c r="BQ27" i="1"/>
  <c r="DY27" i="1"/>
  <c r="JQ27" i="1"/>
  <c r="MJ27" i="1"/>
  <c r="BP31" i="1"/>
  <c r="DY31" i="1"/>
  <c r="GS31" i="1"/>
  <c r="JS31" i="1"/>
  <c r="BP34" i="1"/>
  <c r="DX34" i="1"/>
  <c r="GT34" i="1"/>
  <c r="JQ34" i="1"/>
  <c r="MK34" i="1"/>
  <c r="GT36" i="1"/>
  <c r="JQ36" i="1"/>
  <c r="MJ36" i="1"/>
  <c r="BP37" i="1"/>
  <c r="DX37" i="1"/>
  <c r="JS37" i="1"/>
  <c r="MK37" i="1"/>
  <c r="QU41" i="1"/>
  <c r="QV41" i="1"/>
  <c r="QU31" i="1"/>
  <c r="QT36" i="1"/>
  <c r="QT22" i="1"/>
  <c r="QU22" i="1"/>
  <c r="QV34" i="1"/>
  <c r="QV16" i="1"/>
  <c r="QU36" i="1"/>
  <c r="QT41" i="1"/>
  <c r="QV9" i="1"/>
  <c r="QV27" i="1"/>
  <c r="QV31" i="1"/>
  <c r="QT37" i="1"/>
  <c r="OR36" i="1"/>
  <c r="OT31" i="1"/>
  <c r="OS16" i="1"/>
  <c r="OS31" i="1"/>
  <c r="OR37" i="1"/>
  <c r="OR27" i="1"/>
  <c r="OT27" i="1"/>
  <c r="OS41" i="1"/>
  <c r="OS34" i="1"/>
  <c r="OT37" i="1"/>
  <c r="OR22" i="1"/>
  <c r="OT41" i="1"/>
  <c r="EB120" i="2"/>
  <c r="BO44" i="2"/>
  <c r="EI120" i="2"/>
  <c r="EI116" i="2"/>
  <c r="JR102" i="2"/>
  <c r="JR104" i="2"/>
  <c r="EH90" i="2"/>
  <c r="EH92" i="2"/>
  <c r="EE78" i="2"/>
  <c r="EE80" i="2"/>
  <c r="ED114" i="2"/>
  <c r="ED120" i="2"/>
  <c r="GZ195" i="2"/>
  <c r="GZ193" i="2"/>
  <c r="B116" i="2"/>
  <c r="DZ16" i="2"/>
  <c r="DX36" i="2"/>
  <c r="DX22" i="2"/>
  <c r="BP37" i="2"/>
  <c r="BP27" i="2"/>
  <c r="BQ16" i="2"/>
  <c r="EF100" i="2"/>
  <c r="EF114" i="2" s="1"/>
  <c r="EC100" i="2"/>
  <c r="EC114" i="2" s="1"/>
  <c r="B88" i="2"/>
  <c r="ED88" i="2"/>
  <c r="ED82" i="2"/>
  <c r="EG72" i="2"/>
  <c r="DZ9" i="2"/>
  <c r="DY37" i="2"/>
  <c r="BO36" i="2"/>
  <c r="DX9" i="2"/>
  <c r="EG76" i="2"/>
  <c r="ED96" i="2"/>
  <c r="C72" i="2"/>
  <c r="JR96" i="2"/>
  <c r="GZ187" i="2"/>
  <c r="GZ86" i="2"/>
  <c r="HA116" i="2"/>
  <c r="EF205" i="2"/>
  <c r="GX201" i="2"/>
  <c r="GY205" i="2"/>
  <c r="HA94" i="2"/>
  <c r="JN22" i="2"/>
  <c r="JO22" i="2"/>
  <c r="GW171" i="2"/>
  <c r="GV76" i="2"/>
  <c r="GV72" i="2"/>
  <c r="GV82" i="2"/>
  <c r="GV84" i="2"/>
  <c r="GV94" i="2"/>
  <c r="GX106" i="2"/>
  <c r="GX102" i="2"/>
  <c r="OA274" i="2"/>
  <c r="OA272" i="2"/>
  <c r="QV104" i="2"/>
  <c r="QV102" i="2"/>
  <c r="RB183" i="2"/>
  <c r="RB181" i="2"/>
  <c r="PL98" i="2"/>
  <c r="PL96" i="2"/>
  <c r="OY98" i="2"/>
  <c r="OY96" i="2"/>
  <c r="GS27" i="2"/>
  <c r="GU27" i="2"/>
  <c r="GT27" i="2"/>
  <c r="GT36" i="2"/>
  <c r="GU36" i="2"/>
  <c r="GY94" i="2"/>
  <c r="GY102" i="2"/>
  <c r="GY106" i="2"/>
  <c r="JO9" i="2"/>
  <c r="JP9" i="2"/>
  <c r="JP34" i="2"/>
  <c r="JO34" i="2"/>
  <c r="NO274" i="2"/>
  <c r="NO272" i="2"/>
  <c r="OM274" i="2"/>
  <c r="OM272" i="2"/>
  <c r="QD187" i="2"/>
  <c r="QD189" i="2"/>
  <c r="QV193" i="2"/>
  <c r="QV195" i="2"/>
  <c r="NO193" i="2"/>
  <c r="NO195" i="2"/>
  <c r="OV274" i="2"/>
  <c r="OV272" i="2"/>
  <c r="OP187" i="2"/>
  <c r="OP189" i="2"/>
  <c r="QP183" i="2"/>
  <c r="QP181" i="2"/>
  <c r="QA183" i="2"/>
  <c r="QA181" i="2"/>
  <c r="QS104" i="2"/>
  <c r="QS102" i="2"/>
  <c r="PX98" i="2"/>
  <c r="PX96" i="2"/>
  <c r="GX100" i="2"/>
  <c r="GX96" i="2"/>
  <c r="OV104" i="2"/>
  <c r="OV102" i="2"/>
  <c r="QY183" i="2"/>
  <c r="QY181" i="2"/>
  <c r="PU104" i="2"/>
  <c r="PU102" i="2"/>
  <c r="QJ98" i="2"/>
  <c r="QJ96" i="2"/>
  <c r="BQ9" i="2"/>
  <c r="BQ44" i="2" s="1"/>
  <c r="DZ27" i="2"/>
  <c r="DY27" i="2"/>
  <c r="DY44" i="2" s="1"/>
  <c r="DX37" i="2"/>
  <c r="BP9" i="2"/>
  <c r="EG94" i="2"/>
  <c r="GV201" i="2"/>
  <c r="JQ114" i="2"/>
  <c r="GU40" i="2"/>
  <c r="GT22" i="2"/>
  <c r="GT44" i="2" s="1"/>
  <c r="GS22" i="2"/>
  <c r="GS44" i="2" s="1"/>
  <c r="GU22" i="2"/>
  <c r="GU44" i="2" s="1"/>
  <c r="GU34" i="2"/>
  <c r="GU37" i="2"/>
  <c r="GV102" i="2"/>
  <c r="GV112" i="2"/>
  <c r="GZ118" i="2"/>
  <c r="JP16" i="2"/>
  <c r="JN16" i="2"/>
  <c r="JO16" i="2"/>
  <c r="JP31" i="2"/>
  <c r="JR165" i="2"/>
  <c r="JR163" i="2"/>
  <c r="OJ280" i="2"/>
  <c r="OJ278" i="2"/>
  <c r="RT193" i="2"/>
  <c r="RT195" i="2"/>
  <c r="NX274" i="2"/>
  <c r="NX272" i="2"/>
  <c r="OY268" i="2"/>
  <c r="OY266" i="2"/>
  <c r="NX104" i="2"/>
  <c r="NX102" i="2"/>
  <c r="QD104" i="2"/>
  <c r="QD102" i="2"/>
  <c r="PR183" i="2"/>
  <c r="PR181" i="2"/>
  <c r="OE76" i="2"/>
  <c r="OE82" i="2"/>
  <c r="NY88" i="2"/>
  <c r="NY84" i="2"/>
  <c r="NP100" i="2"/>
  <c r="NP114" i="2" s="1"/>
  <c r="NP90" i="2"/>
  <c r="OH100" i="2"/>
  <c r="OH114" i="2" s="1"/>
  <c r="OH94" i="2"/>
  <c r="OL94" i="2"/>
  <c r="OL100" i="2"/>
  <c r="OL114" i="2" s="1"/>
  <c r="OQ94" i="2"/>
  <c r="OQ90" i="2"/>
  <c r="OC125" i="2" s="1"/>
  <c r="OQ100" i="2"/>
  <c r="OQ114" i="2" s="1"/>
  <c r="OR100" i="2"/>
  <c r="OR114" i="2" s="1"/>
  <c r="OR96" i="2"/>
  <c r="OD125" i="2" s="1"/>
  <c r="PC157" i="2"/>
  <c r="PC161" i="2"/>
  <c r="OR163" i="2"/>
  <c r="OR173" i="2"/>
  <c r="OD210" i="2" s="1"/>
  <c r="OZ173" i="2"/>
  <c r="OZ179" i="2"/>
  <c r="OZ169" i="2"/>
  <c r="PB201" i="2"/>
  <c r="PB203" i="2"/>
  <c r="NV258" i="2"/>
  <c r="NV248" i="2"/>
  <c r="JS100" i="2"/>
  <c r="JS114" i="2" s="1"/>
  <c r="JS94" i="2"/>
  <c r="JN37" i="2"/>
  <c r="JS82" i="2"/>
  <c r="JQ90" i="2"/>
  <c r="NX96" i="2"/>
  <c r="PU96" i="2"/>
  <c r="QS96" i="2"/>
  <c r="QY175" i="2"/>
  <c r="PX90" i="2"/>
  <c r="PF86" i="2"/>
  <c r="NV197" i="2"/>
  <c r="OL90" i="2"/>
  <c r="OH90" i="2"/>
  <c r="OC78" i="2"/>
  <c r="OK82" i="2"/>
  <c r="OK72" i="2"/>
  <c r="NQ88" i="2"/>
  <c r="NQ84" i="2"/>
  <c r="NV84" i="2"/>
  <c r="NV88" i="2"/>
  <c r="NV94" i="2"/>
  <c r="OW179" i="2"/>
  <c r="OW169" i="2"/>
  <c r="ON197" i="2"/>
  <c r="ON187" i="2"/>
  <c r="OS203" i="2"/>
  <c r="OS201" i="2"/>
  <c r="QS171" i="2"/>
  <c r="QS169" i="2"/>
  <c r="QJ177" i="2"/>
  <c r="QJ175" i="2"/>
  <c r="OA74" i="2"/>
  <c r="OA72" i="2"/>
  <c r="OI82" i="2"/>
  <c r="OI72" i="2"/>
  <c r="OI76" i="2"/>
  <c r="NT88" i="2"/>
  <c r="NT78" i="2"/>
  <c r="NY78" i="2"/>
  <c r="NY82" i="2"/>
  <c r="OZ78" i="2"/>
  <c r="OZ82" i="2"/>
  <c r="OU84" i="2"/>
  <c r="OU94" i="2"/>
  <c r="OZ88" i="2"/>
  <c r="NY94" i="2"/>
  <c r="NT100" i="2"/>
  <c r="NT114" i="2" s="1"/>
  <c r="NT96" i="2"/>
  <c r="OZ112" i="2"/>
  <c r="OZ108" i="2"/>
  <c r="NT173" i="2"/>
  <c r="NT163" i="2"/>
  <c r="OC179" i="2"/>
  <c r="OC169" i="2"/>
  <c r="OL175" i="2"/>
  <c r="OL185" i="2"/>
  <c r="OL199" i="2" s="1"/>
  <c r="OO193" i="2"/>
  <c r="OO197" i="2"/>
  <c r="OD27" i="2"/>
  <c r="OD44" i="2" s="1"/>
  <c r="OB27" i="2"/>
  <c r="OB44" i="2" s="1"/>
  <c r="OB36" i="2"/>
  <c r="OD36" i="2"/>
  <c r="NP78" i="2"/>
  <c r="NP82" i="2"/>
  <c r="PC100" i="2"/>
  <c r="PC114" i="2" s="1"/>
  <c r="PC96" i="2"/>
  <c r="OO179" i="2"/>
  <c r="OO169" i="2"/>
  <c r="NQ185" i="2"/>
  <c r="NQ199" i="2" s="1"/>
  <c r="NQ175" i="2"/>
  <c r="NQ179" i="2"/>
  <c r="NQ197" i="2"/>
  <c r="NQ193" i="2"/>
  <c r="NR201" i="2"/>
  <c r="NR203" i="2"/>
  <c r="NZ248" i="2"/>
  <c r="NZ258" i="2"/>
  <c r="QT9" i="2"/>
  <c r="QS16" i="2"/>
  <c r="QS44" i="2" s="1"/>
  <c r="QT27" i="2"/>
  <c r="QU16" i="2"/>
  <c r="OV286" i="2"/>
  <c r="QU27" i="2"/>
  <c r="RQ72" i="2"/>
  <c r="PN88" i="2"/>
  <c r="QN84" i="2"/>
  <c r="QU31" i="2"/>
  <c r="QT31" i="2"/>
  <c r="RI82" i="2"/>
  <c r="RI76" i="2"/>
  <c r="RG94" i="2"/>
  <c r="PS100" i="2"/>
  <c r="PS114" i="2" s="1"/>
  <c r="QL112" i="2"/>
  <c r="RT118" i="2"/>
  <c r="PL159" i="2"/>
  <c r="DY45" i="1"/>
  <c r="MJ45" i="1"/>
  <c r="JQ37" i="1"/>
  <c r="QU37" i="1"/>
  <c r="OR34" i="1"/>
  <c r="GS36" i="1"/>
  <c r="GS45" i="1" s="1"/>
  <c r="JR31" i="1"/>
  <c r="JS36" i="1"/>
  <c r="MI34" i="1"/>
  <c r="BO34" i="1"/>
  <c r="BO45" i="1" s="1"/>
  <c r="QU27" i="1"/>
  <c r="OS22" i="1"/>
  <c r="DX16" i="1"/>
  <c r="JQ9" i="1"/>
  <c r="OT34" i="1"/>
  <c r="QU16" i="1"/>
  <c r="QV37" i="1"/>
  <c r="BP16" i="1"/>
  <c r="QU34" i="1"/>
  <c r="BQ31" i="1"/>
  <c r="DZ16" i="1"/>
  <c r="GT9" i="1"/>
  <c r="MI27" i="1"/>
  <c r="MI45" i="1" s="1"/>
  <c r="BP22" i="1"/>
  <c r="QT9" i="1"/>
  <c r="DZ37" i="1"/>
  <c r="JQ22" i="1"/>
  <c r="GU34" i="1"/>
  <c r="GU45" i="1" s="1"/>
  <c r="JR36" i="1"/>
  <c r="QT16" i="1"/>
  <c r="OT9" i="1"/>
  <c r="OS37" i="1"/>
  <c r="BQ37" i="1"/>
  <c r="DX27" i="1"/>
  <c r="DX45" i="1" s="1"/>
  <c r="JS34" i="1"/>
  <c r="QT31" i="1"/>
  <c r="JR22" i="1"/>
  <c r="GT16" i="1"/>
  <c r="OT22" i="1"/>
  <c r="QT27" i="1"/>
  <c r="BQ16" i="1"/>
  <c r="OR16" i="1"/>
  <c r="OT16" i="1"/>
  <c r="OS9" i="1"/>
  <c r="OR41" i="1"/>
  <c r="OS36" i="1"/>
  <c r="OT36" i="1"/>
  <c r="MK45" i="1" l="1"/>
  <c r="JR45" i="1"/>
  <c r="JQ45" i="1"/>
  <c r="QU45" i="1"/>
  <c r="QV45" i="1"/>
  <c r="OR45" i="1"/>
  <c r="QS177" i="2"/>
  <c r="QS175" i="2"/>
  <c r="PR187" i="2"/>
  <c r="PR189" i="2"/>
  <c r="GX114" i="2"/>
  <c r="GX120" i="2"/>
  <c r="NQ205" i="2"/>
  <c r="NQ201" i="2"/>
  <c r="NX108" i="2"/>
  <c r="NX110" i="2"/>
  <c r="NO280" i="2"/>
  <c r="NO278" i="2"/>
  <c r="PL104" i="2"/>
  <c r="PL102" i="2"/>
  <c r="QV108" i="2"/>
  <c r="QV110" i="2"/>
  <c r="DX44" i="2"/>
  <c r="JR110" i="2"/>
  <c r="JR108" i="2"/>
  <c r="JS45" i="1"/>
  <c r="PL163" i="2"/>
  <c r="PL165" i="2"/>
  <c r="NV201" i="2"/>
  <c r="NV205" i="2"/>
  <c r="JN44" i="2"/>
  <c r="QJ104" i="2"/>
  <c r="QJ102" i="2"/>
  <c r="QY189" i="2"/>
  <c r="QY187" i="2"/>
  <c r="QS110" i="2"/>
  <c r="QS108" i="2"/>
  <c r="QP187" i="2"/>
  <c r="QP189" i="2"/>
  <c r="GY120" i="2"/>
  <c r="GY114" i="2"/>
  <c r="EH98" i="2"/>
  <c r="EH96" i="2"/>
  <c r="BP45" i="1"/>
  <c r="QT44" i="2"/>
  <c r="OO201" i="2"/>
  <c r="OO205" i="2"/>
  <c r="QJ181" i="2"/>
  <c r="QJ183" i="2"/>
  <c r="PF92" i="2"/>
  <c r="PF90" i="2"/>
  <c r="QD110" i="2"/>
  <c r="QD108" i="2"/>
  <c r="OY274" i="2"/>
  <c r="OY272" i="2"/>
  <c r="JR169" i="2"/>
  <c r="JR171" i="2"/>
  <c r="OP195" i="2"/>
  <c r="OP193" i="2"/>
  <c r="OB210" i="2" s="1"/>
  <c r="OV280" i="2"/>
  <c r="OV278" i="2"/>
  <c r="OM278" i="2"/>
  <c r="OM280" i="2"/>
  <c r="OY104" i="2"/>
  <c r="OY102" i="2"/>
  <c r="RB187" i="2"/>
  <c r="RB189" i="2"/>
  <c r="OA280" i="2"/>
  <c r="OA278" i="2"/>
  <c r="GW177" i="2"/>
  <c r="GW175" i="2"/>
  <c r="GZ92" i="2"/>
  <c r="GZ90" i="2"/>
  <c r="OA80" i="2"/>
  <c r="OA78" i="2"/>
  <c r="ON201" i="2"/>
  <c r="ON205" i="2"/>
  <c r="NX280" i="2"/>
  <c r="NX278" i="2"/>
  <c r="GV116" i="2"/>
  <c r="GV120" i="2"/>
  <c r="JO44" i="2"/>
  <c r="GT45" i="1"/>
  <c r="BQ45" i="1"/>
  <c r="QT45" i="1"/>
  <c r="DZ45" i="1"/>
  <c r="QL116" i="2"/>
  <c r="QL120" i="2"/>
  <c r="QU44" i="2"/>
  <c r="OZ120" i="2"/>
  <c r="OZ116" i="2"/>
  <c r="BP44" i="2"/>
  <c r="PU110" i="2"/>
  <c r="PU108" i="2"/>
  <c r="OV108" i="2"/>
  <c r="OV110" i="2"/>
  <c r="PX104" i="2"/>
  <c r="PX102" i="2"/>
  <c r="QA189" i="2"/>
  <c r="QA187" i="2"/>
  <c r="QD195" i="2"/>
  <c r="QD193" i="2"/>
  <c r="JP44" i="2"/>
  <c r="DZ44" i="2"/>
  <c r="EE86" i="2"/>
  <c r="EE84" i="2"/>
  <c r="OT45" i="1"/>
  <c r="OS45" i="1"/>
  <c r="EE90" i="2" l="1"/>
  <c r="EE92" i="2"/>
  <c r="JR177" i="2"/>
  <c r="JR175" i="2"/>
  <c r="QJ189" i="2"/>
  <c r="QJ187" i="2"/>
  <c r="GZ98" i="2"/>
  <c r="GZ96" i="2"/>
  <c r="OY110" i="2"/>
  <c r="OY108" i="2"/>
  <c r="QJ110" i="2"/>
  <c r="QJ108" i="2"/>
  <c r="PL169" i="2"/>
  <c r="PL171" i="2"/>
  <c r="PX110" i="2"/>
  <c r="PX108" i="2"/>
  <c r="QA193" i="2"/>
  <c r="QA195" i="2"/>
  <c r="RB195" i="2"/>
  <c r="RB193" i="2"/>
  <c r="QP193" i="2"/>
  <c r="QP195" i="2"/>
  <c r="PL108" i="2"/>
  <c r="PL110" i="2"/>
  <c r="QS183" i="2"/>
  <c r="QS181" i="2"/>
  <c r="OA84" i="2"/>
  <c r="OA86" i="2"/>
  <c r="GW183" i="2"/>
  <c r="GW181" i="2"/>
  <c r="OY280" i="2"/>
  <c r="OY278" i="2"/>
  <c r="PF98" i="2"/>
  <c r="PF96" i="2"/>
  <c r="EH104" i="2"/>
  <c r="EH102" i="2"/>
  <c r="QY193" i="2"/>
  <c r="QY195" i="2"/>
  <c r="PR193" i="2"/>
  <c r="PR195" i="2"/>
  <c r="OA92" i="2" l="1"/>
  <c r="OA90" i="2"/>
  <c r="EH110" i="2"/>
  <c r="EH108" i="2"/>
  <c r="GZ104" i="2"/>
  <c r="GZ102" i="2"/>
  <c r="JR183" i="2"/>
  <c r="JR181" i="2"/>
  <c r="PL175" i="2"/>
  <c r="PL177" i="2"/>
  <c r="EE96" i="2"/>
  <c r="EE98" i="2"/>
  <c r="PF102" i="2"/>
  <c r="PF104" i="2"/>
  <c r="GW189" i="2"/>
  <c r="GW187" i="2"/>
  <c r="QS187" i="2"/>
  <c r="QS189" i="2"/>
  <c r="QJ193" i="2"/>
  <c r="QJ195" i="2"/>
  <c r="GW195" i="2" l="1"/>
  <c r="GW193" i="2"/>
  <c r="JR187" i="2"/>
  <c r="JR189" i="2"/>
  <c r="QS195" i="2"/>
  <c r="QS193" i="2"/>
  <c r="PF110" i="2"/>
  <c r="PF108" i="2"/>
  <c r="PL181" i="2"/>
  <c r="PL183" i="2"/>
  <c r="EE102" i="2"/>
  <c r="EE104" i="2"/>
  <c r="GZ108" i="2"/>
  <c r="GZ110" i="2"/>
  <c r="OA96" i="2"/>
  <c r="OA98" i="2"/>
  <c r="PL187" i="2" l="1"/>
  <c r="PL189" i="2"/>
  <c r="OA102" i="2"/>
  <c r="OA104" i="2"/>
  <c r="EE108" i="2"/>
  <c r="EE110" i="2"/>
  <c r="JR195" i="2"/>
  <c r="JR193" i="2"/>
  <c r="OA110" i="2" l="1"/>
  <c r="OA108" i="2"/>
  <c r="PL193" i="2"/>
  <c r="PL195" i="2"/>
</calcChain>
</file>

<file path=xl/sharedStrings.xml><?xml version="1.0" encoding="utf-8"?>
<sst xmlns="http://schemas.openxmlformats.org/spreadsheetml/2006/main" count="32842" uniqueCount="176">
  <si>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</si>
  <si>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</si>
  <si>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</si>
  <si>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</si>
  <si>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</si>
  <si>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</si>
  <si>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</si>
  <si>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</si>
  <si>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</si>
  <si>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</si>
  <si>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</si>
  <si>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</si>
  <si>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</si>
  <si>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</si>
  <si>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</si>
  <si>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</si>
  <si>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</si>
  <si>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</si>
  <si>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</si>
  <si>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</si>
  <si>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</si>
  <si>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</si>
  <si>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</si>
  <si>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</si>
  <si>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</si>
  <si>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</si>
  <si>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</si>
  <si>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</si>
  <si>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</si>
  <si>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</si>
  <si>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</si>
  <si>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</si>
  <si>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</si>
  <si>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</si>
  <si>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</si>
  <si>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</si>
  <si>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</si>
  <si>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</si>
  <si>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</si>
  <si>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</si>
  <si>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</si>
  <si>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</si>
  <si>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</si>
  <si>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</si>
  <si>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</si>
  <si>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</si>
  <si>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</si>
  <si>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</si>
  <si>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</si>
  <si>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</si>
  <si>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</si>
  <si>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</si>
  <si>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</si>
  <si>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</si>
  <si>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</si>
  <si>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</si>
  <si>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</si>
  <si>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</si>
  <si>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</si>
  <si>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</si>
  <si>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</si>
  <si>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</si>
  <si>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</si>
  <si>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</si>
  <si>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</si>
  <si>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</si>
  <si>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</si>
  <si>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</si>
  <si>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</si>
  <si>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</si>
  <si>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</si>
  <si>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</si>
  <si>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</si>
  <si>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</si>
  <si>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</si>
  <si>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</si>
  <si>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</si>
  <si>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</si>
  <si>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</si>
  <si>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</si>
  <si>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</si>
  <si>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</si>
  <si>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</si>
  <si>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</si>
  <si>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</si>
  <si>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</si>
  <si>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</si>
  <si>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</si>
  <si>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</si>
  <si>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</si>
  <si>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</si>
  <si>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</si>
  <si>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</si>
  <si>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</si>
  <si>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</si>
  <si>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</si>
  <si>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</si>
  <si>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</si>
  <si>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</si>
  <si>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</si>
  <si>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</si>
  <si>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</si>
  <si>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</si>
  <si>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</si>
  <si>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</si>
  <si>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</si>
  <si>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</si>
  <si>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</si>
  <si>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</si>
  <si>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</si>
  <si>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</si>
  <si>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</si>
  <si>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</si>
  <si>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</si>
  <si>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</si>
  <si>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</si>
  <si>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</si>
  <si>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</si>
  <si>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</si>
  <si>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</si>
  <si>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</si>
  <si>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</si>
  <si>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</si>
  <si>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</si>
  <si>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</si>
  <si>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</si>
  <si>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</si>
  <si>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</si>
  <si>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</si>
  <si>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</si>
  <si>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</si>
  <si>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</si>
  <si>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</si>
  <si>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</si>
  <si>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</si>
  <si>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</si>
  <si>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</si>
  <si>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</si>
  <si>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</si>
  <si>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</si>
  <si>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</si>
  <si>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</si>
  <si>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</si>
  <si>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</si>
  <si>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</si>
  <si>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</si>
  <si>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</si>
  <si>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</si>
  <si>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</si>
  <si>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</si>
  <si>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</si>
  <si>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</si>
  <si>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</si>
  <si>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</si>
  <si>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</si>
  <si>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</si>
  <si>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</si>
  <si>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</si>
  <si>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</si>
  <si>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</si>
  <si>
    <t>MON</t>
  </si>
  <si>
    <t>TUES</t>
  </si>
  <si>
    <t>WED</t>
  </si>
  <si>
    <t>THURS</t>
  </si>
  <si>
    <t>THURS (A)</t>
  </si>
  <si>
    <t>THURS(L)</t>
  </si>
  <si>
    <t>BY ITSELF</t>
  </si>
  <si>
    <t>SINGLE</t>
  </si>
  <si>
    <t>SESSION</t>
  </si>
  <si>
    <t>RESULTS</t>
  </si>
  <si>
    <t>RUNNING</t>
  </si>
  <si>
    <t>WEEK</t>
  </si>
  <si>
    <t>ENDING</t>
  </si>
  <si>
    <t>NDIVIDUAL</t>
  </si>
  <si>
    <t>WEEKS</t>
  </si>
  <si>
    <t>THIS PARTICULAR WEEKS RESULTS - INDIVIDUALIZED WEEKS - SNAP SHOTS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</si>
</sst>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7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/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rgb="FFFFFF00"/>
      </bottom>
      <diagonal/>
    </border>
    <border>
      <left/>
      <right/>
      <top style="medium">
        <color indexed="64"/>
      </top>
      <bottom style="medium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 style="medium">
        <color indexed="64"/>
      </bottom>
      <diagonal/>
    </border>
    <border>
      <left style="thin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FFFF00"/>
      </right>
      <top style="medium">
        <color indexed="64"/>
      </top>
      <bottom style="medium">
        <color indexed="64"/>
      </bottom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medium">
        <color indexed="64"/>
      </right>
      <top style="medium">
        <color indexed="64"/>
      </top>
      <bottom style="thin">
        <color rgb="FFFFFF00"/>
      </bottom>
      <diagonal/>
    </border>
    <border>
      <left/>
      <right style="thin">
        <color rgb="FFFFFF00"/>
      </right>
      <top style="medium">
        <color indexed="64"/>
      </top>
      <bottom style="thin">
        <color rgb="FFFFFF00"/>
      </bottom>
      <diagonal/>
    </border>
    <border>
      <left/>
      <right style="medium">
        <color rgb="FFFFFF00"/>
      </right>
      <top style="medium">
        <color indexed="64"/>
      </top>
      <bottom style="thin">
        <color rgb="FFFFFF00"/>
      </bottom>
      <diagonal/>
    </border>
    <border>
      <left style="medium">
        <color rgb="FFFFFF00"/>
      </left>
      <right/>
      <top style="medium">
        <color indexed="64"/>
      </top>
      <bottom style="thin">
        <color rgb="FFFFFF00"/>
      </bottom>
      <diagonal/>
    </border>
    <border>
      <left style="medium">
        <color indexed="64"/>
      </left>
      <right/>
      <top style="medium">
        <color rgb="FFFFFF00"/>
      </top>
      <bottom style="medium">
        <color rgb="FFFFFF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rgb="FFFFFF00"/>
      </top>
      <bottom style="medium">
        <color indexed="64"/>
      </bottom>
      <diagonal/>
    </border>
  </borders>
  <cellStyleXfs count="42">
    <xf numFmtId="0" fontId="0" fillId="0" borderId="0"/>
    <xf numFmtId="0" fontId="18" fillId="0" borderId="0" applyNumberFormat="0" applyFill="0" applyBorder="0" applyAlignment="0" applyProtection="0"/>
    <xf numFmtId="0" fontId="19" fillId="0" borderId="69" applyNumberFormat="0" applyFill="0" applyAlignment="0" applyProtection="0"/>
    <xf numFmtId="0" fontId="20" fillId="0" borderId="70" applyNumberFormat="0" applyFill="0" applyAlignment="0" applyProtection="0"/>
    <xf numFmtId="0" fontId="21" fillId="0" borderId="71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0" applyNumberFormat="0" applyBorder="0" applyAlignment="0" applyProtection="0"/>
    <xf numFmtId="0" fontId="23" fillId="24" borderId="0" applyNumberFormat="0" applyBorder="0" applyAlignment="0" applyProtection="0"/>
    <xf numFmtId="0" fontId="24" fillId="25" borderId="0" applyNumberFormat="0" applyBorder="0" applyAlignment="0" applyProtection="0"/>
    <xf numFmtId="0" fontId="25" fillId="26" borderId="72" applyNumberFormat="0" applyAlignment="0" applyProtection="0"/>
    <xf numFmtId="0" fontId="26" fillId="27" borderId="73" applyNumberFormat="0" applyAlignment="0" applyProtection="0"/>
    <xf numFmtId="0" fontId="27" fillId="27" borderId="72" applyNumberFormat="0" applyAlignment="0" applyProtection="0"/>
    <xf numFmtId="0" fontId="28" fillId="0" borderId="74" applyNumberFormat="0" applyFill="0" applyAlignment="0" applyProtection="0"/>
    <xf numFmtId="0" fontId="1" fillId="28" borderId="75" applyNumberFormat="0" applyAlignment="0" applyProtection="0"/>
    <xf numFmtId="0" fontId="29" fillId="0" borderId="0" applyNumberFormat="0" applyFill="0" applyBorder="0" applyAlignment="0" applyProtection="0"/>
    <xf numFmtId="0" fontId="14" fillId="29" borderId="76" applyNumberFormat="0" applyFont="0" applyAlignment="0" applyProtection="0"/>
    <xf numFmtId="0" fontId="30" fillId="0" borderId="0" applyNumberFormat="0" applyFill="0" applyBorder="0" applyAlignment="0" applyProtection="0"/>
    <xf numFmtId="0" fontId="2" fillId="0" borderId="77" applyNumberFormat="0" applyFill="0" applyAlignment="0" applyProtection="0"/>
    <xf numFmtId="0" fontId="3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3" fillId="34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20" borderId="0" applyNumberFormat="0" applyBorder="0" applyAlignment="0" applyProtection="0"/>
    <xf numFmtId="0" fontId="3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3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3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8" borderId="0" applyNumberFormat="0" applyBorder="0" applyAlignment="0" applyProtection="0"/>
    <xf numFmtId="0" fontId="3" fillId="49" borderId="0" applyNumberFormat="0" applyBorder="0" applyAlignment="0" applyProtection="0"/>
    <xf numFmtId="0" fontId="14" fillId="50" borderId="0" applyNumberFormat="0" applyBorder="0" applyAlignment="0" applyProtection="0"/>
    <xf numFmtId="0" fontId="14" fillId="51" borderId="0" applyNumberFormat="0" applyBorder="0" applyAlignment="0" applyProtection="0"/>
    <xf numFmtId="0" fontId="14" fillId="21" borderId="0" applyNumberFormat="0" applyBorder="0" applyAlignment="0" applyProtection="0"/>
  </cellStyleXfs>
  <cellXfs count="752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6" fontId="1" fillId="1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10" fontId="2" fillId="11" borderId="33" xfId="0" applyNumberFormat="1" applyFont="1" applyFill="1" applyBorder="1" applyAlignment="1">
      <alignment horizontal="center"/>
    </xf>
    <xf numFmtId="10" fontId="2" fillId="11" borderId="42" xfId="0" applyNumberFormat="1" applyFont="1" applyFill="1" applyBorder="1" applyAlignment="1">
      <alignment horizontal="center"/>
    </xf>
    <xf numFmtId="10" fontId="2" fillId="11" borderId="46" xfId="0" applyNumberFormat="1" applyFont="1" applyFill="1" applyBorder="1" applyAlignment="1">
      <alignment horizontal="center"/>
    </xf>
    <xf numFmtId="10" fontId="2" fillId="3" borderId="47" xfId="0" applyNumberFormat="1" applyFont="1" applyFill="1" applyBorder="1" applyAlignment="1">
      <alignment horizontal="center"/>
    </xf>
    <xf numFmtId="10" fontId="2" fillId="9" borderId="42" xfId="0" applyNumberFormat="1" applyFont="1" applyFill="1" applyBorder="1" applyAlignment="1">
      <alignment horizontal="center"/>
    </xf>
    <xf numFmtId="10" fontId="2" fillId="11" borderId="47" xfId="0" applyNumberFormat="1" applyFont="1" applyFill="1" applyBorder="1" applyAlignment="1">
      <alignment horizontal="center"/>
    </xf>
    <xf numFmtId="10" fontId="2" fillId="3" borderId="42" xfId="0" applyNumberFormat="1" applyFont="1" applyFill="1" applyBorder="1" applyAlignment="1">
      <alignment horizontal="center"/>
    </xf>
    <xf numFmtId="10" fontId="2" fillId="4" borderId="47" xfId="0" applyNumberFormat="1" applyFont="1" applyFill="1" applyBorder="1" applyAlignment="1">
      <alignment horizontal="center"/>
    </xf>
    <xf numFmtId="10" fontId="2" fillId="5" borderId="42" xfId="0" applyNumberFormat="1" applyFont="1" applyFill="1" applyBorder="1" applyAlignment="1">
      <alignment horizontal="center"/>
    </xf>
    <xf numFmtId="10" fontId="2" fillId="7" borderId="42" xfId="0" applyNumberFormat="1" applyFont="1" applyFill="1" applyBorder="1" applyAlignment="1">
      <alignment horizontal="center"/>
    </xf>
    <xf numFmtId="10" fontId="2" fillId="8" borderId="46" xfId="0" applyNumberFormat="1" applyFont="1" applyFill="1" applyBorder="1" applyAlignment="1">
      <alignment horizontal="center"/>
    </xf>
    <xf numFmtId="10" fontId="2" fillId="9" borderId="46" xfId="0" applyNumberFormat="1" applyFont="1" applyFill="1" applyBorder="1" applyAlignment="1">
      <alignment horizontal="center"/>
    </xf>
    <xf numFmtId="10" fontId="2" fillId="10" borderId="47" xfId="0" applyNumberFormat="1" applyFont="1" applyFill="1" applyBorder="1" applyAlignment="1">
      <alignment horizontal="center"/>
    </xf>
    <xf numFmtId="10" fontId="2" fillId="8" borderId="42" xfId="0" applyNumberFormat="1" applyFont="1" applyFill="1" applyBorder="1" applyAlignment="1">
      <alignment horizontal="center"/>
    </xf>
    <xf numFmtId="10" fontId="2" fillId="7" borderId="46" xfId="0" applyNumberFormat="1" applyFont="1" applyFill="1" applyBorder="1" applyAlignment="1">
      <alignment horizontal="center"/>
    </xf>
    <xf numFmtId="10" fontId="2" fillId="5" borderId="47" xfId="0" applyNumberFormat="1" applyFont="1" applyFill="1" applyBorder="1" applyAlignment="1">
      <alignment horizontal="center"/>
    </xf>
    <xf numFmtId="10" fontId="2" fillId="7" borderId="47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0" fillId="11" borderId="39" xfId="0" applyFill="1" applyBorder="1"/>
    <xf numFmtId="10" fontId="0" fillId="11" borderId="5" xfId="0" applyNumberFormat="1" applyFill="1" applyBorder="1" applyAlignment="1">
      <alignment horizontal="center"/>
    </xf>
    <xf numFmtId="0" fontId="0" fillId="11" borderId="5" xfId="0" applyFill="1" applyBorder="1"/>
    <xf numFmtId="10" fontId="4" fillId="11" borderId="39" xfId="0" applyNumberFormat="1" applyFont="1" applyFill="1" applyBorder="1" applyAlignment="1">
      <alignment horizontal="center"/>
    </xf>
    <xf numFmtId="10" fontId="2" fillId="4" borderId="6" xfId="0" applyNumberFormat="1" applyFont="1" applyFill="1" applyBorder="1" applyAlignment="1">
      <alignment horizontal="center"/>
    </xf>
    <xf numFmtId="10" fontId="2" fillId="8" borderId="6" xfId="0" applyNumberFormat="1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10" fontId="0" fillId="16" borderId="2" xfId="0" applyNumberFormat="1" applyFill="1" applyBorder="1" applyAlignment="1">
      <alignment horizontal="center"/>
    </xf>
    <xf numFmtId="10" fontId="2" fillId="16" borderId="2" xfId="0" applyNumberFormat="1" applyFont="1" applyFill="1" applyBorder="1" applyAlignment="1">
      <alignment horizontal="center"/>
    </xf>
    <xf numFmtId="10" fontId="4" fillId="16" borderId="2" xfId="0" applyNumberFormat="1" applyFont="1" applyFill="1" applyBorder="1" applyAlignment="1">
      <alignment horizontal="center"/>
    </xf>
    <xf numFmtId="16" fontId="1" fillId="16" borderId="2" xfId="0" applyNumberFormat="1" applyFont="1" applyFill="1" applyBorder="1" applyAlignment="1">
      <alignment horizontal="center"/>
    </xf>
    <xf numFmtId="0" fontId="0" fillId="12" borderId="39" xfId="0" applyFill="1" applyBorder="1"/>
    <xf numFmtId="0" fontId="0" fillId="22" borderId="1" xfId="0" applyFill="1" applyBorder="1"/>
    <xf numFmtId="0" fontId="0" fillId="22" borderId="2" xfId="0" applyFill="1" applyBorder="1"/>
    <xf numFmtId="0" fontId="0" fillId="22" borderId="39" xfId="0" applyFill="1" applyBorder="1"/>
    <xf numFmtId="10" fontId="2" fillId="10" borderId="5" xfId="0" applyNumberFormat="1" applyFont="1" applyFill="1" applyBorder="1" applyAlignment="1">
      <alignment horizontal="center"/>
    </xf>
    <xf numFmtId="10" fontId="2" fillId="0" borderId="5" xfId="0" applyNumberFormat="1" applyFont="1" applyFill="1" applyBorder="1" applyAlignment="1">
      <alignment horizontal="center"/>
    </xf>
    <xf numFmtId="0" fontId="0" fillId="22" borderId="0" xfId="0" applyFill="1"/>
    <xf numFmtId="0" fontId="4" fillId="0" borderId="48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11" borderId="34" xfId="0" applyFont="1" applyFill="1" applyBorder="1" applyAlignment="1">
      <alignment horizontal="center"/>
    </xf>
    <xf numFmtId="10" fontId="4" fillId="11" borderId="34" xfId="0" applyNumberFormat="1" applyFont="1" applyFill="1" applyBorder="1" applyAlignment="1">
      <alignment horizontal="center"/>
    </xf>
    <xf numFmtId="10" fontId="4" fillId="5" borderId="34" xfId="0" applyNumberFormat="1" applyFont="1" applyFill="1" applyBorder="1" applyAlignment="1">
      <alignment horizontal="center"/>
    </xf>
    <xf numFmtId="10" fontId="4" fillId="3" borderId="34" xfId="0" applyNumberFormat="1" applyFont="1" applyFill="1" applyBorder="1" applyAlignment="1">
      <alignment horizontal="center"/>
    </xf>
    <xf numFmtId="10" fontId="4" fillId="7" borderId="34" xfId="0" applyNumberFormat="1" applyFont="1" applyFill="1" applyBorder="1" applyAlignment="1">
      <alignment horizontal="center"/>
    </xf>
    <xf numFmtId="10" fontId="4" fillId="4" borderId="34" xfId="0" applyNumberFormat="1" applyFont="1" applyFill="1" applyBorder="1" applyAlignment="1">
      <alignment horizontal="center"/>
    </xf>
    <xf numFmtId="10" fontId="4" fillId="8" borderId="34" xfId="0" applyNumberFormat="1" applyFont="1" applyFill="1" applyBorder="1" applyAlignment="1">
      <alignment horizontal="center"/>
    </xf>
    <xf numFmtId="10" fontId="4" fillId="9" borderId="34" xfId="0" applyNumberFormat="1" applyFont="1" applyFill="1" applyBorder="1" applyAlignment="1">
      <alignment horizontal="center"/>
    </xf>
    <xf numFmtId="10" fontId="4" fillId="10" borderId="34" xfId="0" applyNumberFormat="1" applyFont="1" applyFill="1" applyBorder="1" applyAlignment="1">
      <alignment horizontal="center"/>
    </xf>
    <xf numFmtId="10" fontId="4" fillId="4" borderId="48" xfId="0" applyNumberFormat="1" applyFont="1" applyFill="1" applyBorder="1" applyAlignment="1">
      <alignment horizontal="center"/>
    </xf>
    <xf numFmtId="10" fontId="10" fillId="7" borderId="34" xfId="0" applyNumberFormat="1" applyFont="1" applyFill="1" applyBorder="1" applyAlignment="1">
      <alignment horizontal="center"/>
    </xf>
    <xf numFmtId="10" fontId="10" fillId="5" borderId="34" xfId="0" applyNumberFormat="1" applyFont="1" applyFill="1" applyBorder="1" applyAlignment="1">
      <alignment horizontal="center"/>
    </xf>
    <xf numFmtId="10" fontId="10" fillId="9" borderId="34" xfId="0" applyNumberFormat="1" applyFont="1" applyFill="1" applyBorder="1" applyAlignment="1">
      <alignment horizontal="center"/>
    </xf>
    <xf numFmtId="10" fontId="10" fillId="10" borderId="34" xfId="0" applyNumberFormat="1" applyFont="1" applyFill="1" applyBorder="1" applyAlignment="1">
      <alignment horizontal="center"/>
    </xf>
    <xf numFmtId="10" fontId="10" fillId="8" borderId="34" xfId="0" applyNumberFormat="1" applyFont="1" applyFill="1" applyBorder="1" applyAlignment="1">
      <alignment horizontal="center"/>
    </xf>
    <xf numFmtId="10" fontId="10" fillId="4" borderId="34" xfId="0" applyNumberFormat="1" applyFont="1" applyFill="1" applyBorder="1" applyAlignment="1">
      <alignment horizontal="center"/>
    </xf>
    <xf numFmtId="10" fontId="10" fillId="11" borderId="34" xfId="0" applyNumberFormat="1" applyFont="1" applyFill="1" applyBorder="1" applyAlignment="1">
      <alignment horizontal="center"/>
    </xf>
    <xf numFmtId="10" fontId="10" fillId="3" borderId="34" xfId="0" applyNumberFormat="1" applyFont="1" applyFill="1" applyBorder="1" applyAlignment="1">
      <alignment horizontal="center"/>
    </xf>
    <xf numFmtId="10" fontId="10" fillId="10" borderId="48" xfId="0" applyNumberFormat="1" applyFont="1" applyFill="1" applyBorder="1" applyAlignment="1">
      <alignment horizontal="center"/>
    </xf>
    <xf numFmtId="10" fontId="10" fillId="0" borderId="34" xfId="0" applyNumberFormat="1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22" borderId="39" xfId="0" applyFont="1" applyFill="1" applyBorder="1" applyAlignment="1">
      <alignment horizontal="center"/>
    </xf>
    <xf numFmtId="0" fontId="1" fillId="22" borderId="2" xfId="0" applyFont="1" applyFill="1" applyBorder="1"/>
    <xf numFmtId="0" fontId="1" fillId="12" borderId="9" xfId="0" applyFont="1" applyFill="1" applyBorder="1"/>
    <xf numFmtId="0" fontId="1" fillId="12" borderId="9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10" fontId="10" fillId="7" borderId="1" xfId="0" applyNumberFormat="1" applyFont="1" applyFill="1" applyBorder="1" applyAlignment="1">
      <alignment horizontal="center"/>
    </xf>
    <xf numFmtId="10" fontId="10" fillId="8" borderId="1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41" xfId="0" applyBorder="1"/>
    <xf numFmtId="10" fontId="2" fillId="9" borderId="47" xfId="0" applyNumberFormat="1" applyFont="1" applyFill="1" applyBorder="1" applyAlignment="1">
      <alignment horizontal="center"/>
    </xf>
    <xf numFmtId="10" fontId="10" fillId="8" borderId="48" xfId="0" applyNumberFormat="1" applyFont="1" applyFill="1" applyBorder="1" applyAlignment="1">
      <alignment horizontal="center"/>
    </xf>
    <xf numFmtId="0" fontId="0" fillId="22" borderId="9" xfId="0" applyFill="1" applyBorder="1"/>
    <xf numFmtId="0" fontId="0" fillId="5" borderId="40" xfId="0" applyFill="1" applyBorder="1"/>
    <xf numFmtId="10" fontId="2" fillId="7" borderId="49" xfId="0" applyNumberFormat="1" applyFont="1" applyFill="1" applyBorder="1" applyAlignment="1">
      <alignment horizontal="center"/>
    </xf>
    <xf numFmtId="0" fontId="0" fillId="16" borderId="9" xfId="0" applyFill="1" applyBorder="1"/>
    <xf numFmtId="0" fontId="0" fillId="0" borderId="22" xfId="0" applyFill="1" applyBorder="1"/>
    <xf numFmtId="10" fontId="2" fillId="11" borderId="27" xfId="0" applyNumberFormat="1" applyFont="1" applyFill="1" applyBorder="1" applyAlignment="1">
      <alignment horizontal="center"/>
    </xf>
    <xf numFmtId="10" fontId="2" fillId="3" borderId="27" xfId="0" applyNumberFormat="1" applyFont="1" applyFill="1" applyBorder="1" applyAlignment="1">
      <alignment horizontal="center"/>
    </xf>
    <xf numFmtId="10" fontId="2" fillId="7" borderId="27" xfId="0" applyNumberFormat="1" applyFont="1" applyFill="1" applyBorder="1" applyAlignment="1">
      <alignment horizontal="center"/>
    </xf>
    <xf numFmtId="10" fontId="2" fillId="10" borderId="27" xfId="0" applyNumberFormat="1" applyFont="1" applyFill="1" applyBorder="1" applyAlignment="1">
      <alignment horizontal="center"/>
    </xf>
    <xf numFmtId="10" fontId="2" fillId="4" borderId="27" xfId="0" applyNumberFormat="1" applyFont="1" applyFill="1" applyBorder="1" applyAlignment="1">
      <alignment horizontal="center"/>
    </xf>
    <xf numFmtId="10" fontId="2" fillId="9" borderId="27" xfId="0" applyNumberFormat="1" applyFont="1" applyFill="1" applyBorder="1" applyAlignment="1">
      <alignment horizontal="center"/>
    </xf>
    <xf numFmtId="10" fontId="2" fillId="8" borderId="27" xfId="0" applyNumberFormat="1" applyFont="1" applyFill="1" applyBorder="1" applyAlignment="1">
      <alignment horizontal="center"/>
    </xf>
    <xf numFmtId="10" fontId="2" fillId="5" borderId="27" xfId="0" applyNumberFormat="1" applyFont="1" applyFill="1" applyBorder="1" applyAlignment="1">
      <alignment horizontal="center"/>
    </xf>
    <xf numFmtId="0" fontId="2" fillId="14" borderId="40" xfId="0" applyFont="1" applyFill="1" applyBorder="1" applyAlignment="1">
      <alignment horizontal="center"/>
    </xf>
    <xf numFmtId="10" fontId="2" fillId="11" borderId="49" xfId="0" applyNumberFormat="1" applyFont="1" applyFill="1" applyBorder="1" applyAlignment="1">
      <alignment horizontal="center"/>
    </xf>
    <xf numFmtId="10" fontId="2" fillId="9" borderId="50" xfId="0" applyNumberFormat="1" applyFont="1" applyFill="1" applyBorder="1" applyAlignment="1">
      <alignment horizontal="center"/>
    </xf>
    <xf numFmtId="10" fontId="2" fillId="3" borderId="46" xfId="0" applyNumberFormat="1" applyFont="1" applyFill="1" applyBorder="1" applyAlignment="1">
      <alignment horizontal="center"/>
    </xf>
    <xf numFmtId="10" fontId="2" fillId="4" borderId="43" xfId="0" applyNumberFormat="1" applyFont="1" applyFill="1" applyBorder="1" applyAlignment="1">
      <alignment horizontal="center"/>
    </xf>
    <xf numFmtId="10" fontId="2" fillId="9" borderId="43" xfId="0" applyNumberFormat="1" applyFont="1" applyFill="1" applyBorder="1" applyAlignment="1">
      <alignment horizontal="center"/>
    </xf>
    <xf numFmtId="10" fontId="2" fillId="3" borderId="43" xfId="0" applyNumberFormat="1" applyFont="1" applyFill="1" applyBorder="1" applyAlignment="1">
      <alignment horizontal="center"/>
    </xf>
    <xf numFmtId="10" fontId="2" fillId="8" borderId="43" xfId="0" applyNumberFormat="1" applyFont="1" applyFill="1" applyBorder="1" applyAlignment="1">
      <alignment horizontal="center"/>
    </xf>
    <xf numFmtId="10" fontId="2" fillId="5" borderId="43" xfId="0" applyNumberFormat="1" applyFont="1" applyFill="1" applyBorder="1" applyAlignment="1">
      <alignment horizontal="center"/>
    </xf>
    <xf numFmtId="10" fontId="2" fillId="10" borderId="43" xfId="0" applyNumberFormat="1" applyFont="1" applyFill="1" applyBorder="1" applyAlignment="1">
      <alignment horizontal="center"/>
    </xf>
    <xf numFmtId="10" fontId="2" fillId="7" borderId="43" xfId="0" applyNumberFormat="1" applyFont="1" applyFill="1" applyBorder="1" applyAlignment="1">
      <alignment horizontal="center"/>
    </xf>
    <xf numFmtId="10" fontId="2" fillId="11" borderId="43" xfId="0" applyNumberFormat="1" applyFont="1" applyFill="1" applyBorder="1" applyAlignment="1">
      <alignment horizontal="center"/>
    </xf>
    <xf numFmtId="10" fontId="2" fillId="9" borderId="49" xfId="0" applyNumberFormat="1" applyFont="1" applyFill="1" applyBorder="1" applyAlignment="1">
      <alignment horizontal="center"/>
    </xf>
    <xf numFmtId="10" fontId="2" fillId="3" borderId="51" xfId="0" applyNumberFormat="1" applyFont="1" applyFill="1" applyBorder="1" applyAlignment="1">
      <alignment horizontal="center"/>
    </xf>
    <xf numFmtId="10" fontId="2" fillId="9" borderId="52" xfId="0" applyNumberFormat="1" applyFont="1" applyFill="1" applyBorder="1" applyAlignment="1">
      <alignment horizontal="center"/>
    </xf>
    <xf numFmtId="10" fontId="2" fillId="3" borderId="49" xfId="0" applyNumberFormat="1" applyFont="1" applyFill="1" applyBorder="1" applyAlignment="1">
      <alignment horizontal="center"/>
    </xf>
    <xf numFmtId="10" fontId="2" fillId="9" borderId="51" xfId="0" applyNumberFormat="1" applyFont="1" applyFill="1" applyBorder="1" applyAlignment="1">
      <alignment horizontal="center"/>
    </xf>
    <xf numFmtId="10" fontId="2" fillId="3" borderId="52" xfId="0" applyNumberFormat="1" applyFont="1" applyFill="1" applyBorder="1" applyAlignment="1">
      <alignment horizontal="center"/>
    </xf>
    <xf numFmtId="10" fontId="2" fillId="11" borderId="51" xfId="0" applyNumberFormat="1" applyFont="1" applyFill="1" applyBorder="1" applyAlignment="1">
      <alignment horizontal="center"/>
    </xf>
    <xf numFmtId="10" fontId="2" fillId="10" borderId="52" xfId="0" applyNumberFormat="1" applyFont="1" applyFill="1" applyBorder="1" applyAlignment="1">
      <alignment horizontal="center"/>
    </xf>
    <xf numFmtId="10" fontId="2" fillId="4" borderId="50" xfId="0" applyNumberFormat="1" applyFont="1" applyFill="1" applyBorder="1" applyAlignment="1">
      <alignment horizontal="center"/>
    </xf>
    <xf numFmtId="10" fontId="2" fillId="4" borderId="53" xfId="0" applyNumberFormat="1" applyFont="1" applyFill="1" applyBorder="1" applyAlignment="1">
      <alignment horizontal="center"/>
    </xf>
    <xf numFmtId="10" fontId="2" fillId="5" borderId="46" xfId="0" applyNumberFormat="1" applyFont="1" applyFill="1" applyBorder="1" applyAlignment="1">
      <alignment horizontal="center"/>
    </xf>
    <xf numFmtId="10" fontId="2" fillId="8" borderId="51" xfId="0" applyNumberFormat="1" applyFont="1" applyFill="1" applyBorder="1" applyAlignment="1">
      <alignment horizontal="center"/>
    </xf>
    <xf numFmtId="10" fontId="2" fillId="3" borderId="53" xfId="0" applyNumberFormat="1" applyFont="1" applyFill="1" applyBorder="1" applyAlignment="1">
      <alignment horizontal="center"/>
    </xf>
    <xf numFmtId="10" fontId="2" fillId="4" borderId="49" xfId="0" applyNumberFormat="1" applyFont="1" applyFill="1" applyBorder="1" applyAlignment="1">
      <alignment horizontal="center"/>
    </xf>
    <xf numFmtId="10" fontId="2" fillId="5" borderId="52" xfId="0" applyNumberFormat="1" applyFont="1" applyFill="1" applyBorder="1" applyAlignment="1">
      <alignment horizontal="center"/>
    </xf>
    <xf numFmtId="10" fontId="2" fillId="10" borderId="30" xfId="0" applyNumberFormat="1" applyFont="1" applyFill="1" applyBorder="1" applyAlignment="1">
      <alignment horizontal="center"/>
    </xf>
    <xf numFmtId="10" fontId="2" fillId="4" borderId="30" xfId="0" applyNumberFormat="1" applyFont="1" applyFill="1" applyBorder="1" applyAlignment="1">
      <alignment horizontal="center"/>
    </xf>
    <xf numFmtId="10" fontId="2" fillId="9" borderId="30" xfId="0" applyNumberFormat="1" applyFont="1" applyFill="1" applyBorder="1" applyAlignment="1">
      <alignment horizontal="center"/>
    </xf>
    <xf numFmtId="10" fontId="2" fillId="8" borderId="30" xfId="0" applyNumberFormat="1" applyFont="1" applyFill="1" applyBorder="1" applyAlignment="1">
      <alignment horizontal="center"/>
    </xf>
    <xf numFmtId="10" fontId="2" fillId="3" borderId="30" xfId="0" applyNumberFormat="1" applyFont="1" applyFill="1" applyBorder="1" applyAlignment="1">
      <alignment horizontal="center"/>
    </xf>
    <xf numFmtId="10" fontId="2" fillId="7" borderId="30" xfId="0" applyNumberFormat="1" applyFont="1" applyFill="1" applyBorder="1" applyAlignment="1">
      <alignment horizontal="center"/>
    </xf>
    <xf numFmtId="10" fontId="2" fillId="11" borderId="30" xfId="0" applyNumberFormat="1" applyFont="1" applyFill="1" applyBorder="1" applyAlignment="1">
      <alignment horizontal="center"/>
    </xf>
    <xf numFmtId="10" fontId="2" fillId="5" borderId="54" xfId="0" applyNumberFormat="1" applyFont="1" applyFill="1" applyBorder="1" applyAlignment="1">
      <alignment horizontal="center"/>
    </xf>
    <xf numFmtId="10" fontId="2" fillId="5" borderId="49" xfId="0" applyNumberFormat="1" applyFont="1" applyFill="1" applyBorder="1" applyAlignment="1">
      <alignment horizontal="center"/>
    </xf>
    <xf numFmtId="10" fontId="2" fillId="8" borderId="47" xfId="0" applyNumberFormat="1" applyFont="1" applyFill="1" applyBorder="1" applyAlignment="1">
      <alignment horizontal="center"/>
    </xf>
    <xf numFmtId="0" fontId="0" fillId="6" borderId="40" xfId="0" applyFill="1" applyBorder="1"/>
    <xf numFmtId="10" fontId="2" fillId="3" borderId="50" xfId="0" applyNumberFormat="1" applyFont="1" applyFill="1" applyBorder="1" applyAlignment="1">
      <alignment horizontal="center"/>
    </xf>
    <xf numFmtId="10" fontId="2" fillId="4" borderId="2" xfId="0" applyNumberFormat="1" applyFont="1" applyFill="1" applyBorder="1" applyAlignment="1">
      <alignment horizontal="center"/>
    </xf>
    <xf numFmtId="10" fontId="2" fillId="7" borderId="2" xfId="0" applyNumberFormat="1" applyFont="1" applyFill="1" applyBorder="1" applyAlignment="1">
      <alignment horizontal="center"/>
    </xf>
    <xf numFmtId="10" fontId="2" fillId="5" borderId="2" xfId="0" applyNumberFormat="1" applyFont="1" applyFill="1" applyBorder="1" applyAlignment="1">
      <alignment horizontal="center"/>
    </xf>
    <xf numFmtId="10" fontId="2" fillId="8" borderId="2" xfId="0" applyNumberFormat="1" applyFont="1" applyFill="1" applyBorder="1" applyAlignment="1">
      <alignment horizontal="center"/>
    </xf>
    <xf numFmtId="10" fontId="2" fillId="9" borderId="2" xfId="0" applyNumberFormat="1" applyFont="1" applyFill="1" applyBorder="1" applyAlignment="1">
      <alignment horizontal="center"/>
    </xf>
    <xf numFmtId="10" fontId="2" fillId="3" borderId="2" xfId="0" applyNumberFormat="1" applyFont="1" applyFill="1" applyBorder="1" applyAlignment="1">
      <alignment horizontal="center"/>
    </xf>
    <xf numFmtId="10" fontId="2" fillId="11" borderId="2" xfId="0" applyNumberFormat="1" applyFont="1" applyFill="1" applyBorder="1" applyAlignment="1">
      <alignment horizontal="center"/>
    </xf>
    <xf numFmtId="10" fontId="2" fillId="10" borderId="2" xfId="0" applyNumberFormat="1" applyFont="1" applyFill="1" applyBorder="1" applyAlignment="1">
      <alignment horizontal="center"/>
    </xf>
    <xf numFmtId="10" fontId="2" fillId="7" borderId="51" xfId="0" applyNumberFormat="1" applyFont="1" applyFill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10" fontId="2" fillId="10" borderId="55" xfId="0" applyNumberFormat="1" applyFont="1" applyFill="1" applyBorder="1" applyAlignment="1">
      <alignment horizontal="center"/>
    </xf>
    <xf numFmtId="10" fontId="2" fillId="10" borderId="53" xfId="0" applyNumberFormat="1" applyFont="1" applyFill="1" applyBorder="1" applyAlignment="1">
      <alignment horizontal="center"/>
    </xf>
    <xf numFmtId="10" fontId="2" fillId="3" borderId="55" xfId="0" applyNumberFormat="1" applyFont="1" applyFill="1" applyBorder="1" applyAlignment="1">
      <alignment horizontal="center"/>
    </xf>
    <xf numFmtId="0" fontId="0" fillId="6" borderId="56" xfId="0" applyFill="1" applyBorder="1"/>
    <xf numFmtId="16" fontId="2" fillId="6" borderId="57" xfId="0" applyNumberFormat="1" applyFont="1" applyFill="1" applyBorder="1" applyAlignment="1">
      <alignment horizontal="center"/>
    </xf>
    <xf numFmtId="0" fontId="0" fillId="6" borderId="58" xfId="0" applyFill="1" applyBorder="1"/>
    <xf numFmtId="10" fontId="2" fillId="9" borderId="59" xfId="0" applyNumberFormat="1" applyFont="1" applyFill="1" applyBorder="1" applyAlignment="1">
      <alignment horizontal="center"/>
    </xf>
    <xf numFmtId="10" fontId="2" fillId="11" borderId="60" xfId="0" applyNumberFormat="1" applyFont="1" applyFill="1" applyBorder="1" applyAlignment="1">
      <alignment horizontal="center"/>
    </xf>
    <xf numFmtId="10" fontId="2" fillId="7" borderId="59" xfId="0" applyNumberFormat="1" applyFont="1" applyFill="1" applyBorder="1" applyAlignment="1">
      <alignment horizontal="center"/>
    </xf>
    <xf numFmtId="10" fontId="2" fillId="7" borderId="60" xfId="0" applyNumberFormat="1" applyFont="1" applyFill="1" applyBorder="1" applyAlignment="1">
      <alignment horizontal="center"/>
    </xf>
    <xf numFmtId="10" fontId="2" fillId="4" borderId="59" xfId="0" applyNumberFormat="1" applyFont="1" applyFill="1" applyBorder="1" applyAlignment="1">
      <alignment horizontal="center"/>
    </xf>
    <xf numFmtId="10" fontId="2" fillId="5" borderId="60" xfId="0" applyNumberFormat="1" applyFont="1" applyFill="1" applyBorder="1" applyAlignment="1">
      <alignment horizontal="center"/>
    </xf>
    <xf numFmtId="10" fontId="2" fillId="5" borderId="59" xfId="0" applyNumberFormat="1" applyFont="1" applyFill="1" applyBorder="1" applyAlignment="1">
      <alignment horizontal="center"/>
    </xf>
    <xf numFmtId="10" fontId="2" fillId="3" borderId="60" xfId="0" applyNumberFormat="1" applyFont="1" applyFill="1" applyBorder="1" applyAlignment="1">
      <alignment horizontal="center"/>
    </xf>
    <xf numFmtId="10" fontId="2" fillId="10" borderId="59" xfId="0" applyNumberFormat="1" applyFont="1" applyFill="1" applyBorder="1" applyAlignment="1">
      <alignment horizontal="center"/>
    </xf>
    <xf numFmtId="10" fontId="2" fillId="9" borderId="60" xfId="0" applyNumberFormat="1" applyFont="1" applyFill="1" applyBorder="1" applyAlignment="1">
      <alignment horizontal="center"/>
    </xf>
    <xf numFmtId="10" fontId="2" fillId="11" borderId="59" xfId="0" applyNumberFormat="1" applyFont="1" applyFill="1" applyBorder="1" applyAlignment="1">
      <alignment horizontal="center"/>
    </xf>
    <xf numFmtId="10" fontId="2" fillId="8" borderId="60" xfId="0" applyNumberFormat="1" applyFont="1" applyFill="1" applyBorder="1" applyAlignment="1">
      <alignment horizontal="center"/>
    </xf>
    <xf numFmtId="10" fontId="2" fillId="8" borderId="59" xfId="0" applyNumberFormat="1" applyFont="1" applyFill="1" applyBorder="1" applyAlignment="1">
      <alignment horizontal="center"/>
    </xf>
    <xf numFmtId="10" fontId="2" fillId="10" borderId="60" xfId="0" applyNumberFormat="1" applyFont="1" applyFill="1" applyBorder="1" applyAlignment="1">
      <alignment horizontal="center"/>
    </xf>
    <xf numFmtId="10" fontId="2" fillId="3" borderId="59" xfId="0" applyNumberFormat="1" applyFont="1" applyFill="1" applyBorder="1" applyAlignment="1">
      <alignment horizontal="center"/>
    </xf>
    <xf numFmtId="10" fontId="2" fillId="4" borderId="60" xfId="0" applyNumberFormat="1" applyFont="1" applyFill="1" applyBorder="1" applyAlignment="1">
      <alignment horizontal="center"/>
    </xf>
    <xf numFmtId="0" fontId="0" fillId="0" borderId="61" xfId="0" applyFill="1" applyBorder="1"/>
    <xf numFmtId="0" fontId="0" fillId="0" borderId="62" xfId="0" applyFill="1" applyBorder="1"/>
    <xf numFmtId="0" fontId="0" fillId="0" borderId="61" xfId="0" applyBorder="1"/>
    <xf numFmtId="0" fontId="0" fillId="0" borderId="63" xfId="0" applyBorder="1"/>
    <xf numFmtId="10" fontId="2" fillId="3" borderId="64" xfId="0" applyNumberFormat="1" applyFont="1" applyFill="1" applyBorder="1" applyAlignment="1">
      <alignment horizontal="center"/>
    </xf>
    <xf numFmtId="10" fontId="2" fillId="3" borderId="65" xfId="0" applyNumberFormat="1" applyFont="1" applyFill="1" applyBorder="1" applyAlignment="1">
      <alignment horizontal="center"/>
    </xf>
    <xf numFmtId="0" fontId="0" fillId="0" borderId="45" xfId="0" applyBorder="1"/>
    <xf numFmtId="10" fontId="2" fillId="3" borderId="66" xfId="0" applyNumberFormat="1" applyFont="1" applyFill="1" applyBorder="1" applyAlignment="1">
      <alignment horizontal="center"/>
    </xf>
    <xf numFmtId="10" fontId="2" fillId="5" borderId="53" xfId="0" applyNumberFormat="1" applyFont="1" applyFill="1" applyBorder="1" applyAlignment="1">
      <alignment horizontal="center"/>
    </xf>
    <xf numFmtId="0" fontId="0" fillId="0" borderId="67" xfId="0" applyBorder="1"/>
    <xf numFmtId="10" fontId="2" fillId="7" borderId="52" xfId="0" applyNumberFormat="1" applyFont="1" applyFill="1" applyBorder="1" applyAlignment="1">
      <alignment horizontal="center"/>
    </xf>
    <xf numFmtId="0" fontId="1" fillId="16" borderId="39" xfId="0" applyFont="1" applyFill="1" applyBorder="1" applyAlignment="1">
      <alignment horizontal="center"/>
    </xf>
    <xf numFmtId="10" fontId="2" fillId="10" borderId="46" xfId="0" applyNumberFormat="1" applyFont="1" applyFill="1" applyBorder="1" applyAlignment="1">
      <alignment horizontal="center"/>
    </xf>
    <xf numFmtId="10" fontId="2" fillId="5" borderId="51" xfId="0" applyNumberFormat="1" applyFont="1" applyFill="1" applyBorder="1" applyAlignment="1">
      <alignment horizontal="center"/>
    </xf>
    <xf numFmtId="10" fontId="2" fillId="7" borderId="53" xfId="0" applyNumberFormat="1" applyFont="1" applyFill="1" applyBorder="1" applyAlignment="1">
      <alignment horizontal="center"/>
    </xf>
    <xf numFmtId="10" fontId="2" fillId="7" borderId="50" xfId="0" applyNumberFormat="1" applyFont="1" applyFill="1" applyBorder="1" applyAlignment="1">
      <alignment horizontal="center"/>
    </xf>
    <xf numFmtId="0" fontId="1" fillId="12" borderId="48" xfId="0" applyFont="1" applyFill="1" applyBorder="1" applyAlignment="1">
      <alignment horizontal="center"/>
    </xf>
    <xf numFmtId="16" fontId="1" fillId="12" borderId="2" xfId="0" applyNumberFormat="1" applyFont="1" applyFill="1" applyBorder="1" applyAlignment="1">
      <alignment horizontal="center"/>
    </xf>
    <xf numFmtId="16" fontId="1" fillId="12" borderId="39" xfId="0" applyNumberFormat="1" applyFont="1" applyFill="1" applyBorder="1" applyAlignment="1">
      <alignment horizontal="center"/>
    </xf>
    <xf numFmtId="16" fontId="1" fillId="12" borderId="33" xfId="0" applyNumberFormat="1" applyFont="1" applyFill="1" applyBorder="1" applyAlignment="1">
      <alignment horizontal="center"/>
    </xf>
    <xf numFmtId="0" fontId="0" fillId="0" borderId="38" xfId="0" applyBorder="1"/>
    <xf numFmtId="10" fontId="2" fillId="11" borderId="26" xfId="0" applyNumberFormat="1" applyFont="1" applyFill="1" applyBorder="1" applyAlignment="1">
      <alignment horizontal="center"/>
    </xf>
    <xf numFmtId="10" fontId="2" fillId="10" borderId="42" xfId="0" applyNumberFormat="1" applyFont="1" applyFill="1" applyBorder="1" applyAlignment="1">
      <alignment horizontal="center"/>
    </xf>
    <xf numFmtId="10" fontId="2" fillId="8" borderId="52" xfId="0" applyNumberFormat="1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10" fontId="2" fillId="11" borderId="50" xfId="0" applyNumberFormat="1" applyFont="1" applyFill="1" applyBorder="1" applyAlignment="1">
      <alignment horizontal="center"/>
    </xf>
    <xf numFmtId="10" fontId="2" fillId="11" borderId="53" xfId="0" applyNumberFormat="1" applyFont="1" applyFill="1" applyBorder="1" applyAlignment="1">
      <alignment horizontal="center"/>
    </xf>
    <xf numFmtId="10" fontId="17" fillId="12" borderId="2" xfId="0" applyNumberFormat="1" applyFont="1" applyFill="1" applyBorder="1" applyAlignment="1">
      <alignment horizontal="center"/>
    </xf>
    <xf numFmtId="10" fontId="17" fillId="12" borderId="39" xfId="0" applyNumberFormat="1" applyFont="1" applyFill="1" applyBorder="1" applyAlignment="1">
      <alignment horizontal="center"/>
    </xf>
    <xf numFmtId="10" fontId="2" fillId="5" borderId="50" xfId="0" applyNumberFormat="1" applyFont="1" applyFill="1" applyBorder="1" applyAlignment="1">
      <alignment horizontal="center"/>
    </xf>
    <xf numFmtId="10" fontId="2" fillId="8" borderId="50" xfId="0" applyNumberFormat="1" applyFont="1" applyFill="1" applyBorder="1" applyAlignment="1">
      <alignment horizontal="center"/>
    </xf>
    <xf numFmtId="10" fontId="2" fillId="11" borderId="52" xfId="0" applyNumberFormat="1" applyFont="1" applyFill="1" applyBorder="1" applyAlignment="1">
      <alignment horizontal="center"/>
    </xf>
    <xf numFmtId="10" fontId="2" fillId="10" borderId="26" xfId="0" applyNumberFormat="1" applyFont="1" applyFill="1" applyBorder="1" applyAlignment="1">
      <alignment horizontal="center"/>
    </xf>
    <xf numFmtId="10" fontId="2" fillId="5" borderId="68" xfId="0" applyNumberFormat="1" applyFont="1" applyFill="1" applyBorder="1" applyAlignment="1">
      <alignment horizontal="center"/>
    </xf>
    <xf numFmtId="10" fontId="2" fillId="4" borderId="42" xfId="0" applyNumberFormat="1" applyFont="1" applyFill="1" applyBorder="1" applyAlignment="1">
      <alignment horizontal="center"/>
    </xf>
    <xf numFmtId="10" fontId="2" fillId="4" borderId="52" xfId="0" applyNumberFormat="1" applyFont="1" applyFill="1" applyBorder="1" applyAlignment="1">
      <alignment horizontal="center"/>
    </xf>
    <xf numFmtId="10" fontId="2" fillId="10" borderId="50" xfId="0" applyNumberFormat="1" applyFont="1" applyFill="1" applyBorder="1" applyAlignment="1">
      <alignment horizontal="center"/>
    </xf>
    <xf numFmtId="10" fontId="2" fillId="0" borderId="0" xfId="0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10" fontId="2" fillId="4" borderId="26" xfId="0" applyNumberFormat="1" applyFont="1" applyFill="1" applyBorder="1" applyAlignment="1">
      <alignment horizontal="center"/>
    </xf>
    <xf numFmtId="10" fontId="2" fillId="3" borderId="78" xfId="0" applyNumberFormat="1" applyFont="1" applyFill="1" applyBorder="1" applyAlignment="1">
      <alignment horizontal="center"/>
    </xf>
    <xf numFmtId="10" fontId="2" fillId="11" borderId="13" xfId="0" applyNumberFormat="1" applyFont="1" applyFill="1" applyBorder="1" applyAlignment="1">
      <alignment horizontal="center"/>
    </xf>
    <xf numFmtId="10" fontId="2" fillId="8" borderId="13" xfId="0" applyNumberFormat="1" applyFont="1" applyFill="1" applyBorder="1" applyAlignment="1">
      <alignment horizontal="center"/>
    </xf>
    <xf numFmtId="10" fontId="2" fillId="7" borderId="55" xfId="0" applyNumberFormat="1" applyFont="1" applyFill="1" applyBorder="1" applyAlignment="1">
      <alignment horizontal="center"/>
    </xf>
    <xf numFmtId="10" fontId="2" fillId="9" borderId="53" xfId="0" applyNumberFormat="1" applyFont="1" applyFill="1" applyBorder="1" applyAlignment="1">
      <alignment horizontal="center"/>
    </xf>
    <xf numFmtId="10" fontId="2" fillId="11" borderId="55" xfId="0" applyNumberFormat="1" applyFont="1" applyFill="1" applyBorder="1" applyAlignment="1">
      <alignment horizontal="center"/>
    </xf>
    <xf numFmtId="10" fontId="2" fillId="3" borderId="26" xfId="0" applyNumberFormat="1" applyFont="1" applyFill="1" applyBorder="1" applyAlignment="1">
      <alignment horizontal="center"/>
    </xf>
    <xf numFmtId="10" fontId="2" fillId="3" borderId="40" xfId="0" applyNumberFormat="1" applyFont="1" applyFill="1" applyBorder="1" applyAlignment="1">
      <alignment horizontal="center"/>
    </xf>
    <xf numFmtId="10" fontId="2" fillId="9" borderId="55" xfId="0" applyNumberFormat="1" applyFont="1" applyFill="1" applyBorder="1" applyAlignment="1">
      <alignment horizontal="center"/>
    </xf>
    <xf numFmtId="10" fontId="2" fillId="10" borderId="51" xfId="0" applyNumberFormat="1" applyFont="1" applyFill="1" applyBorder="1" applyAlignment="1">
      <alignment horizontal="center"/>
    </xf>
    <xf numFmtId="0" fontId="3" fillId="15" borderId="6" xfId="0" applyFont="1" applyFill="1" applyBorder="1" applyAlignment="1">
      <alignment horizontal="center"/>
    </xf>
    <xf numFmtId="0" fontId="3" fillId="15" borderId="20" xfId="0" applyFont="1" applyFill="1" applyBorder="1" applyAlignment="1">
      <alignment horizontal="center"/>
    </xf>
    <xf numFmtId="0" fontId="3" fillId="15" borderId="10" xfId="0" applyFont="1" applyFill="1" applyBorder="1" applyAlignment="1">
      <alignment horizontal="center"/>
    </xf>
    <xf numFmtId="10" fontId="0" fillId="0" borderId="0" xfId="0" applyNumberFormat="1"/>
    <xf numFmtId="10" fontId="0" fillId="0" borderId="0" xfId="0" applyNumberFormat="1"/>
    <xf numFmtId="10" fontId="0" fillId="0" borderId="0" xfId="0" applyNumberFormat="1"/>
    <xf numFmtId="10" fontId="0" fillId="0" borderId="0" xfId="0" applyNumberFormat="1"/>
    <xf numFmtId="10" fontId="0" fillId="0" borderId="0" xfId="0" applyNumberFormat="1"/>
    <xf numFmtId="10" fontId="0" fillId="0" borderId="0" xfId="0" applyNumberFormat="1"/>
    <xf numFmtId="0" fontId="0" fillId="0" borderId="0" xfId="0"/>
    <xf numFmtId="1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theme" Target="theme/theme1.xml"/><Relationship Id="rId7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DAILYS'!$II$747:$MS$747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C99-95A7-9051A6D3C8F8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DAILYS'!$II$748:$MS$748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7-4C99-95A7-9051A6D3C8F8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DAILYS'!$II$749:$MS$749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7-4C99-95A7-9051A6D3C8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68257520"/>
        <c:axId val="568257912"/>
      </c:lineChart>
      <c:catAx>
        <c:axId val="56825752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912"/>
        <c:crosses val="autoZero"/>
        <c:auto val="1"/>
        <c:lblAlgn val="ctr"/>
        <c:lblOffset val="100"/>
        <c:noMultiLvlLbl val="0"/>
      </c:catAx>
      <c:valAx>
        <c:axId val="568257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DAILYS'!$ME$191:$NS$191</c:f>
              <c:numCache>
                <c:formatCode>0.00%</c:formatCode>
                <c:ptCount val="41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  <c:pt idx="37">
                  <c:v>-1.8700000000000001E-2</c:v>
                </c:pt>
                <c:pt idx="38">
                  <c:v>-2.7099999999999999E-2</c:v>
                </c:pt>
                <c:pt idx="39">
                  <c:v>-0.1069</c:v>
                </c:pt>
                <c:pt idx="40">
                  <c:v>-9.1499999999999998E-2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F83-BA95-45303766281D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DAILYS'!$ME$192:$NS$192</c:f>
              <c:numCache>
                <c:formatCode>0.00%</c:formatCode>
                <c:ptCount val="41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  <c:pt idx="37">
                  <c:v>-2.76E-2</c:v>
                </c:pt>
                <c:pt idx="38">
                  <c:v>-5.4600000000000003E-2</c:v>
                </c:pt>
                <c:pt idx="39">
                  <c:v>1.9699999999999999E-2</c:v>
                </c:pt>
                <c:pt idx="40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F83-BA95-45303766281D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DAILYS'!$ME$193:$NS$193</c:f>
              <c:numCache>
                <c:formatCode>0.00%</c:formatCode>
                <c:ptCount val="41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  <c:pt idx="37">
                  <c:v>-0.19040000000000001</c:v>
                </c:pt>
                <c:pt idx="38">
                  <c:v>-0.17749999999999999</c:v>
                </c:pt>
                <c:pt idx="39">
                  <c:v>-5.9499999999999997E-2</c:v>
                </c:pt>
                <c:pt idx="40">
                  <c:v>-0.10680000000000001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F83-BA95-45303766281D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DAILYS'!$ME$194:$NS$194</c:f>
              <c:numCache>
                <c:formatCode>0.00%</c:formatCode>
                <c:ptCount val="41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  <c:pt idx="37">
                  <c:v>7.6499999999999999E-2</c:v>
                </c:pt>
                <c:pt idx="38">
                  <c:v>-2.1700000000000001E-2</c:v>
                </c:pt>
                <c:pt idx="39">
                  <c:v>-5.5899999999999998E-2</c:v>
                </c:pt>
                <c:pt idx="40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F83-BA95-4530376628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1864"/>
        <c:axId val="571739704"/>
      </c:lineChart>
      <c:catAx>
        <c:axId val="5717318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704"/>
        <c:crosses val="autoZero"/>
        <c:auto val="1"/>
        <c:lblAlgn val="ctr"/>
        <c:lblOffset val="100"/>
        <c:noMultiLvlLbl val="0"/>
      </c:catAx>
      <c:valAx>
        <c:axId val="571739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3B-4DC6-91FB-8F85F0806B4A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93B-4DC6-91FB-8F85F0806B4A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3B-4DC6-91FB-8F85F0806B4A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093B-4DC6-91FB-8F85F0806B4A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093B-4DC6-91FB-8F85F0806B4A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093B-4DC6-91FB-8F85F0806B4A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093B-4DC6-91FB-8F85F0806B4A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093B-4DC6-91FB-8F85F0806B4A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093B-4DC6-91FB-8F85F0806B4A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93B-4DC6-91FB-8F85F0806B4A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093B-4DC6-91FB-8F85F0806B4A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093B-4DC6-91FB-8F85F0806B4A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093B-4DC6-91FB-8F85F0806B4A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093B-4DC6-91FB-8F85F0806B4A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093B-4DC6-91FB-8F85F0806B4A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093B-4DC6-91FB-8F85F0806B4A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093B-4DC6-91FB-8F85F0806B4A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093B-4DC6-91FB-8F85F0806B4A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093B-4DC6-91FB-8F85F0806B4A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093B-4DC6-91FB-8F85F0806B4A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093B-4DC6-91FB-8F85F0806B4A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093B-4DC6-91FB-8F85F0806B4A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093B-4DC6-91FB-8F85F0806B4A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093B-4DC6-91FB-8F85F0806B4A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3B-4DC6-91FB-8F85F0806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DAILYS'!$IH$709:$MS$709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93B-4DC6-91FB-8F85F0806B4A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093B-4DC6-91FB-8F85F0806B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DAILYS'!$IH$710:$MS$710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93B-4DC6-91FB-8F85F0806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7744"/>
        <c:axId val="571740096"/>
      </c:lineChart>
      <c:catAx>
        <c:axId val="571737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096"/>
        <c:crosses val="autoZero"/>
        <c:auto val="1"/>
        <c:lblAlgn val="ctr"/>
        <c:lblOffset val="100"/>
        <c:noMultiLvlLbl val="0"/>
      </c:catAx>
      <c:valAx>
        <c:axId val="57174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DAILYS'!$IK$222:$JF$222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CEF-881B-285A7F7761D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71743232"/>
        <c:axId val="5717444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DAILYS'!$IK$220:$JF$220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CEF-881B-285A7F7761D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DAILYS'!$IK$221:$JF$221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6-4CEF-881B-285A7F7761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488"/>
        <c:axId val="571732256"/>
      </c:lineChart>
      <c:catAx>
        <c:axId val="571740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256"/>
        <c:crosses val="autoZero"/>
        <c:auto val="1"/>
        <c:lblAlgn val="ctr"/>
        <c:lblOffset val="100"/>
        <c:noMultiLvlLbl val="0"/>
      </c:catAx>
      <c:valAx>
        <c:axId val="57173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488"/>
        <c:crosses val="autoZero"/>
        <c:crossBetween val="between"/>
      </c:valAx>
      <c:valAx>
        <c:axId val="57174440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3232"/>
        <c:crosses val="max"/>
        <c:crossBetween val="between"/>
      </c:valAx>
      <c:catAx>
        <c:axId val="57174323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4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DAILYS'!$JU$502:$MK$502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F-4ED0-9090-5CD6F603E30C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EF-4ED0-9090-5CD6F603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DAILYS'!$JU$503:$MK$503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F-4ED0-9090-5CD6F60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2448"/>
        <c:axId val="571744016"/>
      </c:lineChart>
      <c:catAx>
        <c:axId val="571742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4016"/>
        <c:crosses val="autoZero"/>
        <c:auto val="1"/>
        <c:lblAlgn val="ctr"/>
        <c:lblOffset val="100"/>
        <c:noMultiLvlLbl val="0"/>
      </c:catAx>
      <c:valAx>
        <c:axId val="5717440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DAILYS'!$KG$512:$LC$512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46597656"/>
        <c:axId val="57174284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DAILYS'!$KG$510:$LC$510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C-4F4D-BC56-072460BE4F2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DAILYS'!$KG$511:$LC$511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45192"/>
        <c:axId val="571742056"/>
      </c:lineChart>
      <c:valAx>
        <c:axId val="571742056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5192"/>
        <c:crosses val="max"/>
        <c:crossBetween val="between"/>
      </c:valAx>
      <c:catAx>
        <c:axId val="57174519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2056"/>
        <c:crosses val="autoZero"/>
        <c:auto val="1"/>
        <c:lblAlgn val="ctr"/>
        <c:lblOffset val="100"/>
        <c:noMultiLvlLbl val="0"/>
      </c:catAx>
      <c:valAx>
        <c:axId val="571742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656"/>
        <c:crosses val="autoZero"/>
        <c:crossBetween val="between"/>
      </c:valAx>
      <c:catAx>
        <c:axId val="746597656"/>
        <c:scaling>
          <c:orientation val="minMax"/>
        </c:scaling>
        <c:delete val="1"/>
        <c:axPos val="b"/>
        <c:majorTickMark val="out"/>
        <c:minorTickMark val="none"/>
        <c:tickLblPos val="nextTo"/>
        <c:crossAx val="571742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DAILYS'!$JU$552:$MK$552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D04-8957-704079830FA2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DAILYS'!$JU$553:$MK$553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D04-8957-704079830FA2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DAILYS'!$JU$554:$MK$554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D04-8957-704079830FA2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DAILYS'!$JU$555:$MK$555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D04-8957-704079830FA2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DAILYS'!$JU$556:$MK$556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4-4D04-8957-704079830FA2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DAILYS'!$JU$557:$MK$557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4-4D04-8957-704079830FA2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DAILYS'!$JU$558:$MK$558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4-4D04-8957-704079830FA2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DAILYS'!$JU$559:$MK$559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4-4D04-8957-704079830F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89424"/>
        <c:axId val="746600792"/>
      </c:lineChart>
      <c:catAx>
        <c:axId val="74658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792"/>
        <c:crosses val="autoZero"/>
        <c:auto val="1"/>
        <c:lblAlgn val="ctr"/>
        <c:lblOffset val="100"/>
        <c:noMultiLvlLbl val="0"/>
      </c:catAx>
      <c:valAx>
        <c:axId val="746600792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8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DAILYS'!$IH$612:$MS$612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E-4A81-B0EF-C3E260422C00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DAILYS'!$IH$613:$MS$613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E-4A81-B0EF-C3E260422C00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DAILYS'!$IH$614:$MS$614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E-4A81-B0EF-C3E260422C00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DAILYS'!$IH$615:$MS$615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E-4A81-B0EF-C3E260422C00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DAILYS'!$IH$616:$MS$616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E-4A81-B0EF-C3E260422C00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DAILYS'!$IH$617:$MS$617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E-4A81-B0EF-C3E260422C00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DAILYS'!$IH$618:$MS$618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E-4A81-B0EF-C3E260422C00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DAILYS'!$IH$619:$MS$619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E-4A81-B0EF-C3E260422C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6088"/>
        <c:axId val="746596480"/>
      </c:lineChart>
      <c:catAx>
        <c:axId val="7465960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480"/>
        <c:crosses val="autoZero"/>
        <c:auto val="1"/>
        <c:lblAlgn val="ctr"/>
        <c:lblOffset val="100"/>
        <c:noMultiLvlLbl val="0"/>
      </c:catAx>
      <c:valAx>
        <c:axId val="7465964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DAILYS'!$MM$501:$NO$501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C7D-A9E8-FAE96EABE5E1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DAILYS'!$MM$502:$NO$502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1-4C7D-A9E8-FAE96EABE5E1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DAILYS'!$MM$503:$NO$503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1-4C7D-A9E8-FAE96EABE5E1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DAILYS'!$MM$504:$NO$504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1-4C7D-A9E8-FAE96EABE5E1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DAILYS'!$MM$505:$NO$505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1-4C7D-A9E8-FAE96EAB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594912"/>
        <c:axId val="746590208"/>
      </c:lineChart>
      <c:catAx>
        <c:axId val="746594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208"/>
        <c:crosses val="autoZero"/>
        <c:auto val="1"/>
        <c:lblAlgn val="ctr"/>
        <c:lblOffset val="100"/>
        <c:noMultiLvlLbl val="0"/>
      </c:catAx>
      <c:valAx>
        <c:axId val="7465902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DAILYS'!$MM$552:$NM$552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8-46CD-941D-5734367B0D55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DAILYS'!$MM$553:$NM$553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8-46CD-941D-5734367B0D55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DAILYS'!$MM$554:$NM$554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8-46CD-941D-5734367B0D55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DAILYS'!$MM$555:$NM$555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8-46CD-941D-5734367B0D55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DAILYS'!$MM$556:$NM$556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C8-46CD-941D-5734367B0D55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DAILYS'!$MM$557:$NM$557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C8-46CD-941D-5734367B0D55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DAILYS'!$MM$558:$NM$558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8-46CD-941D-5734367B0D55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DAILYS'!$MM$559:$NM$559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C8-46CD-941D-5734367B0D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7264"/>
        <c:axId val="746601576"/>
      </c:lineChart>
      <c:catAx>
        <c:axId val="7465972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576"/>
        <c:crosses val="autoZero"/>
        <c:auto val="1"/>
        <c:lblAlgn val="ctr"/>
        <c:lblOffset val="100"/>
        <c:noMultiLvlLbl val="0"/>
      </c:catAx>
      <c:valAx>
        <c:axId val="746601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9007442014631487E-2"/>
          <c:y val="0.23842759712864317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DAILYS'!$MQ$238:$NQ$238</c:f>
              <c:numCache>
                <c:formatCode>0.00%</c:formatCode>
                <c:ptCount val="27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  <c:pt idx="23">
                  <c:v>8.2799999999999999E-2</c:v>
                </c:pt>
                <c:pt idx="24">
                  <c:v>9.3799999999999994E-2</c:v>
                </c:pt>
                <c:pt idx="25">
                  <c:v>0.14069999999999999</c:v>
                </c:pt>
                <c:pt idx="26">
                  <c:v>0.21460000000000001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4-444E-81BB-02EAE420389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DAILYS'!$MQ$239:$NQ$239</c:f>
              <c:numCache>
                <c:formatCode>0.00%</c:formatCode>
                <c:ptCount val="27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  <c:pt idx="23">
                  <c:v>-2.76E-2</c:v>
                </c:pt>
                <c:pt idx="24">
                  <c:v>-5.4600000000000003E-2</c:v>
                </c:pt>
                <c:pt idx="25">
                  <c:v>1.9699999999999999E-2</c:v>
                </c:pt>
                <c:pt idx="26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4-444E-81BB-02EAE420389E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DAILYS'!$MQ$240:$NQ$240</c:f>
              <c:numCache>
                <c:formatCode>0.00%</c:formatCode>
                <c:ptCount val="27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  <c:pt idx="23">
                  <c:v>-1.8700000000000001E-2</c:v>
                </c:pt>
                <c:pt idx="24">
                  <c:v>-2.7099999999999999E-2</c:v>
                </c:pt>
                <c:pt idx="25">
                  <c:v>-0.1069</c:v>
                </c:pt>
                <c:pt idx="26">
                  <c:v>-9.1499999999999998E-2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4-444E-81BB-02EAE420389E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DAILYS'!$MQ$241:$NQ$241</c:f>
              <c:numCache>
                <c:formatCode>0.00%</c:formatCode>
                <c:ptCount val="27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  <c:pt idx="23">
                  <c:v>-0.19040000000000001</c:v>
                </c:pt>
                <c:pt idx="24">
                  <c:v>-0.17749999999999999</c:v>
                </c:pt>
                <c:pt idx="25">
                  <c:v>-5.9499999999999997E-2</c:v>
                </c:pt>
                <c:pt idx="26">
                  <c:v>-0.10680000000000001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4-444E-81BB-02EAE420389E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DAILYS'!$MQ$242:$NQ$242</c:f>
              <c:numCache>
                <c:formatCode>0.00%</c:formatCode>
                <c:ptCount val="27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  <c:pt idx="23">
                  <c:v>7.6499999999999999E-2</c:v>
                </c:pt>
                <c:pt idx="24">
                  <c:v>-2.1700000000000001E-2</c:v>
                </c:pt>
                <c:pt idx="25">
                  <c:v>-5.5899999999999998E-2</c:v>
                </c:pt>
                <c:pt idx="26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4-444E-81BB-02EAE420389E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DAILYS'!$MQ$243:$NQ$243</c:f>
              <c:numCache>
                <c:formatCode>0.00%</c:formatCode>
                <c:ptCount val="27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  <c:pt idx="23">
                  <c:v>0.13789999999999999</c:v>
                </c:pt>
                <c:pt idx="24">
                  <c:v>0.1406</c:v>
                </c:pt>
                <c:pt idx="25">
                  <c:v>8.3900000000000002E-2</c:v>
                </c:pt>
                <c:pt idx="26">
                  <c:v>4.87E-2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4-444E-81BB-02EAE420389E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DAILYS'!$MQ$244:$NQ$244</c:f>
              <c:numCache>
                <c:formatCode>0.00%</c:formatCode>
                <c:ptCount val="27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  <c:pt idx="23">
                  <c:v>9.8199999999999996E-2</c:v>
                </c:pt>
                <c:pt idx="24">
                  <c:v>0.1206</c:v>
                </c:pt>
                <c:pt idx="25">
                  <c:v>9.0999999999999998E-2</c:v>
                </c:pt>
                <c:pt idx="26">
                  <c:v>6.1100000000000002E-2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B4-444E-81BB-02EAE420389E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DAILYS'!$MQ$245:$NQ$245</c:f>
              <c:numCache>
                <c:formatCode>0.00%</c:formatCode>
                <c:ptCount val="27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  <c:pt idx="23">
                  <c:v>-0.15870000000000001</c:v>
                </c:pt>
                <c:pt idx="24">
                  <c:v>-7.4099999999999999E-2</c:v>
                </c:pt>
                <c:pt idx="25">
                  <c:v>-0.113</c:v>
                </c:pt>
                <c:pt idx="26">
                  <c:v>-0.1769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E-40AC-94AB-54BEC2258AD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8440"/>
        <c:axId val="746595304"/>
      </c:lineChart>
      <c:catAx>
        <c:axId val="746598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304"/>
        <c:crosses val="autoZero"/>
        <c:auto val="1"/>
        <c:lblAlgn val="ctr"/>
        <c:lblOffset val="100"/>
        <c:noMultiLvlLbl val="0"/>
      </c:catAx>
      <c:valAx>
        <c:axId val="746595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8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DAILYS'!$P$220:$AK$220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C-4148-ADB5-7CF7D64841C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DAILYS'!$P$221:$AK$221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C-4148-ADB5-7CF7D64841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4608"/>
        <c:axId val="571734216"/>
      </c:lineChart>
      <c:catAx>
        <c:axId val="571734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216"/>
        <c:crosses val="autoZero"/>
        <c:auto val="1"/>
        <c:lblAlgn val="ctr"/>
        <c:lblOffset val="100"/>
        <c:noMultiLvlLbl val="0"/>
      </c:catAx>
      <c:valAx>
        <c:axId val="57173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DAILYS'!$MM$528:$MT$528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8-4275-82A3-7C886462D83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DAILYS'!$MM$529:$MT$529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8-4275-82A3-7C886462D83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DAILYS'!$MM$530:$MT$530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8-4275-82A3-7C886462D8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5696"/>
        <c:axId val="746591776"/>
      </c:lineChart>
      <c:catAx>
        <c:axId val="74659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1776"/>
        <c:crosses val="autoZero"/>
        <c:auto val="1"/>
        <c:lblAlgn val="ctr"/>
        <c:lblOffset val="100"/>
        <c:noMultiLvlLbl val="0"/>
      </c:catAx>
      <c:valAx>
        <c:axId val="74659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  <a:r>
              <a:rPr lang="en-US" baseline="0"/>
              <a:t>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DAILYS'!$MW$287:$NP$287</c:f>
              <c:numCache>
                <c:formatCode>0.00%</c:formatCode>
                <c:ptCount val="20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  <c:pt idx="8">
                  <c:v>5.0000000000000001E-3</c:v>
                </c:pt>
                <c:pt idx="9">
                  <c:v>-4.3799999999999999E-2</c:v>
                </c:pt>
                <c:pt idx="10">
                  <c:v>-3.4700000000000002E-2</c:v>
                </c:pt>
                <c:pt idx="11">
                  <c:v>-6.8999999999999999E-3</c:v>
                </c:pt>
                <c:pt idx="12">
                  <c:v>-2.4899999999999999E-2</c:v>
                </c:pt>
                <c:pt idx="13">
                  <c:v>-1.9099999999999999E-2</c:v>
                </c:pt>
                <c:pt idx="14">
                  <c:v>-3.09E-2</c:v>
                </c:pt>
                <c:pt idx="15">
                  <c:v>-1.5699999999999999E-2</c:v>
                </c:pt>
                <c:pt idx="16">
                  <c:v>1.46E-2</c:v>
                </c:pt>
                <c:pt idx="17">
                  <c:v>5.7599999999999998E-2</c:v>
                </c:pt>
                <c:pt idx="18">
                  <c:v>7.22E-2</c:v>
                </c:pt>
                <c:pt idx="19">
                  <c:v>8.7099999999999997E-2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D-4C1C-B999-B4345887B8E4}"/>
            </c:ext>
          </c:extLst>
        </c:ser>
        <c:ser>
          <c:idx val="1"/>
          <c:order val="1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DAILYS'!$MW$288:$NP$288</c:f>
              <c:numCache>
                <c:formatCode>0.00%</c:formatCode>
                <c:ptCount val="20"/>
                <c:pt idx="0">
                  <c:v>2.3900000000000001E-2</c:v>
                </c:pt>
                <c:pt idx="1">
                  <c:v>1.4500000000000001E-2</c:v>
                </c:pt>
                <c:pt idx="2">
                  <c:v>6.8999999999999999E-3</c:v>
                </c:pt>
                <c:pt idx="3">
                  <c:v>1.7100000000000001E-2</c:v>
                </c:pt>
                <c:pt idx="4">
                  <c:v>1.4200000000000001E-2</c:v>
                </c:pt>
                <c:pt idx="5">
                  <c:v>1.9E-2</c:v>
                </c:pt>
                <c:pt idx="6">
                  <c:v>2.5999999999999999E-3</c:v>
                </c:pt>
                <c:pt idx="7">
                  <c:v>-3.7000000000000002E-3</c:v>
                </c:pt>
                <c:pt idx="8">
                  <c:v>8.5000000000000006E-3</c:v>
                </c:pt>
                <c:pt idx="9">
                  <c:v>1.18E-2</c:v>
                </c:pt>
                <c:pt idx="10">
                  <c:v>1.4999999999999999E-2</c:v>
                </c:pt>
                <c:pt idx="11">
                  <c:v>-2.8E-3</c:v>
                </c:pt>
                <c:pt idx="12">
                  <c:v>1.7899999999999999E-2</c:v>
                </c:pt>
                <c:pt idx="13">
                  <c:v>6.7799999999999999E-2</c:v>
                </c:pt>
                <c:pt idx="14">
                  <c:v>9.64E-2</c:v>
                </c:pt>
                <c:pt idx="15">
                  <c:v>0.1113</c:v>
                </c:pt>
                <c:pt idx="16">
                  <c:v>8.4000000000000005E-2</c:v>
                </c:pt>
                <c:pt idx="17">
                  <c:v>5.67E-2</c:v>
                </c:pt>
                <c:pt idx="18">
                  <c:v>3.8600000000000002E-2</c:v>
                </c:pt>
                <c:pt idx="19">
                  <c:v>3.6299999999999999E-2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D-4C1C-B999-B4345887B8E4}"/>
            </c:ext>
          </c:extLst>
        </c:ser>
        <c:ser>
          <c:idx val="2"/>
          <c:order val="2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DAILYS'!$MW$289:$NP$289</c:f>
              <c:numCache>
                <c:formatCode>0.00%</c:formatCode>
                <c:ptCount val="20"/>
                <c:pt idx="0">
                  <c:v>1.15E-2</c:v>
                </c:pt>
                <c:pt idx="1">
                  <c:v>9.9000000000000008E-3</c:v>
                </c:pt>
                <c:pt idx="2">
                  <c:v>2.7000000000000001E-3</c:v>
                </c:pt>
                <c:pt idx="3">
                  <c:v>2.7900000000000001E-2</c:v>
                </c:pt>
                <c:pt idx="4">
                  <c:v>4.0500000000000001E-2</c:v>
                </c:pt>
                <c:pt idx="5">
                  <c:v>5.2299999999999999E-2</c:v>
                </c:pt>
                <c:pt idx="6">
                  <c:v>6.7199999999999996E-2</c:v>
                </c:pt>
                <c:pt idx="7">
                  <c:v>6.2199999999999998E-2</c:v>
                </c:pt>
                <c:pt idx="8">
                  <c:v>5.7099999999999998E-2</c:v>
                </c:pt>
                <c:pt idx="9">
                  <c:v>5.4300000000000001E-2</c:v>
                </c:pt>
                <c:pt idx="10">
                  <c:v>6.9199999999999998E-2</c:v>
                </c:pt>
                <c:pt idx="11">
                  <c:v>4.3900000000000002E-2</c:v>
                </c:pt>
                <c:pt idx="12">
                  <c:v>3.9699999999999999E-2</c:v>
                </c:pt>
                <c:pt idx="13">
                  <c:v>3.4500000000000003E-2</c:v>
                </c:pt>
                <c:pt idx="14">
                  <c:v>7.6700000000000004E-2</c:v>
                </c:pt>
                <c:pt idx="15">
                  <c:v>7.9399999999999998E-2</c:v>
                </c:pt>
                <c:pt idx="16">
                  <c:v>6.4500000000000002E-2</c:v>
                </c:pt>
                <c:pt idx="17">
                  <c:v>6.1699999999999998E-2</c:v>
                </c:pt>
                <c:pt idx="18">
                  <c:v>5.3800000000000001E-2</c:v>
                </c:pt>
                <c:pt idx="19">
                  <c:v>4.7100000000000003E-2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D-4C1C-B999-B4345887B8E4}"/>
            </c:ext>
          </c:extLst>
        </c:ser>
        <c:ser>
          <c:idx val="3"/>
          <c:order val="3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DAILYS'!$MW$290:$NP$290</c:f>
              <c:numCache>
                <c:formatCode>0.00%</c:formatCode>
                <c:ptCount val="20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  <c:pt idx="8">
                  <c:v>-5.4600000000000003E-2</c:v>
                </c:pt>
                <c:pt idx="9">
                  <c:v>-5.9700000000000003E-2</c:v>
                </c:pt>
                <c:pt idx="10">
                  <c:v>-7.4499999999999997E-2</c:v>
                </c:pt>
                <c:pt idx="11">
                  <c:v>-5.8099999999999999E-2</c:v>
                </c:pt>
                <c:pt idx="12">
                  <c:v>-7.8E-2</c:v>
                </c:pt>
                <c:pt idx="13">
                  <c:v>-8.0699999999999994E-2</c:v>
                </c:pt>
                <c:pt idx="14">
                  <c:v>-8.6699999999999999E-2</c:v>
                </c:pt>
                <c:pt idx="15">
                  <c:v>-6.5199999999999994E-2</c:v>
                </c:pt>
                <c:pt idx="16">
                  <c:v>-6.0299999999999999E-2</c:v>
                </c:pt>
                <c:pt idx="17">
                  <c:v>-3.6400000000000002E-2</c:v>
                </c:pt>
                <c:pt idx="18">
                  <c:v>-1.89E-2</c:v>
                </c:pt>
                <c:pt idx="19">
                  <c:v>-1.24E-2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DD-4C1C-B999-B4345887B8E4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DAILYS'!$MW$291:$NP$291</c:f>
              <c:numCache>
                <c:formatCode>0.00%</c:formatCode>
                <c:ptCount val="20"/>
                <c:pt idx="0">
                  <c:v>5.9999999999999995E-4</c:v>
                </c:pt>
                <c:pt idx="1">
                  <c:v>1.61E-2</c:v>
                </c:pt>
                <c:pt idx="2">
                  <c:v>1.29E-2</c:v>
                </c:pt>
                <c:pt idx="3">
                  <c:v>2.6800000000000001E-2</c:v>
                </c:pt>
                <c:pt idx="4">
                  <c:v>4.6300000000000001E-2</c:v>
                </c:pt>
                <c:pt idx="5">
                  <c:v>7.0400000000000004E-2</c:v>
                </c:pt>
                <c:pt idx="6">
                  <c:v>6.4399999999999999E-2</c:v>
                </c:pt>
                <c:pt idx="7">
                  <c:v>4.6800000000000001E-2</c:v>
                </c:pt>
                <c:pt idx="8">
                  <c:v>5.6300000000000003E-2</c:v>
                </c:pt>
                <c:pt idx="9">
                  <c:v>4.7399999999999998E-2</c:v>
                </c:pt>
                <c:pt idx="10">
                  <c:v>5.04E-2</c:v>
                </c:pt>
                <c:pt idx="11">
                  <c:v>6.0199999999999997E-2</c:v>
                </c:pt>
                <c:pt idx="12">
                  <c:v>8.5999999999999993E-2</c:v>
                </c:pt>
                <c:pt idx="13">
                  <c:v>8.8599999999999998E-2</c:v>
                </c:pt>
                <c:pt idx="14">
                  <c:v>5.8400000000000001E-2</c:v>
                </c:pt>
                <c:pt idx="15">
                  <c:v>6.4000000000000001E-2</c:v>
                </c:pt>
                <c:pt idx="16">
                  <c:v>7.8600000000000003E-2</c:v>
                </c:pt>
                <c:pt idx="17">
                  <c:v>0.10009999999999999</c:v>
                </c:pt>
                <c:pt idx="18">
                  <c:v>0.10920000000000001</c:v>
                </c:pt>
                <c:pt idx="19">
                  <c:v>0.1053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DD-4C1C-B999-B4345887B8E4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DAILYS'!$MW$292:$NP$292</c:f>
              <c:numCache>
                <c:formatCode>0.00%</c:formatCode>
                <c:ptCount val="20"/>
                <c:pt idx="0">
                  <c:v>-1.7000000000000001E-2</c:v>
                </c:pt>
                <c:pt idx="1">
                  <c:v>-5.1000000000000004E-3</c:v>
                </c:pt>
                <c:pt idx="2">
                  <c:v>-2.9999999999999997E-4</c:v>
                </c:pt>
                <c:pt idx="3">
                  <c:v>-8.8999999999999999E-3</c:v>
                </c:pt>
                <c:pt idx="4">
                  <c:v>-8.0000000000000002E-3</c:v>
                </c:pt>
                <c:pt idx="5">
                  <c:v>-1.26E-2</c:v>
                </c:pt>
                <c:pt idx="6">
                  <c:v>1.38E-2</c:v>
                </c:pt>
                <c:pt idx="7">
                  <c:v>1.3100000000000001E-2</c:v>
                </c:pt>
                <c:pt idx="8">
                  <c:v>7.1999999999999998E-3</c:v>
                </c:pt>
                <c:pt idx="9">
                  <c:v>-2.8E-3</c:v>
                </c:pt>
                <c:pt idx="10">
                  <c:v>-3.15E-2</c:v>
                </c:pt>
                <c:pt idx="11">
                  <c:v>-2.76E-2</c:v>
                </c:pt>
                <c:pt idx="12">
                  <c:v>-1.1999999999999999E-3</c:v>
                </c:pt>
                <c:pt idx="13">
                  <c:v>-1.26E-2</c:v>
                </c:pt>
                <c:pt idx="14">
                  <c:v>-1E-4</c:v>
                </c:pt>
                <c:pt idx="15">
                  <c:v>-2.0799999999999999E-2</c:v>
                </c:pt>
                <c:pt idx="16">
                  <c:v>-4.6100000000000002E-2</c:v>
                </c:pt>
                <c:pt idx="17">
                  <c:v>-4.6899999999999997E-2</c:v>
                </c:pt>
                <c:pt idx="18">
                  <c:v>-6.6699999999999995E-2</c:v>
                </c:pt>
                <c:pt idx="19">
                  <c:v>-5.7000000000000002E-2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DD-4C1C-B999-B4345887B8E4}"/>
            </c:ext>
          </c:extLst>
        </c:ser>
        <c:ser>
          <c:idx val="6"/>
          <c:order val="6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DAILYS'!$MW$293:$NP$293</c:f>
              <c:numCache>
                <c:formatCode>0.00%</c:formatCode>
                <c:ptCount val="20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  <c:pt idx="8">
                  <c:v>-4.8000000000000001E-2</c:v>
                </c:pt>
                <c:pt idx="9">
                  <c:v>-1.8200000000000001E-2</c:v>
                </c:pt>
                <c:pt idx="10">
                  <c:v>-1.15E-2</c:v>
                </c:pt>
                <c:pt idx="11">
                  <c:v>-1.55E-2</c:v>
                </c:pt>
                <c:pt idx="12">
                  <c:v>-1.8200000000000001E-2</c:v>
                </c:pt>
                <c:pt idx="13">
                  <c:v>-6.7999999999999996E-3</c:v>
                </c:pt>
                <c:pt idx="14">
                  <c:v>-2.6599999999999999E-2</c:v>
                </c:pt>
                <c:pt idx="15">
                  <c:v>-4.6100000000000002E-2</c:v>
                </c:pt>
                <c:pt idx="16">
                  <c:v>-3.2500000000000001E-2</c:v>
                </c:pt>
                <c:pt idx="17">
                  <c:v>-8.4699999999999998E-2</c:v>
                </c:pt>
                <c:pt idx="18">
                  <c:v>-9.2999999999999999E-2</c:v>
                </c:pt>
                <c:pt idx="19">
                  <c:v>-0.10639999999999999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DD-4C1C-B999-B4345887B8E4}"/>
            </c:ext>
          </c:extLst>
        </c:ser>
        <c:ser>
          <c:idx val="7"/>
          <c:order val="7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DAILYS'!$MW$294:$NP$294</c:f>
              <c:numCache>
                <c:formatCode>0.00%</c:formatCode>
                <c:ptCount val="20"/>
                <c:pt idx="0">
                  <c:v>-3.9199999999999999E-2</c:v>
                </c:pt>
                <c:pt idx="1">
                  <c:v>-5.0900000000000001E-2</c:v>
                </c:pt>
                <c:pt idx="2">
                  <c:v>-3.78E-2</c:v>
                </c:pt>
                <c:pt idx="3">
                  <c:v>-5.3199999999999997E-2</c:v>
                </c:pt>
                <c:pt idx="4">
                  <c:v>-8.2299999999999998E-2</c:v>
                </c:pt>
                <c:pt idx="5">
                  <c:v>-5.6800000000000003E-2</c:v>
                </c:pt>
                <c:pt idx="6">
                  <c:v>-5.33E-2</c:v>
                </c:pt>
                <c:pt idx="7">
                  <c:v>-3.3599999999999998E-2</c:v>
                </c:pt>
                <c:pt idx="8">
                  <c:v>-3.15E-2</c:v>
                </c:pt>
                <c:pt idx="9">
                  <c:v>1.0999999999999999E-2</c:v>
                </c:pt>
                <c:pt idx="10">
                  <c:v>1.7600000000000001E-2</c:v>
                </c:pt>
                <c:pt idx="11">
                  <c:v>6.7999999999999996E-3</c:v>
                </c:pt>
                <c:pt idx="12">
                  <c:v>-2.1299999999999999E-2</c:v>
                </c:pt>
                <c:pt idx="13">
                  <c:v>-7.17E-2</c:v>
                </c:pt>
                <c:pt idx="14">
                  <c:v>-8.72E-2</c:v>
                </c:pt>
                <c:pt idx="15">
                  <c:v>-0.1069</c:v>
                </c:pt>
                <c:pt idx="16">
                  <c:v>-0.1028</c:v>
                </c:pt>
                <c:pt idx="17">
                  <c:v>-0.1081</c:v>
                </c:pt>
                <c:pt idx="18">
                  <c:v>-0.1166</c:v>
                </c:pt>
                <c:pt idx="19">
                  <c:v>-0.12139999999999999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DD-4C1C-B999-B4345887B8E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0992"/>
        <c:axId val="746601184"/>
      </c:lineChart>
      <c:catAx>
        <c:axId val="74659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184"/>
        <c:crosses val="autoZero"/>
        <c:auto val="1"/>
        <c:lblAlgn val="ctr"/>
        <c:lblOffset val="100"/>
        <c:noMultiLvlLbl val="0"/>
      </c:catAx>
      <c:valAx>
        <c:axId val="74660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DAILYS'!$NR$287:$NV$287</c:f>
              <c:numCache>
                <c:formatCode>0.00%</c:formatCode>
                <c:ptCount val="5"/>
                <c:pt idx="0">
                  <c:v>4.4999999999999998E-2</c:v>
                </c:pt>
                <c:pt idx="1">
                  <c:v>3.6499999999999998E-2</c:v>
                </c:pt>
                <c:pt idx="2">
                  <c:v>2.5700000000000001E-2</c:v>
                </c:pt>
                <c:pt idx="3">
                  <c:v>2.5100000000000001E-2</c:v>
                </c:pt>
                <c:pt idx="4">
                  <c:v>6.4699999999999994E-2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4-4C4F-BE66-7540519F7FEF}"/>
            </c:ext>
          </c:extLst>
        </c:ser>
        <c:ser>
          <c:idx val="1"/>
          <c:order val="1"/>
          <c:spPr>
            <a:ln w="22225" cap="rnd">
              <a:solidFill>
                <a:schemeClr val="accent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Pt>
            <c:idx val="1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chemeClr val="accent2">
                      <a:lumMod val="75000"/>
                    </a:schemeClr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chemeClr val="accent2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92E4-4C4F-BE66-7540519F7F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DAILYS'!$NR$288:$NV$288</c:f>
              <c:numCache>
                <c:formatCode>0.00%</c:formatCode>
                <c:ptCount val="5"/>
                <c:pt idx="0">
                  <c:v>2.1399999999999999E-2</c:v>
                </c:pt>
                <c:pt idx="1">
                  <c:v>2.86E-2</c:v>
                </c:pt>
                <c:pt idx="2">
                  <c:v>4.2099999999999999E-2</c:v>
                </c:pt>
                <c:pt idx="3">
                  <c:v>4.8000000000000001E-2</c:v>
                </c:pt>
                <c:pt idx="4">
                  <c:v>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4-4C4F-BE66-7540519F7FEF}"/>
            </c:ext>
          </c:extLst>
        </c:ser>
        <c:ser>
          <c:idx val="2"/>
          <c:order val="2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DAILYS'!$NR$289:$NV$289</c:f>
              <c:numCache>
                <c:formatCode>0.00%</c:formatCode>
                <c:ptCount val="5"/>
                <c:pt idx="0">
                  <c:v>1.37E-2</c:v>
                </c:pt>
                <c:pt idx="1">
                  <c:v>-2.2100000000000002E-2</c:v>
                </c:pt>
                <c:pt idx="2">
                  <c:v>-4.5100000000000001E-2</c:v>
                </c:pt>
                <c:pt idx="3">
                  <c:v>-4.2000000000000003E-2</c:v>
                </c:pt>
                <c:pt idx="4">
                  <c:v>-3.5200000000000002E-2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4-4C4F-BE66-7540519F7FEF}"/>
            </c:ext>
          </c:extLst>
        </c:ser>
        <c:ser>
          <c:idx val="3"/>
          <c:order val="3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DAILYS'!$NR$290:$NV$290</c:f>
              <c:numCache>
                <c:formatCode>0.00%</c:formatCode>
                <c:ptCount val="5"/>
                <c:pt idx="0">
                  <c:v>3.0999999999999999E-3</c:v>
                </c:pt>
                <c:pt idx="1">
                  <c:v>3.3300000000000003E-2</c:v>
                </c:pt>
                <c:pt idx="2">
                  <c:v>2.58E-2</c:v>
                </c:pt>
                <c:pt idx="3">
                  <c:v>2.63E-2</c:v>
                </c:pt>
                <c:pt idx="4">
                  <c:v>1.54E-2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4-4C4F-BE66-7540519F7FEF}"/>
            </c:ext>
          </c:extLst>
        </c:ser>
        <c:ser>
          <c:idx val="4"/>
          <c:order val="4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DAILYS'!$NR$291:$NV$291</c:f>
              <c:numCache>
                <c:formatCode>0.00%</c:formatCode>
                <c:ptCount val="5"/>
                <c:pt idx="0">
                  <c:v>-5.7000000000000002E-3</c:v>
                </c:pt>
                <c:pt idx="1">
                  <c:v>-1.8700000000000001E-2</c:v>
                </c:pt>
                <c:pt idx="2">
                  <c:v>8.2000000000000007E-3</c:v>
                </c:pt>
                <c:pt idx="3">
                  <c:v>-1.21E-2</c:v>
                </c:pt>
                <c:pt idx="4">
                  <c:v>-4.7300000000000002E-2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E4-4C4F-BE66-7540519F7FEF}"/>
            </c:ext>
          </c:extLst>
        </c:ser>
        <c:ser>
          <c:idx val="5"/>
          <c:order val="5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DAILYS'!$NR$292:$NV$292</c:f>
              <c:numCache>
                <c:formatCode>0.00%</c:formatCode>
                <c:ptCount val="5"/>
                <c:pt idx="0">
                  <c:v>-1.17E-2</c:v>
                </c:pt>
                <c:pt idx="1">
                  <c:v>-1.9199999999999998E-2</c:v>
                </c:pt>
                <c:pt idx="2">
                  <c:v>-3.5299999999999998E-2</c:v>
                </c:pt>
                <c:pt idx="3">
                  <c:v>-0.03</c:v>
                </c:pt>
                <c:pt idx="4">
                  <c:v>-2.9899999999999999E-2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E4-4C4F-BE66-7540519F7FEF}"/>
            </c:ext>
          </c:extLst>
        </c:ser>
        <c:ser>
          <c:idx val="6"/>
          <c:order val="6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DAILYS'!$NR$293:$NV$293</c:f>
              <c:numCache>
                <c:formatCode>0.00%</c:formatCode>
                <c:ptCount val="5"/>
                <c:pt idx="0">
                  <c:v>-1.7100000000000001E-2</c:v>
                </c:pt>
                <c:pt idx="1">
                  <c:v>6.7999999999999996E-3</c:v>
                </c:pt>
                <c:pt idx="2">
                  <c:v>3.7600000000000001E-2</c:v>
                </c:pt>
                <c:pt idx="3">
                  <c:v>3.0700000000000002E-2</c:v>
                </c:pt>
                <c:pt idx="4">
                  <c:v>2.23E-2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E4-4C4F-BE66-7540519F7FEF}"/>
            </c:ext>
          </c:extLst>
        </c:ser>
        <c:ser>
          <c:idx val="7"/>
          <c:order val="7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DAILYS'!$NR$294:$NV$294</c:f>
              <c:numCache>
                <c:formatCode>0.00%</c:formatCode>
                <c:ptCount val="5"/>
                <c:pt idx="0">
                  <c:v>-4.87E-2</c:v>
                </c:pt>
                <c:pt idx="1">
                  <c:v>-4.5199999999999997E-2</c:v>
                </c:pt>
                <c:pt idx="2">
                  <c:v>-5.8999999999999997E-2</c:v>
                </c:pt>
                <c:pt idx="3">
                  <c:v>-4.5999999999999999E-2</c:v>
                </c:pt>
                <c:pt idx="4">
                  <c:v>-6.3899999999999998E-2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E4-4C4F-BE66-7540519F7FE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37243240"/>
        <c:axId val="837243568"/>
      </c:lineChart>
      <c:catAx>
        <c:axId val="8372432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243568"/>
        <c:crosses val="autoZero"/>
        <c:auto val="1"/>
        <c:lblAlgn val="ctr"/>
        <c:lblOffset val="100"/>
        <c:noMultiLvlLbl val="0"/>
      </c:catAx>
      <c:valAx>
        <c:axId val="8372435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243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DAILY''S'!$II$542:$MS$542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DAILY''S'!$II$543:$MS$543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DAILY''S'!$II$544:$MS$544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560"/>
        <c:axId val="746594520"/>
      </c:lineChart>
      <c:catAx>
        <c:axId val="74659256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520"/>
        <c:crosses val="autoZero"/>
        <c:auto val="1"/>
        <c:lblAlgn val="ctr"/>
        <c:lblOffset val="100"/>
        <c:noMultiLvlLbl val="0"/>
      </c:catAx>
      <c:valAx>
        <c:axId val="74659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952"/>
        <c:axId val="746599224"/>
      </c:lineChart>
      <c:catAx>
        <c:axId val="746592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224"/>
        <c:crosses val="autoZero"/>
        <c:auto val="1"/>
        <c:lblAlgn val="ctr"/>
        <c:lblOffset val="100"/>
        <c:noMultiLvlLbl val="0"/>
      </c:catAx>
      <c:valAx>
        <c:axId val="74659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9616"/>
        <c:axId val="746600400"/>
      </c:lineChart>
      <c:catAx>
        <c:axId val="746599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400"/>
        <c:crosses val="autoZero"/>
        <c:auto val="1"/>
        <c:lblAlgn val="ctr"/>
        <c:lblOffset val="100"/>
        <c:noMultiLvlLbl val="0"/>
      </c:catAx>
      <c:valAx>
        <c:axId val="74660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360"/>
        <c:axId val="746603536"/>
      </c:lineChart>
      <c:catAx>
        <c:axId val="746602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536"/>
        <c:crosses val="autoZero"/>
        <c:auto val="1"/>
        <c:lblAlgn val="ctr"/>
        <c:lblOffset val="100"/>
        <c:noMultiLvlLbl val="0"/>
      </c:catAx>
      <c:valAx>
        <c:axId val="74660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752"/>
        <c:axId val="746603144"/>
      </c:lineChart>
      <c:catAx>
        <c:axId val="746602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144"/>
        <c:crosses val="autoZero"/>
        <c:auto val="1"/>
        <c:lblAlgn val="ctr"/>
        <c:lblOffset val="100"/>
        <c:noMultiLvlLbl val="0"/>
      </c:catAx>
      <c:valAx>
        <c:axId val="746603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604712"/>
        <c:axId val="746601968"/>
      </c:lineChart>
      <c:catAx>
        <c:axId val="7466047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968"/>
        <c:crosses val="autoZero"/>
        <c:auto val="1"/>
        <c:lblAlgn val="ctr"/>
        <c:lblOffset val="100"/>
        <c:noMultiLvlLbl val="0"/>
      </c:catAx>
      <c:valAx>
        <c:axId val="7466019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4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0568"/>
        <c:axId val="753141744"/>
      </c:lineChart>
      <c:catAx>
        <c:axId val="7531405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744"/>
        <c:crosses val="autoZero"/>
        <c:auto val="1"/>
        <c:lblAlgn val="ctr"/>
        <c:lblOffset val="100"/>
        <c:noMultiLvlLbl val="0"/>
      </c:catAx>
      <c:valAx>
        <c:axId val="7531417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DAILYS'!$CL$220:$DE$220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F-470E-BF5C-37B1BED3C96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DAILYS'!$CL$221:$DE$221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F-470E-BF5C-37B1BED3C9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1272"/>
        <c:axId val="571741664"/>
      </c:lineChart>
      <c:catAx>
        <c:axId val="571741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664"/>
        <c:crosses val="autoZero"/>
        <c:auto val="1"/>
        <c:lblAlgn val="ctr"/>
        <c:lblOffset val="100"/>
        <c:noMultiLvlLbl val="0"/>
      </c:catAx>
      <c:valAx>
        <c:axId val="57174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39392"/>
        <c:axId val="753138608"/>
      </c:lineChart>
      <c:catAx>
        <c:axId val="75313939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608"/>
        <c:crosses val="autoZero"/>
        <c:auto val="1"/>
        <c:lblAlgn val="ctr"/>
        <c:lblOffset val="100"/>
        <c:noMultiLvlLbl val="0"/>
      </c:catAx>
      <c:valAx>
        <c:axId val="7531386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4880"/>
        <c:axId val="753140176"/>
      </c:lineChart>
      <c:catAx>
        <c:axId val="7531448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176"/>
        <c:crosses val="autoZero"/>
        <c:auto val="1"/>
        <c:lblAlgn val="ctr"/>
        <c:lblOffset val="100"/>
        <c:noMultiLvlLbl val="0"/>
      </c:catAx>
      <c:valAx>
        <c:axId val="7531401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2920"/>
        <c:axId val="753143704"/>
      </c:lineChart>
      <c:catAx>
        <c:axId val="75314292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3704"/>
        <c:crosses val="autoZero"/>
        <c:auto val="1"/>
        <c:lblAlgn val="ctr"/>
        <c:lblOffset val="100"/>
        <c:noMultiLvlLbl val="0"/>
      </c:catAx>
      <c:valAx>
        <c:axId val="753143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2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82BF-45F8-B52C-73E934C64333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DAILY''S'!$IH$504:$MS$504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DAILY''S'!$IH$505:$MS$505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1352"/>
        <c:axId val="753137824"/>
      </c:lineChart>
      <c:catAx>
        <c:axId val="753141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7824"/>
        <c:crosses val="autoZero"/>
        <c:auto val="1"/>
        <c:lblAlgn val="ctr"/>
        <c:lblOffset val="100"/>
        <c:noMultiLvlLbl val="0"/>
      </c:catAx>
      <c:valAx>
        <c:axId val="75313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53139784"/>
        <c:axId val="75313900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4488"/>
        <c:axId val="753138216"/>
      </c:lineChart>
      <c:catAx>
        <c:axId val="753144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216"/>
        <c:crosses val="autoZero"/>
        <c:auto val="1"/>
        <c:lblAlgn val="ctr"/>
        <c:lblOffset val="100"/>
        <c:noMultiLvlLbl val="0"/>
      </c:catAx>
      <c:valAx>
        <c:axId val="753138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488"/>
        <c:crosses val="autoZero"/>
        <c:crossBetween val="between"/>
      </c:valAx>
      <c:valAx>
        <c:axId val="75313900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784"/>
        <c:crosses val="max"/>
        <c:crossBetween val="between"/>
      </c:valAx>
      <c:catAx>
        <c:axId val="753139784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39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2536"/>
        <c:axId val="753123320"/>
      </c:lineChart>
      <c:catAx>
        <c:axId val="753122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320"/>
        <c:crosses val="autoZero"/>
        <c:auto val="1"/>
        <c:lblAlgn val="ctr"/>
        <c:lblOffset val="100"/>
        <c:noMultiLvlLbl val="0"/>
      </c:catAx>
      <c:valAx>
        <c:axId val="7531233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3113912"/>
        <c:axId val="75311704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23712"/>
        <c:axId val="753117440"/>
      </c:lineChart>
      <c:valAx>
        <c:axId val="753117440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712"/>
        <c:crosses val="max"/>
        <c:crossBetween val="between"/>
      </c:valAx>
      <c:catAx>
        <c:axId val="753123712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17440"/>
        <c:crosses val="autoZero"/>
        <c:auto val="1"/>
        <c:lblAlgn val="ctr"/>
        <c:lblOffset val="100"/>
        <c:noMultiLvlLbl val="0"/>
      </c:catAx>
      <c:valAx>
        <c:axId val="753117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3912"/>
        <c:crosses val="autoZero"/>
        <c:crossBetween val="between"/>
      </c:valAx>
      <c:catAx>
        <c:axId val="753113912"/>
        <c:scaling>
          <c:orientation val="minMax"/>
        </c:scaling>
        <c:delete val="1"/>
        <c:axPos val="b"/>
        <c:majorTickMark val="out"/>
        <c:minorTickMark val="none"/>
        <c:tickLblPos val="nextTo"/>
        <c:crossAx val="753117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16264"/>
        <c:axId val="753119008"/>
      </c:lineChart>
      <c:catAx>
        <c:axId val="753116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9008"/>
        <c:crosses val="autoZero"/>
        <c:auto val="1"/>
        <c:lblAlgn val="ctr"/>
        <c:lblOffset val="100"/>
        <c:noMultiLvlLbl val="0"/>
      </c:catAx>
      <c:valAx>
        <c:axId val="75311900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DAILY''S'!$IH$407:$MS$407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DAILY''S'!$IH$408:$MS$408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DAILY''S'!$IH$409:$MS$409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DAILY''S'!$IH$410:$MS$410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DAILY''S'!$IH$411:$MS$411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DAILY''S'!$IH$412:$MS$412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DAILY''S'!$IH$413:$MS$413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DAILY''S'!$IH$414:$MS$414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184"/>
        <c:axId val="753120576"/>
      </c:lineChart>
      <c:catAx>
        <c:axId val="75312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576"/>
        <c:crosses val="autoZero"/>
        <c:auto val="1"/>
        <c:lblAlgn val="ctr"/>
        <c:lblOffset val="100"/>
        <c:noMultiLvlLbl val="0"/>
      </c:catAx>
      <c:valAx>
        <c:axId val="753120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DAILY''S'!$MM$296:$NO$296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DAILY''S'!$MM$297:$NO$297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DAILY''S'!$MM$298:$NO$298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DAILY''S'!$MM$299:$NO$299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127-A3E6-B8D36B32BDB5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DAILY''S'!$MM$300:$NO$300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127-A3E6-B8D36B32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17832"/>
        <c:axId val="753116656"/>
      </c:lineChart>
      <c:catAx>
        <c:axId val="753117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656"/>
        <c:crosses val="autoZero"/>
        <c:auto val="1"/>
        <c:lblAlgn val="ctr"/>
        <c:lblOffset val="100"/>
        <c:noMultiLvlLbl val="0"/>
      </c:catAx>
      <c:valAx>
        <c:axId val="7531166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78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DAILYS'!$FO$220:$GI$220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E-410F-A63D-A12DDCD6D11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DAILYS'!$FO$221:$GI$221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E-410F-A63D-A12DDCD6D1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880"/>
        <c:axId val="571736568"/>
      </c:lineChart>
      <c:catAx>
        <c:axId val="571740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6568"/>
        <c:crosses val="autoZero"/>
        <c:auto val="1"/>
        <c:lblAlgn val="ctr"/>
        <c:lblOffset val="100"/>
        <c:noMultiLvlLbl val="0"/>
      </c:catAx>
      <c:valAx>
        <c:axId val="571736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DAILY''S'!$MM$347:$NM$347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DAILY''S'!$MM$348:$NM$348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DAILY''S'!$MM$349:$NM$349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DAILY''S'!$MM$350:$NM$350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DAILY''S'!$MM$351:$NM$351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DAILY''S'!$MM$352:$NM$352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DAILY''S'!$MM$353:$NM$353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DAILY''S'!$MM$354:$NM$354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968"/>
        <c:axId val="753122144"/>
      </c:lineChart>
      <c:catAx>
        <c:axId val="7531209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144"/>
        <c:crosses val="autoZero"/>
        <c:auto val="1"/>
        <c:lblAlgn val="ctr"/>
        <c:lblOffset val="100"/>
        <c:noMultiLvlLbl val="0"/>
      </c:catAx>
      <c:valAx>
        <c:axId val="753122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4496"/>
        <c:axId val="753124888"/>
      </c:lineChart>
      <c:catAx>
        <c:axId val="75312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888"/>
        <c:crosses val="autoZero"/>
        <c:auto val="1"/>
        <c:lblAlgn val="ctr"/>
        <c:lblOffset val="100"/>
        <c:noMultiLvlLbl val="0"/>
      </c:catAx>
      <c:valAx>
        <c:axId val="75312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DAILY''S'!$MM$323:$MT$323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DAILY''S'!$MM$324:$MT$324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DAILY''S'!$MM$325:$MT$325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1360"/>
        <c:axId val="753112736"/>
      </c:lineChart>
      <c:catAx>
        <c:axId val="75312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2736"/>
        <c:crosses val="autoZero"/>
        <c:auto val="1"/>
        <c:lblAlgn val="ctr"/>
        <c:lblOffset val="100"/>
        <c:noMultiLvlLbl val="0"/>
      </c:catAx>
      <c:valAx>
        <c:axId val="75311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DAILYS'!$IK$220:$JE$220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4-4D50-A1CF-DDCFC2E943F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DAILYS'!$IK$221:$JE$221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4-4D50-A1CF-DDCFC2E943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29512"/>
        <c:axId val="571730296"/>
      </c:lineChart>
      <c:catAx>
        <c:axId val="571729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296"/>
        <c:crosses val="autoZero"/>
        <c:auto val="1"/>
        <c:lblAlgn val="ctr"/>
        <c:lblOffset val="100"/>
        <c:noMultiLvlLbl val="0"/>
      </c:catAx>
      <c:valAx>
        <c:axId val="57173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29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DAILYS'!$B$246:$BO$246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E-425E-8572-E36CB425F8E2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DAILYS'!$B$247:$BO$247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E-425E-8572-E36CB425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7352"/>
        <c:axId val="571735784"/>
      </c:lineChart>
      <c:catAx>
        <c:axId val="5717373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784"/>
        <c:crosses val="autoZero"/>
        <c:auto val="1"/>
        <c:lblAlgn val="ctr"/>
        <c:lblOffset val="100"/>
        <c:noMultiLvlLbl val="0"/>
      </c:catAx>
      <c:valAx>
        <c:axId val="57173578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DAILYS'!$BT$246:$DZ$246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E-4C16-9D1C-39718F691FCF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DAILYS'!$BT$247:$DZ$247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E-4C16-9D1C-39718F6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3040"/>
        <c:axId val="571739312"/>
      </c:lineChart>
      <c:catAx>
        <c:axId val="5717330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312"/>
        <c:crosses val="autoZero"/>
        <c:auto val="1"/>
        <c:lblAlgn val="ctr"/>
        <c:lblOffset val="100"/>
        <c:noMultiLvlLbl val="0"/>
      </c:catAx>
      <c:valAx>
        <c:axId val="5717393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DAILYS'!$EO$246:$GY$246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4-47FD-890F-22F70ADFB3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DAILYS'!$EO$247:$GY$247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4-47FD-890F-22F70AD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0688"/>
        <c:axId val="571733824"/>
      </c:lineChart>
      <c:catAx>
        <c:axId val="5717306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824"/>
        <c:crosses val="autoZero"/>
        <c:auto val="1"/>
        <c:lblAlgn val="ctr"/>
        <c:lblOffset val="100"/>
        <c:noMultiLvlLbl val="0"/>
      </c:catAx>
      <c:valAx>
        <c:axId val="571733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DAILYS'!$HD$267:$JP$267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D-4135-BE74-5EC20D76E1F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DAILYS'!$HD$268:$JP$268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D-4135-BE74-5EC20D7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2648"/>
        <c:axId val="571735392"/>
      </c:lineChart>
      <c:catAx>
        <c:axId val="57173264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392"/>
        <c:crosses val="autoZero"/>
        <c:auto val="1"/>
        <c:lblAlgn val="ctr"/>
        <c:lblOffset val="100"/>
        <c:noMultiLvlLbl val="0"/>
      </c:catAx>
      <c:valAx>
        <c:axId val="5717353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" Type="http://schemas.openxmlformats.org/officeDocument/2006/relationships/chart" Target="../charts/chart24.xml"/><Relationship Id="rId16" Type="http://schemas.openxmlformats.org/officeDocument/2006/relationships/chart" Target="../charts/chart38.xml"/><Relationship Id="rId20" Type="http://schemas.openxmlformats.org/officeDocument/2006/relationships/chart" Target="../charts/chart42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10" Type="http://schemas.openxmlformats.org/officeDocument/2006/relationships/chart" Target="../charts/chart32.xml"/><Relationship Id="rId19" Type="http://schemas.openxmlformats.org/officeDocument/2006/relationships/chart" Target="../charts/chart41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749</xdr:row>
      <xdr:rowOff>34936</xdr:rowOff>
    </xdr:from>
    <xdr:to>
      <xdr:col>357</xdr:col>
      <xdr:colOff>0</xdr:colOff>
      <xdr:row>771</xdr:row>
      <xdr:rowOff>135533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C0125B-08A2-4303-A97E-CE572C81D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221</xdr:row>
      <xdr:rowOff>176495</xdr:rowOff>
    </xdr:from>
    <xdr:to>
      <xdr:col>37</xdr:col>
      <xdr:colOff>1</xdr:colOff>
      <xdr:row>239</xdr:row>
      <xdr:rowOff>181465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B8166B-3058-42AF-B0E5-D2D85BB7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222</xdr:row>
      <xdr:rowOff>46984</xdr:rowOff>
    </xdr:from>
    <xdr:to>
      <xdr:col>109</xdr:col>
      <xdr:colOff>25600</xdr:colOff>
      <xdr:row>240</xdr:row>
      <xdr:rowOff>51953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436BF-A143-43B6-B51D-9344D280D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223</xdr:row>
      <xdr:rowOff>3313</xdr:rowOff>
    </xdr:from>
    <xdr:to>
      <xdr:col>191</xdr:col>
      <xdr:colOff>8282</xdr:colOff>
      <xdr:row>241</xdr:row>
      <xdr:rowOff>8283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EDB60D-0A6B-4853-A51C-CB20ED6F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243</xdr:row>
      <xdr:rowOff>141104</xdr:rowOff>
    </xdr:from>
    <xdr:to>
      <xdr:col>264</xdr:col>
      <xdr:colOff>475875</xdr:colOff>
      <xdr:row>261</xdr:row>
      <xdr:rowOff>137791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F57FA-7E8F-4CE2-A09B-7B4FAFCBF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249</xdr:row>
      <xdr:rowOff>69884</xdr:rowOff>
    </xdr:from>
    <xdr:to>
      <xdr:col>38</xdr:col>
      <xdr:colOff>571501</xdr:colOff>
      <xdr:row>265</xdr:row>
      <xdr:rowOff>196611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E0CAA6-B160-400C-959B-026BC95CC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249</xdr:row>
      <xdr:rowOff>74366</xdr:rowOff>
    </xdr:from>
    <xdr:to>
      <xdr:col>113</xdr:col>
      <xdr:colOff>207818</xdr:colOff>
      <xdr:row>265</xdr:row>
      <xdr:rowOff>198292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B6E1-B7DE-4B1E-A59E-03A128B7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249</xdr:row>
      <xdr:rowOff>21430</xdr:rowOff>
    </xdr:from>
    <xdr:to>
      <xdr:col>193</xdr:col>
      <xdr:colOff>138544</xdr:colOff>
      <xdr:row>265</xdr:row>
      <xdr:rowOff>155862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EB4B13-3F35-4F49-8D2E-5015D7E23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270</xdr:row>
      <xdr:rowOff>4112</xdr:rowOff>
    </xdr:from>
    <xdr:to>
      <xdr:col>264</xdr:col>
      <xdr:colOff>536864</xdr:colOff>
      <xdr:row>286</xdr:row>
      <xdr:rowOff>126638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4CB3DD0-AFBA-47A6-BC2F-5397EFAE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339</xdr:col>
      <xdr:colOff>612912</xdr:colOff>
      <xdr:row>197</xdr:row>
      <xdr:rowOff>14719</xdr:rowOff>
    </xdr:from>
    <xdr:to>
      <xdr:col>381</xdr:col>
      <xdr:colOff>8283</xdr:colOff>
      <xdr:row>222</xdr:row>
      <xdr:rowOff>141142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C6DE57-909A-4921-A2FA-E4AAB12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710</xdr:row>
      <xdr:rowOff>68466</xdr:rowOff>
    </xdr:from>
    <xdr:to>
      <xdr:col>354</xdr:col>
      <xdr:colOff>8282</xdr:colOff>
      <xdr:row>737</xdr:row>
      <xdr:rowOff>61743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C104969-8DAD-4470-8B87-E141BA81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223</xdr:row>
      <xdr:rowOff>27096</xdr:rowOff>
    </xdr:from>
    <xdr:to>
      <xdr:col>264</xdr:col>
      <xdr:colOff>325481</xdr:colOff>
      <xdr:row>241</xdr:row>
      <xdr:rowOff>194574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5C28668-1DCE-4280-86C9-384C28BF5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508</xdr:row>
      <xdr:rowOff>25059</xdr:rowOff>
    </xdr:from>
    <xdr:to>
      <xdr:col>349</xdr:col>
      <xdr:colOff>8282</xdr:colOff>
      <xdr:row>539</xdr:row>
      <xdr:rowOff>106211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8A6F98A-86D5-4C74-96F4-0F939937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513</xdr:row>
      <xdr:rowOff>34006</xdr:rowOff>
    </xdr:from>
    <xdr:to>
      <xdr:col>308</xdr:col>
      <xdr:colOff>600075</xdr:colOff>
      <xdr:row>531</xdr:row>
      <xdr:rowOff>63823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1262107-EC41-4D3F-91C7-76DE9F76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561</xdr:row>
      <xdr:rowOff>6724</xdr:rowOff>
    </xdr:from>
    <xdr:to>
      <xdr:col>348</xdr:col>
      <xdr:colOff>612913</xdr:colOff>
      <xdr:row>601</xdr:row>
      <xdr:rowOff>134471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8D6D169-E19C-4F27-B48D-25C6EADB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621</xdr:row>
      <xdr:rowOff>31171</xdr:rowOff>
    </xdr:from>
    <xdr:to>
      <xdr:col>355</xdr:col>
      <xdr:colOff>612912</xdr:colOff>
      <xdr:row>666</xdr:row>
      <xdr:rowOff>7792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18EBE54-225C-45CF-B9C2-02D9AC0A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523</xdr:row>
      <xdr:rowOff>178814</xdr:rowOff>
    </xdr:from>
    <xdr:to>
      <xdr:col>381</xdr:col>
      <xdr:colOff>595673</xdr:colOff>
      <xdr:row>544</xdr:row>
      <xdr:rowOff>34636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80DBCF8-8979-4335-AECC-EB034F17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560</xdr:row>
      <xdr:rowOff>22361</xdr:rowOff>
    </xdr:from>
    <xdr:to>
      <xdr:col>377</xdr:col>
      <xdr:colOff>0</xdr:colOff>
      <xdr:row>592</xdr:row>
      <xdr:rowOff>17808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4B905B-9803-443C-8392-A74EC31C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354</xdr:col>
      <xdr:colOff>11204</xdr:colOff>
      <xdr:row>247</xdr:row>
      <xdr:rowOff>17928</xdr:rowOff>
    </xdr:from>
    <xdr:to>
      <xdr:col>381</xdr:col>
      <xdr:colOff>0</xdr:colOff>
      <xdr:row>284</xdr:row>
      <xdr:rowOff>168089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17EAFC5-D180-40EB-B710-C20F500A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531</xdr:row>
      <xdr:rowOff>29414</xdr:rowOff>
    </xdr:from>
    <xdr:to>
      <xdr:col>358</xdr:col>
      <xdr:colOff>1845</xdr:colOff>
      <xdr:row>544</xdr:row>
      <xdr:rowOff>192134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F6F1EB0-CAFD-4DDB-A527-F9F0837D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359</xdr:col>
      <xdr:colOff>576052</xdr:colOff>
      <xdr:row>297</xdr:row>
      <xdr:rowOff>36442</xdr:rowOff>
    </xdr:from>
    <xdr:to>
      <xdr:col>380</xdr:col>
      <xdr:colOff>8281</xdr:colOff>
      <xdr:row>320</xdr:row>
      <xdr:rowOff>49695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4FAD099-C973-49C9-B583-7B4A2A9AF9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381</xdr:col>
      <xdr:colOff>447261</xdr:colOff>
      <xdr:row>297</xdr:row>
      <xdr:rowOff>41413</xdr:rowOff>
    </xdr:from>
    <xdr:to>
      <xdr:col>389</xdr:col>
      <xdr:colOff>115957</xdr:colOff>
      <xdr:row>320</xdr:row>
      <xdr:rowOff>74543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E63FD4A9-698F-44C9-B2BF-72A152F54C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357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318</xdr:row>
      <xdr:rowOff>178814</xdr:rowOff>
    </xdr:from>
    <xdr:to>
      <xdr:col>381</xdr:col>
      <xdr:colOff>595673</xdr:colOff>
      <xdr:row>339</xdr:row>
      <xdr:rowOff>34636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355</xdr:row>
      <xdr:rowOff>22361</xdr:rowOff>
    </xdr:from>
    <xdr:to>
      <xdr:col>377</xdr:col>
      <xdr:colOff>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326</xdr:row>
      <xdr:rowOff>29414</xdr:rowOff>
    </xdr:from>
    <xdr:to>
      <xdr:col>358</xdr:col>
      <xdr:colOff>1845</xdr:colOff>
      <xdr:row>339</xdr:row>
      <xdr:rowOff>192134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3" Type="http://schemas.openxmlformats.org/officeDocument/2006/relationships/revisionLog" Target="revisionLog3.xml"/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063EE3B4-E599-4D38-AA89-D8F0BDF576CB}" diskRevisions="1" revisionId="169" version="2" protected="1">
  <header guid="{97D97A23-A89F-4ABA-8FD6-FCF7FD091C84}" dateTime="2019-07-05T17:29:46" maxSheetId="3" userName="Mike Wolski" r:id="rId1">
    <sheetIdMap count="2">
      <sheetId val="1"/>
      <sheetId val="2"/>
    </sheetIdMap>
  </header>
  <header guid="{DAF79E93-C820-4CB4-A7B8-7E8B98E7E6A8}" dateTime="2019-07-08T03:14:52" maxSheetId="3" userName="Mike Wolski" r:id="rId2" minRId="1" maxRId="81">
    <sheetIdMap count="2">
      <sheetId val="1"/>
      <sheetId val="2"/>
    </sheetIdMap>
  </header>
  <header guid="{063EE3B4-E599-4D38-AA89-D8F0BDF576CB}" dateTime="2019-07-08T08:25:08" maxSheetId="3" userName="Mike Wolski" r:id="rId3" minRId="82" maxRId="169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OF143" start="0" length="0">
    <dxf>
      <font>
        <b/>
        <sz val="11"/>
        <color theme="0"/>
        <name val="Calibri"/>
        <family val="2"/>
        <scheme val="minor"/>
      </font>
      <numFmt numFmtId="21" formatCode="d\-mmm"/>
      <fill>
        <patternFill patternType="solid">
          <bgColor theme="1"/>
        </patternFill>
      </fill>
      <alignment horizontal="center" vertical="top"/>
    </dxf>
  </rfmt>
  <rcc rId="1" sId="1" numFmtId="21">
    <nc r="OF143">
      <v>43651</v>
    </nc>
  </rcc>
  <rcc rId="2" sId="1" odxf="1" dxf="1" numFmtId="14">
    <nc r="OF144">
      <v>7.3899999999999993E-2</v>
    </nc>
    <odxf>
      <font>
        <b val="0"/>
        <sz val="11"/>
        <color theme="1"/>
        <name val="Calibri"/>
        <family val="2"/>
        <scheme val="minor"/>
      </font>
      <numFmt numFmtId="0" formatCode="General"/>
      <fill>
        <patternFill patternType="none">
          <bgColor indexed="65"/>
        </patternFill>
      </fill>
      <alignment horizontal="general" vertical="bottom"/>
      <border outline="0">
        <left/>
        <right/>
        <top/>
        <bottom/>
      </border>
    </odxf>
    <n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left style="medium">
          <color rgb="FFFFFF00"/>
        </left>
        <right style="medium">
          <color rgb="FFFFFF00"/>
        </right>
        <top style="medium">
          <color rgb="FFFFFF00"/>
        </top>
        <bottom style="medium">
          <color indexed="64"/>
        </bottom>
      </border>
    </ndxf>
  </rcc>
  <rcc rId="3" sId="1" odxf="1" dxf="1" numFmtId="14">
    <nc r="OF145">
      <v>6.4699999999999994E-2</v>
    </nc>
    <odxf>
      <font>
        <b val="0"/>
        <sz val="11"/>
        <color theme="1"/>
        <name val="Calibri"/>
        <family val="2"/>
        <scheme val="minor"/>
      </font>
      <numFmt numFmtId="0" formatCode="General"/>
      <fill>
        <patternFill patternType="none">
          <bgColor indexed="65"/>
        </patternFill>
      </fill>
      <alignment horizontal="general" vertical="bottom"/>
      <border outline="0">
        <left/>
        <right/>
        <top/>
        <bottom/>
      </border>
    </odxf>
    <n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left style="medium">
          <color rgb="FFFFFF00"/>
        </left>
        <right style="medium">
          <color rgb="FFFFFF00"/>
        </right>
        <top style="medium">
          <color indexed="64"/>
        </top>
        <bottom style="medium">
          <color indexed="64"/>
        </bottom>
      </border>
    </ndxf>
  </rcc>
  <rcc rId="4" sId="1" odxf="1" dxf="1" numFmtId="14">
    <nc r="OF146">
      <v>2.23E-2</v>
    </nc>
    <odxf>
      <font>
        <b val="0"/>
        <sz val="11"/>
        <color theme="1"/>
        <name val="Calibri"/>
        <family val="2"/>
        <scheme val="minor"/>
      </font>
      <numFmt numFmtId="0" formatCode="General"/>
      <fill>
        <patternFill patternType="none">
          <bgColor indexed="65"/>
        </patternFill>
      </fill>
      <alignment horizontal="general" vertical="bottom"/>
      <border outline="0">
        <left/>
        <right/>
        <top/>
        <bottom/>
      </border>
    </odxf>
    <n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left style="medium">
          <color rgb="FFFFFF00"/>
        </left>
        <right style="medium">
          <color rgb="FFFFFF00"/>
        </right>
        <top style="medium">
          <color indexed="64"/>
        </top>
        <bottom style="medium">
          <color indexed="64"/>
        </bottom>
      </border>
    </ndxf>
  </rcc>
  <rcc rId="5" sId="1" odxf="1" dxf="1" numFmtId="14">
    <nc r="OF147">
      <v>1.54E-2</v>
    </nc>
    <odxf>
      <font>
        <b val="0"/>
        <sz val="11"/>
        <color theme="1"/>
        <name val="Calibri"/>
        <family val="2"/>
        <scheme val="minor"/>
      </font>
      <numFmt numFmtId="0" formatCode="General"/>
      <fill>
        <patternFill patternType="none">
          <bgColor indexed="65"/>
        </patternFill>
      </fill>
      <alignment horizontal="general" vertical="bottom"/>
      <border outline="0">
        <left/>
        <right/>
        <top/>
        <bottom/>
      </border>
    </odxf>
    <n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left style="medium">
          <color rgb="FFFFFF00"/>
        </left>
        <right style="medium">
          <color rgb="FFFFFF00"/>
        </right>
        <top style="medium">
          <color indexed="64"/>
        </top>
        <bottom style="medium">
          <color rgb="FFFFFF00"/>
        </bottom>
      </border>
    </ndxf>
  </rcc>
  <rcc rId="6" sId="1" odxf="1" dxf="1" numFmtId="14">
    <nc r="OF148">
      <v>-2.9899999999999999E-2</v>
    </nc>
    <odxf>
      <font>
        <b val="0"/>
        <sz val="11"/>
        <color theme="1"/>
        <name val="Calibri"/>
        <family val="2"/>
        <scheme val="minor"/>
      </font>
      <numFmt numFmtId="0" formatCode="General"/>
      <fill>
        <patternFill patternType="none">
          <bgColor indexed="65"/>
        </patternFill>
      </fill>
      <alignment horizontal="general" vertical="bottom"/>
      <border outline="0">
        <left/>
        <right/>
        <top/>
        <bottom/>
      </border>
    </odxf>
    <n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left style="medium">
          <color rgb="FFFFFF00"/>
        </left>
        <right style="medium">
          <color rgb="FFFFFF00"/>
        </right>
        <top style="medium">
          <color indexed="64"/>
        </top>
        <bottom style="medium">
          <color indexed="64"/>
        </bottom>
      </border>
    </ndxf>
  </rcc>
  <rcc rId="7" sId="1" odxf="1" dxf="1" numFmtId="14">
    <nc r="OF149">
      <v>-3.5200000000000002E-2</v>
    </nc>
    <odxf>
      <font>
        <b val="0"/>
        <sz val="11"/>
        <color theme="1"/>
        <name val="Calibri"/>
        <family val="2"/>
        <scheme val="minor"/>
      </font>
      <numFmt numFmtId="0" formatCode="General"/>
      <fill>
        <patternFill patternType="none">
          <bgColor indexed="65"/>
        </patternFill>
      </fill>
      <alignment horizontal="general" vertical="bottom"/>
      <border outline="0">
        <left/>
        <right/>
        <top/>
        <bottom/>
      </border>
    </odxf>
    <n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left style="medium">
          <color rgb="FFFFFF00"/>
        </left>
        <right style="medium">
          <color rgb="FFFFFF00"/>
        </right>
        <top style="medium">
          <color indexed="64"/>
        </top>
        <bottom style="medium">
          <color indexed="64"/>
        </bottom>
      </border>
    </ndxf>
  </rcc>
  <rcc rId="8" sId="1" odxf="1" dxf="1" numFmtId="14">
    <nc r="OF150">
      <v>-4.7300000000000002E-2</v>
    </nc>
    <odxf>
      <font>
        <b val="0"/>
        <sz val="11"/>
        <color theme="1"/>
        <name val="Calibri"/>
        <family val="2"/>
        <scheme val="minor"/>
      </font>
      <numFmt numFmtId="0" formatCode="General"/>
      <fill>
        <patternFill patternType="none">
          <bgColor indexed="65"/>
        </patternFill>
      </fill>
      <alignment horizontal="general" vertical="bottom"/>
      <border outline="0">
        <left/>
        <right/>
        <top/>
        <bottom/>
      </border>
    </odxf>
    <n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left style="medium">
          <color rgb="FFFFFF00"/>
        </left>
        <right style="medium">
          <color rgb="FFFFFF00"/>
        </right>
        <top style="medium">
          <color indexed="64"/>
        </top>
        <bottom style="medium">
          <color indexed="64"/>
        </bottom>
      </border>
    </ndxf>
  </rcc>
  <rcc rId="9" sId="1" odxf="1" dxf="1" numFmtId="14">
    <nc r="OF151">
      <v>-6.3899999999999998E-2</v>
    </nc>
    <odxf>
      <font>
        <b val="0"/>
        <sz val="11"/>
        <color theme="1"/>
        <name val="Calibri"/>
        <family val="2"/>
        <scheme val="minor"/>
      </font>
      <numFmt numFmtId="0" formatCode="General"/>
      <fill>
        <patternFill patternType="none">
          <bgColor indexed="65"/>
        </patternFill>
      </fill>
      <alignment horizontal="general" vertical="bottom"/>
      <border outline="0">
        <left/>
        <right/>
        <top/>
        <bottom/>
      </border>
    </odxf>
    <n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left style="medium">
          <color rgb="FFFFFF00"/>
        </left>
        <right style="medium">
          <color rgb="FFFFFF00"/>
        </right>
        <top style="medium">
          <color indexed="64"/>
        </top>
        <bottom style="medium">
          <color rgb="FFFFFF00"/>
        </bottom>
      </border>
    </ndxf>
  </rcc>
  <rfmt sheetId="1" sqref="OF144" start="0" length="0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OF151" start="0" length="0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OF144:OF151" start="0" length="0">
    <dxf>
      <border>
        <right style="medium">
          <color indexed="64"/>
        </right>
      </border>
    </dxf>
  </rfmt>
  <rfmt sheetId="1" sqref="PT52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PT53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PT54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PT55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PT56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PT57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PT58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PT59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PU52" start="0" length="0">
    <dxf>
      <fill>
        <patternFill patternType="solid">
          <bgColor theme="5" tint="-0.249977111117893"/>
        </patternFill>
      </fill>
    </dxf>
  </rfmt>
  <rfmt sheetId="1" sqref="PU53" start="0" length="0">
    <dxf>
      <fill>
        <patternFill patternType="solid">
          <bgColor rgb="FFFFFF00"/>
        </patternFill>
      </fill>
    </dxf>
  </rfmt>
  <rfmt sheetId="1" sqref="PU54" start="0" length="0">
    <dxf>
      <fill>
        <patternFill patternType="solid">
          <bgColor theme="4" tint="-0.249977111117893"/>
        </patternFill>
      </fill>
    </dxf>
  </rfmt>
  <rfmt sheetId="1" sqref="PU55" start="0" length="0">
    <dxf>
      <fill>
        <patternFill patternType="solid">
          <bgColor rgb="FFFF0000"/>
        </patternFill>
      </fill>
    </dxf>
  </rfmt>
  <rfmt sheetId="1" sqref="PU56" start="0" length="0">
    <dxf>
      <fill>
        <patternFill patternType="solid">
          <bgColor theme="2"/>
        </patternFill>
      </fill>
    </dxf>
  </rfmt>
  <rfmt sheetId="1" sqref="PU57" start="0" length="0">
    <dxf>
      <fill>
        <patternFill patternType="solid">
          <bgColor rgb="FF7030A0"/>
        </patternFill>
      </fill>
    </dxf>
  </rfmt>
  <rfmt sheetId="1" sqref="PU58" start="0" length="0">
    <dxf>
      <fill>
        <patternFill patternType="solid">
          <bgColor rgb="FFC00000"/>
        </patternFill>
      </fill>
    </dxf>
  </rfmt>
  <rfmt sheetId="1" sqref="PU59" start="0" length="0">
    <dxf>
      <fill>
        <patternFill patternType="solid">
          <bgColor theme="5" tint="0.39997558519241921"/>
        </patternFill>
      </fill>
    </dxf>
  </rfmt>
  <rfmt sheetId="1" sqref="PV52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PV53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PV54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PV55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PV56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PV57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PV58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PV59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PW52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PX52" start="0" length="0">
    <dxf>
      <fill>
        <patternFill patternType="solid">
          <bgColor theme="5" tint="-0.249977111117893"/>
        </patternFill>
      </fill>
    </dxf>
  </rfmt>
  <rfmt sheetId="1" sqref="PY52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PW53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PX53" start="0" length="0">
    <dxf>
      <fill>
        <patternFill patternType="solid">
          <bgColor rgb="FFFFFF00"/>
        </patternFill>
      </fill>
    </dxf>
  </rfmt>
  <rfmt sheetId="1" sqref="PY53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PW54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PX54" start="0" length="0">
    <dxf>
      <fill>
        <patternFill patternType="solid">
          <bgColor theme="4" tint="-0.249977111117893"/>
        </patternFill>
      </fill>
    </dxf>
  </rfmt>
  <rfmt sheetId="1" sqref="PY54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PW55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PX55" start="0" length="0">
    <dxf>
      <fill>
        <patternFill patternType="solid">
          <bgColor rgb="FFFF0000"/>
        </patternFill>
      </fill>
    </dxf>
  </rfmt>
  <rfmt sheetId="1" sqref="PY55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PW56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PX56" start="0" length="0">
    <dxf>
      <fill>
        <patternFill patternType="solid">
          <bgColor theme="2"/>
        </patternFill>
      </fill>
    </dxf>
  </rfmt>
  <rfmt sheetId="1" sqref="PY56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PW57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PX57" start="0" length="0">
    <dxf>
      <fill>
        <patternFill patternType="solid">
          <bgColor rgb="FF7030A0"/>
        </patternFill>
      </fill>
    </dxf>
  </rfmt>
  <rfmt sheetId="1" sqref="PY57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PW58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PX58" start="0" length="0">
    <dxf>
      <fill>
        <patternFill patternType="solid">
          <bgColor rgb="FFC00000"/>
        </patternFill>
      </fill>
    </dxf>
  </rfmt>
  <rfmt sheetId="1" sqref="PY58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PW59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PX59" start="0" length="0">
    <dxf>
      <fill>
        <patternFill patternType="solid">
          <bgColor theme="5" tint="0.39997558519241921"/>
        </patternFill>
      </fill>
    </dxf>
  </rfmt>
  <rfmt sheetId="1" sqref="PY59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PZ52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QA52" start="0" length="0">
    <dxf>
      <fill>
        <patternFill patternType="solid">
          <bgColor theme="5" tint="-0.249977111117893"/>
        </patternFill>
      </fill>
    </dxf>
  </rfmt>
  <rfmt sheetId="1" sqref="QB52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PZ53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QA53" start="0" length="0">
    <dxf>
      <fill>
        <patternFill patternType="solid">
          <bgColor rgb="FFFFFF00"/>
        </patternFill>
      </fill>
    </dxf>
  </rfmt>
  <rfmt sheetId="1" sqref="QB53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PZ54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QA54" start="0" length="0">
    <dxf>
      <fill>
        <patternFill patternType="solid">
          <bgColor theme="4" tint="-0.249977111117893"/>
        </patternFill>
      </fill>
    </dxf>
  </rfmt>
  <rfmt sheetId="1" sqref="QB54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PZ55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QA55" start="0" length="0">
    <dxf>
      <fill>
        <patternFill patternType="solid">
          <bgColor rgb="FFFF0000"/>
        </patternFill>
      </fill>
    </dxf>
  </rfmt>
  <rfmt sheetId="1" sqref="QB55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PZ56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QA56" start="0" length="0">
    <dxf>
      <fill>
        <patternFill patternType="solid">
          <bgColor theme="2"/>
        </patternFill>
      </fill>
    </dxf>
  </rfmt>
  <rfmt sheetId="1" sqref="QB56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PZ57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QA57" start="0" length="0">
    <dxf>
      <fill>
        <patternFill patternType="solid">
          <bgColor rgb="FF7030A0"/>
        </patternFill>
      </fill>
    </dxf>
  </rfmt>
  <rfmt sheetId="1" sqref="QB57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PZ58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QA58" start="0" length="0">
    <dxf>
      <fill>
        <patternFill patternType="solid">
          <bgColor rgb="FFC00000"/>
        </patternFill>
      </fill>
    </dxf>
  </rfmt>
  <rfmt sheetId="1" sqref="QB58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PZ59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QA59" start="0" length="0">
    <dxf>
      <fill>
        <patternFill patternType="solid">
          <bgColor theme="5" tint="0.39997558519241921"/>
        </patternFill>
      </fill>
    </dxf>
  </rfmt>
  <rfmt sheetId="1" sqref="QB59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QC52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QD52" start="0" length="0">
    <dxf>
      <fill>
        <patternFill patternType="solid">
          <bgColor theme="5" tint="-0.249977111117893"/>
        </patternFill>
      </fill>
    </dxf>
  </rfmt>
  <rfmt sheetId="1" sqref="QE52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QC53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QD53" start="0" length="0">
    <dxf>
      <fill>
        <patternFill patternType="solid">
          <bgColor rgb="FFFFFF00"/>
        </patternFill>
      </fill>
    </dxf>
  </rfmt>
  <rfmt sheetId="1" sqref="QE53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QC54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QD54" start="0" length="0">
    <dxf>
      <fill>
        <patternFill patternType="solid">
          <bgColor theme="4" tint="-0.249977111117893"/>
        </patternFill>
      </fill>
    </dxf>
  </rfmt>
  <rfmt sheetId="1" sqref="QE54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QC55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QD55" start="0" length="0">
    <dxf>
      <fill>
        <patternFill patternType="solid">
          <bgColor rgb="FFFF0000"/>
        </patternFill>
      </fill>
    </dxf>
  </rfmt>
  <rfmt sheetId="1" sqref="QE55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QC56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QD56" start="0" length="0">
    <dxf>
      <fill>
        <patternFill patternType="solid">
          <bgColor theme="2"/>
        </patternFill>
      </fill>
    </dxf>
  </rfmt>
  <rfmt sheetId="1" sqref="QE56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QC57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QD57" start="0" length="0">
    <dxf>
      <fill>
        <patternFill patternType="solid">
          <bgColor rgb="FF7030A0"/>
        </patternFill>
      </fill>
    </dxf>
  </rfmt>
  <rfmt sheetId="1" sqref="QE57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QC58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QD58" start="0" length="0">
    <dxf>
      <fill>
        <patternFill patternType="solid">
          <bgColor rgb="FFC00000"/>
        </patternFill>
      </fill>
    </dxf>
  </rfmt>
  <rfmt sheetId="1" sqref="QE58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QC59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QD59" start="0" length="0">
    <dxf>
      <fill>
        <patternFill patternType="solid">
          <bgColor theme="5" tint="0.39997558519241921"/>
        </patternFill>
      </fill>
    </dxf>
  </rfmt>
  <rfmt sheetId="1" sqref="QE59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QF52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QG52" start="0" length="0">
    <dxf>
      <fill>
        <patternFill patternType="solid">
          <bgColor theme="5" tint="-0.249977111117893"/>
        </patternFill>
      </fill>
    </dxf>
  </rfmt>
  <rfmt sheetId="1" sqref="QH52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QF53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QG53" start="0" length="0">
    <dxf>
      <fill>
        <patternFill patternType="solid">
          <bgColor rgb="FFFFFF00"/>
        </patternFill>
      </fill>
    </dxf>
  </rfmt>
  <rfmt sheetId="1" sqref="QH53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QF54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QG54" start="0" length="0">
    <dxf>
      <fill>
        <patternFill patternType="solid">
          <bgColor theme="4" tint="-0.249977111117893"/>
        </patternFill>
      </fill>
    </dxf>
  </rfmt>
  <rfmt sheetId="1" sqref="QH54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QF55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QG55" start="0" length="0">
    <dxf>
      <fill>
        <patternFill patternType="solid">
          <bgColor rgb="FFFF0000"/>
        </patternFill>
      </fill>
    </dxf>
  </rfmt>
  <rfmt sheetId="1" sqref="QH55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QF56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QG56" start="0" length="0">
    <dxf>
      <fill>
        <patternFill patternType="solid">
          <bgColor theme="2"/>
        </patternFill>
      </fill>
    </dxf>
  </rfmt>
  <rfmt sheetId="1" sqref="QH56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QF57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QG57" start="0" length="0">
    <dxf>
      <fill>
        <patternFill patternType="solid">
          <bgColor rgb="FF7030A0"/>
        </patternFill>
      </fill>
    </dxf>
  </rfmt>
  <rfmt sheetId="1" sqref="QH57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QF58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QG58" start="0" length="0">
    <dxf>
      <fill>
        <patternFill patternType="solid">
          <bgColor rgb="FFC00000"/>
        </patternFill>
      </fill>
    </dxf>
  </rfmt>
  <rfmt sheetId="1" sqref="QH58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QF59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QG59" start="0" length="0">
    <dxf>
      <fill>
        <patternFill patternType="solid">
          <bgColor theme="5" tint="0.39997558519241921"/>
        </patternFill>
      </fill>
    </dxf>
  </rfmt>
  <rfmt sheetId="1" sqref="QH59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PT99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PT100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PT101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PT102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PT104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PT105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PT103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PT106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PU99" start="0" length="0">
    <dxf>
      <fill>
        <patternFill patternType="solid">
          <bgColor theme="5" tint="-0.249977111117893"/>
        </patternFill>
      </fill>
    </dxf>
  </rfmt>
  <rfmt sheetId="1" sqref="PU100" start="0" length="0">
    <dxf>
      <fill>
        <patternFill patternType="solid">
          <bgColor theme="2"/>
        </patternFill>
      </fill>
    </dxf>
  </rfmt>
  <rfmt sheetId="1" sqref="PU101" start="0" length="0">
    <dxf>
      <fill>
        <patternFill patternType="solid">
          <bgColor rgb="FFFF0000"/>
        </patternFill>
      </fill>
    </dxf>
  </rfmt>
  <rfmt sheetId="1" sqref="PU102" start="0" length="0">
    <dxf>
      <fill>
        <patternFill patternType="solid">
          <bgColor rgb="FF7030A0"/>
        </patternFill>
      </fill>
    </dxf>
  </rfmt>
  <rfmt sheetId="1" sqref="PU104" start="0" length="0">
    <dxf>
      <fill>
        <patternFill patternType="solid">
          <bgColor rgb="FFFFFF00"/>
        </patternFill>
      </fill>
    </dxf>
  </rfmt>
  <rfmt sheetId="1" sqref="PU105" start="0" length="0">
    <dxf>
      <fill>
        <patternFill patternType="solid">
          <bgColor theme="4" tint="-0.249977111117893"/>
        </patternFill>
      </fill>
    </dxf>
  </rfmt>
  <rfmt sheetId="1" sqref="PU103" start="0" length="0">
    <dxf>
      <fill>
        <patternFill patternType="solid">
          <bgColor rgb="FFC00000"/>
        </patternFill>
      </fill>
    </dxf>
  </rfmt>
  <rfmt sheetId="1" sqref="PU106" start="0" length="0">
    <dxf>
      <fill>
        <patternFill patternType="solid">
          <bgColor theme="5" tint="0.39997558519241921"/>
        </patternFill>
      </fill>
    </dxf>
  </rfmt>
  <rfmt sheetId="1" sqref="PV99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PV100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PV101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PV102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PV104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PV105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PV103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PV106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PW99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PX99" start="0" length="0">
    <dxf>
      <fill>
        <patternFill patternType="solid">
          <bgColor theme="5" tint="-0.249977111117893"/>
        </patternFill>
      </fill>
    </dxf>
  </rfmt>
  <rfmt sheetId="1" sqref="PY99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PW100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PX100" start="0" length="0">
    <dxf>
      <fill>
        <patternFill patternType="solid">
          <bgColor theme="2"/>
        </patternFill>
      </fill>
    </dxf>
  </rfmt>
  <rfmt sheetId="1" sqref="PY100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PW101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PX101" start="0" length="0">
    <dxf>
      <fill>
        <patternFill patternType="solid">
          <bgColor rgb="FFFF0000"/>
        </patternFill>
      </fill>
    </dxf>
  </rfmt>
  <rfmt sheetId="1" sqref="PY101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PW102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PX102" start="0" length="0">
    <dxf>
      <fill>
        <patternFill patternType="solid">
          <bgColor rgb="FF7030A0"/>
        </patternFill>
      </fill>
    </dxf>
  </rfmt>
  <rfmt sheetId="1" sqref="PY102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PW104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PX104" start="0" length="0">
    <dxf>
      <fill>
        <patternFill patternType="solid">
          <bgColor rgb="FFFFFF00"/>
        </patternFill>
      </fill>
    </dxf>
  </rfmt>
  <rfmt sheetId="1" sqref="PY104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PW105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PX105" start="0" length="0">
    <dxf>
      <fill>
        <patternFill patternType="solid">
          <bgColor theme="4" tint="-0.249977111117893"/>
        </patternFill>
      </fill>
    </dxf>
  </rfmt>
  <rfmt sheetId="1" sqref="PY105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PW103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PX103" start="0" length="0">
    <dxf>
      <fill>
        <patternFill patternType="solid">
          <bgColor rgb="FFC00000"/>
        </patternFill>
      </fill>
    </dxf>
  </rfmt>
  <rfmt sheetId="1" sqref="PY103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PW106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PX106" start="0" length="0">
    <dxf>
      <fill>
        <patternFill patternType="solid">
          <bgColor theme="5" tint="0.39997558519241921"/>
        </patternFill>
      </fill>
    </dxf>
  </rfmt>
  <rfmt sheetId="1" sqref="PY106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PZ99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QA99" start="0" length="0">
    <dxf>
      <fill>
        <patternFill patternType="solid">
          <bgColor theme="5" tint="-0.249977111117893"/>
        </patternFill>
      </fill>
    </dxf>
  </rfmt>
  <rfmt sheetId="1" sqref="QB99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PZ100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QA100" start="0" length="0">
    <dxf>
      <fill>
        <patternFill patternType="solid">
          <bgColor theme="2"/>
        </patternFill>
      </fill>
    </dxf>
  </rfmt>
  <rfmt sheetId="1" sqref="QB100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PZ101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QA101" start="0" length="0">
    <dxf>
      <fill>
        <patternFill patternType="solid">
          <bgColor rgb="FFFF0000"/>
        </patternFill>
      </fill>
    </dxf>
  </rfmt>
  <rfmt sheetId="1" sqref="QB101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PZ102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QA102" start="0" length="0">
    <dxf>
      <fill>
        <patternFill patternType="solid">
          <bgColor rgb="FF7030A0"/>
        </patternFill>
      </fill>
    </dxf>
  </rfmt>
  <rfmt sheetId="1" sqref="QB102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PZ104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QA104" start="0" length="0">
    <dxf>
      <fill>
        <patternFill patternType="solid">
          <bgColor rgb="FFFFFF00"/>
        </patternFill>
      </fill>
    </dxf>
  </rfmt>
  <rfmt sheetId="1" sqref="QB104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PZ105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QA105" start="0" length="0">
    <dxf>
      <fill>
        <patternFill patternType="solid">
          <bgColor theme="4" tint="-0.249977111117893"/>
        </patternFill>
      </fill>
    </dxf>
  </rfmt>
  <rfmt sheetId="1" sqref="QB105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PZ103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QA103" start="0" length="0">
    <dxf>
      <fill>
        <patternFill patternType="solid">
          <bgColor rgb="FFC00000"/>
        </patternFill>
      </fill>
    </dxf>
  </rfmt>
  <rfmt sheetId="1" sqref="QB103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PZ106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QA106" start="0" length="0">
    <dxf>
      <fill>
        <patternFill patternType="solid">
          <bgColor theme="5" tint="0.39997558519241921"/>
        </patternFill>
      </fill>
    </dxf>
  </rfmt>
  <rfmt sheetId="1" sqref="QB106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QC99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QD99" start="0" length="0">
    <dxf>
      <fill>
        <patternFill patternType="solid">
          <bgColor theme="5" tint="-0.249977111117893"/>
        </patternFill>
      </fill>
    </dxf>
  </rfmt>
  <rfmt sheetId="1" sqref="QE99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QC100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QD100" start="0" length="0">
    <dxf>
      <fill>
        <patternFill patternType="solid">
          <bgColor theme="2"/>
        </patternFill>
      </fill>
    </dxf>
  </rfmt>
  <rfmt sheetId="1" sqref="QE100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QC101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QD101" start="0" length="0">
    <dxf>
      <fill>
        <patternFill patternType="solid">
          <bgColor rgb="FFFF0000"/>
        </patternFill>
      </fill>
    </dxf>
  </rfmt>
  <rfmt sheetId="1" sqref="QE101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QC102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QD102" start="0" length="0">
    <dxf>
      <fill>
        <patternFill patternType="solid">
          <bgColor rgb="FF7030A0"/>
        </patternFill>
      </fill>
    </dxf>
  </rfmt>
  <rfmt sheetId="1" sqref="QE102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QC104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QD104" start="0" length="0">
    <dxf>
      <fill>
        <patternFill patternType="solid">
          <bgColor rgb="FFFFFF00"/>
        </patternFill>
      </fill>
    </dxf>
  </rfmt>
  <rfmt sheetId="1" sqref="QE104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QC105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QD105" start="0" length="0">
    <dxf>
      <fill>
        <patternFill patternType="solid">
          <bgColor theme="4" tint="-0.249977111117893"/>
        </patternFill>
      </fill>
    </dxf>
  </rfmt>
  <rfmt sheetId="1" sqref="QE105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QC103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QD103" start="0" length="0">
    <dxf>
      <fill>
        <patternFill patternType="solid">
          <bgColor rgb="FFC00000"/>
        </patternFill>
      </fill>
    </dxf>
  </rfmt>
  <rfmt sheetId="1" sqref="QE103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QC106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QD106" start="0" length="0">
    <dxf>
      <fill>
        <patternFill patternType="solid">
          <bgColor theme="5" tint="0.39997558519241921"/>
        </patternFill>
      </fill>
    </dxf>
  </rfmt>
  <rfmt sheetId="1" sqref="QE106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QF99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QG99" start="0" length="0">
    <dxf>
      <fill>
        <patternFill patternType="solid">
          <bgColor theme="5" tint="-0.249977111117893"/>
        </patternFill>
      </fill>
    </dxf>
  </rfmt>
  <rfmt sheetId="1" sqref="QH99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QF100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QG100" start="0" length="0">
    <dxf>
      <fill>
        <patternFill patternType="solid">
          <bgColor theme="2"/>
        </patternFill>
      </fill>
    </dxf>
  </rfmt>
  <rfmt sheetId="1" sqref="QH100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QF101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QG101" start="0" length="0">
    <dxf>
      <fill>
        <patternFill patternType="solid">
          <bgColor rgb="FFFF0000"/>
        </patternFill>
      </fill>
    </dxf>
  </rfmt>
  <rfmt sheetId="1" sqref="QH101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QF102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QG102" start="0" length="0">
    <dxf>
      <fill>
        <patternFill patternType="solid">
          <bgColor rgb="FF7030A0"/>
        </patternFill>
      </fill>
    </dxf>
  </rfmt>
  <rfmt sheetId="1" sqref="QH102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QF104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QG104" start="0" length="0">
    <dxf>
      <fill>
        <patternFill patternType="solid">
          <bgColor rgb="FFFFFF00"/>
        </patternFill>
      </fill>
    </dxf>
  </rfmt>
  <rfmt sheetId="1" sqref="QH104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QF105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QG105" start="0" length="0">
    <dxf>
      <fill>
        <patternFill patternType="solid">
          <bgColor theme="4" tint="-0.249977111117893"/>
        </patternFill>
      </fill>
    </dxf>
  </rfmt>
  <rfmt sheetId="1" sqref="QH105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QF103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QG103" start="0" length="0">
    <dxf>
      <fill>
        <patternFill patternType="solid">
          <bgColor rgb="FFC00000"/>
        </patternFill>
      </fill>
    </dxf>
  </rfmt>
  <rfmt sheetId="1" sqref="QH103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QF106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QG106" start="0" length="0">
    <dxf>
      <fill>
        <patternFill patternType="solid">
          <bgColor theme="5" tint="0.39997558519241921"/>
        </patternFill>
      </fill>
    </dxf>
  </rfmt>
  <rfmt sheetId="1" sqref="QH106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cc rId="10" sId="1" xfDxf="1" dxf="1" numFmtId="14">
    <nc r="PU2">
      <v>-2.9999999999999997E-4</v>
    </nc>
    <ndxf>
      <numFmt numFmtId="14" formatCode="0.00%"/>
    </ndxf>
  </rcc>
  <rcc rId="11" sId="1" xfDxf="1" dxf="1" numFmtId="14">
    <nc r="PU3">
      <v>1E-4</v>
    </nc>
    <ndxf>
      <numFmt numFmtId="14" formatCode="0.00%"/>
    </ndxf>
  </rcc>
  <rcc rId="12" sId="1" xfDxf="1" dxf="1" numFmtId="14">
    <nc r="PU4">
      <v>-6.9999999999999999E-4</v>
    </nc>
    <ndxf>
      <numFmt numFmtId="14" formatCode="0.00%"/>
    </ndxf>
  </rcc>
  <rcc rId="13" sId="1" xfDxf="1" dxf="1" numFmtId="14">
    <nc r="PU5">
      <v>-1.4E-3</v>
    </nc>
    <ndxf>
      <numFmt numFmtId="14" formatCode="0.00%"/>
    </ndxf>
  </rcc>
  <rcc rId="14" sId="1" xfDxf="1" dxf="1" numFmtId="14">
    <nc r="PU6">
      <v>1E-3</v>
    </nc>
    <ndxf>
      <numFmt numFmtId="14" formatCode="0.00%"/>
    </ndxf>
  </rcc>
  <rcc rId="15" sId="1" xfDxf="1" dxf="1" numFmtId="14">
    <nc r="PU7">
      <v>2.8E-3</v>
    </nc>
    <ndxf>
      <numFmt numFmtId="14" formatCode="0.00%"/>
    </ndxf>
  </rcc>
  <rcc rId="16" sId="1" xfDxf="1" dxf="1" numFmtId="14">
    <nc r="PU8">
      <v>0</v>
    </nc>
    <ndxf>
      <numFmt numFmtId="14" formatCode="0.00%"/>
    </ndxf>
  </rcc>
  <rcc rId="17" sId="1" xfDxf="1" dxf="1" numFmtId="14">
    <nc r="PU10">
      <v>2.0000000000000001E-4</v>
    </nc>
    <ndxf>
      <numFmt numFmtId="14" formatCode="0.00%"/>
    </ndxf>
  </rcc>
  <rcc rId="18" sId="1" xfDxf="1" dxf="1" numFmtId="14">
    <nc r="PU11">
      <v>-1E-3</v>
    </nc>
    <ndxf>
      <numFmt numFmtId="14" formatCode="0.00%"/>
    </ndxf>
  </rcc>
  <rcc rId="19" sId="1" xfDxf="1" dxf="1" numFmtId="14">
    <nc r="PU12">
      <v>-1.5E-3</v>
    </nc>
    <ndxf>
      <numFmt numFmtId="14" formatCode="0.00%"/>
    </ndxf>
  </rcc>
  <rcc rId="20" sId="1" xfDxf="1" dxf="1" numFmtId="14">
    <nc r="PU13">
      <v>-5.9999999999999995E-4</v>
    </nc>
    <ndxf>
      <numFmt numFmtId="14" formatCode="0.00%"/>
    </ndxf>
  </rcc>
  <rcc rId="21" sId="1" xfDxf="1" dxf="1" numFmtId="14">
    <nc r="PU14">
      <v>-2.2000000000000001E-3</v>
    </nc>
    <ndxf>
      <numFmt numFmtId="14" formatCode="0.00%"/>
    </ndxf>
  </rcc>
  <rcc rId="22" sId="1" xfDxf="1" dxf="1" numFmtId="14">
    <nc r="PU15">
      <v>-2.9999999999999997E-4</v>
    </nc>
    <ndxf>
      <numFmt numFmtId="14" formatCode="0.00%"/>
    </ndxf>
  </rcc>
  <rcc rId="23" sId="1" xfDxf="1" dxf="1" numFmtId="14">
    <nc r="PU17">
      <v>-5.9999999999999995E-4</v>
    </nc>
    <ndxf>
      <numFmt numFmtId="14" formatCode="0.00%"/>
    </ndxf>
  </rcc>
  <rcc rId="24" sId="1" xfDxf="1" dxf="1" numFmtId="14">
    <nc r="PU18">
      <v>-8.0000000000000004E-4</v>
    </nc>
    <ndxf>
      <numFmt numFmtId="14" formatCode="0.00%"/>
    </ndxf>
  </rcc>
  <rcc rId="25" sId="1" xfDxf="1" dxf="1" numFmtId="14">
    <nc r="PU19">
      <v>-5.9999999999999995E-4</v>
    </nc>
    <ndxf>
      <numFmt numFmtId="14" formatCode="0.00%"/>
    </ndxf>
  </rcc>
  <rcc rId="26" sId="1" xfDxf="1" dxf="1" numFmtId="14">
    <nc r="PU20">
      <v>-2.0999999999999999E-3</v>
    </nc>
    <ndxf>
      <numFmt numFmtId="14" formatCode="0.00%"/>
    </ndxf>
  </rcc>
  <rcc rId="27" sId="1" xfDxf="1" dxf="1" numFmtId="14">
    <nc r="PU21">
      <v>0</v>
    </nc>
    <ndxf>
      <numFmt numFmtId="14" formatCode="0.00%"/>
    </ndxf>
  </rcc>
  <rcc rId="28" sId="1" xfDxf="1" dxf="1" numFmtId="14">
    <nc r="PU23">
      <v>4.0000000000000002E-4</v>
    </nc>
    <ndxf>
      <numFmt numFmtId="14" formatCode="0.00%"/>
    </ndxf>
  </rcc>
  <rcc rId="29" sId="1" xfDxf="1" dxf="1" numFmtId="14">
    <nc r="PU24">
      <v>2.9999999999999997E-4</v>
    </nc>
    <ndxf>
      <numFmt numFmtId="14" formatCode="0.00%"/>
    </ndxf>
  </rcc>
  <rcc rId="30" sId="1" xfDxf="1" dxf="1" numFmtId="14">
    <nc r="PU25">
      <v>2E-3</v>
    </nc>
    <ndxf>
      <numFmt numFmtId="14" formatCode="0.00%"/>
    </ndxf>
  </rcc>
  <rcc rId="31" sId="1" xfDxf="1" dxf="1" numFmtId="14">
    <nc r="PU26">
      <v>-5.0000000000000001E-4</v>
    </nc>
    <ndxf>
      <numFmt numFmtId="14" formatCode="0.00%"/>
    </ndxf>
  </rcc>
  <rcc rId="32" sId="1" xfDxf="1" dxf="1" numFmtId="14">
    <nc r="PU28">
      <v>-4.0000000000000002E-4</v>
    </nc>
    <ndxf>
      <numFmt numFmtId="14" formatCode="0.00%"/>
    </ndxf>
  </rcc>
  <rcc rId="33" sId="1" xfDxf="1" dxf="1" numFmtId="14">
    <nc r="PU29">
      <v>-5.9999999999999995E-4</v>
    </nc>
    <ndxf>
      <numFmt numFmtId="14" formatCode="0.00%"/>
    </ndxf>
  </rcc>
  <rcc rId="34" sId="1" xfDxf="1" dxf="1" numFmtId="14">
    <nc r="PU30">
      <v>6.9999999999999999E-4</v>
    </nc>
    <ndxf>
      <numFmt numFmtId="14" formatCode="0.00%"/>
    </ndxf>
  </rcc>
  <rcc rId="35" sId="1" xfDxf="1" dxf="1" numFmtId="14">
    <nc r="PU32">
      <v>1.5E-3</v>
    </nc>
    <ndxf>
      <numFmt numFmtId="14" formatCode="0.00%"/>
    </ndxf>
  </rcc>
  <rcc rId="36" sId="1" xfDxf="1" dxf="1" numFmtId="14">
    <nc r="PU33">
      <v>2.8E-3</v>
    </nc>
    <ndxf>
      <numFmt numFmtId="14" formatCode="0.00%"/>
    </ndxf>
  </rcc>
  <rcc rId="37" sId="1" xfDxf="1" dxf="1" numFmtId="14">
    <nc r="PU35">
      <v>-1.1000000000000001E-3</v>
    </nc>
    <ndxf>
      <numFmt numFmtId="14" formatCode="0.00%"/>
    </ndxf>
  </rcc>
  <rcc rId="38" sId="1" numFmtId="14">
    <nc r="PT52">
      <v>0.20979999999999999</v>
    </nc>
  </rcc>
  <rcc rId="39" sId="1" numFmtId="14">
    <nc r="PT53">
      <v>5.5399999999999998E-2</v>
    </nc>
  </rcc>
  <rcc rId="40" sId="1" numFmtId="14">
    <nc r="PT54">
      <v>4.4499999999999998E-2</v>
    </nc>
  </rcc>
  <rcc rId="41" sId="1" numFmtId="14">
    <nc r="PT55">
      <v>4.4200000000000003E-2</v>
    </nc>
  </rcc>
  <rcc rId="42" sId="1" numFmtId="14">
    <nc r="PT56">
      <v>3.0999999999999999E-3</v>
    </nc>
  </rcc>
  <rcc rId="43" sId="1" numFmtId="14">
    <nc r="PT57">
      <v>-8.8200000000000001E-2</v>
    </nc>
  </rcc>
  <rcc rId="44" sId="1" numFmtId="14">
    <nc r="PT58">
      <v>-9.2799999999999994E-2</v>
    </nc>
  </rcc>
  <rcc rId="45" sId="1" numFmtId="14">
    <nc r="PT59">
      <v>-0.17599999999999999</v>
    </nc>
  </rcc>
  <rm rId="46" sheetId="1" source="PU72:PU79" destination="PX72:PX79" sourceSheetId="1">
    <rfmt sheetId="1" sqref="PX76" start="0" length="0">
      <dxf/>
    </rfmt>
  </rm>
  <rfmt sheetId="1" sqref="PT7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T7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T75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T7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T7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T6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T7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T6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cc rId="47" sId="1" numFmtId="14">
    <nc r="PT68">
      <v>-4.1999999999999997E-3</v>
    </nc>
  </rcc>
  <rcc rId="48" sId="1" numFmtId="14">
    <nc r="PT69">
      <v>-5.7000000000000002E-3</v>
    </nc>
  </rcc>
  <rcc rId="49" sId="1" numFmtId="14">
    <nc r="PT70">
      <v>-5.7000000000000002E-3</v>
    </nc>
  </rcc>
  <rcc rId="50" sId="1" numFmtId="14">
    <nc r="PT71">
      <v>2.2000000000000001E-3</v>
    </nc>
  </rcc>
  <rcc rId="51" sId="1" numFmtId="14">
    <nc r="PT72">
      <v>-4.7999999999999996E-3</v>
    </nc>
  </rcc>
  <rcc rId="52" sId="1" numFmtId="14">
    <nc r="PT73">
      <v>3.3E-3</v>
    </nc>
  </rcc>
  <rcc rId="53" sId="1" numFmtId="14">
    <nc r="PT74">
      <v>8.9999999999999998E-4</v>
    </nc>
  </rcc>
  <rcc rId="54" sId="1" numFmtId="14">
    <nc r="PT75">
      <v>1.4E-2</v>
    </nc>
  </rcc>
  <rm rId="55" sheetId="1" source="PT68:PT75" destination="PT69:PT76" sourceSheetId="1">
    <rfmt sheetId="1" sqref="PT76" start="0" length="0">
      <dxf/>
    </rfmt>
  </rm>
  <rm rId="56" sheetId="1" source="PT76" destination="PT68" sourceSheetId="1"/>
  <rm rId="57" sheetId="1" source="PT70:PT71" destination="PT76:PT77" sourceSheetId="1">
    <rfmt sheetId="1" sqref="PT76" start="0" length="0">
      <dxf/>
    </rfmt>
  </rm>
  <rm rId="58" sheetId="1" source="PT69" destination="PT71" sourceSheetId="1"/>
  <rm rId="59" sheetId="1" source="PT74" destination="PT69" sourceSheetId="1"/>
  <rm rId="60" sheetId="1" source="PT72" destination="PT70" sourceSheetId="1"/>
  <rm rId="61" sheetId="1" source="PT75" destination="PT74" sourceSheetId="1"/>
  <rm rId="62" sheetId="1" source="PT71" destination="PT72" sourceSheetId="1"/>
  <rm rId="63" sheetId="1" source="PT74" destination="PT71" sourceSheetId="1"/>
  <rm rId="64" sheetId="1" source="PT76:PT77" destination="PT74:PT75" sourceSheetId="1"/>
  <rfmt sheetId="1" sqref="PQ67:PS67" start="0" length="0">
    <dxf>
      <border>
        <top style="medium">
          <color rgb="FFFFFF00"/>
        </top>
      </border>
    </dxf>
  </rfmt>
  <rfmt sheetId="1" sqref="PS67:PS75" start="0" length="0">
    <dxf>
      <border>
        <right style="medium">
          <color rgb="FFFFFF00"/>
        </right>
      </border>
    </dxf>
  </rfmt>
  <rfmt sheetId="1" sqref="PQ75:PS75" start="0" length="0">
    <dxf>
      <border>
        <bottom style="medium">
          <color rgb="FFFFFF00"/>
        </bottom>
      </border>
    </dxf>
  </rfmt>
  <rcc rId="65" sId="1" odxf="1" dxf="1" numFmtId="14">
    <nc r="PT61">
      <v>1.4E-2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C00000"/>
        </patternFill>
      </fill>
      <border outline="0">
        <left/>
      </border>
    </ndxf>
  </rcc>
  <rcc rId="66" sId="1" odxf="1" dxf="1" numFmtId="14">
    <nc r="PT62">
      <v>-5.7000000000000002E-3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FFFF00"/>
        </patternFill>
      </fill>
      <border outline="0">
        <left/>
      </border>
    </ndxf>
  </rcc>
  <rfmt sheetId="1" sqref="PQ49:PS49" start="0" length="0">
    <dxf>
      <border>
        <top style="medium">
          <color rgb="FFFFFF00"/>
        </top>
      </border>
    </dxf>
  </rfmt>
  <rfmt sheetId="1" sqref="PS49:PS59" start="0" length="0">
    <dxf>
      <border>
        <right style="medium">
          <color rgb="FFFFFF00"/>
        </right>
      </border>
    </dxf>
  </rfmt>
  <rfmt sheetId="1" sqref="PQ59:PS59" start="0" length="0">
    <dxf>
      <border>
        <bottom style="medium">
          <color rgb="FFFFFF00"/>
        </bottom>
      </border>
    </dxf>
  </rfmt>
  <rcc rId="67" sId="1">
    <nc r="PT60">
      <v>-3.64</v>
    </nc>
  </rcc>
  <rcc rId="68" sId="1" numFmtId="14">
    <nc r="PT99">
      <v>6.9099999999999995E-2</v>
    </nc>
  </rcc>
  <rcc rId="69" sId="1" numFmtId="14">
    <nc r="PT100">
      <v>5.8999999999999997E-2</v>
    </nc>
  </rcc>
  <rcc rId="70" sId="1" numFmtId="14">
    <nc r="PT101">
      <v>2.4500000000000001E-2</v>
    </nc>
  </rcc>
  <rcc rId="71" sId="1" numFmtId="14">
    <nc r="PT102">
      <v>1.8700000000000001E-2</v>
    </nc>
  </rcc>
  <rcc rId="72" sId="1" numFmtId="14">
    <nc r="PT103">
      <v>-3.56E-2</v>
    </nc>
  </rcc>
  <rcc rId="73" sId="1" numFmtId="14">
    <nc r="PT104">
      <v>-3.9399999999999998E-2</v>
    </nc>
  </rcc>
  <rcc rId="74" sId="1" numFmtId="14">
    <nc r="PT105">
      <v>-3.3300000000000003E-2</v>
    </nc>
  </rcc>
  <rcc rId="75" sId="1" numFmtId="14">
    <nc r="PT106">
      <v>-6.3E-2</v>
    </nc>
  </rcc>
  <rm rId="76" sheetId="1" source="PT104:QH104" destination="PT115:QH115" sourceSheetId="1"/>
  <rm rId="77" sheetId="1" source="PT103:QH103" destination="PT104:QH104" sourceSheetId="1">
    <rfmt sheetId="1" sqref="PT104" start="0" length="0">
      <dxf>
        <fill>
          <patternFill patternType="solid">
            <bgColor theme="1" tint="0.249977111117893"/>
          </patternFill>
        </fill>
      </dxf>
    </rfmt>
    <rfmt sheetId="1" sqref="PU104" start="0" length="0">
      <dxf>
        <fill>
          <patternFill patternType="solid">
            <bgColor theme="1" tint="0.249977111117893"/>
          </patternFill>
        </fill>
      </dxf>
    </rfmt>
    <rfmt sheetId="1" sqref="PV104" start="0" length="0">
      <dxf>
        <fill>
          <patternFill patternType="solid">
            <bgColor theme="1" tint="0.249977111117893"/>
          </patternFill>
        </fill>
      </dxf>
    </rfmt>
    <rfmt sheetId="1" sqref="PW104" start="0" length="0">
      <dxf>
        <fill>
          <patternFill patternType="solid">
            <bgColor theme="1" tint="0.249977111117893"/>
          </patternFill>
        </fill>
      </dxf>
    </rfmt>
    <rfmt sheetId="1" sqref="PX104" start="0" length="0">
      <dxf>
        <fill>
          <patternFill patternType="solid">
            <bgColor theme="1" tint="0.249977111117893"/>
          </patternFill>
        </fill>
      </dxf>
    </rfmt>
    <rfmt sheetId="1" sqref="PY104" start="0" length="0">
      <dxf>
        <fill>
          <patternFill patternType="solid">
            <bgColor theme="1" tint="0.249977111117893"/>
          </patternFill>
        </fill>
      </dxf>
    </rfmt>
    <rfmt sheetId="1" sqref="PZ104" start="0" length="0">
      <dxf>
        <fill>
          <patternFill patternType="solid">
            <bgColor theme="1" tint="0.249977111117893"/>
          </patternFill>
        </fill>
      </dxf>
    </rfmt>
    <rfmt sheetId="1" sqref="QA104" start="0" length="0">
      <dxf>
        <fill>
          <patternFill patternType="solid">
            <bgColor theme="1" tint="0.249977111117893"/>
          </patternFill>
        </fill>
      </dxf>
    </rfmt>
    <rfmt sheetId="1" sqref="QB104" start="0" length="0">
      <dxf>
        <fill>
          <patternFill patternType="solid">
            <bgColor theme="1" tint="0.249977111117893"/>
          </patternFill>
        </fill>
      </dxf>
    </rfmt>
    <rfmt sheetId="1" sqref="QC104" start="0" length="0">
      <dxf>
        <fill>
          <patternFill patternType="solid">
            <bgColor theme="1" tint="0.249977111117893"/>
          </patternFill>
        </fill>
      </dxf>
    </rfmt>
    <rfmt sheetId="1" sqref="QD104" start="0" length="0">
      <dxf>
        <fill>
          <patternFill patternType="solid">
            <bgColor theme="1" tint="0.249977111117893"/>
          </patternFill>
        </fill>
      </dxf>
    </rfmt>
    <rfmt sheetId="1" sqref="QE104" start="0" length="0">
      <dxf>
        <fill>
          <patternFill patternType="solid">
            <bgColor theme="1" tint="0.249977111117893"/>
          </patternFill>
        </fill>
      </dxf>
    </rfmt>
    <rfmt sheetId="1" sqref="QF104" start="0" length="0">
      <dxf>
        <fill>
          <patternFill patternType="solid">
            <bgColor theme="1" tint="0.249977111117893"/>
          </patternFill>
        </fill>
      </dxf>
    </rfmt>
    <rfmt sheetId="1" sqref="QG104" start="0" length="0">
      <dxf>
        <fill>
          <patternFill patternType="solid">
            <bgColor theme="1" tint="0.249977111117893"/>
          </patternFill>
        </fill>
      </dxf>
    </rfmt>
    <rfmt sheetId="1" sqref="QH104" start="0" length="0">
      <dxf>
        <fill>
          <patternFill patternType="solid">
            <bgColor theme="1" tint="0.249977111117893"/>
          </patternFill>
        </fill>
      </dxf>
    </rfmt>
  </rm>
  <rm rId="78" sheetId="1" source="PT105:QH105" destination="PT103:QH103" sourceSheetId="1"/>
  <rm rId="79" sheetId="1" source="PT115:QH115" destination="PT105:QH105" sourceSheetId="1"/>
  <rcc rId="80" sId="1" odxf="1" dxf="1" numFmtId="14">
    <nc r="PT108">
      <v>1.4E-2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C00000"/>
        </patternFill>
      </fill>
      <border outline="0">
        <left/>
      </border>
    </ndxf>
  </rcc>
  <rcc rId="81" sId="1" odxf="1" dxf="1" numFmtId="14">
    <nc r="PT109">
      <v>-5.7000000000000002E-3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FFFF00"/>
        </patternFill>
      </fill>
      <border outline="0">
        <left/>
      </border>
    </ndxf>
  </rcc>
  <rfmt sheetId="1" sqref="PQ96:PS96" start="0" length="0">
    <dxf>
      <border>
        <top style="medium">
          <color rgb="FFFFFF00"/>
        </top>
      </border>
    </dxf>
  </rfmt>
  <rfmt sheetId="1" sqref="PS96:PS106" start="0" length="0">
    <dxf>
      <border>
        <right style="medium">
          <color rgb="FFFFFF00"/>
        </right>
      </border>
    </dxf>
  </rfmt>
  <rfmt sheetId="1" sqref="PQ106:PS106" start="0" length="0">
    <dxf>
      <border>
        <bottom style="medium">
          <color rgb="FFFFFF00"/>
        </bottom>
      </border>
    </dxf>
  </rfmt>
  <rcv guid="{7FB8B549-326C-4BEC-8C8D-0E9173EDA60F}" action="delete"/>
  <rcv guid="{7FB8B549-326C-4BEC-8C8D-0E9173EDA60F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2" sId="1" xfDxf="1" dxf="1" numFmtId="14">
    <oc r="PU2">
      <v>-2.9999999999999997E-4</v>
    </oc>
    <nc r="PU2">
      <v>-5.9999999999999995E-4</v>
    </nc>
    <ndxf>
      <numFmt numFmtId="14" formatCode="0.00%"/>
    </ndxf>
  </rcc>
  <rcc rId="83" sId="1" xfDxf="1" dxf="1" numFmtId="14">
    <oc r="PU3">
      <v>1E-4</v>
    </oc>
    <nc r="PU3">
      <v>-6.9999999999999999E-4</v>
    </nc>
    <ndxf>
      <numFmt numFmtId="14" formatCode="0.00%"/>
    </ndxf>
  </rcc>
  <rcc rId="84" sId="1" xfDxf="1" dxf="1" numFmtId="14">
    <oc r="PU4">
      <v>-6.9999999999999999E-4</v>
    </oc>
    <nc r="PU4">
      <v>5.0000000000000001E-4</v>
    </nc>
    <ndxf>
      <numFmt numFmtId="14" formatCode="0.00%"/>
    </ndxf>
  </rcc>
  <rcc rId="85" sId="1" xfDxf="1" dxf="1" numFmtId="14">
    <oc r="PU5">
      <v>-1.4E-3</v>
    </oc>
    <nc r="PU5">
      <v>1E-3</v>
    </nc>
    <ndxf>
      <numFmt numFmtId="14" formatCode="0.00%"/>
    </ndxf>
  </rcc>
  <rcc rId="86" sId="1" xfDxf="1" dxf="1" numFmtId="14">
    <oc r="PU6">
      <v>1E-3</v>
    </oc>
    <nc r="PU6">
      <v>1.1999999999999999E-3</v>
    </nc>
    <ndxf>
      <numFmt numFmtId="14" formatCode="0.00%"/>
    </ndxf>
  </rcc>
  <rfmt sheetId="1" xfDxf="1" sqref="PV7" start="0" length="0">
    <dxf>
      <numFmt numFmtId="14" formatCode="0.00%"/>
    </dxf>
  </rfmt>
  <rcc rId="87" sId="1" xfDxf="1" dxf="1" numFmtId="14">
    <oc r="PU8">
      <v>0</v>
    </oc>
    <nc r="PU8">
      <v>-1.1999999999999999E-3</v>
    </nc>
    <ndxf>
      <numFmt numFmtId="14" formatCode="0.00%"/>
    </ndxf>
  </rcc>
  <rcc rId="88" sId="1" xfDxf="1" dxf="1" numFmtId="14">
    <oc r="PU10">
      <v>2.0000000000000001E-4</v>
    </oc>
    <nc r="PU10">
      <v>6.9999999999999999E-4</v>
    </nc>
    <ndxf>
      <numFmt numFmtId="14" formatCode="0.00%"/>
    </ndxf>
  </rcc>
  <rcc rId="89" sId="1" xfDxf="1" dxf="1" numFmtId="14">
    <oc r="PU11">
      <v>-1E-3</v>
    </oc>
    <nc r="PU11">
      <v>-1E-4</v>
    </nc>
    <ndxf>
      <numFmt numFmtId="14" formatCode="0.00%"/>
    </ndxf>
  </rcc>
  <rcc rId="90" sId="1" xfDxf="1" dxf="1" numFmtId="14">
    <oc r="PU12">
      <v>-1.5E-3</v>
    </oc>
    <nc r="PU12">
      <v>5.0000000000000001E-4</v>
    </nc>
    <ndxf>
      <numFmt numFmtId="14" formatCode="0.00%"/>
    </ndxf>
  </rcc>
  <rcc rId="91" sId="1" xfDxf="1" dxf="1" numFmtId="14">
    <oc r="PU13">
      <v>-5.9999999999999995E-4</v>
    </oc>
    <nc r="PU13">
      <v>-1.1000000000000001E-3</v>
    </nc>
    <ndxf>
      <numFmt numFmtId="14" formatCode="0.00%"/>
    </ndxf>
  </rcc>
  <rcc rId="92" sId="1" xfDxf="1" dxf="1" numFmtId="14">
    <oc r="PU14">
      <v>-2.2000000000000001E-3</v>
    </oc>
    <nc r="PU14">
      <v>-2.5000000000000001E-3</v>
    </nc>
    <ndxf>
      <numFmt numFmtId="14" formatCode="0.00%"/>
    </ndxf>
  </rcc>
  <rcc rId="93" sId="1" xfDxf="1" dxf="1" numFmtId="14">
    <oc r="PU15">
      <v>-2.9999999999999997E-4</v>
    </oc>
    <nc r="PU15">
      <v>-1.8E-3</v>
    </nc>
    <ndxf>
      <numFmt numFmtId="14" formatCode="0.00%"/>
    </ndxf>
  </rcc>
  <rcc rId="94" sId="1" xfDxf="1" dxf="1" numFmtId="14">
    <oc r="PU17">
      <v>-5.9999999999999995E-4</v>
    </oc>
    <nc r="PU17">
      <v>-2.0000000000000001E-4</v>
    </nc>
    <ndxf>
      <numFmt numFmtId="14" formatCode="0.00%"/>
    </ndxf>
  </rcc>
  <rcc rId="95" sId="1" xfDxf="1" dxf="1" numFmtId="14">
    <oc r="PU18">
      <v>-8.0000000000000004E-4</v>
    </oc>
    <nc r="PU18">
      <v>6.9999999999999999E-4</v>
    </nc>
    <ndxf>
      <numFmt numFmtId="14" formatCode="0.00%"/>
    </ndxf>
  </rcc>
  <rcc rId="96" sId="1" xfDxf="1" dxf="1" numFmtId="14">
    <oc r="PU19">
      <v>-5.9999999999999995E-4</v>
    </oc>
    <nc r="PU19">
      <v>-1.6000000000000001E-3</v>
    </nc>
    <ndxf>
      <numFmt numFmtId="14" formatCode="0.00%"/>
    </ndxf>
  </rcc>
  <rcc rId="97" sId="1" xfDxf="1" dxf="1" numFmtId="14">
    <oc r="PU20">
      <v>-2.0999999999999999E-3</v>
    </oc>
    <nc r="PU20">
      <v>-3.0000000000000001E-3</v>
    </nc>
    <ndxf>
      <numFmt numFmtId="14" formatCode="0.00%"/>
    </ndxf>
  </rcc>
  <rcc rId="98" sId="1" xfDxf="1" dxf="1" numFmtId="14">
    <oc r="PU21">
      <v>0</v>
    </oc>
    <nc r="PU21">
      <v>-2E-3</v>
    </nc>
    <ndxf>
      <numFmt numFmtId="14" formatCode="0.00%"/>
    </ndxf>
  </rcc>
  <rcc rId="99" sId="1" xfDxf="1" dxf="1" numFmtId="14">
    <oc r="PU23">
      <v>4.0000000000000002E-4</v>
    </oc>
    <nc r="PU23">
      <v>1.6999999999999999E-3</v>
    </nc>
    <ndxf>
      <numFmt numFmtId="14" formatCode="0.00%"/>
    </ndxf>
  </rcc>
  <rcc rId="100" sId="1" xfDxf="1" dxf="1" numFmtId="14">
    <oc r="PU24">
      <v>2.9999999999999997E-4</v>
    </oc>
    <nc r="PU24">
      <v>1.6000000000000001E-3</v>
    </nc>
    <ndxf>
      <numFmt numFmtId="14" formatCode="0.00%"/>
    </ndxf>
  </rcc>
  <rcc rId="101" sId="1" xfDxf="1" dxf="1" numFmtId="14">
    <oc r="PU25">
      <v>2E-3</v>
    </oc>
    <nc r="PU25">
      <v>3.2000000000000002E-3</v>
    </nc>
    <ndxf>
      <numFmt numFmtId="14" formatCode="0.00%"/>
    </ndxf>
  </rcc>
  <rcc rId="102" sId="1" xfDxf="1" dxf="1" numFmtId="14">
    <oc r="PU26">
      <v>-5.0000000000000001E-4</v>
    </oc>
    <nc r="PU26">
      <v>2E-3</v>
    </nc>
    <ndxf>
      <numFmt numFmtId="14" formatCode="0.00%"/>
    </ndxf>
  </rcc>
  <rcc rId="103" sId="1" xfDxf="1" dxf="1" numFmtId="14">
    <oc r="PU28">
      <v>-4.0000000000000002E-4</v>
    </oc>
    <nc r="PU28">
      <v>2.0999999999999999E-3</v>
    </nc>
    <ndxf>
      <numFmt numFmtId="14" formatCode="0.00%"/>
    </ndxf>
  </rcc>
  <rcc rId="104" sId="1" xfDxf="1" dxf="1" numFmtId="14">
    <oc r="PU29">
      <v>-5.9999999999999995E-4</v>
    </oc>
    <nc r="PU29">
      <v>-4.0000000000000002E-4</v>
    </nc>
    <ndxf>
      <numFmt numFmtId="14" formatCode="0.00%"/>
    </ndxf>
  </rcc>
  <rcc rId="105" sId="1" xfDxf="1" dxf="1" numFmtId="14">
    <oc r="PU30">
      <v>6.9999999999999999E-4</v>
    </oc>
    <nc r="PU30">
      <v>-2.9999999999999997E-4</v>
    </nc>
    <ndxf>
      <numFmt numFmtId="14" formatCode="0.00%"/>
    </ndxf>
  </rcc>
  <rcc rId="106" sId="1" xfDxf="1" dxf="1" numFmtId="14">
    <oc r="PU32">
      <v>1.5E-3</v>
    </oc>
    <nc r="PU32">
      <v>3.8999999999999998E-3</v>
    </nc>
    <ndxf>
      <numFmt numFmtId="14" formatCode="0.00%"/>
    </ndxf>
  </rcc>
  <rcc rId="107" sId="1" xfDxf="1" dxf="1" numFmtId="14">
    <oc r="PU33">
      <v>2.8E-3</v>
    </oc>
    <nc r="PU33">
      <v>1.6000000000000001E-3</v>
    </nc>
    <ndxf>
      <numFmt numFmtId="14" formatCode="0.00%"/>
    </ndxf>
  </rcc>
  <rcc rId="108" sId="1" xfDxf="1" dxf="1" numFmtId="14">
    <oc r="PU35">
      <v>-1.1000000000000001E-3</v>
    </oc>
    <nc r="PU35">
      <v>2.3999999999999998E-3</v>
    </nc>
    <ndxf>
      <numFmt numFmtId="14" formatCode="0.00%"/>
    </ndxf>
  </rcc>
  <rcc rId="109" sId="1" numFmtId="14">
    <nc r="PU52">
      <v>0.22270000000000001</v>
    </nc>
  </rcc>
  <rcc rId="110" sId="1" numFmtId="14">
    <nc r="PU53">
      <v>5.62E-2</v>
    </nc>
  </rcc>
  <rcc rId="111" sId="1" numFmtId="14">
    <nc r="PU54">
      <v>4.1200000000000001E-2</v>
    </nc>
  </rcc>
  <rcc rId="112" sId="1" numFmtId="14">
    <nc r="PU55">
      <v>4.8899999999999999E-2</v>
    </nc>
  </rcc>
  <rcc rId="113" sId="1" numFmtId="14">
    <nc r="PU56">
      <v>6.4000000000000003E-3</v>
    </nc>
  </rcc>
  <rcc rId="114" sId="1" numFmtId="14">
    <nc r="PU57">
      <v>-0.1038</v>
    </nc>
  </rcc>
  <rcc rId="115" sId="1" numFmtId="14">
    <nc r="PU58">
      <v>-8.9399999999999993E-2</v>
    </nc>
  </rcc>
  <rcc rId="116" sId="1" numFmtId="14">
    <nc r="PU59">
      <v>-0.1822</v>
    </nc>
  </rcc>
  <rfmt sheetId="1" sqref="PU7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U6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U6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U7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U75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U7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U7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rgb="FFFFFF00"/>
        </bottom>
      </border>
    </dxf>
  </rfmt>
  <rfmt sheetId="1" sqref="PU7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rgb="FFFFFF00"/>
        </bottom>
      </border>
    </dxf>
  </rfmt>
  <rfmt sheetId="1" sqref="PU8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top style="medium">
          <color rgb="FFFFFF00"/>
        </top>
        <bottom style="medium">
          <color indexed="64"/>
        </bottom>
      </border>
    </dxf>
  </rfmt>
  <rfmt sheetId="1" sqref="PU7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top style="medium">
          <color indexed="64"/>
        </top>
        <bottom style="medium">
          <color indexed="64"/>
        </bottom>
      </border>
    </dxf>
  </rfmt>
  <rfmt sheetId="1" sqref="PU8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top style="medium">
          <color indexed="64"/>
        </top>
        <bottom style="medium">
          <color indexed="64"/>
        </bottom>
      </border>
    </dxf>
  </rfmt>
  <rfmt sheetId="1" sqref="PU8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top style="medium">
          <color indexed="64"/>
        </top>
        <bottom style="medium">
          <color indexed="64"/>
        </bottom>
      </border>
    </dxf>
  </rfmt>
  <rfmt sheetId="1" sqref="PU7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top style="medium">
          <color indexed="64"/>
        </top>
        <bottom style="medium">
          <color indexed="64"/>
        </bottom>
      </border>
    </dxf>
  </rfmt>
  <rfmt sheetId="1" sqref="PU8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top style="medium">
          <color indexed="64"/>
        </top>
        <bottom style="medium">
          <color rgb="FFFFFF00"/>
        </bottom>
      </border>
    </dxf>
  </rfmt>
  <rfmt sheetId="1" sqref="PU8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top style="medium">
          <color indexed="64"/>
        </top>
        <bottom style="medium">
          <color rgb="FFFFFF00"/>
        </bottom>
      </border>
    </dxf>
  </rfmt>
  <rfmt sheetId="1" sqref="PU77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top style="medium">
          <color indexed="64"/>
        </top>
        <bottom style="medium">
          <color rgb="FFFFFF00"/>
        </bottom>
      </border>
    </dxf>
  </rfmt>
  <rcc rId="117" sId="1" numFmtId="14">
    <nc r="PU68">
      <v>3.3E-3</v>
    </nc>
  </rcc>
  <rcc rId="118" sId="1" numFmtId="14">
    <nc r="PU69">
      <v>4.7000000000000002E-3</v>
    </nc>
  </rcc>
  <rcc rId="119" sId="1" numFmtId="14">
    <nc r="PU70">
      <v>1.2500000000000001E-2</v>
    </nc>
  </rcc>
  <rcc rId="120" sId="1" numFmtId="14">
    <nc r="PU70">
      <v>1.29E-2</v>
    </nc>
  </rcc>
  <rcc rId="121" sId="1" numFmtId="14">
    <nc r="PU71">
      <v>8.0000000000000004E-4</v>
    </nc>
  </rcc>
  <rcc rId="122" sId="1" numFmtId="14">
    <nc r="PU72">
      <v>-1.5599999999999999E-2</v>
    </nc>
  </rcc>
  <rcc rId="123" sId="1" numFmtId="14">
    <nc r="PU73">
      <v>-6.1999999999999998E-3</v>
    </nc>
  </rcc>
  <rcc rId="124" sId="1" numFmtId="14">
    <nc r="PU74">
      <v>-3.3E-3</v>
    </nc>
  </rcc>
  <rcc rId="125" sId="1" numFmtId="14">
    <nc r="PU75">
      <v>3.3999999999999998E-3</v>
    </nc>
  </rcc>
  <rm rId="126" sheetId="1" source="PU72" destination="PU76" sourceSheetId="1">
    <rfmt sheetId="1" sqref="PU76" start="0" length="0">
      <dxf/>
    </rfmt>
  </rm>
  <rm rId="127" sheetId="1" source="PU68" destination="PU72" sourceSheetId="1"/>
  <rm rId="128" sheetId="1" source="PU70" destination="PU68" sourceSheetId="1"/>
  <rm rId="129" sheetId="1" source="PU72" destination="PU70" sourceSheetId="1"/>
  <rm rId="130" sheetId="1" source="PU70:PU71" destination="PU71:PU72" sourceSheetId="1"/>
  <rm rId="131" sheetId="1" source="PU75" destination="PU70" sourceSheetId="1"/>
  <rm rId="132" sheetId="1" source="PU73" destination="PU75" sourceSheetId="1"/>
  <rm rId="133" sheetId="1" source="PU74:PU76" destination="PU73:PU75" sourceSheetId="1"/>
  <rcc rId="134" sId="1" numFmtId="14">
    <nc r="PU77">
      <v>-2.3999999999999998E-3</v>
    </nc>
  </rcc>
  <rcc rId="135" sId="1" numFmtId="14">
    <nc r="PU78">
      <v>8.0999999999999996E-3</v>
    </nc>
  </rcc>
  <rcc rId="136" sId="1" numFmtId="14">
    <nc r="PU79">
      <v>-7.4999999999999997E-3</v>
    </nc>
  </rcc>
  <rcc rId="137" sId="1" numFmtId="14">
    <nc r="PU80">
      <v>-4.8999999999999998E-3</v>
    </nc>
  </rcc>
  <rcc rId="138" sId="1" numFmtId="14">
    <nc r="PU81">
      <v>6.8999999999999999E-3</v>
    </nc>
  </rcc>
  <rcc rId="139" sId="1" numFmtId="14">
    <nc r="PU84">
      <v>1.7399999999999999E-2</v>
    </nc>
  </rcc>
  <rcc rId="140" sId="1" numFmtId="14">
    <nc r="PU82">
      <v>-1.23E-2</v>
    </nc>
  </rcc>
  <rcc rId="141" sId="1" numFmtId="14">
    <nc r="PU83">
      <v>-5.3E-3</v>
    </nc>
  </rcc>
  <rm rId="142" sheetId="1" source="PU84" destination="PU76" sourceSheetId="1">
    <rfmt sheetId="1" sqref="PU76" start="0" length="0">
      <dxf/>
    </rfmt>
  </rm>
  <rm rId="143" sheetId="1" source="PU82" destination="PU84" sourceSheetId="1"/>
  <rm rId="144" sheetId="1" source="PU77" destination="PU82" sourceSheetId="1"/>
  <rm rId="145" sheetId="1" source="PU79" destination="PU77" sourceSheetId="1"/>
  <rm rId="146" sheetId="1" source="PU77" destination="PU79" sourceSheetId="1"/>
  <rm rId="147" sheetId="1" source="PU78" destination="PU77" sourceSheetId="1"/>
  <rm rId="148" sheetId="1" source="PU81" destination="PU78" sourceSheetId="1"/>
  <rm rId="149" sheetId="1" source="PU82" destination="PU81" sourceSheetId="1"/>
  <rm rId="150" sheetId="1" source="PU80" destination="PU82" sourceSheetId="1"/>
  <rm rId="151" sheetId="1" source="PU81:PU83" destination="PU80:PU82" sourceSheetId="1"/>
  <rm rId="152" sheetId="1" source="PU79" destination="PU83" sourceSheetId="1"/>
  <rm rId="153" sheetId="1" source="PU76:PU78" destination="PU77:PU79" sourceSheetId="1"/>
  <rcc rId="154" sId="1" numFmtId="14">
    <nc r="PU99">
      <v>8.2000000000000003E-2</v>
    </nc>
  </rcc>
  <rm rId="155" sheetId="1" source="PE86:QN94" destination="PM86:QV94" sourceSheetId="1"/>
  <rfmt sheetId="1" sqref="PE94" start="0" length="0">
    <dxf>
      <fill>
        <patternFill patternType="none">
          <bgColor indexed="65"/>
        </patternFill>
      </fill>
      <border outline="0">
        <top/>
        <bottom/>
      </border>
    </dxf>
  </rfmt>
  <rfmt sheetId="1" sqref="PF94" start="0" length="0">
    <dxf>
      <fill>
        <patternFill patternType="none">
          <bgColor indexed="65"/>
        </patternFill>
      </fill>
      <border outline="0">
        <top/>
        <bottom/>
      </border>
    </dxf>
  </rfmt>
  <rfmt sheetId="1" sqref="PG94" start="0" length="0">
    <dxf>
      <fill>
        <patternFill patternType="none">
          <bgColor indexed="65"/>
        </patternFill>
      </fill>
      <border outline="0">
        <top/>
        <bottom/>
      </border>
    </dxf>
  </rfmt>
  <rfmt sheetId="1" sqref="PH94" start="0" length="0">
    <dxf>
      <fill>
        <patternFill patternType="none">
          <bgColor indexed="65"/>
        </patternFill>
      </fill>
      <border outline="0">
        <top/>
        <bottom/>
      </border>
    </dxf>
  </rfmt>
  <rfmt sheetId="1" sqref="PI94" start="0" length="0">
    <dxf>
      <fill>
        <patternFill patternType="none">
          <bgColor indexed="65"/>
        </patternFill>
      </fill>
      <border outline="0">
        <top/>
        <bottom/>
      </border>
    </dxf>
  </rfmt>
  <rfmt sheetId="1" sqref="PJ94" start="0" length="0">
    <dxf>
      <fill>
        <patternFill patternType="none">
          <bgColor indexed="65"/>
        </patternFill>
      </fill>
      <border outline="0">
        <top/>
        <bottom/>
      </border>
    </dxf>
  </rfmt>
  <rfmt sheetId="1" sqref="PK94" start="0" length="0">
    <dxf>
      <fill>
        <patternFill patternType="none">
          <bgColor indexed="65"/>
        </patternFill>
      </fill>
      <border outline="0">
        <top/>
        <bottom/>
      </border>
    </dxf>
  </rfmt>
  <rfmt sheetId="1" sqref="PL94" start="0" length="0">
    <dxf>
      <fill>
        <patternFill patternType="none">
          <bgColor indexed="65"/>
        </patternFill>
      </fill>
      <border outline="0">
        <top/>
        <bottom/>
      </border>
    </dxf>
  </rfmt>
  <rcc rId="156" sId="1" numFmtId="14">
    <nc r="PU100">
      <v>6.2300000000000001E-2</v>
    </nc>
  </rcc>
  <rcc rId="157" sId="1" numFmtId="14">
    <nc r="PU101">
      <v>2.92E-2</v>
    </nc>
  </rcc>
  <rm rId="158" sheetId="1" source="PE1:QU37" destination="PF1:QV37" sourceSheetId="1"/>
  <rm rId="159" sheetId="1" source="PK39:QU47" destination="PL39:QV47" sourceSheetId="1">
    <rcc rId="0" sId="1">
      <nc r="QV39" t="inlineStr">
        <is>
          <t xml:space="preserve"> </t>
        </is>
      </nc>
    </rcc>
  </rm>
  <rcc rId="160" sId="1" numFmtId="14">
    <nc r="PU102">
      <v>3.0999999999999999E-3</v>
    </nc>
  </rcc>
  <rcc rId="161" sId="1" numFmtId="14">
    <nc r="PU103">
      <v>-2.9899999999999999E-2</v>
    </nc>
  </rcc>
  <rcc rId="162" sId="1" numFmtId="14">
    <nc r="PU104">
      <v>-3.4799999999999998E-2</v>
    </nc>
  </rcc>
  <rcc rId="163" sId="1" numFmtId="14">
    <nc r="PU105">
      <v>-4.2700000000000002E-2</v>
    </nc>
  </rcc>
  <rcc rId="164" sId="1" numFmtId="14">
    <nc r="PU106">
      <v>-6.9199999999999998E-2</v>
    </nc>
  </rcc>
  <rcc rId="165" sId="1" odxf="1" dxf="1" numFmtId="14">
    <nc r="PU61">
      <v>1.29E-2</v>
    </nc>
    <odxf>
      <font>
        <i/>
        <sz val="12"/>
        <family val="2"/>
      </font>
      <fill>
        <patternFill patternType="none">
          <bgColor indexed="65"/>
        </patternFill>
      </fill>
    </odxf>
    <ndxf>
      <font>
        <i val="0"/>
        <sz val="12"/>
        <family val="2"/>
      </font>
      <fill>
        <patternFill patternType="solid">
          <bgColor theme="5" tint="-0.249977111117893"/>
        </patternFill>
      </fill>
    </ndxf>
  </rcc>
  <rcc rId="166" sId="1" odxf="1" dxf="1" numFmtId="14">
    <nc r="PU62">
      <v>-1.5599999999999999E-2</v>
    </nc>
    <odxf>
      <font>
        <i/>
        <sz val="12"/>
        <family val="2"/>
      </font>
      <fill>
        <patternFill patternType="none">
          <bgColor indexed="65"/>
        </patternFill>
      </fill>
    </odxf>
    <ndxf>
      <font>
        <i val="0"/>
        <sz val="12"/>
        <family val="2"/>
      </font>
      <fill>
        <patternFill patternType="solid">
          <bgColor rgb="FF7030A0"/>
        </patternFill>
      </fill>
    </ndxf>
  </rcc>
  <rcc rId="167" sId="1">
    <nc r="PU60">
      <v>3.68</v>
    </nc>
  </rcc>
  <rcc rId="168" sId="1" odxf="1" dxf="1" numFmtId="14">
    <nc r="PU108">
      <v>1.29E-2</v>
    </nc>
    <odxf>
      <font>
        <i/>
        <sz val="12"/>
        <family val="2"/>
      </font>
      <fill>
        <patternFill patternType="none">
          <bgColor indexed="65"/>
        </patternFill>
      </fill>
    </odxf>
    <ndxf>
      <font>
        <i val="0"/>
        <sz val="12"/>
        <family val="2"/>
      </font>
      <fill>
        <patternFill patternType="solid">
          <bgColor theme="5" tint="-0.249977111117893"/>
        </patternFill>
      </fill>
    </ndxf>
  </rcc>
  <rcc rId="169" sId="1" odxf="1" dxf="1" numFmtId="14">
    <nc r="PU109">
      <v>-1.5599999999999999E-2</v>
    </nc>
    <odxf>
      <font>
        <i/>
        <sz val="12"/>
        <family val="2"/>
      </font>
      <fill>
        <patternFill patternType="none">
          <bgColor indexed="65"/>
        </patternFill>
      </fill>
    </odxf>
    <ndxf>
      <font>
        <i val="0"/>
        <sz val="12"/>
        <family val="2"/>
      </font>
      <fill>
        <patternFill patternType="solid">
          <bgColor rgb="FF7030A0"/>
        </patternFill>
      </fill>
    </ndxf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O774"/>
  <sheetViews>
    <sheetView tabSelected="1" topLeftCell="PD90" zoomScale="115" zoomScaleNormal="115" workbookViewId="0">
      <selection activeCell="PW94" sqref="PW94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4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F1" s="275" t="s">
        <v>109</v>
      </c>
      <c r="IG1" s="275" t="s">
        <v>95</v>
      </c>
      <c r="IH1" s="275" t="s">
        <v>96</v>
      </c>
      <c r="II1" s="275" t="s">
        <v>104</v>
      </c>
      <c r="IJ1" s="1" t="s">
        <v>88</v>
      </c>
      <c r="IK1" s="275" t="s">
        <v>103</v>
      </c>
      <c r="IL1" s="3" t="s">
        <v>1</v>
      </c>
      <c r="IM1" s="3" t="s">
        <v>2</v>
      </c>
      <c r="IN1" s="3" t="s">
        <v>3</v>
      </c>
      <c r="IO1" s="3" t="s">
        <v>4</v>
      </c>
      <c r="IP1" s="3" t="s">
        <v>5</v>
      </c>
      <c r="IQ1" s="3" t="s">
        <v>6</v>
      </c>
      <c r="IR1" s="3" t="s">
        <v>7</v>
      </c>
      <c r="IS1" s="3" t="s">
        <v>8</v>
      </c>
      <c r="IT1" s="3" t="s">
        <v>9</v>
      </c>
      <c r="IU1" s="3" t="s">
        <v>10</v>
      </c>
      <c r="IV1" s="3" t="s">
        <v>11</v>
      </c>
      <c r="IW1" s="3" t="s">
        <v>12</v>
      </c>
      <c r="IX1" s="3" t="s">
        <v>13</v>
      </c>
      <c r="IY1" s="3" t="s">
        <v>14</v>
      </c>
      <c r="IZ1" s="3" t="s">
        <v>15</v>
      </c>
      <c r="JA1" s="3" t="s">
        <v>16</v>
      </c>
      <c r="JB1" s="3" t="s">
        <v>17</v>
      </c>
      <c r="JC1" s="3" t="s">
        <v>18</v>
      </c>
      <c r="JD1" s="3" t="s">
        <v>19</v>
      </c>
      <c r="JE1" s="3" t="s">
        <v>20</v>
      </c>
      <c r="JF1" s="3" t="s">
        <v>21</v>
      </c>
      <c r="JG1" s="3" t="s">
        <v>22</v>
      </c>
      <c r="JH1" s="3" t="s">
        <v>23</v>
      </c>
      <c r="JI1" s="3" t="s">
        <v>24</v>
      </c>
      <c r="JJ1" s="3" t="s">
        <v>25</v>
      </c>
      <c r="JK1" s="3" t="s">
        <v>26</v>
      </c>
      <c r="JL1" s="3" t="s">
        <v>27</v>
      </c>
      <c r="JM1" s="3" t="s">
        <v>28</v>
      </c>
      <c r="JN1" s="3" t="s">
        <v>29</v>
      </c>
      <c r="JO1" s="3" t="s">
        <v>30</v>
      </c>
      <c r="JP1" s="3" t="s">
        <v>31</v>
      </c>
      <c r="JQ1" s="3" t="s">
        <v>32</v>
      </c>
      <c r="JR1" s="3" t="s">
        <v>33</v>
      </c>
      <c r="JS1" s="3" t="s">
        <v>34</v>
      </c>
      <c r="KV1" s="275" t="s">
        <v>109</v>
      </c>
      <c r="KX1" s="275" t="s">
        <v>95</v>
      </c>
      <c r="KY1" s="275" t="s">
        <v>96</v>
      </c>
      <c r="KZ1" s="275" t="s">
        <v>104</v>
      </c>
      <c r="LA1" s="275" t="s">
        <v>110</v>
      </c>
      <c r="LB1" s="496" t="s">
        <v>121</v>
      </c>
      <c r="LC1" s="275" t="s">
        <v>103</v>
      </c>
      <c r="LD1" s="3" t="s">
        <v>1</v>
      </c>
      <c r="LE1" s="3" t="s">
        <v>2</v>
      </c>
      <c r="LF1" s="3" t="s">
        <v>3</v>
      </c>
      <c r="LG1" s="3" t="s">
        <v>4</v>
      </c>
      <c r="LH1" s="3" t="s">
        <v>5</v>
      </c>
      <c r="LI1" s="3" t="s">
        <v>6</v>
      </c>
      <c r="LJ1" s="3" t="s">
        <v>7</v>
      </c>
      <c r="LK1" s="3" t="s">
        <v>8</v>
      </c>
      <c r="LL1" s="3" t="s">
        <v>9</v>
      </c>
      <c r="LM1" s="3" t="s">
        <v>10</v>
      </c>
      <c r="LN1" s="3" t="s">
        <v>11</v>
      </c>
      <c r="LO1" s="3" t="s">
        <v>12</v>
      </c>
      <c r="LP1" s="3" t="s">
        <v>13</v>
      </c>
      <c r="LQ1" s="3" t="s">
        <v>14</v>
      </c>
      <c r="LR1" s="3" t="s">
        <v>15</v>
      </c>
      <c r="LS1" s="3" t="s">
        <v>16</v>
      </c>
      <c r="LT1" s="3" t="s">
        <v>17</v>
      </c>
      <c r="LU1" s="3" t="s">
        <v>18</v>
      </c>
      <c r="LV1" s="3" t="s">
        <v>19</v>
      </c>
      <c r="LW1" s="3" t="s">
        <v>20</v>
      </c>
      <c r="LX1" s="3" t="s">
        <v>21</v>
      </c>
      <c r="LY1" s="3" t="s">
        <v>22</v>
      </c>
      <c r="LZ1" s="3" t="s">
        <v>23</v>
      </c>
      <c r="MA1" s="3" t="s">
        <v>24</v>
      </c>
      <c r="MB1" s="3" t="s">
        <v>25</v>
      </c>
      <c r="MC1" s="3" t="s">
        <v>26</v>
      </c>
      <c r="MD1" s="3" t="s">
        <v>27</v>
      </c>
      <c r="ME1" s="3" t="s">
        <v>28</v>
      </c>
      <c r="MF1" s="3" t="s">
        <v>29</v>
      </c>
      <c r="MG1" s="3" t="s">
        <v>30</v>
      </c>
      <c r="MH1" s="3" t="s">
        <v>31</v>
      </c>
      <c r="MI1" s="3" t="s">
        <v>32</v>
      </c>
      <c r="MJ1" s="3" t="s">
        <v>33</v>
      </c>
      <c r="MK1" s="3" t="s">
        <v>34</v>
      </c>
      <c r="ML1" t="s">
        <v>62</v>
      </c>
      <c r="NE1" s="275" t="s">
        <v>109</v>
      </c>
      <c r="NF1" s="275" t="s">
        <v>95</v>
      </c>
      <c r="NG1" s="275" t="s">
        <v>96</v>
      </c>
      <c r="NH1" s="275" t="s">
        <v>104</v>
      </c>
      <c r="NI1" s="275" t="s">
        <v>110</v>
      </c>
      <c r="NJ1" s="275" t="s">
        <v>121</v>
      </c>
      <c r="NK1" s="496" t="s">
        <v>122</v>
      </c>
      <c r="NL1" s="275" t="s">
        <v>103</v>
      </c>
      <c r="NM1" s="3" t="s">
        <v>1</v>
      </c>
      <c r="NN1" s="3" t="s">
        <v>2</v>
      </c>
      <c r="NO1" s="3" t="s">
        <v>3</v>
      </c>
      <c r="NP1" s="3" t="s">
        <v>4</v>
      </c>
      <c r="NQ1" s="3" t="s">
        <v>5</v>
      </c>
      <c r="NR1" s="3" t="s">
        <v>6</v>
      </c>
      <c r="NS1" s="3" t="s">
        <v>7</v>
      </c>
      <c r="NT1" s="3" t="s">
        <v>8</v>
      </c>
      <c r="NU1" s="3" t="s">
        <v>9</v>
      </c>
      <c r="NV1" s="3" t="s">
        <v>10</v>
      </c>
      <c r="NW1" s="3" t="s">
        <v>11</v>
      </c>
      <c r="NX1" s="3" t="s">
        <v>12</v>
      </c>
      <c r="NY1" s="3" t="s">
        <v>13</v>
      </c>
      <c r="NZ1" s="3" t="s">
        <v>14</v>
      </c>
      <c r="OA1" s="3" t="s">
        <v>15</v>
      </c>
      <c r="OB1" s="3" t="s">
        <v>16</v>
      </c>
      <c r="OC1" s="3" t="s">
        <v>17</v>
      </c>
      <c r="OD1" s="3" t="s">
        <v>18</v>
      </c>
      <c r="OE1" s="3" t="s">
        <v>19</v>
      </c>
      <c r="OF1" s="3" t="s">
        <v>20</v>
      </c>
      <c r="OG1" s="3" t="s">
        <v>21</v>
      </c>
      <c r="OH1" s="3" t="s">
        <v>22</v>
      </c>
      <c r="OI1" s="3" t="s">
        <v>23</v>
      </c>
      <c r="OJ1" s="3" t="s">
        <v>24</v>
      </c>
      <c r="OK1" s="3" t="s">
        <v>25</v>
      </c>
      <c r="OL1" s="3" t="s">
        <v>26</v>
      </c>
      <c r="OM1" s="3" t="s">
        <v>27</v>
      </c>
      <c r="ON1" s="3" t="s">
        <v>28</v>
      </c>
      <c r="OO1" s="3" t="s">
        <v>29</v>
      </c>
      <c r="OP1" s="3" t="s">
        <v>30</v>
      </c>
      <c r="OQ1" s="3" t="s">
        <v>31</v>
      </c>
      <c r="OR1" s="3" t="s">
        <v>32</v>
      </c>
      <c r="OS1" s="3" t="s">
        <v>33</v>
      </c>
      <c r="OT1" s="3" t="s">
        <v>34</v>
      </c>
      <c r="PD1" t="s">
        <v>62</v>
      </c>
      <c r="PF1" s="275" t="s">
        <v>109</v>
      </c>
      <c r="PG1" s="275" t="s">
        <v>95</v>
      </c>
      <c r="PH1" s="275" t="s">
        <v>96</v>
      </c>
      <c r="PI1" s="275" t="s">
        <v>104</v>
      </c>
      <c r="PJ1" s="275" t="s">
        <v>110</v>
      </c>
      <c r="PK1" s="275" t="s">
        <v>121</v>
      </c>
      <c r="PL1" s="275" t="s">
        <v>122</v>
      </c>
      <c r="PM1" s="496" t="s">
        <v>124</v>
      </c>
      <c r="PN1" s="275" t="s">
        <v>103</v>
      </c>
      <c r="PO1" s="3" t="s">
        <v>1</v>
      </c>
      <c r="PP1" s="3" t="s">
        <v>2</v>
      </c>
      <c r="PQ1" s="3" t="s">
        <v>3</v>
      </c>
      <c r="PR1" s="3" t="s">
        <v>4</v>
      </c>
      <c r="PS1" s="3" t="s">
        <v>5</v>
      </c>
      <c r="PT1" s="3" t="s">
        <v>6</v>
      </c>
      <c r="PU1" s="3" t="s">
        <v>7</v>
      </c>
      <c r="PV1" s="3" t="s">
        <v>8</v>
      </c>
      <c r="PW1" s="3" t="s">
        <v>9</v>
      </c>
      <c r="PX1" s="3" t="s">
        <v>10</v>
      </c>
      <c r="PY1" s="3" t="s">
        <v>11</v>
      </c>
      <c r="PZ1" s="3" t="s">
        <v>12</v>
      </c>
      <c r="QA1" s="3" t="s">
        <v>13</v>
      </c>
      <c r="QB1" s="3" t="s">
        <v>14</v>
      </c>
      <c r="QC1" s="3" t="s">
        <v>15</v>
      </c>
      <c r="QD1" s="3" t="s">
        <v>16</v>
      </c>
      <c r="QE1" s="3" t="s">
        <v>17</v>
      </c>
      <c r="QF1" s="3" t="s">
        <v>18</v>
      </c>
      <c r="QG1" s="3" t="s">
        <v>19</v>
      </c>
      <c r="QH1" s="3" t="s">
        <v>20</v>
      </c>
      <c r="QI1" s="3" t="s">
        <v>21</v>
      </c>
      <c r="QJ1" s="3" t="s">
        <v>22</v>
      </c>
      <c r="QK1" s="3" t="s">
        <v>23</v>
      </c>
      <c r="QL1" s="3" t="s">
        <v>24</v>
      </c>
      <c r="QM1" s="3" t="s">
        <v>25</v>
      </c>
      <c r="QN1" s="3" t="s">
        <v>26</v>
      </c>
      <c r="QO1" s="3" t="s">
        <v>27</v>
      </c>
      <c r="QP1" s="3" t="s">
        <v>28</v>
      </c>
      <c r="QQ1" s="3" t="s">
        <v>29</v>
      </c>
      <c r="QR1" s="3" t="s">
        <v>30</v>
      </c>
      <c r="QS1" s="3" t="s">
        <v>31</v>
      </c>
      <c r="QT1" s="3" t="s">
        <v>32</v>
      </c>
      <c r="QU1" s="3" t="s">
        <v>33</v>
      </c>
      <c r="QV1" s="3" t="s">
        <v>34</v>
      </c>
    </row>
    <row r="2" spans="4:464" ht="15.75" thickBot="1" x14ac:dyDescent="0.3">
      <c r="U2" s="724" t="s">
        <v>132</v>
      </c>
      <c r="V2" s="725"/>
      <c r="W2" s="725"/>
      <c r="X2" s="725"/>
      <c r="Y2" s="725"/>
      <c r="Z2" s="725"/>
      <c r="AA2" s="725"/>
      <c r="AB2" s="726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24" t="s">
        <v>132</v>
      </c>
      <c r="CF2" s="725"/>
      <c r="CG2" s="725"/>
      <c r="CH2" s="725"/>
      <c r="CI2" s="725"/>
      <c r="CJ2" s="725"/>
      <c r="CK2" s="725"/>
      <c r="CL2" s="726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24" t="s">
        <v>132</v>
      </c>
      <c r="ES2" s="725"/>
      <c r="ET2" s="725"/>
      <c r="EU2" s="725"/>
      <c r="EV2" s="725"/>
      <c r="EW2" s="725"/>
      <c r="EX2" s="725"/>
      <c r="EY2" s="726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24" t="s">
        <v>132</v>
      </c>
      <c r="HT2" s="725"/>
      <c r="HU2" s="725"/>
      <c r="HV2" s="725"/>
      <c r="HW2" s="725"/>
      <c r="HX2" s="725"/>
      <c r="HY2" s="725"/>
      <c r="HZ2" s="726"/>
      <c r="IF2" t="s">
        <v>62</v>
      </c>
      <c r="IG2" s="54">
        <v>1.1463000000000001</v>
      </c>
      <c r="IH2" s="54">
        <v>1.14428</v>
      </c>
      <c r="II2" s="54">
        <v>1.137</v>
      </c>
      <c r="IJ2" s="4" t="s">
        <v>36</v>
      </c>
      <c r="IK2" s="54">
        <v>1.1228</v>
      </c>
      <c r="IL2" s="6">
        <v>-5.9999999999999995E-4</v>
      </c>
      <c r="IM2" s="6">
        <v>-8.9999999999999998E-4</v>
      </c>
      <c r="IN2" s="6">
        <v>2.5000000000000001E-3</v>
      </c>
      <c r="IO2" s="6">
        <v>-8.9999999999999998E-4</v>
      </c>
      <c r="IP2" s="6">
        <v>-4.0000000000000002E-4</v>
      </c>
      <c r="IQ2" s="6"/>
      <c r="IR2" s="6"/>
      <c r="IS2" s="6">
        <v>4.0000000000000001E-3</v>
      </c>
      <c r="IT2" s="6">
        <v>2.0000000000000001E-4</v>
      </c>
      <c r="IU2" s="6">
        <v>8.0000000000000004E-4</v>
      </c>
      <c r="IV2" s="6">
        <v>-1.6000000000000001E-3</v>
      </c>
      <c r="IW2" s="6">
        <v>4.1000000000000003E-3</v>
      </c>
      <c r="IX2" s="6"/>
      <c r="IY2" s="6"/>
      <c r="IZ2" s="6">
        <v>4.0000000000000002E-4</v>
      </c>
      <c r="JA2" s="6">
        <v>-1.9E-3</v>
      </c>
      <c r="JB2" s="6">
        <v>1.6000000000000001E-3</v>
      </c>
      <c r="JC2" s="6">
        <v>-5.5999999999999999E-3</v>
      </c>
      <c r="JD2" s="6">
        <v>1.2999999999999999E-3</v>
      </c>
      <c r="JE2" s="6"/>
      <c r="JF2" s="6"/>
      <c r="JG2" s="6">
        <v>1.2999999999999999E-3</v>
      </c>
      <c r="JH2" s="6">
        <v>-2.7000000000000001E-3</v>
      </c>
      <c r="JI2" s="6">
        <v>-6.6E-3</v>
      </c>
      <c r="JJ2" s="6">
        <v>-1.8E-3</v>
      </c>
      <c r="JK2" s="6">
        <v>1.6000000000000001E-3</v>
      </c>
      <c r="JL2" s="6"/>
      <c r="JM2" s="6"/>
      <c r="JN2" s="6">
        <v>3.5999999999999999E-3</v>
      </c>
      <c r="JO2" s="6">
        <v>2.7000000000000001E-3</v>
      </c>
      <c r="JP2" s="6"/>
      <c r="JQ2" s="7">
        <f t="shared" ref="JQ2:JQ37" si="9">MIN(IL2:JP2)</f>
        <v>-6.6E-3</v>
      </c>
      <c r="JR2" s="7">
        <f t="shared" ref="JR2:JR37" si="10">AVERAGE(IL2:JP2)</f>
        <v>5.000000000000005E-5</v>
      </c>
      <c r="JS2" s="7">
        <f t="shared" ref="JS2:JS37" si="11">MAX(IL2:JP2)</f>
        <v>4.1000000000000003E-3</v>
      </c>
      <c r="KO2" s="724" t="s">
        <v>132</v>
      </c>
      <c r="KP2" s="725"/>
      <c r="KQ2" s="725"/>
      <c r="KR2" s="725"/>
      <c r="KS2" s="725"/>
      <c r="KT2" s="725"/>
      <c r="KU2" s="725"/>
      <c r="KV2" s="726"/>
      <c r="KX2" s="54">
        <v>1.1463000000000001</v>
      </c>
      <c r="KY2" s="54">
        <v>1.14428</v>
      </c>
      <c r="KZ2" s="54">
        <v>1.137</v>
      </c>
      <c r="LA2" s="54">
        <v>1.1228</v>
      </c>
      <c r="LB2" s="4" t="s">
        <v>36</v>
      </c>
      <c r="LC2" s="54">
        <v>1.1213</v>
      </c>
      <c r="LD2" s="6">
        <v>-1.8E-3</v>
      </c>
      <c r="LE2" s="6">
        <v>-2E-3</v>
      </c>
      <c r="LF2" s="6">
        <v>2.8E-3</v>
      </c>
      <c r="LG2" s="6"/>
      <c r="LH2" s="6"/>
      <c r="LI2" s="6">
        <v>0</v>
      </c>
      <c r="LJ2" s="6">
        <v>-5.0000000000000001E-4</v>
      </c>
      <c r="LK2" s="6">
        <v>1E-4</v>
      </c>
      <c r="LL2" s="6">
        <v>1.8E-3</v>
      </c>
      <c r="LM2" s="6">
        <v>2.3E-3</v>
      </c>
      <c r="LN2" s="6"/>
      <c r="LO2" s="6"/>
      <c r="LP2" s="6">
        <v>-6.9999999999999999E-4</v>
      </c>
      <c r="LQ2" s="6">
        <v>-2.8E-3</v>
      </c>
      <c r="LR2" s="6">
        <v>-1.1999999999999999E-3</v>
      </c>
      <c r="LS2" s="6">
        <v>-3.5000000000000001E-3</v>
      </c>
      <c r="LT2" s="6">
        <v>-1.2999999999999999E-3</v>
      </c>
      <c r="LU2" s="6"/>
      <c r="LV2" s="6"/>
      <c r="LW2" s="6">
        <v>6.9999999999999999E-4</v>
      </c>
      <c r="LX2" s="6">
        <v>-1E-4</v>
      </c>
      <c r="LY2" s="6">
        <v>-6.9999999999999999E-4</v>
      </c>
      <c r="LZ2" s="6">
        <v>2.8999999999999998E-3</v>
      </c>
      <c r="MA2" s="6">
        <v>2.2000000000000001E-3</v>
      </c>
      <c r="MB2" s="6"/>
      <c r="MC2" s="6"/>
      <c r="MD2" s="6">
        <v>-8.9999999999999998E-4</v>
      </c>
      <c r="ME2" s="6">
        <v>-2.5000000000000001E-3</v>
      </c>
      <c r="MF2" s="6">
        <v>-2.5999999999999999E-3</v>
      </c>
      <c r="MG2" s="6">
        <v>-1E-4</v>
      </c>
      <c r="MH2" s="6">
        <v>3.3E-3</v>
      </c>
      <c r="MI2" s="7">
        <f t="shared" ref="MI2:MI37" si="12">MIN(LD2:MH2)</f>
        <v>-3.5000000000000001E-3</v>
      </c>
      <c r="MJ2" s="7">
        <f t="shared" ref="MJ2:MJ37" si="13">AVERAGE(LD2:MH2)</f>
        <v>-1.9999999999999996E-4</v>
      </c>
      <c r="MK2" s="7">
        <f t="shared" ref="MK2:MK37" si="14">MAX(LD2:MH2)</f>
        <v>3.3E-3</v>
      </c>
      <c r="ML2" t="s">
        <v>62</v>
      </c>
      <c r="NE2" t="s">
        <v>62</v>
      </c>
      <c r="NF2" s="54">
        <v>1.1463000000000001</v>
      </c>
      <c r="NG2" s="54">
        <v>1.14428</v>
      </c>
      <c r="NH2" s="54">
        <v>1.137</v>
      </c>
      <c r="NI2" s="54">
        <v>1.1228</v>
      </c>
      <c r="NJ2" s="54">
        <v>1.1213</v>
      </c>
      <c r="NK2" s="4" t="s">
        <v>36</v>
      </c>
      <c r="NL2" s="54">
        <v>1.11612</v>
      </c>
      <c r="NM2" s="6"/>
      <c r="NN2" s="6"/>
      <c r="NO2" s="6">
        <v>6.6E-3</v>
      </c>
      <c r="NP2" s="6">
        <v>1.1999999999999999E-3</v>
      </c>
      <c r="NQ2" s="6">
        <v>-2.5999999999999999E-3</v>
      </c>
      <c r="NR2" s="6">
        <v>4.8999999999999998E-3</v>
      </c>
      <c r="NS2" s="6">
        <v>5.1000000000000004E-3</v>
      </c>
      <c r="NT2" s="6"/>
      <c r="NU2" s="6"/>
      <c r="NV2" s="6">
        <v>-1.9E-3</v>
      </c>
      <c r="NW2" s="6">
        <v>1.4E-3</v>
      </c>
      <c r="NX2" s="6">
        <v>-3.3E-3</v>
      </c>
      <c r="NY2" s="6">
        <v>-1.1000000000000001E-3</v>
      </c>
      <c r="NZ2" s="6">
        <v>-5.7000000000000002E-3</v>
      </c>
      <c r="OA2" s="6"/>
      <c r="OB2" s="6"/>
      <c r="OC2" s="6">
        <v>8.9999999999999998E-4</v>
      </c>
      <c r="OD2" s="6">
        <v>-2E-3</v>
      </c>
      <c r="OE2" s="6">
        <v>2.8999999999999998E-3</v>
      </c>
      <c r="OF2" s="6">
        <v>5.5999999999999999E-3</v>
      </c>
      <c r="OG2" s="6">
        <v>7.1000000000000004E-3</v>
      </c>
      <c r="OH2" s="663"/>
      <c r="OI2" s="6"/>
      <c r="OJ2" s="6">
        <v>2.5000000000000001E-3</v>
      </c>
      <c r="OK2" s="6">
        <v>-2.5000000000000001E-3</v>
      </c>
      <c r="OL2" s="6">
        <v>0</v>
      </c>
      <c r="OM2" s="6">
        <v>-2.0000000000000001E-4</v>
      </c>
      <c r="ON2" s="6">
        <v>0</v>
      </c>
      <c r="OO2" s="6"/>
      <c r="OP2" s="6"/>
      <c r="OQ2" s="6"/>
      <c r="OR2" s="7">
        <f t="shared" ref="OR2:OR37" si="15">MIN(NM2:OQ2)</f>
        <v>-5.7000000000000002E-3</v>
      </c>
      <c r="OS2" s="7">
        <f t="shared" ref="OS2:OS37" si="16">AVERAGE(NM2:OQ2)</f>
        <v>9.4499999999999998E-4</v>
      </c>
      <c r="OT2" s="7">
        <f t="shared" ref="OT2:OT37" si="17">MAX(NM2:OQ2)</f>
        <v>7.1000000000000004E-3</v>
      </c>
      <c r="PF2" t="s">
        <v>127</v>
      </c>
      <c r="PG2" s="54">
        <v>1.1463000000000001</v>
      </c>
      <c r="PH2" s="54">
        <v>1.14428</v>
      </c>
      <c r="PI2" s="54">
        <v>1.137</v>
      </c>
      <c r="PJ2" s="54">
        <v>1.1228</v>
      </c>
      <c r="PK2" s="54">
        <v>1.1213</v>
      </c>
      <c r="PL2" s="54">
        <v>1.11612</v>
      </c>
      <c r="PM2" s="4" t="s">
        <v>36</v>
      </c>
      <c r="PN2" s="54">
        <v>1.13686</v>
      </c>
      <c r="PO2" s="6">
        <v>-7.4000000000000003E-3</v>
      </c>
      <c r="PP2" s="6">
        <v>0</v>
      </c>
      <c r="PQ2" s="6">
        <v>-8.9999999999999998E-4</v>
      </c>
      <c r="PR2" s="6">
        <v>5.9999999999999995E-4</v>
      </c>
      <c r="PS2" s="6">
        <v>-5.1000000000000004E-3</v>
      </c>
      <c r="PT2" s="663"/>
      <c r="PU2" s="6"/>
      <c r="PV2" s="744">
        <v>-5.9999999999999995E-4</v>
      </c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7">
        <f t="shared" ref="QT2:QT37" si="18">MIN(PO2:QS2)</f>
        <v>-7.4000000000000003E-3</v>
      </c>
      <c r="QU2" s="7">
        <f t="shared" ref="QU2:QU37" si="19">AVERAGE(PO2:QS2)</f>
        <v>-2.2333333333333333E-3</v>
      </c>
      <c r="QV2" s="7">
        <f t="shared" ref="QV2:QV37" si="20">MAX(PO2:QS2)</f>
        <v>5.9999999999999995E-4</v>
      </c>
    </row>
    <row r="3" spans="4:464" ht="15.75" thickBot="1" x14ac:dyDescent="0.3">
      <c r="U3" s="724" t="s">
        <v>128</v>
      </c>
      <c r="V3" s="725"/>
      <c r="W3" s="725"/>
      <c r="X3" s="725"/>
      <c r="Y3" s="725"/>
      <c r="Z3" s="725"/>
      <c r="AA3" s="725"/>
      <c r="AB3" s="726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24" t="s">
        <v>128</v>
      </c>
      <c r="CF3" s="725"/>
      <c r="CG3" s="725"/>
      <c r="CH3" s="725"/>
      <c r="CI3" s="725"/>
      <c r="CJ3" s="725"/>
      <c r="CK3" s="725"/>
      <c r="CL3" s="726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24" t="s">
        <v>128</v>
      </c>
      <c r="ES3" s="725"/>
      <c r="ET3" s="725"/>
      <c r="EU3" s="725"/>
      <c r="EV3" s="725"/>
      <c r="EW3" s="725"/>
      <c r="EX3" s="725"/>
      <c r="EY3" s="726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24" t="s">
        <v>128</v>
      </c>
      <c r="HT3" s="725"/>
      <c r="HU3" s="725"/>
      <c r="HV3" s="725"/>
      <c r="HW3" s="725"/>
      <c r="HX3" s="725"/>
      <c r="HY3" s="725"/>
      <c r="HZ3" s="726"/>
      <c r="IF3" t="s">
        <v>62</v>
      </c>
      <c r="IG3" s="54">
        <v>1.2757000000000001</v>
      </c>
      <c r="IH3" s="54">
        <v>1.3101</v>
      </c>
      <c r="II3" s="54">
        <v>1.3262</v>
      </c>
      <c r="IJ3" s="4" t="s">
        <v>37</v>
      </c>
      <c r="IK3" s="54">
        <v>1.3028999999999999</v>
      </c>
      <c r="IL3" s="6">
        <v>6.4000000000000003E-3</v>
      </c>
      <c r="IM3" s="6">
        <v>2.3999999999999998E-3</v>
      </c>
      <c r="IN3" s="6">
        <v>1.8E-3</v>
      </c>
      <c r="IO3" s="6">
        <v>-6.1999999999999998E-3</v>
      </c>
      <c r="IP3" s="6">
        <v>-3.0999999999999999E-3</v>
      </c>
      <c r="IQ3" s="6"/>
      <c r="IR3" s="6"/>
      <c r="IS3" s="6">
        <v>2.0999999999999999E-3</v>
      </c>
      <c r="IT3" s="6">
        <v>-5.0000000000000001E-4</v>
      </c>
      <c r="IU3" s="6">
        <v>3.0000000000000001E-3</v>
      </c>
      <c r="IV3" s="6">
        <v>-2.5999999999999999E-3</v>
      </c>
      <c r="IW3" s="6">
        <v>1.2999999999999999E-3</v>
      </c>
      <c r="IX3" s="6"/>
      <c r="IY3" s="6"/>
      <c r="IZ3" s="6">
        <v>2.3E-3</v>
      </c>
      <c r="JA3" s="6">
        <v>-3.3999999999999998E-3</v>
      </c>
      <c r="JB3" s="6">
        <v>-5.9999999999999995E-4</v>
      </c>
      <c r="JC3" s="6">
        <v>-4.1000000000000003E-3</v>
      </c>
      <c r="JD3" s="6">
        <v>6.9999999999999999E-4</v>
      </c>
      <c r="JE3" s="6"/>
      <c r="JF3" s="6"/>
      <c r="JG3" s="6">
        <v>-6.9999999999999999E-4</v>
      </c>
      <c r="JH3" s="6">
        <v>-3.3999999999999998E-3</v>
      </c>
      <c r="JI3" s="6">
        <v>-2.8E-3</v>
      </c>
      <c r="JJ3" s="6">
        <v>-5.0000000000000001E-4</v>
      </c>
      <c r="JK3" s="6">
        <v>1.6000000000000001E-3</v>
      </c>
      <c r="JL3" s="6"/>
      <c r="JM3" s="6"/>
      <c r="JN3" s="6">
        <v>1.6000000000000001E-3</v>
      </c>
      <c r="JO3" s="6">
        <v>8.0000000000000002E-3</v>
      </c>
      <c r="JP3" s="6"/>
      <c r="JQ3" s="7">
        <f t="shared" si="9"/>
        <v>-6.1999999999999998E-3</v>
      </c>
      <c r="JR3" s="7">
        <f t="shared" si="10"/>
        <v>1.5000000000000004E-4</v>
      </c>
      <c r="JS3" s="7">
        <f t="shared" si="11"/>
        <v>8.0000000000000002E-3</v>
      </c>
      <c r="KO3" s="724" t="s">
        <v>128</v>
      </c>
      <c r="KP3" s="725"/>
      <c r="KQ3" s="725"/>
      <c r="KR3" s="725"/>
      <c r="KS3" s="725"/>
      <c r="KT3" s="725"/>
      <c r="KU3" s="725"/>
      <c r="KV3" s="726"/>
      <c r="KX3" s="54">
        <v>1.2757000000000001</v>
      </c>
      <c r="KY3" s="54">
        <v>1.3101</v>
      </c>
      <c r="KZ3" s="54">
        <v>1.3262</v>
      </c>
      <c r="LA3" s="54">
        <v>1.3028999999999999</v>
      </c>
      <c r="LB3" s="4" t="s">
        <v>37</v>
      </c>
      <c r="LC3" s="54">
        <v>1.3029999999999999</v>
      </c>
      <c r="LD3" s="6">
        <v>1.4E-3</v>
      </c>
      <c r="LE3" s="6">
        <v>-1.1000000000000001E-3</v>
      </c>
      <c r="LF3" s="6">
        <v>1.0800000000000001E-2</v>
      </c>
      <c r="LG3" s="6"/>
      <c r="LH3" s="6"/>
      <c r="LI3" s="6">
        <v>-5.3E-3</v>
      </c>
      <c r="LJ3" s="6">
        <v>-1.8E-3</v>
      </c>
      <c r="LK3" s="6">
        <v>-5.1000000000000004E-3</v>
      </c>
      <c r="LL3" s="6">
        <v>-2.0000000000000001E-4</v>
      </c>
      <c r="LM3" s="6">
        <v>0</v>
      </c>
      <c r="LN3" s="6"/>
      <c r="LO3" s="6"/>
      <c r="LP3" s="6">
        <v>-3.3E-3</v>
      </c>
      <c r="LQ3" s="6">
        <v>-4.0000000000000001E-3</v>
      </c>
      <c r="LR3" s="6">
        <v>-4.7999999999999996E-3</v>
      </c>
      <c r="LS3" s="6">
        <v>-4.5999999999999999E-3</v>
      </c>
      <c r="LT3" s="6">
        <v>-5.7999999999999996E-3</v>
      </c>
      <c r="LU3" s="6"/>
      <c r="LV3" s="6"/>
      <c r="LW3" s="6">
        <v>8.0000000000000004E-4</v>
      </c>
      <c r="LX3" s="6">
        <v>-1.6000000000000001E-3</v>
      </c>
      <c r="LY3" s="6">
        <v>-3.3E-3</v>
      </c>
      <c r="LZ3" s="6">
        <v>1E-4</v>
      </c>
      <c r="MA3" s="6">
        <v>4.4999999999999997E-3</v>
      </c>
      <c r="MB3" s="6"/>
      <c r="MC3" s="6"/>
      <c r="MD3" s="6">
        <v>-2.5999999999999999E-3</v>
      </c>
      <c r="ME3" s="6">
        <v>-2E-3</v>
      </c>
      <c r="MF3" s="6">
        <v>-2E-3</v>
      </c>
      <c r="MG3" s="6">
        <v>-8.9999999999999998E-4</v>
      </c>
      <c r="MH3" s="6">
        <v>1.9E-3</v>
      </c>
      <c r="MI3" s="7">
        <f t="shared" si="12"/>
        <v>-5.7999999999999996E-3</v>
      </c>
      <c r="MJ3" s="7">
        <f t="shared" si="13"/>
        <v>-1.2565217391304351E-3</v>
      </c>
      <c r="MK3" s="7">
        <f t="shared" si="14"/>
        <v>1.0800000000000001E-2</v>
      </c>
      <c r="NE3" t="s">
        <v>62</v>
      </c>
      <c r="NF3" s="54">
        <v>1.2757000000000001</v>
      </c>
      <c r="NG3" s="54">
        <v>1.3101</v>
      </c>
      <c r="NH3" s="54">
        <v>1.3262</v>
      </c>
      <c r="NI3" s="54">
        <v>1.3028999999999999</v>
      </c>
      <c r="NJ3" s="54">
        <v>1.3029999999999999</v>
      </c>
      <c r="NK3" s="4" t="s">
        <v>37</v>
      </c>
      <c r="NL3" s="54">
        <v>1.2622800000000001</v>
      </c>
      <c r="NM3" s="6"/>
      <c r="NN3" s="6"/>
      <c r="NO3" s="6">
        <v>2.5000000000000001E-3</v>
      </c>
      <c r="NP3" s="6">
        <v>2.8999999999999998E-3</v>
      </c>
      <c r="NQ3" s="6">
        <v>-1.1000000000000001E-3</v>
      </c>
      <c r="NR3" s="6">
        <v>5.9999999999999995E-4</v>
      </c>
      <c r="NS3" s="6">
        <v>3.5999999999999999E-3</v>
      </c>
      <c r="NT3" s="6"/>
      <c r="NU3" s="6"/>
      <c r="NV3" s="6">
        <v>-3.8E-3</v>
      </c>
      <c r="NW3" s="6">
        <v>2.8999999999999998E-3</v>
      </c>
      <c r="NX3" s="6">
        <v>-2.5999999999999999E-3</v>
      </c>
      <c r="NY3" s="6">
        <v>-1.1000000000000001E-3</v>
      </c>
      <c r="NZ3" s="6">
        <v>-6.6E-3</v>
      </c>
      <c r="OA3" s="6"/>
      <c r="OB3" s="6"/>
      <c r="OC3" s="6">
        <v>-4.7000000000000002E-3</v>
      </c>
      <c r="OD3" s="6">
        <v>1.8E-3</v>
      </c>
      <c r="OE3" s="6">
        <v>6.7000000000000002E-3</v>
      </c>
      <c r="OF3" s="6">
        <v>4.5999999999999999E-3</v>
      </c>
      <c r="OG3" s="6">
        <v>3.3E-3</v>
      </c>
      <c r="OH3" s="6"/>
      <c r="OI3" s="6"/>
      <c r="OJ3" s="6">
        <v>-2.9999999999999997E-4</v>
      </c>
      <c r="OK3" s="6">
        <v>-3.8E-3</v>
      </c>
      <c r="OL3" s="6">
        <v>5.0000000000000001E-4</v>
      </c>
      <c r="OM3" s="6">
        <v>-1.5E-3</v>
      </c>
      <c r="ON3" s="6">
        <v>1.2999999999999999E-3</v>
      </c>
      <c r="OO3" s="6"/>
      <c r="OP3" s="6"/>
      <c r="OQ3" s="6"/>
      <c r="OR3" s="7">
        <f t="shared" si="15"/>
        <v>-6.6E-3</v>
      </c>
      <c r="OS3" s="7">
        <f t="shared" si="16"/>
        <v>2.6000000000000009E-4</v>
      </c>
      <c r="OT3" s="7">
        <f t="shared" si="17"/>
        <v>6.7000000000000002E-3</v>
      </c>
      <c r="PF3" t="s">
        <v>62</v>
      </c>
      <c r="PG3" s="54">
        <v>1.2757000000000001</v>
      </c>
      <c r="PH3" s="54">
        <v>1.3101</v>
      </c>
      <c r="PI3" s="54">
        <v>1.3262</v>
      </c>
      <c r="PJ3" s="54">
        <v>1.3028999999999999</v>
      </c>
      <c r="PK3" s="54">
        <v>1.3029999999999999</v>
      </c>
      <c r="PL3" s="54">
        <v>1.2622800000000001</v>
      </c>
      <c r="PM3" s="4" t="s">
        <v>37</v>
      </c>
      <c r="PN3" s="54">
        <v>1.26824</v>
      </c>
      <c r="PO3" s="6">
        <v>-3.5999999999999999E-3</v>
      </c>
      <c r="PP3" s="6">
        <v>-3.5999999999999999E-3</v>
      </c>
      <c r="PQ3" s="6">
        <v>-1.5E-3</v>
      </c>
      <c r="PR3" s="6">
        <v>5.0000000000000001E-4</v>
      </c>
      <c r="PS3" s="6">
        <v>-4.1000000000000003E-3</v>
      </c>
      <c r="PT3" s="6"/>
      <c r="PU3" s="6"/>
      <c r="PV3" s="744">
        <v>-6.9999999999999999E-4</v>
      </c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7">
        <f t="shared" si="18"/>
        <v>-4.1000000000000003E-3</v>
      </c>
      <c r="QU3" s="7">
        <f t="shared" si="19"/>
        <v>-2.1666666666666661E-3</v>
      </c>
      <c r="QV3" s="7">
        <f t="shared" si="20"/>
        <v>5.0000000000000001E-4</v>
      </c>
    </row>
    <row r="4" spans="4:464" ht="15.75" thickBot="1" x14ac:dyDescent="0.3">
      <c r="U4" s="724" t="s">
        <v>142</v>
      </c>
      <c r="V4" s="725"/>
      <c r="W4" s="725"/>
      <c r="X4" s="725"/>
      <c r="Y4" s="725"/>
      <c r="Z4" s="725"/>
      <c r="AA4" s="725"/>
      <c r="AB4" s="726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24" t="s">
        <v>142</v>
      </c>
      <c r="CF4" s="725"/>
      <c r="CG4" s="725"/>
      <c r="CH4" s="725"/>
      <c r="CI4" s="725"/>
      <c r="CJ4" s="725"/>
      <c r="CK4" s="725"/>
      <c r="CL4" s="726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24" t="s">
        <v>142</v>
      </c>
      <c r="ES4" s="725"/>
      <c r="ET4" s="725"/>
      <c r="EU4" s="725"/>
      <c r="EV4" s="725"/>
      <c r="EW4" s="725"/>
      <c r="EX4" s="725"/>
      <c r="EY4" s="726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24" t="s">
        <v>142</v>
      </c>
      <c r="HT4" s="725"/>
      <c r="HU4" s="725"/>
      <c r="HV4" s="725"/>
      <c r="HW4" s="725"/>
      <c r="HX4" s="725"/>
      <c r="HY4" s="725"/>
      <c r="HZ4" s="726"/>
      <c r="IG4" s="54">
        <v>0.98160000000000003</v>
      </c>
      <c r="IH4" s="54">
        <v>0.99428000000000005</v>
      </c>
      <c r="II4" s="54">
        <v>0.99790000000000001</v>
      </c>
      <c r="IJ4" s="4" t="s">
        <v>38</v>
      </c>
      <c r="IK4" s="54">
        <v>0.99399999999999999</v>
      </c>
      <c r="IL4" s="6">
        <v>4.1999999999999997E-3</v>
      </c>
      <c r="IM4" s="6">
        <v>1E-4</v>
      </c>
      <c r="IN4" s="6">
        <v>2.9999999999999997E-4</v>
      </c>
      <c r="IO4" s="6">
        <v>1.9E-3</v>
      </c>
      <c r="IP4" s="6">
        <v>5.0000000000000001E-4</v>
      </c>
      <c r="IQ4" s="6"/>
      <c r="IR4" s="6"/>
      <c r="IS4" s="6">
        <v>-1.1999999999999999E-3</v>
      </c>
      <c r="IT4" s="6">
        <v>8.9999999999999998E-4</v>
      </c>
      <c r="IU4" s="6">
        <v>3.5000000000000001E-3</v>
      </c>
      <c r="IV4" s="6">
        <v>8.0000000000000004E-4</v>
      </c>
      <c r="IW4" s="6">
        <v>-2.0000000000000001E-4</v>
      </c>
      <c r="IX4" s="6"/>
      <c r="IY4" s="6"/>
      <c r="IZ4" s="6">
        <v>2E-3</v>
      </c>
      <c r="JA4" s="6">
        <v>3.5000000000000001E-3</v>
      </c>
      <c r="JB4" s="6">
        <v>3.0999999999999999E-3</v>
      </c>
      <c r="JC4" s="6">
        <v>5.4000000000000003E-3</v>
      </c>
      <c r="JD4" s="6">
        <v>-1.1000000000000001E-3</v>
      </c>
      <c r="JE4" s="6"/>
      <c r="JF4" s="6"/>
      <c r="JG4" s="6">
        <v>1.5E-3</v>
      </c>
      <c r="JH4" s="6">
        <v>4.4000000000000003E-3</v>
      </c>
      <c r="JI4" s="6">
        <v>5.9999999999999995E-4</v>
      </c>
      <c r="JJ4" s="6">
        <v>0</v>
      </c>
      <c r="JK4" s="6">
        <v>-8.0000000000000004E-4</v>
      </c>
      <c r="JL4" s="6"/>
      <c r="JM4" s="6"/>
      <c r="JN4" s="6">
        <v>0</v>
      </c>
      <c r="JO4" s="6">
        <v>-6.9999999999999999E-4</v>
      </c>
      <c r="JP4" s="6"/>
      <c r="JQ4" s="7">
        <f t="shared" si="9"/>
        <v>-1.1999999999999999E-3</v>
      </c>
      <c r="JR4" s="7">
        <f t="shared" si="10"/>
        <v>1.3045454545454545E-3</v>
      </c>
      <c r="JS4" s="7">
        <f t="shared" si="11"/>
        <v>5.4000000000000003E-3</v>
      </c>
      <c r="KO4" s="724" t="s">
        <v>142</v>
      </c>
      <c r="KP4" s="725"/>
      <c r="KQ4" s="725"/>
      <c r="KR4" s="725"/>
      <c r="KS4" s="725"/>
      <c r="KT4" s="725"/>
      <c r="KU4" s="725"/>
      <c r="KV4" s="726"/>
      <c r="KX4" s="54">
        <v>0.98160000000000003</v>
      </c>
      <c r="KY4" s="54">
        <v>0.99428000000000005</v>
      </c>
      <c r="KZ4" s="54">
        <v>0.99790000000000001</v>
      </c>
      <c r="LA4" s="54">
        <v>0.99399999999999999</v>
      </c>
      <c r="LB4" s="4" t="s">
        <v>38</v>
      </c>
      <c r="LC4" s="54">
        <v>1.0188999999999999</v>
      </c>
      <c r="LD4" s="6">
        <v>-1.2999999999999999E-3</v>
      </c>
      <c r="LE4" s="6">
        <v>1.5E-3</v>
      </c>
      <c r="LF4" s="6">
        <v>-2.5999999999999999E-3</v>
      </c>
      <c r="LG4" s="6"/>
      <c r="LH4" s="6"/>
      <c r="LI4" s="6">
        <v>1.2999999999999999E-3</v>
      </c>
      <c r="LJ4" s="6">
        <v>1.5E-3</v>
      </c>
      <c r="LK4" s="6">
        <v>1.2999999999999999E-3</v>
      </c>
      <c r="LL4" s="6">
        <v>-4.8999999999999998E-3</v>
      </c>
      <c r="LM4" s="6">
        <v>-4.1000000000000003E-3</v>
      </c>
      <c r="LN4" s="6"/>
      <c r="LO4" s="6"/>
      <c r="LP4" s="6">
        <v>-4.7999999999999996E-3</v>
      </c>
      <c r="LQ4" s="6">
        <v>2.5999999999999999E-3</v>
      </c>
      <c r="LR4" s="6">
        <v>0</v>
      </c>
      <c r="LS4" s="6">
        <v>1.5E-3</v>
      </c>
      <c r="LT4" s="6">
        <v>1.1999999999999999E-3</v>
      </c>
      <c r="LU4" s="6"/>
      <c r="LV4" s="6"/>
      <c r="LW4" s="6">
        <v>-2.2000000000000001E-3</v>
      </c>
      <c r="LX4" s="6">
        <v>2.3999999999999998E-3</v>
      </c>
      <c r="LY4" s="6">
        <v>-1.2999999999999999E-3</v>
      </c>
      <c r="LZ4" s="6">
        <v>-6.1999999999999998E-3</v>
      </c>
      <c r="MA4" s="6">
        <v>-1.6000000000000001E-3</v>
      </c>
      <c r="MB4" s="6"/>
      <c r="MC4" s="6"/>
      <c r="MD4" s="6">
        <v>2.3E-3</v>
      </c>
      <c r="ME4" s="6">
        <v>3.8E-3</v>
      </c>
      <c r="MF4" s="6">
        <v>5.0000000000000001E-4</v>
      </c>
      <c r="MG4" s="6">
        <v>-2.0000000000000001E-4</v>
      </c>
      <c r="MH4" s="6">
        <v>-6.4999999999999997E-3</v>
      </c>
      <c r="MI4" s="7">
        <f t="shared" si="12"/>
        <v>-6.4999999999999997E-3</v>
      </c>
      <c r="MJ4" s="7">
        <f t="shared" si="13"/>
        <v>-6.8695652173913048E-4</v>
      </c>
      <c r="MK4" s="7">
        <f t="shared" si="14"/>
        <v>3.8E-3</v>
      </c>
      <c r="NE4" t="s">
        <v>62</v>
      </c>
      <c r="NF4" s="54">
        <v>0.98160000000000003</v>
      </c>
      <c r="NG4" s="54">
        <v>0.99428000000000005</v>
      </c>
      <c r="NH4" s="54">
        <v>0.99790000000000001</v>
      </c>
      <c r="NI4" s="54">
        <v>0.99399999999999999</v>
      </c>
      <c r="NJ4" s="54">
        <v>1.0188999999999999</v>
      </c>
      <c r="NK4" s="4" t="s">
        <v>38</v>
      </c>
      <c r="NL4" s="54">
        <v>1.00156</v>
      </c>
      <c r="NM4" s="6"/>
      <c r="NN4" s="6"/>
      <c r="NO4" s="6">
        <v>-7.6E-3</v>
      </c>
      <c r="NP4" s="6">
        <v>-2.9999999999999997E-4</v>
      </c>
      <c r="NQ4" s="6">
        <v>2.5999999999999999E-3</v>
      </c>
      <c r="NR4" s="6">
        <v>-3.3E-3</v>
      </c>
      <c r="NS4" s="6">
        <v>-3.0999999999999999E-3</v>
      </c>
      <c r="NT4" s="6"/>
      <c r="NU4" s="6"/>
      <c r="NV4" s="6">
        <v>2.5000000000000001E-3</v>
      </c>
      <c r="NW4" s="6">
        <v>2.3999999999999998E-3</v>
      </c>
      <c r="NX4" s="6">
        <v>3.2000000000000002E-3</v>
      </c>
      <c r="NY4" s="6">
        <v>-1.2999999999999999E-3</v>
      </c>
      <c r="NZ4" s="6">
        <v>4.7999999999999996E-3</v>
      </c>
      <c r="OA4" s="6"/>
      <c r="OB4" s="6"/>
      <c r="OC4" s="6">
        <v>5.0000000000000001E-4</v>
      </c>
      <c r="OD4" s="6">
        <v>8.9999999999999998E-4</v>
      </c>
      <c r="OE4" s="6">
        <v>-6.1000000000000004E-3</v>
      </c>
      <c r="OF4" s="6">
        <v>-1.26E-2</v>
      </c>
      <c r="OG4" s="6">
        <v>-5.4999999999999997E-3</v>
      </c>
      <c r="OH4" s="6"/>
      <c r="OI4" s="6"/>
      <c r="OJ4" s="6">
        <v>-4.4999999999999997E-3</v>
      </c>
      <c r="OK4" s="6">
        <v>3.8999999999999998E-3</v>
      </c>
      <c r="OL4" s="6">
        <v>2.5999999999999999E-3</v>
      </c>
      <c r="OM4" s="6">
        <v>-1.5E-3</v>
      </c>
      <c r="ON4" s="6">
        <v>-5.0000000000000001E-4</v>
      </c>
      <c r="OO4" s="6"/>
      <c r="OP4" s="6"/>
      <c r="OQ4" s="6"/>
      <c r="OR4" s="7">
        <f t="shared" si="15"/>
        <v>-1.26E-2</v>
      </c>
      <c r="OS4" s="7">
        <f t="shared" si="16"/>
        <v>-1.1449999999999998E-3</v>
      </c>
      <c r="OT4" s="7">
        <f t="shared" si="17"/>
        <v>4.7999999999999996E-3</v>
      </c>
      <c r="PG4" s="54">
        <v>0.98160000000000003</v>
      </c>
      <c r="PH4" s="54">
        <v>0.99428000000000005</v>
      </c>
      <c r="PI4" s="54">
        <v>0.99790000000000001</v>
      </c>
      <c r="PJ4" s="54">
        <v>0.99399999999999999</v>
      </c>
      <c r="PK4" s="54">
        <v>1.0188999999999999</v>
      </c>
      <c r="PL4" s="54">
        <v>1.00156</v>
      </c>
      <c r="PM4" s="4" t="s">
        <v>38</v>
      </c>
      <c r="PN4" s="54">
        <v>0.97597999999999996</v>
      </c>
      <c r="PO4" s="6">
        <v>1.18E-2</v>
      </c>
      <c r="PP4" s="6">
        <v>-1.5E-3</v>
      </c>
      <c r="PQ4" s="6">
        <v>2.9999999999999997E-4</v>
      </c>
      <c r="PR4" s="6">
        <v>-1.6000000000000001E-3</v>
      </c>
      <c r="PS4" s="6">
        <v>7.3000000000000001E-3</v>
      </c>
      <c r="PT4" s="6"/>
      <c r="PU4" s="6"/>
      <c r="PV4" s="744">
        <v>5.0000000000000001E-4</v>
      </c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7">
        <f t="shared" si="18"/>
        <v>-1.6000000000000001E-3</v>
      </c>
      <c r="QU4" s="7">
        <f t="shared" si="19"/>
        <v>2.8E-3</v>
      </c>
      <c r="QV4" s="7">
        <f t="shared" si="20"/>
        <v>1.18E-2</v>
      </c>
    </row>
    <row r="5" spans="4:464" ht="15.75" thickBot="1" x14ac:dyDescent="0.3">
      <c r="U5" s="724" t="s">
        <v>129</v>
      </c>
      <c r="V5" s="725"/>
      <c r="W5" s="725"/>
      <c r="X5" s="725"/>
      <c r="Y5" s="725"/>
      <c r="Z5" s="725"/>
      <c r="AA5" s="725"/>
      <c r="AB5" s="726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24" t="s">
        <v>129</v>
      </c>
      <c r="CF5" s="725"/>
      <c r="CG5" s="725"/>
      <c r="CH5" s="725"/>
      <c r="CI5" s="725"/>
      <c r="CJ5" s="725"/>
      <c r="CK5" s="725"/>
      <c r="CL5" s="726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24" t="s">
        <v>129</v>
      </c>
      <c r="ES5" s="725"/>
      <c r="ET5" s="725"/>
      <c r="EU5" s="725"/>
      <c r="EV5" s="725"/>
      <c r="EW5" s="725"/>
      <c r="EX5" s="725"/>
      <c r="EY5" s="726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24" t="s">
        <v>129</v>
      </c>
      <c r="HT5" s="725"/>
      <c r="HU5" s="725"/>
      <c r="HV5" s="725"/>
      <c r="HW5" s="725"/>
      <c r="HX5" s="725"/>
      <c r="HY5" s="725"/>
      <c r="HZ5" s="726"/>
      <c r="IG5" s="54">
        <v>109.613</v>
      </c>
      <c r="IH5" s="54">
        <v>108.76900000000001</v>
      </c>
      <c r="II5" s="54">
        <v>111.372</v>
      </c>
      <c r="IJ5" s="4" t="s">
        <v>39</v>
      </c>
      <c r="IK5" s="54">
        <v>111.02</v>
      </c>
      <c r="IL5" s="6">
        <v>4.7999999999999996E-3</v>
      </c>
      <c r="IM5" s="6">
        <v>-2.0000000000000001E-4</v>
      </c>
      <c r="IN5" s="6">
        <v>1.5E-3</v>
      </c>
      <c r="IO5" s="6">
        <v>1.4E-3</v>
      </c>
      <c r="IP5" s="6">
        <v>2.9999999999999997E-4</v>
      </c>
      <c r="IQ5" s="6"/>
      <c r="IR5" s="6"/>
      <c r="IS5" s="6">
        <v>-1.8E-3</v>
      </c>
      <c r="IT5" s="6">
        <v>-3.0000000000000001E-3</v>
      </c>
      <c r="IU5" s="6">
        <v>-1.4E-3</v>
      </c>
      <c r="IV5" s="6">
        <v>5.8999999999999999E-3</v>
      </c>
      <c r="IW5" s="6">
        <v>3.3E-3</v>
      </c>
      <c r="IX5" s="6"/>
      <c r="IY5" s="6"/>
      <c r="IZ5" s="6">
        <v>4.0000000000000002E-4</v>
      </c>
      <c r="JA5" s="6">
        <v>-2.0000000000000001E-4</v>
      </c>
      <c r="JB5" s="6">
        <v>6.9999999999999999E-4</v>
      </c>
      <c r="JC5" s="6">
        <v>-6.9999999999999999E-4</v>
      </c>
      <c r="JD5" s="6">
        <v>-2.9999999999999997E-4</v>
      </c>
      <c r="JE5" s="6"/>
      <c r="JF5" s="6"/>
      <c r="JG5" s="6">
        <v>2.0000000000000001E-4</v>
      </c>
      <c r="JH5" s="6">
        <v>-5.9999999999999995E-4</v>
      </c>
      <c r="JI5" s="6">
        <v>2.8E-3</v>
      </c>
      <c r="JJ5" s="6">
        <v>-4.8999999999999998E-3</v>
      </c>
      <c r="JK5" s="6">
        <v>0</v>
      </c>
      <c r="JL5" s="6"/>
      <c r="JM5" s="6"/>
      <c r="JN5" s="6">
        <v>1E-3</v>
      </c>
      <c r="JO5" s="6">
        <v>-1.9E-3</v>
      </c>
      <c r="JP5" s="6"/>
      <c r="JQ5" s="7">
        <f t="shared" si="9"/>
        <v>-4.8999999999999998E-3</v>
      </c>
      <c r="JR5" s="7">
        <f t="shared" si="10"/>
        <v>3.3181818181818182E-4</v>
      </c>
      <c r="JS5" s="7">
        <f t="shared" si="11"/>
        <v>5.8999999999999999E-3</v>
      </c>
      <c r="KO5" s="724" t="s">
        <v>129</v>
      </c>
      <c r="KP5" s="725"/>
      <c r="KQ5" s="725"/>
      <c r="KR5" s="725"/>
      <c r="KS5" s="725"/>
      <c r="KT5" s="725"/>
      <c r="KU5" s="725"/>
      <c r="KV5" s="726"/>
      <c r="KX5" s="54">
        <v>109.613</v>
      </c>
      <c r="KY5" s="54">
        <v>108.76900000000001</v>
      </c>
      <c r="KZ5" s="54">
        <v>111.372</v>
      </c>
      <c r="LA5" s="54">
        <v>111.02</v>
      </c>
      <c r="LB5" s="4" t="s">
        <v>39</v>
      </c>
      <c r="LC5" s="54">
        <v>111.41</v>
      </c>
      <c r="LD5" s="6">
        <v>-2.0000000000000001E-4</v>
      </c>
      <c r="LE5" s="6">
        <v>1.1000000000000001E-3</v>
      </c>
      <c r="LF5" s="6">
        <v>-3.7000000000000002E-3</v>
      </c>
      <c r="LG5" s="6"/>
      <c r="LH5" s="6"/>
      <c r="LI5" s="6">
        <v>-2E-3</v>
      </c>
      <c r="LJ5" s="6">
        <v>-5.0000000000000001E-3</v>
      </c>
      <c r="LK5" s="6">
        <v>-1.1999999999999999E-3</v>
      </c>
      <c r="LL5" s="6">
        <v>-2.8999999999999998E-3</v>
      </c>
      <c r="LM5" s="6">
        <v>1.8E-3</v>
      </c>
      <c r="LN5" s="6"/>
      <c r="LO5" s="6"/>
      <c r="LP5" s="6">
        <v>-5.5999999999999999E-3</v>
      </c>
      <c r="LQ5" s="6">
        <v>2.8999999999999998E-3</v>
      </c>
      <c r="LR5" s="6">
        <v>-2.9999999999999997E-4</v>
      </c>
      <c r="LS5" s="6">
        <v>2.3E-3</v>
      </c>
      <c r="LT5" s="6">
        <v>1.6000000000000001E-3</v>
      </c>
      <c r="LU5" s="6"/>
      <c r="LV5" s="6"/>
      <c r="LW5" s="6">
        <v>-4.0000000000000002E-4</v>
      </c>
      <c r="LX5" s="6">
        <v>3.8999999999999998E-3</v>
      </c>
      <c r="LY5" s="6">
        <v>-1.4E-3</v>
      </c>
      <c r="LZ5" s="6">
        <v>-7.0000000000000001E-3</v>
      </c>
      <c r="MA5" s="6">
        <v>-2.8E-3</v>
      </c>
      <c r="MB5" s="6"/>
      <c r="MC5" s="6"/>
      <c r="MD5" s="6">
        <v>2.2000000000000001E-3</v>
      </c>
      <c r="ME5" s="6">
        <v>-1.1999999999999999E-3</v>
      </c>
      <c r="MF5" s="6">
        <v>2.0999999999999999E-3</v>
      </c>
      <c r="MG5" s="6">
        <v>2.0000000000000001E-4</v>
      </c>
      <c r="MH5" s="6">
        <v>-1.1299999999999999E-2</v>
      </c>
      <c r="MI5" s="7">
        <f t="shared" si="12"/>
        <v>-1.1299999999999999E-2</v>
      </c>
      <c r="MJ5" s="7">
        <f t="shared" si="13"/>
        <v>-1.1695652173913042E-3</v>
      </c>
      <c r="MK5" s="7">
        <f t="shared" si="14"/>
        <v>3.8999999999999998E-3</v>
      </c>
      <c r="NE5" t="s">
        <v>62</v>
      </c>
      <c r="NF5" s="54">
        <v>109.613</v>
      </c>
      <c r="NG5" s="54">
        <v>108.76900000000001</v>
      </c>
      <c r="NH5" s="54">
        <v>111.372</v>
      </c>
      <c r="NI5" s="54">
        <v>111.02</v>
      </c>
      <c r="NJ5" s="54">
        <v>111.41</v>
      </c>
      <c r="NK5" s="4" t="s">
        <v>39</v>
      </c>
      <c r="NL5" s="54">
        <v>108.30800000000001</v>
      </c>
      <c r="NM5" s="6"/>
      <c r="NN5" s="6"/>
      <c r="NO5" s="6">
        <v>-2.0999999999999999E-3</v>
      </c>
      <c r="NP5" s="6">
        <v>5.9999999999999995E-4</v>
      </c>
      <c r="NQ5" s="6">
        <v>2.8999999999999998E-3</v>
      </c>
      <c r="NR5" s="6">
        <v>-5.9999999999999995E-4</v>
      </c>
      <c r="NS5" s="6">
        <v>-1.9E-3</v>
      </c>
      <c r="NT5" s="6"/>
      <c r="NU5" s="6"/>
      <c r="NV5" s="6">
        <v>3.0000000000000001E-3</v>
      </c>
      <c r="NW5" s="6">
        <v>5.9999999999999995E-4</v>
      </c>
      <c r="NX5" s="6">
        <v>-2.0000000000000001E-4</v>
      </c>
      <c r="NY5" s="6">
        <v>-1E-3</v>
      </c>
      <c r="NZ5" s="6">
        <v>1.4E-3</v>
      </c>
      <c r="OA5" s="6"/>
      <c r="OB5" s="6"/>
      <c r="OC5" s="6">
        <v>-2.0000000000000001E-4</v>
      </c>
      <c r="OD5" s="6">
        <v>-1E-3</v>
      </c>
      <c r="OE5" s="6">
        <v>-3.2000000000000002E-3</v>
      </c>
      <c r="OF5" s="6">
        <v>-7.6E-3</v>
      </c>
      <c r="OG5" s="6">
        <v>4.0000000000000002E-4</v>
      </c>
      <c r="OH5" s="6"/>
      <c r="OI5" s="6"/>
      <c r="OJ5" s="6">
        <v>-1E-4</v>
      </c>
      <c r="OK5" s="6">
        <v>-1.2999999999999999E-3</v>
      </c>
      <c r="OL5" s="6">
        <v>5.7999999999999996E-3</v>
      </c>
      <c r="OM5" s="6">
        <v>-2.0000000000000001E-4</v>
      </c>
      <c r="ON5" s="6">
        <v>8.0000000000000004E-4</v>
      </c>
      <c r="OO5" s="6"/>
      <c r="OP5" s="6"/>
      <c r="OQ5" s="6"/>
      <c r="OR5" s="7">
        <f t="shared" si="15"/>
        <v>-7.6E-3</v>
      </c>
      <c r="OS5" s="7">
        <f t="shared" si="16"/>
        <v>-1.9500000000000002E-4</v>
      </c>
      <c r="OT5" s="7">
        <f t="shared" si="17"/>
        <v>5.7999999999999996E-3</v>
      </c>
      <c r="PG5" s="54">
        <v>109.613</v>
      </c>
      <c r="PH5" s="54">
        <v>108.76900000000001</v>
      </c>
      <c r="PI5" s="54">
        <v>111.372</v>
      </c>
      <c r="PJ5" s="54">
        <v>111.02</v>
      </c>
      <c r="PK5" s="54">
        <v>111.41</v>
      </c>
      <c r="PL5" s="54">
        <v>108.30800000000001</v>
      </c>
      <c r="PM5" s="4" t="s">
        <v>39</v>
      </c>
      <c r="PN5" s="54">
        <v>107.858</v>
      </c>
      <c r="PO5" s="6">
        <v>5.3E-3</v>
      </c>
      <c r="PP5" s="6">
        <v>-4.8999999999999998E-3</v>
      </c>
      <c r="PQ5" s="6">
        <v>-5.0000000000000001E-4</v>
      </c>
      <c r="PR5" s="6">
        <v>-2.0000000000000001E-4</v>
      </c>
      <c r="PS5" s="6">
        <v>6.1999999999999998E-3</v>
      </c>
      <c r="PT5" s="6"/>
      <c r="PU5" s="6"/>
      <c r="PV5" s="744">
        <v>1E-3</v>
      </c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7">
        <f t="shared" si="18"/>
        <v>-4.8999999999999998E-3</v>
      </c>
      <c r="QU5" s="7">
        <f t="shared" si="19"/>
        <v>1.15E-3</v>
      </c>
      <c r="QV5" s="7">
        <f t="shared" si="20"/>
        <v>6.1999999999999998E-3</v>
      </c>
    </row>
    <row r="6" spans="4:464" ht="15.75" thickBot="1" x14ac:dyDescent="0.3">
      <c r="D6" t="s">
        <v>62</v>
      </c>
      <c r="U6" s="724" t="s">
        <v>154</v>
      </c>
      <c r="V6" s="725"/>
      <c r="W6" s="725"/>
      <c r="X6" s="725"/>
      <c r="Y6" s="725"/>
      <c r="Z6" s="725"/>
      <c r="AA6" s="725"/>
      <c r="AB6" s="726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24" t="s">
        <v>154</v>
      </c>
      <c r="CF6" s="725"/>
      <c r="CG6" s="725"/>
      <c r="CH6" s="725"/>
      <c r="CI6" s="725"/>
      <c r="CJ6" s="725"/>
      <c r="CK6" s="725"/>
      <c r="CL6" s="726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24" t="s">
        <v>154</v>
      </c>
      <c r="ES6" s="725"/>
      <c r="ET6" s="725"/>
      <c r="EU6" s="725"/>
      <c r="EV6" s="725"/>
      <c r="EW6" s="725"/>
      <c r="EX6" s="725"/>
      <c r="EY6" s="726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24" t="s">
        <v>154</v>
      </c>
      <c r="HT6" s="725"/>
      <c r="HU6" s="725"/>
      <c r="HV6" s="725"/>
      <c r="HW6" s="725"/>
      <c r="HX6" s="725"/>
      <c r="HY6" s="725"/>
      <c r="HZ6" s="726"/>
      <c r="IG6" s="54">
        <v>0.70489999999999997</v>
      </c>
      <c r="IH6" s="54">
        <v>0.72548000000000001</v>
      </c>
      <c r="II6" s="54">
        <v>0.70920000000000005</v>
      </c>
      <c r="IJ6" s="4" t="s">
        <v>40</v>
      </c>
      <c r="IK6" s="54">
        <v>0.71250000000000002</v>
      </c>
      <c r="IL6" s="6">
        <v>2.5999999999999999E-3</v>
      </c>
      <c r="IM6" s="6">
        <v>-5.7999999999999996E-3</v>
      </c>
      <c r="IN6" s="6">
        <v>5.7999999999999996E-3</v>
      </c>
      <c r="IO6" s="6">
        <v>4.0000000000000002E-4</v>
      </c>
      <c r="IP6" s="6">
        <v>-8.9999999999999998E-4</v>
      </c>
      <c r="IQ6" s="6"/>
      <c r="IR6" s="6"/>
      <c r="IS6" s="6">
        <v>3.0999999999999999E-3</v>
      </c>
      <c r="IT6" s="6">
        <v>-1E-4</v>
      </c>
      <c r="IU6" s="6">
        <v>6.4999999999999997E-3</v>
      </c>
      <c r="IV6" s="6">
        <v>-6.4999999999999997E-3</v>
      </c>
      <c r="IW6" s="6">
        <v>7.0000000000000001E-3</v>
      </c>
      <c r="IX6" s="6"/>
      <c r="IY6" s="6"/>
      <c r="IZ6" s="6">
        <v>0</v>
      </c>
      <c r="JA6" s="6">
        <v>2.9999999999999997E-4</v>
      </c>
      <c r="JB6" s="6">
        <v>5.0000000000000001E-4</v>
      </c>
      <c r="JC6" s="6">
        <v>-4.1999999999999997E-3</v>
      </c>
      <c r="JD6" s="6">
        <v>4.0000000000000002E-4</v>
      </c>
      <c r="JE6" s="6"/>
      <c r="JF6" s="6"/>
      <c r="JG6" s="6">
        <v>-2E-3</v>
      </c>
      <c r="JH6" s="6">
        <v>-4.4000000000000003E-3</v>
      </c>
      <c r="JI6" s="6">
        <v>-1.26E-2</v>
      </c>
      <c r="JJ6" s="6">
        <v>5.0000000000000001E-4</v>
      </c>
      <c r="JK6" s="6">
        <v>4.3E-3</v>
      </c>
      <c r="JL6" s="6"/>
      <c r="JM6" s="6"/>
      <c r="JN6" s="6">
        <v>2.7000000000000001E-3</v>
      </c>
      <c r="JO6" s="6">
        <v>-6.9999999999999999E-4</v>
      </c>
      <c r="JP6" s="6"/>
      <c r="JQ6" s="7">
        <f t="shared" si="9"/>
        <v>-1.26E-2</v>
      </c>
      <c r="JR6" s="7">
        <f t="shared" si="10"/>
        <v>-1.4090909090909101E-4</v>
      </c>
      <c r="JS6" s="7">
        <f t="shared" si="11"/>
        <v>7.0000000000000001E-3</v>
      </c>
      <c r="KF6" t="s">
        <v>62</v>
      </c>
      <c r="KO6" s="724" t="s">
        <v>154</v>
      </c>
      <c r="KP6" s="725"/>
      <c r="KQ6" s="725"/>
      <c r="KR6" s="725"/>
      <c r="KS6" s="725"/>
      <c r="KT6" s="725"/>
      <c r="KU6" s="725"/>
      <c r="KV6" s="726"/>
      <c r="KX6" s="54">
        <v>0.70489999999999997</v>
      </c>
      <c r="KY6" s="54">
        <v>0.72548000000000001</v>
      </c>
      <c r="KZ6" s="54">
        <v>0.70920000000000005</v>
      </c>
      <c r="LA6" s="54">
        <v>0.71250000000000002</v>
      </c>
      <c r="LB6" s="4" t="s">
        <v>40</v>
      </c>
      <c r="LC6" s="54">
        <v>0.70440000000000003</v>
      </c>
      <c r="LD6" s="6">
        <v>-4.1999999999999997E-3</v>
      </c>
      <c r="LE6" s="6">
        <v>-1.9E-3</v>
      </c>
      <c r="LF6" s="6">
        <v>3.8E-3</v>
      </c>
      <c r="LG6" s="6"/>
      <c r="LH6" s="6"/>
      <c r="LI6" s="6">
        <v>-3.5000000000000001E-3</v>
      </c>
      <c r="LJ6" s="6">
        <v>2.7000000000000001E-3</v>
      </c>
      <c r="LK6" s="6">
        <v>-3.3999999999999998E-3</v>
      </c>
      <c r="LL6" s="6">
        <v>-2.0000000000000001E-4</v>
      </c>
      <c r="LM6" s="6">
        <v>2E-3</v>
      </c>
      <c r="LN6" s="6"/>
      <c r="LO6" s="6"/>
      <c r="LP6" s="6">
        <v>-7.4999999999999997E-3</v>
      </c>
      <c r="LQ6" s="6">
        <v>0</v>
      </c>
      <c r="LR6" s="6">
        <v>-2.3999999999999998E-3</v>
      </c>
      <c r="LS6" s="6">
        <v>-5.1999999999999998E-3</v>
      </c>
      <c r="LT6" s="6">
        <v>-3.3E-3</v>
      </c>
      <c r="LU6" s="6"/>
      <c r="LV6" s="6"/>
      <c r="LW6" s="6">
        <v>6.1999999999999998E-3</v>
      </c>
      <c r="LX6" s="6">
        <v>-3.2000000000000002E-3</v>
      </c>
      <c r="LY6" s="6">
        <v>-1E-4</v>
      </c>
      <c r="LZ6" s="6">
        <v>2.5999999999999999E-3</v>
      </c>
      <c r="MA6" s="6">
        <v>4.1999999999999997E-3</v>
      </c>
      <c r="MB6" s="6"/>
      <c r="MC6" s="6"/>
      <c r="MD6" s="6">
        <v>-1.4E-3</v>
      </c>
      <c r="ME6" s="6">
        <v>8.9999999999999998E-4</v>
      </c>
      <c r="MF6" s="6">
        <v>-5.9999999999999995E-4</v>
      </c>
      <c r="MG6" s="6">
        <v>-5.9999999999999995E-4</v>
      </c>
      <c r="MH6" s="6">
        <v>3.2000000000000002E-3</v>
      </c>
      <c r="MI6" s="7">
        <f t="shared" si="12"/>
        <v>-7.4999999999999997E-3</v>
      </c>
      <c r="MJ6" s="7">
        <f t="shared" si="13"/>
        <v>-5.173913043478261E-4</v>
      </c>
      <c r="MK6" s="7">
        <f t="shared" si="14"/>
        <v>6.1999999999999998E-3</v>
      </c>
      <c r="NE6" t="s">
        <v>62</v>
      </c>
      <c r="NF6" s="54">
        <v>0.70489999999999997</v>
      </c>
      <c r="NG6" s="54">
        <v>0.72548000000000001</v>
      </c>
      <c r="NH6" s="54">
        <v>0.70920000000000005</v>
      </c>
      <c r="NI6" s="54">
        <v>0.71250000000000002</v>
      </c>
      <c r="NJ6" s="54">
        <v>0.70440000000000003</v>
      </c>
      <c r="NK6" s="4" t="s">
        <v>40</v>
      </c>
      <c r="NL6" s="54">
        <v>0.69305000000000005</v>
      </c>
      <c r="NM6" s="6"/>
      <c r="NN6" s="6"/>
      <c r="NO6" s="6">
        <v>5.8999999999999999E-3</v>
      </c>
      <c r="NP6" s="6">
        <v>2.3999999999999998E-3</v>
      </c>
      <c r="NQ6" s="6">
        <v>-3.2000000000000002E-3</v>
      </c>
      <c r="NR6" s="6">
        <v>1.4E-3</v>
      </c>
      <c r="NS6" s="6">
        <v>3.2000000000000002E-3</v>
      </c>
      <c r="NT6" s="6"/>
      <c r="NU6" s="6"/>
      <c r="NV6" s="6">
        <v>-5.5999999999999999E-3</v>
      </c>
      <c r="NW6" s="6">
        <v>0</v>
      </c>
      <c r="NX6" s="6">
        <v>-4.7999999999999996E-3</v>
      </c>
      <c r="NY6" s="6">
        <v>-1.8E-3</v>
      </c>
      <c r="NZ6" s="6">
        <v>-6.1000000000000004E-3</v>
      </c>
      <c r="OA6" s="6"/>
      <c r="OB6" s="6"/>
      <c r="OC6" s="6">
        <v>-2.7000000000000001E-3</v>
      </c>
      <c r="OD6" s="6">
        <v>3.3999999999999998E-3</v>
      </c>
      <c r="OE6" s="6">
        <v>1.1000000000000001E-3</v>
      </c>
      <c r="OF6" s="6">
        <v>5.8999999999999999E-3</v>
      </c>
      <c r="OG6" s="6">
        <v>1.1999999999999999E-3</v>
      </c>
      <c r="OH6" s="6"/>
      <c r="OI6" s="6"/>
      <c r="OJ6" s="6">
        <v>5.4000000000000003E-3</v>
      </c>
      <c r="OK6" s="6">
        <v>2.9999999999999997E-4</v>
      </c>
      <c r="OL6" s="6">
        <v>4.0000000000000001E-3</v>
      </c>
      <c r="OM6" s="6">
        <v>3.3E-3</v>
      </c>
      <c r="ON6" s="6">
        <v>1E-3</v>
      </c>
      <c r="OO6" s="6"/>
      <c r="OP6" s="6"/>
      <c r="OQ6" s="6"/>
      <c r="OR6" s="7">
        <f t="shared" si="15"/>
        <v>-6.1000000000000004E-3</v>
      </c>
      <c r="OS6" s="7">
        <f t="shared" si="16"/>
        <v>7.1500000000000003E-4</v>
      </c>
      <c r="OT6" s="7">
        <f t="shared" si="17"/>
        <v>5.8999999999999999E-3</v>
      </c>
      <c r="PF6" t="s">
        <v>62</v>
      </c>
      <c r="PG6" s="54">
        <v>0.70489999999999997</v>
      </c>
      <c r="PH6" s="54">
        <v>0.72548000000000001</v>
      </c>
      <c r="PI6" s="54">
        <v>0.70920000000000005</v>
      </c>
      <c r="PJ6" s="54">
        <v>0.71250000000000002</v>
      </c>
      <c r="PK6" s="54">
        <v>0.70440000000000003</v>
      </c>
      <c r="PL6" s="54">
        <v>0.69305000000000005</v>
      </c>
      <c r="PM6" s="4" t="s">
        <v>40</v>
      </c>
      <c r="PN6" s="54">
        <v>0.70150000000000001</v>
      </c>
      <c r="PO6" s="6">
        <v>-7.3000000000000001E-3</v>
      </c>
      <c r="PP6" s="6">
        <v>4.1999999999999997E-3</v>
      </c>
      <c r="PQ6" s="6">
        <v>5.1999999999999998E-3</v>
      </c>
      <c r="PR6" s="6">
        <v>-8.0000000000000004E-4</v>
      </c>
      <c r="PS6" s="6">
        <v>-6.0000000000000001E-3</v>
      </c>
      <c r="PT6" s="6"/>
      <c r="PU6" s="6"/>
      <c r="PV6" s="744">
        <v>1.1999999999999999E-3</v>
      </c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7">
        <f t="shared" si="18"/>
        <v>-7.3000000000000001E-3</v>
      </c>
      <c r="QU6" s="7">
        <f t="shared" si="19"/>
        <v>-5.833333333333336E-4</v>
      </c>
      <c r="QV6" s="7">
        <f t="shared" si="20"/>
        <v>5.1999999999999998E-3</v>
      </c>
    </row>
    <row r="7" spans="4:464" ht="15.75" thickBot="1" x14ac:dyDescent="0.3">
      <c r="U7" s="724" t="s">
        <v>130</v>
      </c>
      <c r="V7" s="725"/>
      <c r="W7" s="725"/>
      <c r="X7" s="725"/>
      <c r="Y7" s="725"/>
      <c r="Z7" s="725"/>
      <c r="AA7" s="725"/>
      <c r="AB7" s="726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24" t="s">
        <v>130</v>
      </c>
      <c r="CF7" s="725"/>
      <c r="CG7" s="725"/>
      <c r="CH7" s="725"/>
      <c r="CI7" s="725"/>
      <c r="CJ7" s="725"/>
      <c r="CK7" s="725"/>
      <c r="CL7" s="726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24" t="s">
        <v>130</v>
      </c>
      <c r="ES7" s="725"/>
      <c r="ET7" s="725"/>
      <c r="EU7" s="725"/>
      <c r="EV7" s="725"/>
      <c r="EW7" s="725"/>
      <c r="EX7" s="725"/>
      <c r="EY7" s="726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24" t="s">
        <v>130</v>
      </c>
      <c r="HT7" s="725"/>
      <c r="HU7" s="725"/>
      <c r="HV7" s="725"/>
      <c r="HW7" s="725"/>
      <c r="HX7" s="725"/>
      <c r="HY7" s="725"/>
      <c r="HZ7" s="726"/>
      <c r="IG7" s="54">
        <v>0.67154999999999998</v>
      </c>
      <c r="IH7" s="54">
        <v>0.69093000000000004</v>
      </c>
      <c r="II7" s="54">
        <v>0.68071000000000004</v>
      </c>
      <c r="IJ7" s="4" t="s">
        <v>41</v>
      </c>
      <c r="IK7" s="54">
        <v>0.6825</v>
      </c>
      <c r="IL7" s="6">
        <v>5.0000000000000001E-4</v>
      </c>
      <c r="IM7" s="6">
        <v>-7.1999999999999998E-3</v>
      </c>
      <c r="IN7" s="6">
        <v>3.2000000000000002E-3</v>
      </c>
      <c r="IO7" s="6">
        <v>-3.7000000000000002E-3</v>
      </c>
      <c r="IP7" s="6">
        <v>-3.2000000000000002E-3</v>
      </c>
      <c r="IQ7" s="6"/>
      <c r="IR7" s="6"/>
      <c r="IS7" s="6">
        <v>1.5E-3</v>
      </c>
      <c r="IT7" s="6">
        <v>2.9999999999999997E-4</v>
      </c>
      <c r="IU7" s="6">
        <v>3.0000000000000001E-3</v>
      </c>
      <c r="IV7" s="6">
        <v>-4.8999999999999998E-3</v>
      </c>
      <c r="IW7" s="6">
        <v>5.1000000000000004E-3</v>
      </c>
      <c r="IX7" s="6"/>
      <c r="IY7" s="6"/>
      <c r="IZ7" s="6">
        <v>2.0000000000000001E-4</v>
      </c>
      <c r="JA7" s="6">
        <v>0</v>
      </c>
      <c r="JB7" s="6">
        <v>-5.4000000000000003E-3</v>
      </c>
      <c r="JC7" s="6">
        <v>-6.7999999999999996E-3</v>
      </c>
      <c r="JD7" s="6">
        <v>1.1999999999999999E-3</v>
      </c>
      <c r="JE7" s="6"/>
      <c r="JF7" s="6"/>
      <c r="JG7" s="6">
        <v>-1.1999999999999999E-3</v>
      </c>
      <c r="JH7" s="6">
        <v>-3.0999999999999999E-3</v>
      </c>
      <c r="JI7" s="6">
        <v>-1.0200000000000001E-2</v>
      </c>
      <c r="JJ7" s="6">
        <v>5.4000000000000003E-3</v>
      </c>
      <c r="JK7" s="6">
        <v>5.4000000000000003E-3</v>
      </c>
      <c r="JL7" s="6"/>
      <c r="JM7" s="6"/>
      <c r="JN7" s="6">
        <v>2.2000000000000001E-3</v>
      </c>
      <c r="JO7" s="6">
        <v>1.6000000000000001E-3</v>
      </c>
      <c r="JP7" s="6"/>
      <c r="JQ7" s="7">
        <f t="shared" si="9"/>
        <v>-1.0200000000000001E-2</v>
      </c>
      <c r="JR7" s="7">
        <f t="shared" si="10"/>
        <v>-7.3181818181818146E-4</v>
      </c>
      <c r="JS7" s="7">
        <f t="shared" si="11"/>
        <v>5.4000000000000003E-3</v>
      </c>
      <c r="KO7" s="724" t="s">
        <v>130</v>
      </c>
      <c r="KP7" s="725"/>
      <c r="KQ7" s="725"/>
      <c r="KR7" s="725"/>
      <c r="KS7" s="725"/>
      <c r="KT7" s="725"/>
      <c r="KU7" s="725"/>
      <c r="KV7" s="726"/>
      <c r="KX7" s="54">
        <v>0.67154999999999998</v>
      </c>
      <c r="KY7" s="54">
        <v>0.69093000000000004</v>
      </c>
      <c r="KZ7" s="54">
        <v>0.68071000000000004</v>
      </c>
      <c r="LA7" s="54">
        <v>0.6825</v>
      </c>
      <c r="LB7" s="4" t="s">
        <v>41</v>
      </c>
      <c r="LC7" s="54">
        <v>0.66710000000000003</v>
      </c>
      <c r="LD7" s="6">
        <v>-7.4999999999999997E-3</v>
      </c>
      <c r="LE7" s="6">
        <v>-6.9999999999999999E-4</v>
      </c>
      <c r="LF7" s="6">
        <v>4.1000000000000003E-3</v>
      </c>
      <c r="LG7" s="6"/>
      <c r="LH7" s="6"/>
      <c r="LI7" s="6">
        <v>-5.4999999999999997E-3</v>
      </c>
      <c r="LJ7" s="6">
        <v>-1.2999999999999999E-3</v>
      </c>
      <c r="LK7" s="6">
        <v>-3.5999999999999999E-3</v>
      </c>
      <c r="LL7" s="6">
        <v>1.6999999999999999E-3</v>
      </c>
      <c r="LM7" s="6">
        <v>1.6999999999999999E-3</v>
      </c>
      <c r="LN7" s="6"/>
      <c r="LO7" s="6"/>
      <c r="LP7" s="6">
        <v>-4.0000000000000001E-3</v>
      </c>
      <c r="LQ7" s="6">
        <v>1E-3</v>
      </c>
      <c r="LR7" s="6">
        <v>-2.0999999999999999E-3</v>
      </c>
      <c r="LS7" s="6">
        <v>-4.1999999999999997E-3</v>
      </c>
      <c r="LT7" s="6">
        <v>-2.7000000000000001E-3</v>
      </c>
      <c r="LU7" s="6"/>
      <c r="LV7" s="6"/>
      <c r="LW7" s="6">
        <v>2.0999999999999999E-3</v>
      </c>
      <c r="LX7" s="6">
        <v>-3.8999999999999998E-3</v>
      </c>
      <c r="LY7" s="6">
        <v>-1.1999999999999999E-3</v>
      </c>
      <c r="LZ7" s="6">
        <v>3.8E-3</v>
      </c>
      <c r="MA7" s="6">
        <v>5.1000000000000004E-3</v>
      </c>
      <c r="MB7" s="6"/>
      <c r="MC7" s="6"/>
      <c r="MD7" s="6">
        <v>-1.1999999999999999E-3</v>
      </c>
      <c r="ME7" s="6">
        <v>-2.0000000000000001E-4</v>
      </c>
      <c r="MF7" s="6">
        <v>-4.3E-3</v>
      </c>
      <c r="MG7" s="6">
        <v>-5.0000000000000001E-4</v>
      </c>
      <c r="MH7" s="6">
        <v>4.4000000000000003E-3</v>
      </c>
      <c r="MI7" s="7">
        <f t="shared" si="12"/>
        <v>-7.4999999999999997E-3</v>
      </c>
      <c r="MJ7" s="7">
        <f t="shared" si="13"/>
        <v>-8.2608695652173862E-4</v>
      </c>
      <c r="MK7" s="7">
        <f t="shared" si="14"/>
        <v>5.1000000000000004E-3</v>
      </c>
      <c r="NE7" t="s">
        <v>62</v>
      </c>
      <c r="NF7" s="54">
        <v>0.67154999999999998</v>
      </c>
      <c r="NG7" s="54">
        <v>0.69093000000000004</v>
      </c>
      <c r="NH7" s="54">
        <v>0.68071000000000004</v>
      </c>
      <c r="NI7" s="54">
        <v>0.6825</v>
      </c>
      <c r="NJ7" s="54">
        <v>0.66710000000000003</v>
      </c>
      <c r="NK7" s="4" t="s">
        <v>41</v>
      </c>
      <c r="NL7" s="54">
        <v>0.65317999999999998</v>
      </c>
      <c r="NM7" s="6"/>
      <c r="NN7" s="6"/>
      <c r="NO7" s="6">
        <v>9.5999999999999992E-3</v>
      </c>
      <c r="NP7" s="6">
        <v>2.2000000000000001E-3</v>
      </c>
      <c r="NQ7" s="6">
        <v>1.2999999999999999E-3</v>
      </c>
      <c r="NR7" s="6">
        <v>8.9999999999999998E-4</v>
      </c>
      <c r="NS7" s="6">
        <v>6.0000000000000001E-3</v>
      </c>
      <c r="NT7" s="6"/>
      <c r="NU7" s="6"/>
      <c r="NV7" s="6">
        <v>-8.6E-3</v>
      </c>
      <c r="NW7" s="6">
        <v>-3.5999999999999999E-3</v>
      </c>
      <c r="NX7" s="6">
        <v>-1.4E-3</v>
      </c>
      <c r="NY7" s="6">
        <v>-1.1999999999999999E-3</v>
      </c>
      <c r="NZ7" s="6">
        <v>-1.15E-2</v>
      </c>
      <c r="OA7" s="6"/>
      <c r="OB7" s="6"/>
      <c r="OC7" s="6">
        <v>6.9999999999999999E-4</v>
      </c>
      <c r="OD7" s="6">
        <v>5.0000000000000001E-3</v>
      </c>
      <c r="OE7" s="6">
        <v>1.2999999999999999E-3</v>
      </c>
      <c r="OF7" s="6">
        <v>7.3000000000000001E-3</v>
      </c>
      <c r="OG7" s="6">
        <v>6.9999999999999999E-4</v>
      </c>
      <c r="OH7" s="6"/>
      <c r="OI7" s="6"/>
      <c r="OJ7" s="6">
        <v>4.5999999999999999E-3</v>
      </c>
      <c r="OK7" s="6">
        <v>3.3E-3</v>
      </c>
      <c r="OL7" s="6">
        <v>5.8999999999999999E-3</v>
      </c>
      <c r="OM7" s="6">
        <v>3.0000000000000001E-3</v>
      </c>
      <c r="ON7" s="6">
        <v>2.3999999999999998E-3</v>
      </c>
      <c r="OO7" s="6"/>
      <c r="OP7" s="6"/>
      <c r="OQ7" s="6"/>
      <c r="OR7" s="7">
        <f t="shared" si="15"/>
        <v>-1.15E-2</v>
      </c>
      <c r="OS7" s="7">
        <f t="shared" si="16"/>
        <v>1.395E-3</v>
      </c>
      <c r="OT7" s="7">
        <f t="shared" si="17"/>
        <v>9.5999999999999992E-3</v>
      </c>
      <c r="PG7" s="54">
        <v>0.67154999999999998</v>
      </c>
      <c r="PH7" s="54">
        <v>0.69093000000000004</v>
      </c>
      <c r="PI7" s="54">
        <v>0.68071000000000004</v>
      </c>
      <c r="PJ7" s="54">
        <v>0.6825</v>
      </c>
      <c r="PK7" s="54">
        <v>0.66710000000000003</v>
      </c>
      <c r="PL7" s="54">
        <v>0.65317999999999998</v>
      </c>
      <c r="PM7" s="4" t="s">
        <v>41</v>
      </c>
      <c r="PN7" s="54">
        <v>0.67152999999999996</v>
      </c>
      <c r="PO7" s="6">
        <v>-6.1999999999999998E-3</v>
      </c>
      <c r="PP7" s="6">
        <v>-4.0000000000000002E-4</v>
      </c>
      <c r="PQ7" s="6">
        <v>4.7000000000000002E-3</v>
      </c>
      <c r="PR7" s="6">
        <v>-2.2000000000000001E-3</v>
      </c>
      <c r="PS7" s="6">
        <v>-9.1999999999999998E-3</v>
      </c>
      <c r="PT7" s="6"/>
      <c r="PU7" s="6"/>
      <c r="PV7" s="744">
        <v>2.8E-3</v>
      </c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7">
        <f t="shared" si="18"/>
        <v>-9.1999999999999998E-3</v>
      </c>
      <c r="QU7" s="7">
        <f t="shared" si="19"/>
        <v>-1.7499999999999998E-3</v>
      </c>
      <c r="QV7" s="7">
        <f t="shared" si="20"/>
        <v>4.7000000000000002E-3</v>
      </c>
    </row>
    <row r="8" spans="4:464" ht="15.75" thickBot="1" x14ac:dyDescent="0.3">
      <c r="U8" s="724" t="s">
        <v>131</v>
      </c>
      <c r="V8" s="725"/>
      <c r="W8" s="725"/>
      <c r="X8" s="725"/>
      <c r="Y8" s="725"/>
      <c r="Z8" s="725"/>
      <c r="AA8" s="725"/>
      <c r="AB8" s="726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24" t="s">
        <v>131</v>
      </c>
      <c r="CF8" s="725"/>
      <c r="CG8" s="725"/>
      <c r="CH8" s="725"/>
      <c r="CI8" s="725"/>
      <c r="CJ8" s="725"/>
      <c r="CK8" s="725"/>
      <c r="CL8" s="726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24" t="s">
        <v>131</v>
      </c>
      <c r="ES8" s="725"/>
      <c r="ET8" s="725"/>
      <c r="EU8" s="725"/>
      <c r="EV8" s="725"/>
      <c r="EW8" s="725"/>
      <c r="EX8" s="725"/>
      <c r="EY8" s="726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24" t="s">
        <v>131</v>
      </c>
      <c r="HT8" s="725"/>
      <c r="HU8" s="725"/>
      <c r="HV8" s="725"/>
      <c r="HW8" s="725"/>
      <c r="HX8" s="725"/>
      <c r="HY8" s="725"/>
      <c r="HZ8" s="726"/>
      <c r="IG8" s="54">
        <v>1.3637999999999999</v>
      </c>
      <c r="IH8" s="54">
        <v>1.31351</v>
      </c>
      <c r="II8" s="54">
        <v>1.3168599999999999</v>
      </c>
      <c r="IJ8" s="4" t="s">
        <v>42</v>
      </c>
      <c r="IK8" s="54">
        <v>1.3342000000000001</v>
      </c>
      <c r="IL8" s="6">
        <v>-2.8E-3</v>
      </c>
      <c r="IM8" s="6">
        <v>2.0999999999999999E-3</v>
      </c>
      <c r="IN8" s="6">
        <v>8.9999999999999998E-4</v>
      </c>
      <c r="IO8" s="6">
        <v>1E-3</v>
      </c>
      <c r="IP8" s="6">
        <v>1.6999999999999999E-3</v>
      </c>
      <c r="IQ8" s="6"/>
      <c r="IR8" s="6"/>
      <c r="IS8" s="6">
        <v>-5.0000000000000001E-3</v>
      </c>
      <c r="IT8" s="6">
        <v>8.9999999999999998E-4</v>
      </c>
      <c r="IU8" s="6">
        <v>-1E-4</v>
      </c>
      <c r="IV8" s="6">
        <v>4.5999999999999999E-3</v>
      </c>
      <c r="IW8" s="6">
        <v>-4.0000000000000001E-3</v>
      </c>
      <c r="IX8" s="6"/>
      <c r="IY8" s="6"/>
      <c r="IZ8" s="6">
        <v>3.5999999999999999E-3</v>
      </c>
      <c r="JA8" s="6">
        <v>-1.1000000000000001E-3</v>
      </c>
      <c r="JB8" s="6">
        <v>-6.9999999999999999E-4</v>
      </c>
      <c r="JC8" s="6">
        <v>3.5000000000000001E-3</v>
      </c>
      <c r="JD8" s="6">
        <v>1.1000000000000001E-3</v>
      </c>
      <c r="JE8" s="6"/>
      <c r="JF8" s="6"/>
      <c r="JG8" s="6">
        <v>-3.3E-3</v>
      </c>
      <c r="JH8" s="6">
        <v>6.1000000000000004E-3</v>
      </c>
      <c r="JI8" s="6">
        <v>5.3E-3</v>
      </c>
      <c r="JJ8" s="6">
        <v>-2.9999999999999997E-4</v>
      </c>
      <c r="JK8" s="6">
        <v>-1.6999999999999999E-3</v>
      </c>
      <c r="JL8" s="6"/>
      <c r="JM8" s="6"/>
      <c r="JN8" s="6">
        <v>1E-4</v>
      </c>
      <c r="JO8" s="6">
        <v>-4.7999999999999996E-3</v>
      </c>
      <c r="JP8" s="6"/>
      <c r="JQ8" s="7">
        <f t="shared" si="9"/>
        <v>-5.0000000000000001E-3</v>
      </c>
      <c r="JR8" s="7">
        <f t="shared" si="10"/>
        <v>3.2272727272727271E-4</v>
      </c>
      <c r="JS8" s="7">
        <f t="shared" si="11"/>
        <v>6.1000000000000004E-3</v>
      </c>
      <c r="KO8" s="724" t="s">
        <v>131</v>
      </c>
      <c r="KP8" s="725"/>
      <c r="KQ8" s="725"/>
      <c r="KR8" s="725"/>
      <c r="KS8" s="725"/>
      <c r="KT8" s="725"/>
      <c r="KU8" s="725"/>
      <c r="KV8" s="726"/>
      <c r="KX8" s="54">
        <v>1.3637999999999999</v>
      </c>
      <c r="KY8" s="54">
        <v>1.31351</v>
      </c>
      <c r="KZ8" s="54">
        <v>1.3168599999999999</v>
      </c>
      <c r="LA8" s="54">
        <v>1.3342000000000001</v>
      </c>
      <c r="LB8" s="4" t="s">
        <v>42</v>
      </c>
      <c r="LC8" s="54">
        <v>1.3387</v>
      </c>
      <c r="LD8" s="6">
        <v>3.3999999999999998E-3</v>
      </c>
      <c r="LE8" s="6">
        <v>2E-3</v>
      </c>
      <c r="LF8" s="6">
        <v>-3.7000000000000002E-3</v>
      </c>
      <c r="LG8" s="6"/>
      <c r="LH8" s="6"/>
      <c r="LI8" s="6">
        <v>1.8E-3</v>
      </c>
      <c r="LJ8" s="6">
        <v>1.8E-3</v>
      </c>
      <c r="LK8" s="6">
        <v>5.0000000000000001E-4</v>
      </c>
      <c r="LL8" s="6">
        <v>-2.9999999999999997E-4</v>
      </c>
      <c r="LM8" s="6">
        <v>-3.8999999999999998E-3</v>
      </c>
      <c r="LN8" s="6"/>
      <c r="LO8" s="6"/>
      <c r="LP8" s="6">
        <v>4.7000000000000002E-3</v>
      </c>
      <c r="LQ8" s="6">
        <v>-8.9999999999999998E-4</v>
      </c>
      <c r="LR8" s="6">
        <v>-1.6000000000000001E-3</v>
      </c>
      <c r="LS8" s="6">
        <v>1.9E-3</v>
      </c>
      <c r="LT8" s="6">
        <v>6.9999999999999999E-4</v>
      </c>
      <c r="LU8" s="6"/>
      <c r="LV8" s="6"/>
      <c r="LW8" s="6">
        <v>-2.3E-3</v>
      </c>
      <c r="LX8" s="6">
        <v>-1.6999999999999999E-3</v>
      </c>
      <c r="LY8" s="6">
        <v>1.8E-3</v>
      </c>
      <c r="LZ8" s="6">
        <v>2.8E-3</v>
      </c>
      <c r="MA8" s="6">
        <v>-2.5000000000000001E-3</v>
      </c>
      <c r="MB8" s="6"/>
      <c r="MC8" s="6"/>
      <c r="MD8" s="6">
        <v>2.9999999999999997E-4</v>
      </c>
      <c r="ME8" s="6">
        <v>4.1000000000000003E-3</v>
      </c>
      <c r="MF8" s="6">
        <v>1.6000000000000001E-3</v>
      </c>
      <c r="MG8" s="6">
        <v>-1.1999999999999999E-3</v>
      </c>
      <c r="MH8" s="6">
        <v>1.6000000000000001E-3</v>
      </c>
      <c r="MI8" s="7">
        <f t="shared" si="12"/>
        <v>-3.8999999999999998E-3</v>
      </c>
      <c r="MJ8" s="7">
        <f t="shared" si="13"/>
        <v>4.7391304347826104E-4</v>
      </c>
      <c r="MK8" s="7">
        <f t="shared" si="14"/>
        <v>4.7000000000000002E-3</v>
      </c>
      <c r="NE8" t="s">
        <v>62</v>
      </c>
      <c r="NF8" s="54">
        <v>1.3637999999999999</v>
      </c>
      <c r="NG8" s="54">
        <v>1.31351</v>
      </c>
      <c r="NH8" s="54">
        <v>1.3168599999999999</v>
      </c>
      <c r="NI8" s="54">
        <v>1.3342000000000001</v>
      </c>
      <c r="NJ8" s="54">
        <v>1.3387</v>
      </c>
      <c r="NK8" s="4" t="s">
        <v>42</v>
      </c>
      <c r="NL8" s="54">
        <v>1.35175</v>
      </c>
      <c r="NM8" s="6"/>
      <c r="NN8" s="6"/>
      <c r="NO8" s="6">
        <v>-4.8999999999999998E-3</v>
      </c>
      <c r="NP8" s="6">
        <v>-3.3E-3</v>
      </c>
      <c r="NQ8" s="6">
        <v>2E-3</v>
      </c>
      <c r="NR8" s="6">
        <v>-3.7000000000000002E-3</v>
      </c>
      <c r="NS8" s="6">
        <v>-6.1999999999999998E-3</v>
      </c>
      <c r="NT8" s="6"/>
      <c r="NU8" s="6"/>
      <c r="NV8" s="6">
        <v>1E-4</v>
      </c>
      <c r="NW8" s="6">
        <v>1.1999999999999999E-3</v>
      </c>
      <c r="NX8" s="6">
        <v>4.5999999999999999E-3</v>
      </c>
      <c r="NY8" s="6">
        <v>-8.0000000000000004E-4</v>
      </c>
      <c r="NZ8" s="6">
        <v>6.4000000000000003E-3</v>
      </c>
      <c r="OA8" s="6"/>
      <c r="OB8" s="6"/>
      <c r="OC8" s="6">
        <v>5.0000000000000001E-4</v>
      </c>
      <c r="OD8" s="6">
        <v>-2.5000000000000001E-3</v>
      </c>
      <c r="OE8" s="6">
        <v>-6.7999999999999996E-3</v>
      </c>
      <c r="OF8" s="6">
        <v>-6.7999999999999996E-3</v>
      </c>
      <c r="OG8" s="6">
        <v>1.9E-3</v>
      </c>
      <c r="OH8" s="6"/>
      <c r="OI8" s="6"/>
      <c r="OJ8" s="6">
        <v>-2.8999999999999998E-3</v>
      </c>
      <c r="OK8" s="6">
        <v>-1.1999999999999999E-3</v>
      </c>
      <c r="OL8" s="6">
        <v>-3.3E-3</v>
      </c>
      <c r="OM8" s="6">
        <v>-2.2000000000000001E-3</v>
      </c>
      <c r="ON8" s="6">
        <v>-4.0000000000000002E-4</v>
      </c>
      <c r="OO8" s="6"/>
      <c r="OP8" s="6"/>
      <c r="OQ8" s="6"/>
      <c r="OR8" s="7">
        <f t="shared" si="15"/>
        <v>-6.7999999999999996E-3</v>
      </c>
      <c r="OS8" s="7">
        <f t="shared" si="16"/>
        <v>-1.4150000000000002E-3</v>
      </c>
      <c r="OT8" s="7">
        <f t="shared" si="17"/>
        <v>6.4000000000000003E-3</v>
      </c>
      <c r="PG8" s="54">
        <v>1.3637999999999999</v>
      </c>
      <c r="PH8" s="54">
        <v>1.31351</v>
      </c>
      <c r="PI8" s="54">
        <v>1.3168599999999999</v>
      </c>
      <c r="PJ8" s="54">
        <v>1.3342000000000001</v>
      </c>
      <c r="PK8" s="54">
        <v>1.3387</v>
      </c>
      <c r="PL8" s="54">
        <v>1.35175</v>
      </c>
      <c r="PM8" s="4" t="s">
        <v>42</v>
      </c>
      <c r="PN8" s="54">
        <v>1.30884</v>
      </c>
      <c r="PO8" s="6">
        <v>3.3999999999999998E-3</v>
      </c>
      <c r="PP8" s="6">
        <v>-1.9E-3</v>
      </c>
      <c r="PQ8" s="6">
        <v>-3.0999999999999999E-3</v>
      </c>
      <c r="PR8" s="6">
        <v>-6.9999999999999999E-4</v>
      </c>
      <c r="PS8" s="6">
        <v>1.6999999999999999E-3</v>
      </c>
      <c r="PT8" s="6"/>
      <c r="PU8" s="6"/>
      <c r="PV8" s="744">
        <v>-1.1999999999999999E-3</v>
      </c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7">
        <f t="shared" si="18"/>
        <v>-3.0999999999999999E-3</v>
      </c>
      <c r="QU8" s="7">
        <f t="shared" si="19"/>
        <v>-2.9999999999999997E-4</v>
      </c>
      <c r="QV8" s="7">
        <f t="shared" si="20"/>
        <v>3.3999999999999998E-3</v>
      </c>
    </row>
    <row r="9" spans="4:464" ht="15.75" thickBot="1" x14ac:dyDescent="0.3">
      <c r="F9" t="s">
        <v>62</v>
      </c>
      <c r="U9" s="724" t="s">
        <v>133</v>
      </c>
      <c r="V9" s="725"/>
      <c r="W9" s="725"/>
      <c r="X9" s="725"/>
      <c r="Y9" s="725"/>
      <c r="Z9" s="725"/>
      <c r="AA9" s="725"/>
      <c r="AB9" s="726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BN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si="21"/>
        <v>-1.1900000000000001E-2</v>
      </c>
      <c r="AU9" s="13">
        <f t="shared" si="21"/>
        <v>0</v>
      </c>
      <c r="AV9" s="13">
        <f t="shared" si="21"/>
        <v>0</v>
      </c>
      <c r="AW9" s="13">
        <f t="shared" si="21"/>
        <v>-3.3E-3</v>
      </c>
      <c r="AX9" s="13">
        <f t="shared" si="21"/>
        <v>1.7499999999999998E-2</v>
      </c>
      <c r="AY9" s="13">
        <f t="shared" si="21"/>
        <v>1.7499999999999998E-2</v>
      </c>
      <c r="AZ9" s="13">
        <f t="shared" si="21"/>
        <v>-2.8000000000000004E-3</v>
      </c>
      <c r="BA9" s="13">
        <f t="shared" si="21"/>
        <v>2.2599999999999999E-2</v>
      </c>
      <c r="BB9" s="13">
        <f t="shared" si="21"/>
        <v>0</v>
      </c>
      <c r="BC9" s="13">
        <f t="shared" si="21"/>
        <v>0</v>
      </c>
      <c r="BD9" s="13">
        <f t="shared" si="21"/>
        <v>3.0999999999999999E-3</v>
      </c>
      <c r="BE9" s="13">
        <f t="shared" si="21"/>
        <v>1.6000000000000007E-3</v>
      </c>
      <c r="BF9" s="13">
        <f t="shared" si="21"/>
        <v>-2.06E-2</v>
      </c>
      <c r="BG9" s="13">
        <f t="shared" si="21"/>
        <v>2.06E-2</v>
      </c>
      <c r="BH9" s="13">
        <f>SUM( -BH2, -BH3,BH4,BH5, -BH6, -BH7,BH8)</f>
        <v>-5.6799999999999996E-2</v>
      </c>
      <c r="BI9" s="13">
        <f t="shared" si="21"/>
        <v>0</v>
      </c>
      <c r="BJ9" s="13">
        <f t="shared" si="21"/>
        <v>0</v>
      </c>
      <c r="BK9" s="13">
        <f t="shared" si="21"/>
        <v>3.7999999999999996E-3</v>
      </c>
      <c r="BL9" s="13">
        <f t="shared" si="21"/>
        <v>1.3299999999999999E-2</v>
      </c>
      <c r="BM9" s="13">
        <f t="shared" si="21"/>
        <v>-4.3200000000000002E-2</v>
      </c>
      <c r="BN9" s="13">
        <f t="shared" si="21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24" t="s">
        <v>133</v>
      </c>
      <c r="CF9" s="725"/>
      <c r="CG9" s="725"/>
      <c r="CH9" s="725"/>
      <c r="CI9" s="725"/>
      <c r="CJ9" s="725"/>
      <c r="CK9" s="725"/>
      <c r="CL9" s="726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W9" si="22">SUM( -CT2, -CT3,CT4,CT5, -CT6, -CT7,CT8)</f>
        <v>0</v>
      </c>
      <c r="CU9" s="13">
        <f t="shared" si="22"/>
        <v>0</v>
      </c>
      <c r="CV9" s="13">
        <f t="shared" si="22"/>
        <v>1.6399999999999998E-2</v>
      </c>
      <c r="CW9" s="13">
        <f t="shared" si="22"/>
        <v>1.18E-2</v>
      </c>
      <c r="CX9" s="13">
        <f t="shared" si="22"/>
        <v>4.8699999999999993E-2</v>
      </c>
      <c r="CY9" s="13">
        <f t="shared" si="22"/>
        <v>9.7000000000000003E-3</v>
      </c>
      <c r="CZ9" s="13">
        <f t="shared" si="22"/>
        <v>-8.9999999999999976E-4</v>
      </c>
      <c r="DA9" s="13">
        <f t="shared" si="22"/>
        <v>0</v>
      </c>
      <c r="DB9" s="13">
        <f t="shared" si="22"/>
        <v>0</v>
      </c>
      <c r="DC9" s="13">
        <f t="shared" si="22"/>
        <v>2.6200000000000001E-2</v>
      </c>
      <c r="DD9" s="13">
        <f t="shared" si="22"/>
        <v>-1.4199999999999999E-2</v>
      </c>
      <c r="DE9" s="13">
        <f t="shared" si="22"/>
        <v>9.5999999999999992E-3</v>
      </c>
      <c r="DF9" s="13">
        <f t="shared" si="22"/>
        <v>-1.24E-2</v>
      </c>
      <c r="DG9" s="13">
        <f t="shared" si="22"/>
        <v>-1.8700000000000001E-2</v>
      </c>
      <c r="DH9" s="13">
        <f t="shared" si="22"/>
        <v>0</v>
      </c>
      <c r="DI9" s="13">
        <f t="shared" si="22"/>
        <v>0</v>
      </c>
      <c r="DJ9" s="13">
        <f t="shared" si="22"/>
        <v>-2.3E-3</v>
      </c>
      <c r="DK9" s="13">
        <f t="shared" si="22"/>
        <v>-2.8900000000000002E-2</v>
      </c>
      <c r="DL9" s="13">
        <f t="shared" si="22"/>
        <v>4.8999999999999998E-3</v>
      </c>
      <c r="DM9" s="13">
        <f t="shared" si="22"/>
        <v>2.24E-2</v>
      </c>
      <c r="DN9" s="13">
        <f t="shared" si="22"/>
        <v>-0.02</v>
      </c>
      <c r="DO9" s="13">
        <f t="shared" si="22"/>
        <v>0</v>
      </c>
      <c r="DP9" s="13">
        <f t="shared" si="22"/>
        <v>0</v>
      </c>
      <c r="DQ9" s="13">
        <f t="shared" si="22"/>
        <v>-9.7999999999999997E-3</v>
      </c>
      <c r="DR9" s="13">
        <f t="shared" si="22"/>
        <v>-2.4799999999999999E-2</v>
      </c>
      <c r="DS9" s="13">
        <f t="shared" si="22"/>
        <v>1.3299999999999999E-2</v>
      </c>
      <c r="DT9" s="13">
        <f t="shared" si="22"/>
        <v>1.4900000000000002E-2</v>
      </c>
      <c r="DU9" s="13">
        <f t="shared" si="22"/>
        <v>0</v>
      </c>
      <c r="DV9" s="13">
        <f t="shared" si="22"/>
        <v>0</v>
      </c>
      <c r="DW9" s="13">
        <f t="shared" si="22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24" t="s">
        <v>133</v>
      </c>
      <c r="ES9" s="725"/>
      <c r="ET9" s="725"/>
      <c r="EU9" s="725"/>
      <c r="EV9" s="725"/>
      <c r="EW9" s="725"/>
      <c r="EX9" s="725"/>
      <c r="EY9" s="726"/>
      <c r="FJ9" s="277"/>
      <c r="FK9" s="12"/>
      <c r="FL9" s="11" t="s">
        <v>43</v>
      </c>
      <c r="FM9" s="12"/>
      <c r="FN9" s="13">
        <f t="shared" ref="FN9:GR9" si="23">SUM( -FN2, -FN3,FN4,FN5, -FN6, -FN7,FN8)</f>
        <v>2.2900000000000004E-2</v>
      </c>
      <c r="FO9" s="13">
        <f t="shared" si="23"/>
        <v>0</v>
      </c>
      <c r="FP9" s="13">
        <f t="shared" si="23"/>
        <v>0</v>
      </c>
      <c r="FQ9" s="13">
        <f t="shared" si="23"/>
        <v>-4.1999999999999989E-3</v>
      </c>
      <c r="FR9" s="13">
        <f t="shared" si="23"/>
        <v>1.8099999999999998E-2</v>
      </c>
      <c r="FS9" s="13">
        <f t="shared" si="23"/>
        <v>1.8500000000000003E-2</v>
      </c>
      <c r="FT9" s="13">
        <f t="shared" si="23"/>
        <v>2.6499999999999999E-2</v>
      </c>
      <c r="FU9" s="13">
        <f t="shared" si="23"/>
        <v>-1.9799999999999998E-2</v>
      </c>
      <c r="FV9" s="13">
        <f t="shared" si="23"/>
        <v>0</v>
      </c>
      <c r="FW9" s="13">
        <f t="shared" si="23"/>
        <v>0</v>
      </c>
      <c r="FX9" s="13">
        <f t="shared" si="23"/>
        <v>-1.7499999999999995E-2</v>
      </c>
      <c r="FY9" s="13">
        <f t="shared" si="23"/>
        <v>-7.0000000000000001E-3</v>
      </c>
      <c r="FZ9" s="13">
        <f t="shared" si="23"/>
        <v>-3.5299999999999998E-2</v>
      </c>
      <c r="GA9" s="13">
        <f t="shared" si="23"/>
        <v>2.4800000000000003E-2</v>
      </c>
      <c r="GB9" s="13">
        <f t="shared" si="23"/>
        <v>-1.5399999999999997E-2</v>
      </c>
      <c r="GC9" s="13">
        <f t="shared" si="23"/>
        <v>0</v>
      </c>
      <c r="GD9" s="13">
        <f t="shared" si="23"/>
        <v>0</v>
      </c>
      <c r="GE9" s="13">
        <f t="shared" si="23"/>
        <v>-5.1999999999999998E-3</v>
      </c>
      <c r="GF9" s="13">
        <f t="shared" si="23"/>
        <v>-3.0999999999999995E-3</v>
      </c>
      <c r="GG9" s="13">
        <f t="shared" si="23"/>
        <v>-2.1400000000000002E-2</v>
      </c>
      <c r="GH9" s="13">
        <f t="shared" si="23"/>
        <v>1.7000000000000001E-2</v>
      </c>
      <c r="GI9" s="13">
        <f t="shared" si="23"/>
        <v>1.3999999999999993E-3</v>
      </c>
      <c r="GJ9" s="13">
        <f t="shared" si="23"/>
        <v>0</v>
      </c>
      <c r="GK9" s="13">
        <f t="shared" si="23"/>
        <v>0</v>
      </c>
      <c r="GL9" s="13">
        <f t="shared" si="23"/>
        <v>-1.2800000000000001E-2</v>
      </c>
      <c r="GM9" s="13">
        <f t="shared" si="23"/>
        <v>7.1999999999999989E-3</v>
      </c>
      <c r="GN9" s="13">
        <f t="shared" si="23"/>
        <v>2.6500000000000003E-2</v>
      </c>
      <c r="GO9" s="13">
        <f t="shared" si="23"/>
        <v>2.07E-2</v>
      </c>
      <c r="GP9" s="13">
        <f t="shared" si="23"/>
        <v>-1.0499999999999999E-2</v>
      </c>
      <c r="GQ9" s="13">
        <f t="shared" si="23"/>
        <v>0</v>
      </c>
      <c r="GR9" s="13">
        <f t="shared" si="23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24" t="s">
        <v>133</v>
      </c>
      <c r="HT9" s="725"/>
      <c r="HU9" s="725"/>
      <c r="HV9" s="725"/>
      <c r="HW9" s="725"/>
      <c r="HX9" s="725"/>
      <c r="HY9" s="725"/>
      <c r="HZ9" s="726"/>
      <c r="IG9" s="277"/>
      <c r="IH9" s="12"/>
      <c r="II9" s="12"/>
      <c r="IJ9" s="11" t="s">
        <v>43</v>
      </c>
      <c r="IK9" s="12"/>
      <c r="IL9" s="13">
        <f t="shared" ref="IL9:JP9" si="24">SUM( -IL2, -IL3,IL4,IL5, -IL6, -IL7,IL8)</f>
        <v>-2.700000000000001E-3</v>
      </c>
      <c r="IM9" s="13">
        <f t="shared" si="24"/>
        <v>1.35E-2</v>
      </c>
      <c r="IN9" s="13">
        <f t="shared" si="24"/>
        <v>-1.06E-2</v>
      </c>
      <c r="IO9" s="13">
        <f t="shared" si="24"/>
        <v>1.4700000000000001E-2</v>
      </c>
      <c r="IP9" s="13">
        <f t="shared" si="24"/>
        <v>1.01E-2</v>
      </c>
      <c r="IQ9" s="13">
        <f t="shared" si="24"/>
        <v>0</v>
      </c>
      <c r="IR9" s="13">
        <f t="shared" si="24"/>
        <v>0</v>
      </c>
      <c r="IS9" s="13">
        <f t="shared" si="24"/>
        <v>-1.8699999999999998E-2</v>
      </c>
      <c r="IT9" s="13">
        <f t="shared" si="24"/>
        <v>-1.1000000000000001E-3</v>
      </c>
      <c r="IU9" s="13">
        <f t="shared" si="24"/>
        <v>-1.1299999999999998E-2</v>
      </c>
      <c r="IV9" s="13">
        <f t="shared" si="24"/>
        <v>2.69E-2</v>
      </c>
      <c r="IW9" s="13">
        <f t="shared" si="24"/>
        <v>-1.84E-2</v>
      </c>
      <c r="IX9" s="13">
        <f t="shared" si="24"/>
        <v>0</v>
      </c>
      <c r="IY9" s="13">
        <f t="shared" si="24"/>
        <v>0</v>
      </c>
      <c r="IZ9" s="13">
        <f t="shared" si="24"/>
        <v>3.0999999999999999E-3</v>
      </c>
      <c r="JA9" s="13">
        <f t="shared" si="24"/>
        <v>7.1999999999999998E-3</v>
      </c>
      <c r="JB9" s="13">
        <f t="shared" si="24"/>
        <v>7.0000000000000001E-3</v>
      </c>
      <c r="JC9" s="13">
        <f t="shared" si="24"/>
        <v>2.8900000000000002E-2</v>
      </c>
      <c r="JD9" s="13">
        <f t="shared" si="24"/>
        <v>-3.8999999999999998E-3</v>
      </c>
      <c r="JE9" s="13">
        <f t="shared" si="24"/>
        <v>0</v>
      </c>
      <c r="JF9" s="13">
        <f t="shared" si="24"/>
        <v>0</v>
      </c>
      <c r="JG9" s="13">
        <f t="shared" si="24"/>
        <v>1E-3</v>
      </c>
      <c r="JH9" s="13">
        <f t="shared" si="24"/>
        <v>2.35E-2</v>
      </c>
      <c r="JI9" s="13">
        <f t="shared" si="24"/>
        <v>4.0899999999999999E-2</v>
      </c>
      <c r="JJ9" s="13">
        <f t="shared" si="24"/>
        <v>-8.8000000000000005E-3</v>
      </c>
      <c r="JK9" s="13">
        <f t="shared" si="24"/>
        <v>-1.54E-2</v>
      </c>
      <c r="JL9" s="13">
        <f t="shared" si="24"/>
        <v>0</v>
      </c>
      <c r="JM9" s="13">
        <f t="shared" si="24"/>
        <v>0</v>
      </c>
      <c r="JN9" s="13">
        <f t="shared" si="24"/>
        <v>-9.0000000000000011E-3</v>
      </c>
      <c r="JO9" s="13">
        <f t="shared" si="24"/>
        <v>-1.9000000000000003E-2</v>
      </c>
      <c r="JP9" s="13">
        <f t="shared" si="24"/>
        <v>0</v>
      </c>
      <c r="JQ9" s="7">
        <f t="shared" si="9"/>
        <v>-1.9000000000000003E-2</v>
      </c>
      <c r="JR9" s="7">
        <f t="shared" si="10"/>
        <v>1.8677419354838707E-3</v>
      </c>
      <c r="JS9" s="7">
        <f t="shared" si="11"/>
        <v>4.0899999999999999E-2</v>
      </c>
      <c r="KO9" s="724" t="s">
        <v>133</v>
      </c>
      <c r="KP9" s="725"/>
      <c r="KQ9" s="725"/>
      <c r="KR9" s="725"/>
      <c r="KS9" s="725"/>
      <c r="KT9" s="725"/>
      <c r="KU9" s="725"/>
      <c r="KV9" s="726"/>
      <c r="KX9" s="277"/>
      <c r="KY9" s="12"/>
      <c r="KZ9" s="12"/>
      <c r="LA9" s="12"/>
      <c r="LB9" s="11" t="s">
        <v>43</v>
      </c>
      <c r="LC9" s="12"/>
      <c r="LD9" s="13">
        <f t="shared" ref="LD9:MH9" si="25">SUM( -LD2, -LD3,LD4,LD5, -LD6, -LD7,LD8)</f>
        <v>1.3999999999999999E-2</v>
      </c>
      <c r="LE9" s="13">
        <f t="shared" si="25"/>
        <v>1.03E-2</v>
      </c>
      <c r="LF9" s="13">
        <f t="shared" si="25"/>
        <v>-3.15E-2</v>
      </c>
      <c r="LG9" s="13">
        <f t="shared" si="25"/>
        <v>0</v>
      </c>
      <c r="LH9" s="13">
        <f t="shared" si="25"/>
        <v>0</v>
      </c>
      <c r="LI9" s="13">
        <f t="shared" si="25"/>
        <v>1.5399999999999999E-2</v>
      </c>
      <c r="LJ9" s="13">
        <f t="shared" si="25"/>
        <v>-8.0000000000000036E-4</v>
      </c>
      <c r="LK9" s="13">
        <f t="shared" si="25"/>
        <v>1.26E-2</v>
      </c>
      <c r="LL9" s="13">
        <f t="shared" si="25"/>
        <v>-1.1199999999999998E-2</v>
      </c>
      <c r="LM9" s="13">
        <f t="shared" si="25"/>
        <v>-1.2199999999999999E-2</v>
      </c>
      <c r="LN9" s="13">
        <f t="shared" si="25"/>
        <v>0</v>
      </c>
      <c r="LO9" s="13">
        <f t="shared" si="25"/>
        <v>0</v>
      </c>
      <c r="LP9" s="13">
        <f t="shared" si="25"/>
        <v>9.7999999999999997E-3</v>
      </c>
      <c r="LQ9" s="13">
        <f t="shared" si="25"/>
        <v>1.0400000000000001E-2</v>
      </c>
      <c r="LR9" s="13">
        <f t="shared" si="25"/>
        <v>8.5999999999999983E-3</v>
      </c>
      <c r="LS9" s="13">
        <f t="shared" si="25"/>
        <v>2.3199999999999995E-2</v>
      </c>
      <c r="LT9" s="13">
        <f t="shared" si="25"/>
        <v>1.66E-2</v>
      </c>
      <c r="LU9" s="13">
        <f t="shared" si="25"/>
        <v>0</v>
      </c>
      <c r="LV9" s="13">
        <f t="shared" si="25"/>
        <v>0</v>
      </c>
      <c r="LW9" s="13">
        <f t="shared" si="25"/>
        <v>-1.47E-2</v>
      </c>
      <c r="LX9" s="13">
        <f t="shared" si="25"/>
        <v>1.3399999999999999E-2</v>
      </c>
      <c r="LY9" s="13">
        <f t="shared" si="25"/>
        <v>4.3999999999999994E-3</v>
      </c>
      <c r="LZ9" s="13">
        <f t="shared" si="25"/>
        <v>-1.9799999999999998E-2</v>
      </c>
      <c r="MA9" s="13">
        <f t="shared" si="25"/>
        <v>-2.29E-2</v>
      </c>
      <c r="MB9" s="13">
        <f t="shared" si="25"/>
        <v>0</v>
      </c>
      <c r="MC9" s="13">
        <f t="shared" si="25"/>
        <v>0</v>
      </c>
      <c r="MD9" s="13">
        <f t="shared" si="25"/>
        <v>1.09E-2</v>
      </c>
      <c r="ME9" s="13">
        <f t="shared" si="25"/>
        <v>1.0500000000000001E-2</v>
      </c>
      <c r="MF9" s="13">
        <f t="shared" si="25"/>
        <v>1.37E-2</v>
      </c>
      <c r="MG9" s="13">
        <f t="shared" si="25"/>
        <v>8.9999999999999998E-4</v>
      </c>
      <c r="MH9" s="13">
        <f t="shared" si="25"/>
        <v>-2.9000000000000001E-2</v>
      </c>
      <c r="MI9" s="7">
        <f t="shared" si="12"/>
        <v>-3.15E-2</v>
      </c>
      <c r="MJ9" s="7">
        <f t="shared" si="13"/>
        <v>1.0516129032258066E-3</v>
      </c>
      <c r="MK9" s="7">
        <f t="shared" si="14"/>
        <v>2.3199999999999995E-2</v>
      </c>
      <c r="NF9" s="277"/>
      <c r="NG9" s="12"/>
      <c r="NH9" s="12"/>
      <c r="NI9" s="12"/>
      <c r="NJ9" s="12"/>
      <c r="NK9" s="11" t="s">
        <v>43</v>
      </c>
      <c r="NL9" s="528">
        <v>2.5000000000000001E-2</v>
      </c>
      <c r="NM9" s="13">
        <f t="shared" ref="NM9:OQ9" si="26">SUM( -NM2, -NM3,NM4,NM5, -NM6, -NM7,NM8)</f>
        <v>0</v>
      </c>
      <c r="NN9" s="13">
        <f t="shared" si="26"/>
        <v>0</v>
      </c>
      <c r="NO9" s="13">
        <f t="shared" si="26"/>
        <v>-3.9199999999999999E-2</v>
      </c>
      <c r="NP9" s="13">
        <f t="shared" si="26"/>
        <v>-1.1699999999999999E-2</v>
      </c>
      <c r="NQ9" s="13">
        <f t="shared" si="26"/>
        <v>1.3099999999999999E-2</v>
      </c>
      <c r="NR9" s="13">
        <f t="shared" si="26"/>
        <v>-1.5399999999999999E-2</v>
      </c>
      <c r="NS9" s="13">
        <f t="shared" si="26"/>
        <v>-2.9100000000000004E-2</v>
      </c>
      <c r="NT9" s="13">
        <f t="shared" si="26"/>
        <v>0</v>
      </c>
      <c r="NU9" s="13">
        <f t="shared" si="26"/>
        <v>0</v>
      </c>
      <c r="NV9" s="13">
        <f t="shared" si="26"/>
        <v>2.5500000000000002E-2</v>
      </c>
      <c r="NW9" s="13">
        <f t="shared" si="26"/>
        <v>3.4999999999999996E-3</v>
      </c>
      <c r="NX9" s="13">
        <f t="shared" si="26"/>
        <v>1.9700000000000002E-2</v>
      </c>
      <c r="NY9" s="13">
        <f t="shared" si="26"/>
        <v>2.0999999999999999E-3</v>
      </c>
      <c r="NZ9" s="13">
        <f t="shared" si="26"/>
        <v>4.2500000000000003E-2</v>
      </c>
      <c r="OA9" s="13">
        <f t="shared" si="26"/>
        <v>0</v>
      </c>
      <c r="OB9" s="13">
        <f t="shared" si="26"/>
        <v>0</v>
      </c>
      <c r="OC9" s="13">
        <f t="shared" si="26"/>
        <v>6.6E-3</v>
      </c>
      <c r="OD9" s="13">
        <f t="shared" si="26"/>
        <v>-1.0800000000000001E-2</v>
      </c>
      <c r="OE9" s="13">
        <f t="shared" si="26"/>
        <v>-2.8100000000000003E-2</v>
      </c>
      <c r="OF9" s="13">
        <f t="shared" si="26"/>
        <v>-5.04E-2</v>
      </c>
      <c r="OG9" s="13">
        <f t="shared" si="26"/>
        <v>-1.5499999999999998E-2</v>
      </c>
      <c r="OH9" s="13">
        <f t="shared" si="26"/>
        <v>0</v>
      </c>
      <c r="OI9" s="13">
        <f t="shared" si="26"/>
        <v>0</v>
      </c>
      <c r="OJ9" s="13">
        <f t="shared" si="26"/>
        <v>-1.9699999999999999E-2</v>
      </c>
      <c r="OK9" s="13">
        <f t="shared" si="26"/>
        <v>4.1000000000000021E-3</v>
      </c>
      <c r="OL9" s="13">
        <f t="shared" si="26"/>
        <v>-5.3000000000000009E-3</v>
      </c>
      <c r="OM9" s="13">
        <f t="shared" si="26"/>
        <v>-8.5000000000000006E-3</v>
      </c>
      <c r="ON9" s="13">
        <f t="shared" si="26"/>
        <v>-4.7999999999999996E-3</v>
      </c>
      <c r="OO9" s="13">
        <f t="shared" si="26"/>
        <v>0</v>
      </c>
      <c r="OP9" s="13">
        <f t="shared" si="26"/>
        <v>0</v>
      </c>
      <c r="OQ9" s="13">
        <f t="shared" si="26"/>
        <v>0</v>
      </c>
      <c r="OR9" s="7">
        <f t="shared" si="15"/>
        <v>-5.04E-2</v>
      </c>
      <c r="OS9" s="7">
        <f t="shared" si="16"/>
        <v>-3.9161290322580642E-3</v>
      </c>
      <c r="OT9" s="7">
        <f t="shared" si="17"/>
        <v>4.2500000000000003E-2</v>
      </c>
      <c r="PG9" s="277"/>
      <c r="PH9" s="12"/>
      <c r="PI9" s="12"/>
      <c r="PJ9" s="12"/>
      <c r="PK9" s="12"/>
      <c r="PL9" s="528"/>
      <c r="PM9" s="11" t="s">
        <v>43</v>
      </c>
      <c r="PN9" s="713">
        <v>2.5000000000000001E-2</v>
      </c>
      <c r="PO9" s="13">
        <f t="shared" ref="PO9:QS9" si="27">SUM( -PO2, -PO3,PO4,PO5, -PO6, -PO7,PO8)</f>
        <v>4.4999999999999998E-2</v>
      </c>
      <c r="PP9" s="13">
        <f t="shared" si="27"/>
        <v>-8.4999999999999989E-3</v>
      </c>
      <c r="PQ9" s="13">
        <f t="shared" si="27"/>
        <v>-1.0800000000000001E-2</v>
      </c>
      <c r="PR9" s="13">
        <f t="shared" si="27"/>
        <v>-6.0000000000000016E-4</v>
      </c>
      <c r="PS9" s="13">
        <f t="shared" si="27"/>
        <v>3.9600000000000003E-2</v>
      </c>
      <c r="PT9" s="13">
        <f t="shared" si="27"/>
        <v>0</v>
      </c>
      <c r="PU9" s="13">
        <f t="shared" si="27"/>
        <v>0</v>
      </c>
      <c r="PV9" s="13">
        <f t="shared" si="27"/>
        <v>-2.3999999999999998E-3</v>
      </c>
      <c r="PW9" s="13">
        <f t="shared" si="27"/>
        <v>0</v>
      </c>
      <c r="PX9" s="13">
        <f t="shared" si="27"/>
        <v>0</v>
      </c>
      <c r="PY9" s="13">
        <f t="shared" si="27"/>
        <v>0</v>
      </c>
      <c r="PZ9" s="13">
        <f t="shared" si="27"/>
        <v>0</v>
      </c>
      <c r="QA9" s="13">
        <f t="shared" si="27"/>
        <v>0</v>
      </c>
      <c r="QB9" s="13">
        <f t="shared" si="27"/>
        <v>0</v>
      </c>
      <c r="QC9" s="13">
        <f t="shared" si="27"/>
        <v>0</v>
      </c>
      <c r="QD9" s="13">
        <f t="shared" si="27"/>
        <v>0</v>
      </c>
      <c r="QE9" s="13">
        <f t="shared" si="27"/>
        <v>0</v>
      </c>
      <c r="QF9" s="13">
        <f t="shared" si="27"/>
        <v>0</v>
      </c>
      <c r="QG9" s="13">
        <f t="shared" si="27"/>
        <v>0</v>
      </c>
      <c r="QH9" s="13">
        <f t="shared" si="27"/>
        <v>0</v>
      </c>
      <c r="QI9" s="13">
        <f t="shared" si="27"/>
        <v>0</v>
      </c>
      <c r="QJ9" s="13">
        <f t="shared" si="27"/>
        <v>0</v>
      </c>
      <c r="QK9" s="13">
        <f t="shared" si="27"/>
        <v>0</v>
      </c>
      <c r="QL9" s="13">
        <f t="shared" si="27"/>
        <v>0</v>
      </c>
      <c r="QM9" s="13">
        <f t="shared" si="27"/>
        <v>0</v>
      </c>
      <c r="QN9" s="13">
        <f t="shared" si="27"/>
        <v>0</v>
      </c>
      <c r="QO9" s="13">
        <f t="shared" si="27"/>
        <v>0</v>
      </c>
      <c r="QP9" s="13">
        <f t="shared" si="27"/>
        <v>0</v>
      </c>
      <c r="QQ9" s="13">
        <f t="shared" si="27"/>
        <v>0</v>
      </c>
      <c r="QR9" s="13">
        <f t="shared" si="27"/>
        <v>0</v>
      </c>
      <c r="QS9" s="13">
        <f t="shared" si="27"/>
        <v>0</v>
      </c>
      <c r="QT9" s="7">
        <f t="shared" si="18"/>
        <v>-1.0800000000000001E-2</v>
      </c>
      <c r="QU9" s="7">
        <f t="shared" si="19"/>
        <v>2.0096774193548391E-3</v>
      </c>
      <c r="QV9" s="7">
        <f t="shared" si="20"/>
        <v>4.4999999999999998E-2</v>
      </c>
    </row>
    <row r="10" spans="4:464" ht="15.75" thickBot="1" x14ac:dyDescent="0.3">
      <c r="U10" s="727" t="s">
        <v>134</v>
      </c>
      <c r="V10" s="728"/>
      <c r="W10" s="728"/>
      <c r="X10" s="728"/>
      <c r="Y10" s="728"/>
      <c r="Z10" s="728"/>
      <c r="AA10" s="728"/>
      <c r="AB10" s="729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27" t="s">
        <v>134</v>
      </c>
      <c r="CF10" s="728"/>
      <c r="CG10" s="728"/>
      <c r="CH10" s="728"/>
      <c r="CI10" s="728"/>
      <c r="CJ10" s="728"/>
      <c r="CK10" s="728"/>
      <c r="CL10" s="729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27" t="s">
        <v>134</v>
      </c>
      <c r="ES10" s="728"/>
      <c r="ET10" s="728"/>
      <c r="EU10" s="728"/>
      <c r="EV10" s="728"/>
      <c r="EW10" s="728"/>
      <c r="EX10" s="728"/>
      <c r="EY10" s="729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27" t="s">
        <v>134</v>
      </c>
      <c r="HT10" s="728"/>
      <c r="HU10" s="728"/>
      <c r="HV10" s="728"/>
      <c r="HW10" s="728"/>
      <c r="HX10" s="728"/>
      <c r="HY10" s="728"/>
      <c r="HZ10" s="729"/>
      <c r="IG10" s="54">
        <v>0.89770000000000005</v>
      </c>
      <c r="IH10" s="54">
        <v>0.87333000000000005</v>
      </c>
      <c r="II10" s="54">
        <v>0.85709999999999997</v>
      </c>
      <c r="IJ10" s="4" t="s">
        <v>44</v>
      </c>
      <c r="IK10" s="54">
        <v>0.86119999999999997</v>
      </c>
      <c r="IL10" s="6">
        <v>-6.4999999999999997E-3</v>
      </c>
      <c r="IM10" s="6">
        <v>-3.2000000000000002E-3</v>
      </c>
      <c r="IN10" s="6">
        <v>8.9999999999999998E-4</v>
      </c>
      <c r="IO10" s="6">
        <v>5.5999999999999999E-3</v>
      </c>
      <c r="IP10" s="6">
        <v>2.7000000000000001E-3</v>
      </c>
      <c r="IQ10" s="6"/>
      <c r="IR10" s="6"/>
      <c r="IS10" s="6">
        <v>2.0999999999999999E-3</v>
      </c>
      <c r="IT10" s="6">
        <v>1E-3</v>
      </c>
      <c r="IU10" s="6">
        <v>-1.6999999999999999E-3</v>
      </c>
      <c r="IV10" s="6">
        <v>1.4E-3</v>
      </c>
      <c r="IW10" s="6">
        <v>3.0000000000000001E-3</v>
      </c>
      <c r="IX10" s="6"/>
      <c r="IY10" s="6"/>
      <c r="IZ10" s="6">
        <v>-1.2999999999999999E-3</v>
      </c>
      <c r="JA10" s="6">
        <v>2.0999999999999999E-3</v>
      </c>
      <c r="JB10" s="6">
        <v>2.3999999999999998E-3</v>
      </c>
      <c r="JC10" s="6">
        <v>-1.5E-3</v>
      </c>
      <c r="JD10" s="6">
        <v>2.0999999999999999E-3</v>
      </c>
      <c r="JE10" s="6"/>
      <c r="JF10" s="6"/>
      <c r="JG10" s="6">
        <v>2.5999999999999999E-3</v>
      </c>
      <c r="JH10" s="6">
        <v>1.2999999999999999E-3</v>
      </c>
      <c r="JI10" s="6">
        <v>-3.7000000000000002E-3</v>
      </c>
      <c r="JJ10" s="6">
        <v>-1E-3</v>
      </c>
      <c r="JK10" s="6">
        <v>2.0000000000000001E-4</v>
      </c>
      <c r="JL10" s="6"/>
      <c r="JM10" s="6"/>
      <c r="JN10" s="6">
        <v>2.5999999999999999E-3</v>
      </c>
      <c r="JO10" s="6">
        <v>-5.1999999999999998E-3</v>
      </c>
      <c r="JP10" s="6"/>
      <c r="JQ10" s="16">
        <f t="shared" si="9"/>
        <v>-6.4999999999999997E-3</v>
      </c>
      <c r="JR10" s="16">
        <f t="shared" si="10"/>
        <v>2.6818181818181813E-4</v>
      </c>
      <c r="JS10" s="16">
        <f t="shared" si="11"/>
        <v>5.5999999999999999E-3</v>
      </c>
      <c r="KO10" s="727" t="s">
        <v>134</v>
      </c>
      <c r="KP10" s="728"/>
      <c r="KQ10" s="728"/>
      <c r="KR10" s="728"/>
      <c r="KS10" s="728"/>
      <c r="KT10" s="728"/>
      <c r="KU10" s="728"/>
      <c r="KV10" s="729"/>
      <c r="KX10" s="54">
        <v>0.89770000000000005</v>
      </c>
      <c r="KY10" s="54">
        <v>0.87333000000000005</v>
      </c>
      <c r="KZ10" s="54">
        <v>0.85709999999999997</v>
      </c>
      <c r="LA10" s="54">
        <v>0.86119999999999997</v>
      </c>
      <c r="LB10" s="4" t="s">
        <v>44</v>
      </c>
      <c r="LC10" s="54">
        <v>0.86009999999999998</v>
      </c>
      <c r="LD10" s="6">
        <v>-2.8E-3</v>
      </c>
      <c r="LE10" s="6">
        <v>-8.0000000000000004E-4</v>
      </c>
      <c r="LF10" s="6">
        <v>-7.4000000000000003E-3</v>
      </c>
      <c r="LG10" s="6"/>
      <c r="LH10" s="6"/>
      <c r="LI10" s="6">
        <v>5.8999999999999999E-3</v>
      </c>
      <c r="LJ10" s="6">
        <v>1.4E-3</v>
      </c>
      <c r="LK10" s="6">
        <v>5.3E-3</v>
      </c>
      <c r="LL10" s="6">
        <v>1.9E-3</v>
      </c>
      <c r="LM10" s="6">
        <v>2.5000000000000001E-3</v>
      </c>
      <c r="LN10" s="6"/>
      <c r="LO10" s="6"/>
      <c r="LP10" s="6">
        <v>2.8999999999999998E-3</v>
      </c>
      <c r="LQ10" s="6">
        <v>1.6000000000000001E-3</v>
      </c>
      <c r="LR10" s="6">
        <v>4.7000000000000002E-3</v>
      </c>
      <c r="LS10" s="6">
        <v>1.2999999999999999E-3</v>
      </c>
      <c r="LT10" s="6">
        <v>5.0000000000000001E-3</v>
      </c>
      <c r="LU10" s="6"/>
      <c r="LV10" s="6"/>
      <c r="LW10" s="6">
        <v>2.9999999999999997E-4</v>
      </c>
      <c r="LX10" s="6">
        <v>1.6999999999999999E-3</v>
      </c>
      <c r="LY10" s="6">
        <v>3.0000000000000001E-3</v>
      </c>
      <c r="LZ10" s="6">
        <v>3.7000000000000002E-3</v>
      </c>
      <c r="MA10" s="6">
        <v>-2.0999999999999999E-3</v>
      </c>
      <c r="MB10" s="6"/>
      <c r="MC10" s="6"/>
      <c r="MD10" s="6">
        <v>1.9E-3</v>
      </c>
      <c r="ME10" s="6">
        <v>-2.0000000000000001E-4</v>
      </c>
      <c r="MF10" s="6">
        <v>-6.9999999999999999E-4</v>
      </c>
      <c r="MG10" s="6">
        <v>1.1000000000000001E-3</v>
      </c>
      <c r="MH10" s="6">
        <v>1.9E-3</v>
      </c>
      <c r="MI10" s="16">
        <f t="shared" si="12"/>
        <v>-7.4000000000000003E-3</v>
      </c>
      <c r="MJ10" s="16">
        <f t="shared" si="13"/>
        <v>1.3956521739130437E-3</v>
      </c>
      <c r="MK10" s="16">
        <f t="shared" si="14"/>
        <v>5.8999999999999999E-3</v>
      </c>
      <c r="NE10" t="s">
        <v>62</v>
      </c>
      <c r="NF10" s="54">
        <v>0.89770000000000005</v>
      </c>
      <c r="NG10" s="54">
        <v>0.87333000000000005</v>
      </c>
      <c r="NH10" s="54">
        <v>0.85709999999999997</v>
      </c>
      <c r="NI10" s="54">
        <v>0.86119999999999997</v>
      </c>
      <c r="NJ10" s="54">
        <v>0.86009999999999998</v>
      </c>
      <c r="NK10" s="4" t="s">
        <v>44</v>
      </c>
      <c r="NL10" s="54">
        <v>0.88419999999999999</v>
      </c>
      <c r="NM10" s="6"/>
      <c r="NN10" s="6"/>
      <c r="NO10" s="6">
        <v>3.2000000000000002E-3</v>
      </c>
      <c r="NP10" s="6">
        <v>-1.6000000000000001E-3</v>
      </c>
      <c r="NQ10" s="6">
        <v>-1.4E-3</v>
      </c>
      <c r="NR10" s="6">
        <v>4.4000000000000003E-3</v>
      </c>
      <c r="NS10" s="6">
        <v>2E-3</v>
      </c>
      <c r="NT10" s="6"/>
      <c r="NU10" s="6"/>
      <c r="NV10" s="6">
        <v>2.3999999999999998E-3</v>
      </c>
      <c r="NW10" s="6">
        <v>-1.5E-3</v>
      </c>
      <c r="NX10" s="6">
        <v>2.9999999999999997E-4</v>
      </c>
      <c r="NY10" s="6">
        <v>2.0000000000000001E-4</v>
      </c>
      <c r="NZ10" s="6">
        <v>1.1000000000000001E-3</v>
      </c>
      <c r="OA10" s="6"/>
      <c r="OB10" s="6"/>
      <c r="OC10" s="6">
        <v>5.1999999999999998E-3</v>
      </c>
      <c r="OD10" s="6">
        <v>-3.3999999999999998E-3</v>
      </c>
      <c r="OE10" s="6">
        <v>-3.7000000000000002E-3</v>
      </c>
      <c r="OF10" s="6">
        <v>5.9999999999999995E-4</v>
      </c>
      <c r="OG10" s="6">
        <v>3.8999999999999998E-3</v>
      </c>
      <c r="OH10" s="6"/>
      <c r="OI10" s="6"/>
      <c r="OJ10" s="6">
        <v>3.0000000000000001E-3</v>
      </c>
      <c r="OK10" s="6">
        <v>1.4E-3</v>
      </c>
      <c r="OL10" s="6">
        <v>1.2999999999999999E-3</v>
      </c>
      <c r="OM10" s="6">
        <v>1.6000000000000001E-3</v>
      </c>
      <c r="ON10" s="6">
        <v>-2.3999999999999998E-3</v>
      </c>
      <c r="OO10" s="6"/>
      <c r="OP10" s="6"/>
      <c r="OQ10" s="6"/>
      <c r="OR10" s="16">
        <f t="shared" si="15"/>
        <v>-3.7000000000000002E-3</v>
      </c>
      <c r="OS10" s="16">
        <f t="shared" si="16"/>
        <v>8.2999999999999979E-4</v>
      </c>
      <c r="OT10" s="16">
        <f t="shared" si="17"/>
        <v>5.1999999999999998E-3</v>
      </c>
      <c r="PG10" s="54">
        <v>0.89770000000000005</v>
      </c>
      <c r="PH10" s="54">
        <v>0.87333000000000005</v>
      </c>
      <c r="PI10" s="54">
        <v>0.85709999999999997</v>
      </c>
      <c r="PJ10" s="54">
        <v>0.86119999999999997</v>
      </c>
      <c r="PK10" s="54">
        <v>0.86009999999999998</v>
      </c>
      <c r="PL10" s="54">
        <v>0.88419999999999999</v>
      </c>
      <c r="PM10" s="4" t="s">
        <v>44</v>
      </c>
      <c r="PN10" s="54">
        <v>0.89500000000000002</v>
      </c>
      <c r="PO10" s="6">
        <v>-2.3999999999999998E-3</v>
      </c>
      <c r="PP10" s="6">
        <v>3.5000000000000001E-3</v>
      </c>
      <c r="PQ10" s="6">
        <v>8.9999999999999998E-4</v>
      </c>
      <c r="PR10" s="6">
        <v>2.0000000000000001E-4</v>
      </c>
      <c r="PS10" s="6">
        <v>-6.9999999999999999E-4</v>
      </c>
      <c r="PT10" s="6"/>
      <c r="PU10" s="6"/>
      <c r="PV10" s="745">
        <v>6.9999999999999999E-4</v>
      </c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16">
        <f t="shared" si="18"/>
        <v>-2.3999999999999998E-3</v>
      </c>
      <c r="QU10" s="16">
        <f t="shared" si="19"/>
        <v>3.6666666666666667E-4</v>
      </c>
      <c r="QV10" s="16">
        <f t="shared" si="20"/>
        <v>3.5000000000000001E-3</v>
      </c>
    </row>
    <row r="11" spans="4:464" ht="15.75" thickBot="1" x14ac:dyDescent="0.3">
      <c r="U11" s="727" t="s">
        <v>143</v>
      </c>
      <c r="V11" s="728"/>
      <c r="W11" s="728"/>
      <c r="X11" s="728"/>
      <c r="Y11" s="728"/>
      <c r="Z11" s="728"/>
      <c r="AA11" s="728"/>
      <c r="AB11" s="729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27" t="s">
        <v>143</v>
      </c>
      <c r="CF11" s="728"/>
      <c r="CG11" s="728"/>
      <c r="CH11" s="728"/>
      <c r="CI11" s="728"/>
      <c r="CJ11" s="728"/>
      <c r="CK11" s="728"/>
      <c r="CL11" s="729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27" t="s">
        <v>143</v>
      </c>
      <c r="ES11" s="728"/>
      <c r="ET11" s="728"/>
      <c r="EU11" s="728"/>
      <c r="EV11" s="728"/>
      <c r="EW11" s="728"/>
      <c r="EX11" s="728"/>
      <c r="EY11" s="729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27" t="s">
        <v>143</v>
      </c>
      <c r="HT11" s="728"/>
      <c r="HU11" s="728"/>
      <c r="HV11" s="728"/>
      <c r="HW11" s="728"/>
      <c r="HX11" s="728"/>
      <c r="HY11" s="728"/>
      <c r="HZ11" s="729"/>
      <c r="IG11" s="54">
        <v>1.1255999999999999</v>
      </c>
      <c r="IH11" s="54">
        <v>1.1378200000000001</v>
      </c>
      <c r="II11" s="54">
        <v>1.1345799999999999</v>
      </c>
      <c r="IJ11" s="4" t="s">
        <v>45</v>
      </c>
      <c r="IK11" s="54">
        <v>1.1168</v>
      </c>
      <c r="IL11" s="6">
        <v>3.5999999999999999E-3</v>
      </c>
      <c r="IM11" s="6">
        <v>-1.1000000000000001E-3</v>
      </c>
      <c r="IN11" s="6">
        <v>2.7000000000000001E-3</v>
      </c>
      <c r="IO11" s="6">
        <v>1.1000000000000001E-3</v>
      </c>
      <c r="IP11" s="6">
        <v>-2.9999999999999997E-4</v>
      </c>
      <c r="IQ11" s="6"/>
      <c r="IR11" s="6"/>
      <c r="IS11" s="6">
        <v>2.8999999999999998E-3</v>
      </c>
      <c r="IT11" s="6">
        <v>1.1999999999999999E-3</v>
      </c>
      <c r="IU11" s="6">
        <v>3.8E-3</v>
      </c>
      <c r="IV11" s="6">
        <v>-6.9999999999999999E-4</v>
      </c>
      <c r="IW11" s="6">
        <v>3.3E-3</v>
      </c>
      <c r="IX11" s="6"/>
      <c r="IY11" s="6"/>
      <c r="IZ11" s="6">
        <v>2.3E-3</v>
      </c>
      <c r="JA11" s="6">
        <v>1.6999999999999999E-3</v>
      </c>
      <c r="JB11" s="6">
        <v>4.7000000000000002E-3</v>
      </c>
      <c r="JC11" s="6">
        <v>0</v>
      </c>
      <c r="JD11" s="6">
        <v>2.0000000000000001E-4</v>
      </c>
      <c r="JE11" s="6"/>
      <c r="JF11" s="6"/>
      <c r="JG11" s="6">
        <v>2.8999999999999998E-3</v>
      </c>
      <c r="JH11" s="6">
        <v>2.3E-3</v>
      </c>
      <c r="JI11" s="6">
        <v>-6.0000000000000001E-3</v>
      </c>
      <c r="JJ11" s="6">
        <v>-1.8E-3</v>
      </c>
      <c r="JK11" s="6">
        <v>8.0000000000000004E-4</v>
      </c>
      <c r="JL11" s="6"/>
      <c r="JM11" s="6"/>
      <c r="JN11" s="6">
        <v>4.1999999999999997E-3</v>
      </c>
      <c r="JO11" s="6">
        <v>2.0999999999999999E-3</v>
      </c>
      <c r="JP11" s="6"/>
      <c r="JQ11" s="16">
        <f t="shared" si="9"/>
        <v>-6.0000000000000001E-3</v>
      </c>
      <c r="JR11" s="16">
        <f t="shared" si="10"/>
        <v>1.359090909090909E-3</v>
      </c>
      <c r="JS11" s="16">
        <f t="shared" si="11"/>
        <v>4.7000000000000002E-3</v>
      </c>
      <c r="KO11" s="727" t="s">
        <v>143</v>
      </c>
      <c r="KP11" s="728"/>
      <c r="KQ11" s="728"/>
      <c r="KR11" s="728"/>
      <c r="KS11" s="728"/>
      <c r="KT11" s="728"/>
      <c r="KU11" s="728"/>
      <c r="KV11" s="729"/>
      <c r="KX11" s="54">
        <v>1.1255999999999999</v>
      </c>
      <c r="KY11" s="54">
        <v>1.1378200000000001</v>
      </c>
      <c r="KZ11" s="54">
        <v>1.1345799999999999</v>
      </c>
      <c r="LA11" s="54">
        <v>1.1168</v>
      </c>
      <c r="LB11" s="4" t="s">
        <v>45</v>
      </c>
      <c r="LC11" s="54">
        <v>1.1429</v>
      </c>
      <c r="LD11" s="6">
        <v>-3.2000000000000002E-3</v>
      </c>
      <c r="LE11" s="6">
        <v>-4.0000000000000002E-4</v>
      </c>
      <c r="LF11" s="6">
        <v>-2.9999999999999997E-4</v>
      </c>
      <c r="LG11" s="6"/>
      <c r="LH11" s="6"/>
      <c r="LI11" s="6">
        <v>1.6999999999999999E-3</v>
      </c>
      <c r="LJ11" s="6">
        <v>1E-3</v>
      </c>
      <c r="LK11" s="6">
        <v>1.4E-3</v>
      </c>
      <c r="LL11" s="6">
        <v>-3.2000000000000002E-3</v>
      </c>
      <c r="LM11" s="6">
        <v>-1.6000000000000001E-3</v>
      </c>
      <c r="LN11" s="6"/>
      <c r="LO11" s="6"/>
      <c r="LP11" s="6">
        <v>-5.7999999999999996E-3</v>
      </c>
      <c r="LQ11" s="6">
        <v>5.9999999999999995E-4</v>
      </c>
      <c r="LR11" s="6">
        <v>-1E-4</v>
      </c>
      <c r="LS11" s="6">
        <v>-1.1999999999999999E-3</v>
      </c>
      <c r="LT11" s="6">
        <v>-2.0000000000000001E-4</v>
      </c>
      <c r="LU11" s="6"/>
      <c r="LV11" s="6"/>
      <c r="LW11" s="6">
        <v>-1.5E-3</v>
      </c>
      <c r="LX11" s="6">
        <v>2.3E-3</v>
      </c>
      <c r="LY11" s="6">
        <v>-1.8E-3</v>
      </c>
      <c r="LZ11" s="6">
        <v>-3.3999999999999998E-3</v>
      </c>
      <c r="MA11" s="6">
        <v>8.0000000000000004E-4</v>
      </c>
      <c r="MB11" s="6"/>
      <c r="MC11" s="6"/>
      <c r="MD11" s="6">
        <v>8.9999999999999998E-4</v>
      </c>
      <c r="ME11" s="6">
        <v>1.2999999999999999E-3</v>
      </c>
      <c r="MF11" s="6">
        <v>-2E-3</v>
      </c>
      <c r="MG11" s="6">
        <v>-2.9999999999999997E-4</v>
      </c>
      <c r="MH11" s="6">
        <v>-3.2000000000000002E-3</v>
      </c>
      <c r="MI11" s="16">
        <f t="shared" si="12"/>
        <v>-5.7999999999999996E-3</v>
      </c>
      <c r="MJ11" s="16">
        <f t="shared" si="13"/>
        <v>-7.91304347826087E-4</v>
      </c>
      <c r="MK11" s="16">
        <f t="shared" si="14"/>
        <v>2.3E-3</v>
      </c>
      <c r="NE11" t="s">
        <v>62</v>
      </c>
      <c r="NF11" s="54">
        <v>1.1255999999999999</v>
      </c>
      <c r="NG11" s="54">
        <v>1.1378200000000001</v>
      </c>
      <c r="NH11" s="54">
        <v>1.1345799999999999</v>
      </c>
      <c r="NI11" s="54">
        <v>1.1168</v>
      </c>
      <c r="NJ11" s="54">
        <v>1.1429</v>
      </c>
      <c r="NK11" s="4" t="s">
        <v>45</v>
      </c>
      <c r="NL11" s="54">
        <v>1.1173999999999999</v>
      </c>
      <c r="NM11" s="6"/>
      <c r="NN11" s="6"/>
      <c r="NO11" s="6">
        <v>-1.4E-3</v>
      </c>
      <c r="NP11" s="6">
        <v>8.0000000000000004E-4</v>
      </c>
      <c r="NQ11" s="6">
        <v>2.0000000000000001E-4</v>
      </c>
      <c r="NR11" s="6">
        <v>1.5E-3</v>
      </c>
      <c r="NS11" s="6">
        <v>1.2999999999999999E-3</v>
      </c>
      <c r="NT11" s="6"/>
      <c r="NU11" s="6"/>
      <c r="NV11" s="6">
        <v>4.0000000000000002E-4</v>
      </c>
      <c r="NW11" s="6">
        <v>4.1000000000000003E-3</v>
      </c>
      <c r="NX11" s="6">
        <v>-1E-4</v>
      </c>
      <c r="NY11" s="6">
        <v>-2.3999999999999998E-3</v>
      </c>
      <c r="NZ11" s="6">
        <v>-8.0000000000000004E-4</v>
      </c>
      <c r="OA11" s="6"/>
      <c r="OB11" s="6"/>
      <c r="OC11" s="6">
        <v>8.0000000000000004E-4</v>
      </c>
      <c r="OD11" s="6">
        <v>-8.9999999999999998E-4</v>
      </c>
      <c r="OE11" s="6">
        <v>-3.2000000000000002E-3</v>
      </c>
      <c r="OF11" s="6">
        <v>-6.7000000000000002E-3</v>
      </c>
      <c r="OG11" s="6">
        <v>1.5E-3</v>
      </c>
      <c r="OH11" s="6"/>
      <c r="OI11" s="6"/>
      <c r="OJ11" s="6">
        <v>-1.9E-3</v>
      </c>
      <c r="OK11" s="6">
        <v>1.2999999999999999E-3</v>
      </c>
      <c r="OL11" s="6">
        <v>2.5999999999999999E-3</v>
      </c>
      <c r="OM11" s="6">
        <v>-1.4E-3</v>
      </c>
      <c r="ON11" s="6">
        <v>-2.9999999999999997E-4</v>
      </c>
      <c r="OO11" s="6"/>
      <c r="OP11" s="6"/>
      <c r="OQ11" s="6"/>
      <c r="OR11" s="16">
        <f t="shared" si="15"/>
        <v>-6.7000000000000002E-3</v>
      </c>
      <c r="OS11" s="16">
        <f t="shared" si="16"/>
        <v>-2.3000000000000001E-4</v>
      </c>
      <c r="OT11" s="16">
        <f t="shared" si="17"/>
        <v>4.1000000000000003E-3</v>
      </c>
      <c r="PG11" s="54">
        <v>1.1255999999999999</v>
      </c>
      <c r="PH11" s="54">
        <v>1.1378200000000001</v>
      </c>
      <c r="PI11" s="54">
        <v>1.1345799999999999</v>
      </c>
      <c r="PJ11" s="54">
        <v>1.1168</v>
      </c>
      <c r="PK11" s="54">
        <v>1.1429</v>
      </c>
      <c r="PL11" s="54">
        <v>1.1173999999999999</v>
      </c>
      <c r="PM11" s="4" t="s">
        <v>45</v>
      </c>
      <c r="PN11" s="54">
        <v>1.1097999999999999</v>
      </c>
      <c r="PO11" s="6">
        <v>4.1999999999999997E-3</v>
      </c>
      <c r="PP11" s="6">
        <v>-1.4E-3</v>
      </c>
      <c r="PQ11" s="6">
        <v>-2.0000000000000001E-4</v>
      </c>
      <c r="PR11" s="6">
        <v>-8.0000000000000004E-4</v>
      </c>
      <c r="PS11" s="6">
        <v>2.2000000000000001E-3</v>
      </c>
      <c r="PT11" s="6"/>
      <c r="PU11" s="6"/>
      <c r="PV11" s="745">
        <v>-1E-4</v>
      </c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16">
        <f t="shared" si="18"/>
        <v>-1.4E-3</v>
      </c>
      <c r="QU11" s="16">
        <f t="shared" si="19"/>
        <v>6.5000000000000008E-4</v>
      </c>
      <c r="QV11" s="16">
        <f t="shared" si="20"/>
        <v>4.1999999999999997E-3</v>
      </c>
    </row>
    <row r="12" spans="4:464" ht="15.75" thickBot="1" x14ac:dyDescent="0.3">
      <c r="U12" s="727" t="s">
        <v>144</v>
      </c>
      <c r="V12" s="728"/>
      <c r="W12" s="728"/>
      <c r="X12" s="728"/>
      <c r="Y12" s="728"/>
      <c r="Z12" s="728"/>
      <c r="AA12" s="728"/>
      <c r="AB12" s="729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27" t="s">
        <v>144</v>
      </c>
      <c r="CF12" s="728"/>
      <c r="CG12" s="728"/>
      <c r="CH12" s="728"/>
      <c r="CI12" s="728"/>
      <c r="CJ12" s="728"/>
      <c r="CK12" s="728"/>
      <c r="CL12" s="729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27" t="s">
        <v>144</v>
      </c>
      <c r="ES12" s="728"/>
      <c r="ET12" s="728"/>
      <c r="EU12" s="728"/>
      <c r="EV12" s="728"/>
      <c r="EW12" s="728"/>
      <c r="EX12" s="728"/>
      <c r="EY12" s="729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27" t="s">
        <v>144</v>
      </c>
      <c r="HT12" s="728"/>
      <c r="HU12" s="728"/>
      <c r="HV12" s="728"/>
      <c r="HW12" s="728"/>
      <c r="HX12" s="728"/>
      <c r="HY12" s="728"/>
      <c r="HZ12" s="729"/>
      <c r="IG12" s="54">
        <v>125.81</v>
      </c>
      <c r="IH12" s="54">
        <v>124.464</v>
      </c>
      <c r="II12" s="54">
        <v>126.628</v>
      </c>
      <c r="IJ12" s="4" t="s">
        <v>46</v>
      </c>
      <c r="IK12" s="54">
        <v>124.67</v>
      </c>
      <c r="IL12" s="6">
        <v>4.1999999999999997E-3</v>
      </c>
      <c r="IM12" s="6">
        <v>-1.1999999999999999E-3</v>
      </c>
      <c r="IN12" s="6">
        <v>4.1000000000000003E-3</v>
      </c>
      <c r="IO12" s="6">
        <v>5.0000000000000001E-4</v>
      </c>
      <c r="IP12" s="6">
        <v>1E-4</v>
      </c>
      <c r="IQ12" s="6"/>
      <c r="IR12" s="6"/>
      <c r="IS12" s="6">
        <v>2.3E-3</v>
      </c>
      <c r="IT12" s="6">
        <v>-2.3999999999999998E-3</v>
      </c>
      <c r="IU12" s="6">
        <v>-5.9999999999999995E-4</v>
      </c>
      <c r="IV12" s="6">
        <v>4.4000000000000003E-3</v>
      </c>
      <c r="IW12" s="6">
        <v>7.4000000000000003E-3</v>
      </c>
      <c r="IX12" s="6"/>
      <c r="IY12" s="6"/>
      <c r="IZ12" s="6">
        <v>1E-3</v>
      </c>
      <c r="JA12" s="6">
        <v>-2E-3</v>
      </c>
      <c r="JB12" s="6">
        <v>1.9E-3</v>
      </c>
      <c r="JC12" s="6">
        <v>-6.3E-3</v>
      </c>
      <c r="JD12" s="6">
        <v>1.1999999999999999E-3</v>
      </c>
      <c r="JE12" s="6"/>
      <c r="JF12" s="6"/>
      <c r="JG12" s="6">
        <v>1.8E-3</v>
      </c>
      <c r="JH12" s="6">
        <v>-3.3E-3</v>
      </c>
      <c r="JI12" s="6">
        <v>-3.7000000000000002E-3</v>
      </c>
      <c r="JJ12" s="6">
        <v>-6.0000000000000001E-3</v>
      </c>
      <c r="JK12" s="6">
        <v>1.6999999999999999E-3</v>
      </c>
      <c r="JL12" s="6"/>
      <c r="JM12" s="6"/>
      <c r="JN12" s="6">
        <v>4.4000000000000003E-3</v>
      </c>
      <c r="JO12" s="6">
        <v>8.9999999999999998E-4</v>
      </c>
      <c r="JP12" s="6"/>
      <c r="JQ12" s="16">
        <f t="shared" si="9"/>
        <v>-6.3E-3</v>
      </c>
      <c r="JR12" s="16">
        <f t="shared" si="10"/>
        <v>4.7272727272727277E-4</v>
      </c>
      <c r="JS12" s="16">
        <f t="shared" si="11"/>
        <v>7.4000000000000003E-3</v>
      </c>
      <c r="KN12" t="s">
        <v>62</v>
      </c>
      <c r="KO12" s="727" t="s">
        <v>144</v>
      </c>
      <c r="KP12" s="728"/>
      <c r="KQ12" s="728"/>
      <c r="KR12" s="728"/>
      <c r="KS12" s="728"/>
      <c r="KT12" s="728"/>
      <c r="KU12" s="728"/>
      <c r="KV12" s="729"/>
      <c r="KX12" s="54">
        <v>125.81</v>
      </c>
      <c r="KY12" s="54">
        <v>124.464</v>
      </c>
      <c r="KZ12" s="54">
        <v>126.628</v>
      </c>
      <c r="LA12" s="54">
        <v>124.67</v>
      </c>
      <c r="LB12" s="4" t="s">
        <v>46</v>
      </c>
      <c r="LC12" s="54">
        <v>124.98</v>
      </c>
      <c r="LD12" s="6">
        <v>-2.0999999999999999E-3</v>
      </c>
      <c r="LE12" s="6">
        <v>-1E-3</v>
      </c>
      <c r="LF12" s="6">
        <v>-8.0000000000000004E-4</v>
      </c>
      <c r="LG12" s="6"/>
      <c r="LH12" s="6"/>
      <c r="LI12" s="6">
        <v>-2E-3</v>
      </c>
      <c r="LJ12" s="6">
        <v>-5.3E-3</v>
      </c>
      <c r="LK12" s="6">
        <v>-1.2999999999999999E-3</v>
      </c>
      <c r="LL12" s="6">
        <v>-1.1000000000000001E-3</v>
      </c>
      <c r="LM12" s="6">
        <v>4.1000000000000003E-3</v>
      </c>
      <c r="LN12" s="6"/>
      <c r="LO12" s="6"/>
      <c r="LP12" s="6">
        <v>-6.7000000000000002E-3</v>
      </c>
      <c r="LQ12" s="6">
        <v>1E-3</v>
      </c>
      <c r="LR12" s="6">
        <v>-5.9999999999999995E-4</v>
      </c>
      <c r="LS12" s="6">
        <v>-1E-4</v>
      </c>
      <c r="LT12" s="6">
        <v>2.9999999999999997E-4</v>
      </c>
      <c r="LU12" s="6"/>
      <c r="LV12" s="6"/>
      <c r="LW12" s="6">
        <v>5.9999999999999995E-4</v>
      </c>
      <c r="LX12" s="6">
        <v>3.8999999999999998E-3</v>
      </c>
      <c r="LY12" s="6">
        <v>-1.9E-3</v>
      </c>
      <c r="LZ12" s="6">
        <v>-4.1000000000000003E-3</v>
      </c>
      <c r="MA12" s="6">
        <v>-5.9999999999999995E-4</v>
      </c>
      <c r="MB12" s="6"/>
      <c r="MC12" s="6"/>
      <c r="MD12" s="6">
        <v>1.2999999999999999E-3</v>
      </c>
      <c r="ME12" s="6">
        <v>-3.8999999999999998E-3</v>
      </c>
      <c r="MF12" s="6">
        <v>-4.0000000000000002E-4</v>
      </c>
      <c r="MG12" s="6">
        <v>1E-4</v>
      </c>
      <c r="MH12" s="6">
        <v>-7.9000000000000008E-3</v>
      </c>
      <c r="MI12" s="16">
        <f t="shared" si="12"/>
        <v>-7.9000000000000008E-3</v>
      </c>
      <c r="MJ12" s="16">
        <f t="shared" si="13"/>
        <v>-1.239130434782609E-3</v>
      </c>
      <c r="MK12" s="16">
        <f t="shared" si="14"/>
        <v>4.1000000000000003E-3</v>
      </c>
      <c r="NE12" t="s">
        <v>62</v>
      </c>
      <c r="NF12" s="54">
        <v>125.81</v>
      </c>
      <c r="NG12" s="54">
        <v>124.464</v>
      </c>
      <c r="NH12" s="54">
        <v>126.628</v>
      </c>
      <c r="NI12" s="54">
        <v>124.67</v>
      </c>
      <c r="NJ12" s="54">
        <v>124.98</v>
      </c>
      <c r="NK12" s="4" t="s">
        <v>46</v>
      </c>
      <c r="NL12" s="54">
        <v>120.90900000000001</v>
      </c>
      <c r="NM12" s="6"/>
      <c r="NN12" s="6"/>
      <c r="NO12" s="6">
        <v>4.7000000000000002E-3</v>
      </c>
      <c r="NP12" s="6">
        <v>1.9E-3</v>
      </c>
      <c r="NQ12" s="6">
        <v>4.0000000000000002E-4</v>
      </c>
      <c r="NR12" s="6">
        <v>4.1999999999999997E-3</v>
      </c>
      <c r="NS12" s="6">
        <v>3.2000000000000002E-3</v>
      </c>
      <c r="NT12" s="6"/>
      <c r="NU12" s="6"/>
      <c r="NV12" s="6">
        <v>1E-3</v>
      </c>
      <c r="NW12" s="6">
        <v>1.8E-3</v>
      </c>
      <c r="NX12" s="6">
        <v>-3.5999999999999999E-3</v>
      </c>
      <c r="NY12" s="6">
        <v>-2E-3</v>
      </c>
      <c r="NZ12" s="6">
        <v>-4.1999999999999997E-3</v>
      </c>
      <c r="OA12" s="6"/>
      <c r="OB12" s="6"/>
      <c r="OC12" s="6">
        <v>8.9999999999999998E-4</v>
      </c>
      <c r="OD12" s="6">
        <v>-2.8E-3</v>
      </c>
      <c r="OE12" s="6">
        <v>-2.9999999999999997E-4</v>
      </c>
      <c r="OF12" s="6">
        <v>-2E-3</v>
      </c>
      <c r="OG12" s="6">
        <v>7.4999999999999997E-3</v>
      </c>
      <c r="OH12" s="6"/>
      <c r="OI12" s="6"/>
      <c r="OJ12" s="6">
        <v>2.5999999999999999E-3</v>
      </c>
      <c r="OK12" s="6">
        <v>-3.8E-3</v>
      </c>
      <c r="OL12" s="6">
        <v>5.7999999999999996E-3</v>
      </c>
      <c r="OM12" s="6">
        <v>-1E-4</v>
      </c>
      <c r="ON12" s="6">
        <v>8.0000000000000004E-4</v>
      </c>
      <c r="OO12" s="6"/>
      <c r="OP12" s="6"/>
      <c r="OQ12" s="6"/>
      <c r="OR12" s="16">
        <f t="shared" si="15"/>
        <v>-4.1999999999999997E-3</v>
      </c>
      <c r="OS12" s="16">
        <f t="shared" si="16"/>
        <v>8.0000000000000004E-4</v>
      </c>
      <c r="OT12" s="16">
        <f t="shared" si="17"/>
        <v>7.4999999999999997E-3</v>
      </c>
      <c r="PG12" s="54">
        <v>125.81</v>
      </c>
      <c r="PH12" s="54">
        <v>124.464</v>
      </c>
      <c r="PI12" s="54">
        <v>126.628</v>
      </c>
      <c r="PJ12" s="54">
        <v>124.67</v>
      </c>
      <c r="PK12" s="54">
        <v>124.98</v>
      </c>
      <c r="PL12" s="54">
        <v>120.90900000000001</v>
      </c>
      <c r="PM12" s="4" t="s">
        <v>46</v>
      </c>
      <c r="PN12" s="54">
        <v>122.616</v>
      </c>
      <c r="PO12" s="6">
        <v>-2.0999999999999999E-3</v>
      </c>
      <c r="PP12" s="6">
        <v>-4.7999999999999996E-3</v>
      </c>
      <c r="PQ12" s="6">
        <v>-1.1000000000000001E-3</v>
      </c>
      <c r="PR12" s="6">
        <v>5.0000000000000001E-4</v>
      </c>
      <c r="PS12" s="6">
        <v>1.1000000000000001E-3</v>
      </c>
      <c r="PT12" s="6"/>
      <c r="PU12" s="6"/>
      <c r="PV12" s="745">
        <v>5.0000000000000001E-4</v>
      </c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16">
        <f t="shared" si="18"/>
        <v>-4.7999999999999996E-3</v>
      </c>
      <c r="QU12" s="16">
        <f t="shared" si="19"/>
        <v>-9.8333333333333324E-4</v>
      </c>
      <c r="QV12" s="16">
        <f t="shared" si="20"/>
        <v>1.1000000000000001E-3</v>
      </c>
    </row>
    <row r="13" spans="4:464" ht="15.75" thickBot="1" x14ac:dyDescent="0.3">
      <c r="U13" s="724" t="s">
        <v>135</v>
      </c>
      <c r="V13" s="725"/>
      <c r="W13" s="725"/>
      <c r="X13" s="725"/>
      <c r="Y13" s="725"/>
      <c r="Z13" s="725"/>
      <c r="AA13" s="725"/>
      <c r="AB13" s="726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24" t="s">
        <v>135</v>
      </c>
      <c r="CF13" s="725"/>
      <c r="CG13" s="725"/>
      <c r="CH13" s="725"/>
      <c r="CI13" s="725"/>
      <c r="CJ13" s="725"/>
      <c r="CK13" s="725"/>
      <c r="CL13" s="726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24" t="s">
        <v>135</v>
      </c>
      <c r="ES13" s="725"/>
      <c r="ET13" s="725"/>
      <c r="EU13" s="725"/>
      <c r="EV13" s="725"/>
      <c r="EW13" s="725"/>
      <c r="EX13" s="725"/>
      <c r="EY13" s="726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24" t="s">
        <v>135</v>
      </c>
      <c r="HT13" s="725"/>
      <c r="HU13" s="725"/>
      <c r="HV13" s="725"/>
      <c r="HW13" s="725"/>
      <c r="HX13" s="725"/>
      <c r="HY13" s="725"/>
      <c r="HZ13" s="726"/>
      <c r="IG13" s="54">
        <v>1.6263000000000001</v>
      </c>
      <c r="IH13" s="54">
        <v>1.5771999999999999</v>
      </c>
      <c r="II13" s="54">
        <v>1.60215</v>
      </c>
      <c r="IJ13" s="4" t="s">
        <v>47</v>
      </c>
      <c r="IK13" s="54">
        <v>1.5744</v>
      </c>
      <c r="IL13" s="6">
        <v>-3.0000000000000001E-3</v>
      </c>
      <c r="IM13" s="6">
        <v>4.8999999999999998E-3</v>
      </c>
      <c r="IN13" s="6">
        <v>-3.0999999999999999E-3</v>
      </c>
      <c r="IO13" s="6">
        <v>-1.1999999999999999E-3</v>
      </c>
      <c r="IP13" s="6">
        <v>6.9999999999999999E-4</v>
      </c>
      <c r="IQ13" s="6"/>
      <c r="IR13" s="6"/>
      <c r="IS13" s="6">
        <v>1.2999999999999999E-3</v>
      </c>
      <c r="IT13" s="6">
        <v>4.0000000000000002E-4</v>
      </c>
      <c r="IU13" s="6">
        <v>-5.4000000000000003E-3</v>
      </c>
      <c r="IV13" s="6">
        <v>5.3E-3</v>
      </c>
      <c r="IW13" s="6">
        <v>-2.5000000000000001E-3</v>
      </c>
      <c r="IX13" s="6"/>
      <c r="IY13" s="6"/>
      <c r="IZ13" s="6">
        <v>8.9999999999999998E-4</v>
      </c>
      <c r="JA13" s="6">
        <v>-2.0999999999999999E-3</v>
      </c>
      <c r="JB13" s="6">
        <v>1.5E-3</v>
      </c>
      <c r="JC13" s="6">
        <v>-1.5E-3</v>
      </c>
      <c r="JD13" s="6">
        <v>1.1000000000000001E-3</v>
      </c>
      <c r="JE13" s="6"/>
      <c r="JF13" s="6"/>
      <c r="JG13" s="6">
        <v>4.3E-3</v>
      </c>
      <c r="JH13" s="6">
        <v>2.2000000000000001E-3</v>
      </c>
      <c r="JI13" s="6">
        <v>6.1999999999999998E-3</v>
      </c>
      <c r="JJ13" s="6">
        <v>-2E-3</v>
      </c>
      <c r="JK13" s="6">
        <v>-2.5000000000000001E-3</v>
      </c>
      <c r="JL13" s="6"/>
      <c r="JM13" s="6"/>
      <c r="JN13" s="6">
        <v>1.5E-3</v>
      </c>
      <c r="JO13" s="6">
        <v>3.5999999999999999E-3</v>
      </c>
      <c r="JP13" s="6"/>
      <c r="JQ13" s="16">
        <f t="shared" si="9"/>
        <v>-5.4000000000000003E-3</v>
      </c>
      <c r="JR13" s="16">
        <f t="shared" si="10"/>
        <v>4.8181818181818173E-4</v>
      </c>
      <c r="JS13" s="16">
        <f t="shared" si="11"/>
        <v>6.1999999999999998E-3</v>
      </c>
      <c r="KO13" s="724" t="s">
        <v>135</v>
      </c>
      <c r="KP13" s="725"/>
      <c r="KQ13" s="725"/>
      <c r="KR13" s="725"/>
      <c r="KS13" s="725"/>
      <c r="KT13" s="725"/>
      <c r="KU13" s="725"/>
      <c r="KV13" s="726"/>
      <c r="KX13" s="54">
        <v>1.6263000000000001</v>
      </c>
      <c r="KY13" s="54">
        <v>1.5771999999999999</v>
      </c>
      <c r="KZ13" s="54">
        <v>1.60215</v>
      </c>
      <c r="LA13" s="54">
        <v>1.5744</v>
      </c>
      <c r="LB13" s="4" t="s">
        <v>47</v>
      </c>
      <c r="LC13" s="54">
        <v>1.5902000000000001</v>
      </c>
      <c r="LD13" s="6">
        <v>3.3E-3</v>
      </c>
      <c r="LE13" s="6">
        <v>2.9999999999999997E-4</v>
      </c>
      <c r="LF13" s="6">
        <v>-4.0000000000000002E-4</v>
      </c>
      <c r="LG13" s="6"/>
      <c r="LH13" s="6"/>
      <c r="LI13" s="6">
        <v>3.8999999999999998E-3</v>
      </c>
      <c r="LJ13" s="6">
        <v>-3.0999999999999999E-3</v>
      </c>
      <c r="LK13" s="6">
        <v>3.5999999999999999E-3</v>
      </c>
      <c r="LL13" s="6">
        <v>2.2000000000000001E-3</v>
      </c>
      <c r="LM13" s="6">
        <v>5.9999999999999995E-4</v>
      </c>
      <c r="LN13" s="6"/>
      <c r="LO13" s="6"/>
      <c r="LP13" s="6">
        <v>7.4000000000000003E-3</v>
      </c>
      <c r="LQ13" s="6">
        <v>-1.6999999999999999E-3</v>
      </c>
      <c r="LR13" s="6">
        <v>2.3999999999999998E-3</v>
      </c>
      <c r="LS13" s="6">
        <v>3.0000000000000001E-3</v>
      </c>
      <c r="LT13" s="6">
        <v>2.3E-3</v>
      </c>
      <c r="LU13" s="6"/>
      <c r="LV13" s="6"/>
      <c r="LW13" s="6">
        <v>-4.8999999999999998E-3</v>
      </c>
      <c r="LX13" s="6">
        <v>3.3E-3</v>
      </c>
      <c r="LY13" s="6">
        <v>-1E-4</v>
      </c>
      <c r="LZ13" s="6">
        <v>6.9999999999999999E-4</v>
      </c>
      <c r="MA13" s="6">
        <v>-1.6999999999999999E-3</v>
      </c>
      <c r="MB13" s="6"/>
      <c r="MC13" s="6"/>
      <c r="MD13" s="6">
        <v>5.0000000000000001E-4</v>
      </c>
      <c r="ME13" s="6">
        <v>-2.8E-3</v>
      </c>
      <c r="MF13" s="6">
        <v>-1.4E-3</v>
      </c>
      <c r="MG13" s="6">
        <v>1E-3</v>
      </c>
      <c r="MH13" s="6">
        <v>4.0000000000000002E-4</v>
      </c>
      <c r="MI13" s="16">
        <f t="shared" si="12"/>
        <v>-4.8999999999999998E-3</v>
      </c>
      <c r="MJ13" s="16">
        <f t="shared" si="13"/>
        <v>8.1739130434782623E-4</v>
      </c>
      <c r="MK13" s="16">
        <f t="shared" si="14"/>
        <v>7.4000000000000003E-3</v>
      </c>
      <c r="NE13" t="s">
        <v>62</v>
      </c>
      <c r="NF13" s="54">
        <v>1.6263000000000001</v>
      </c>
      <c r="NG13" s="54">
        <v>1.5771999999999999</v>
      </c>
      <c r="NH13" s="54">
        <v>1.60215</v>
      </c>
      <c r="NI13" s="54">
        <v>1.5744</v>
      </c>
      <c r="NJ13" s="54">
        <v>1.5902000000000001</v>
      </c>
      <c r="NK13" s="4" t="s">
        <v>47</v>
      </c>
      <c r="NL13" s="54">
        <v>1.6094900000000001</v>
      </c>
      <c r="NM13" s="6"/>
      <c r="NN13" s="6"/>
      <c r="NO13" s="6">
        <v>1.1000000000000001E-3</v>
      </c>
      <c r="NP13" s="6">
        <v>-8.9999999999999998E-4</v>
      </c>
      <c r="NQ13" s="6">
        <v>5.9999999999999995E-4</v>
      </c>
      <c r="NR13" s="6">
        <v>4.1000000000000003E-3</v>
      </c>
      <c r="NS13" s="6">
        <v>2.3E-3</v>
      </c>
      <c r="NT13" s="6"/>
      <c r="NU13" s="6"/>
      <c r="NV13" s="6">
        <v>4.4000000000000003E-3</v>
      </c>
      <c r="NW13" s="6">
        <v>1.2999999999999999E-3</v>
      </c>
      <c r="NX13" s="6">
        <v>1.6999999999999999E-3</v>
      </c>
      <c r="NY13" s="6">
        <v>1.2999999999999999E-3</v>
      </c>
      <c r="NZ13" s="6">
        <v>5.0000000000000001E-4</v>
      </c>
      <c r="OA13" s="6"/>
      <c r="OB13" s="6"/>
      <c r="OC13" s="6">
        <v>4.7000000000000002E-3</v>
      </c>
      <c r="OD13" s="6">
        <v>-5.1999999999999998E-3</v>
      </c>
      <c r="OE13" s="6">
        <v>2E-3</v>
      </c>
      <c r="OF13" s="6">
        <v>-1E-4</v>
      </c>
      <c r="OG13" s="6">
        <v>6.1000000000000004E-3</v>
      </c>
      <c r="OH13" s="6"/>
      <c r="OI13" s="6"/>
      <c r="OJ13" s="6">
        <v>-1.9E-3</v>
      </c>
      <c r="OK13" s="6">
        <v>-1.8E-3</v>
      </c>
      <c r="OL13" s="6">
        <v>-3.3E-3</v>
      </c>
      <c r="OM13" s="6">
        <v>-3.0000000000000001E-3</v>
      </c>
      <c r="ON13" s="6">
        <v>-2.2000000000000001E-3</v>
      </c>
      <c r="OO13" s="6"/>
      <c r="OP13" s="6"/>
      <c r="OQ13" s="6"/>
      <c r="OR13" s="16">
        <f t="shared" si="15"/>
        <v>-5.1999999999999998E-3</v>
      </c>
      <c r="OS13" s="16">
        <f t="shared" si="16"/>
        <v>5.8500000000000012E-4</v>
      </c>
      <c r="OT13" s="16">
        <f t="shared" si="17"/>
        <v>6.1000000000000004E-3</v>
      </c>
      <c r="PG13" s="54">
        <v>1.6263000000000001</v>
      </c>
      <c r="PH13" s="54">
        <v>1.5771999999999999</v>
      </c>
      <c r="PI13" s="54">
        <v>1.60215</v>
      </c>
      <c r="PJ13" s="54">
        <v>1.5744</v>
      </c>
      <c r="PK13" s="54">
        <v>1.5902000000000001</v>
      </c>
      <c r="PL13" s="54">
        <v>1.6094900000000001</v>
      </c>
      <c r="PM13" s="4" t="s">
        <v>47</v>
      </c>
      <c r="PN13" s="54">
        <v>1.6183799999999999</v>
      </c>
      <c r="PO13" s="6">
        <v>1.1000000000000001E-3</v>
      </c>
      <c r="PP13" s="6">
        <v>-3.8E-3</v>
      </c>
      <c r="PQ13" s="6">
        <v>-5.8999999999999999E-3</v>
      </c>
      <c r="PR13" s="6">
        <v>1.5E-3</v>
      </c>
      <c r="PS13" s="6">
        <v>1.1999999999999999E-3</v>
      </c>
      <c r="PT13" s="6"/>
      <c r="PU13" s="6"/>
      <c r="PV13" s="745">
        <v>-1.1000000000000001E-3</v>
      </c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16">
        <f t="shared" si="18"/>
        <v>-5.8999999999999999E-3</v>
      </c>
      <c r="QU13" s="16">
        <f t="shared" si="19"/>
        <v>-1.1666666666666668E-3</v>
      </c>
      <c r="QV13" s="16">
        <f t="shared" si="20"/>
        <v>1.5E-3</v>
      </c>
    </row>
    <row r="14" spans="4:464" ht="15.75" thickBot="1" x14ac:dyDescent="0.3">
      <c r="U14" s="724" t="s">
        <v>136</v>
      </c>
      <c r="V14" s="725"/>
      <c r="W14" s="725"/>
      <c r="X14" s="725"/>
      <c r="Y14" s="725"/>
      <c r="Z14" s="725"/>
      <c r="AA14" s="725"/>
      <c r="AB14" s="726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24" t="s">
        <v>136</v>
      </c>
      <c r="CF14" s="725"/>
      <c r="CG14" s="725"/>
      <c r="CH14" s="725"/>
      <c r="CI14" s="725"/>
      <c r="CJ14" s="725"/>
      <c r="CK14" s="725"/>
      <c r="CL14" s="726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24" t="s">
        <v>136</v>
      </c>
      <c r="ES14" s="725"/>
      <c r="ET14" s="725"/>
      <c r="EU14" s="725"/>
      <c r="EV14" s="725"/>
      <c r="EW14" s="725"/>
      <c r="EX14" s="725"/>
      <c r="EY14" s="726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24" t="s">
        <v>136</v>
      </c>
      <c r="HT14" s="725"/>
      <c r="HU14" s="725"/>
      <c r="HV14" s="725"/>
      <c r="HW14" s="725"/>
      <c r="HX14" s="725"/>
      <c r="HY14" s="725"/>
      <c r="HZ14" s="726"/>
      <c r="IG14" s="54">
        <v>1.7045999999999999</v>
      </c>
      <c r="IH14" s="54">
        <v>1.6559999999999999</v>
      </c>
      <c r="II14" s="54">
        <v>1.6697</v>
      </c>
      <c r="IJ14" s="4" t="s">
        <v>48</v>
      </c>
      <c r="IK14" s="54">
        <v>1.6434</v>
      </c>
      <c r="IL14" s="6">
        <v>-4.0000000000000002E-4</v>
      </c>
      <c r="IM14" s="6">
        <v>6.4000000000000003E-3</v>
      </c>
      <c r="IN14" s="6">
        <v>-4.0000000000000002E-4</v>
      </c>
      <c r="IO14" s="6">
        <v>3.0999999999999999E-3</v>
      </c>
      <c r="IP14" s="6">
        <v>3.0000000000000001E-3</v>
      </c>
      <c r="IQ14" s="6"/>
      <c r="IR14" s="6"/>
      <c r="IS14" s="6">
        <v>2.8E-3</v>
      </c>
      <c r="IT14" s="6">
        <v>1E-4</v>
      </c>
      <c r="IU14" s="6">
        <v>-1.6000000000000001E-3</v>
      </c>
      <c r="IV14" s="6">
        <v>4.4000000000000003E-3</v>
      </c>
      <c r="IW14" s="6">
        <v>-1E-3</v>
      </c>
      <c r="IX14" s="6"/>
      <c r="IY14" s="6"/>
      <c r="IZ14" s="6">
        <v>8.9999999999999998E-4</v>
      </c>
      <c r="JA14" s="6">
        <v>-1.4E-3</v>
      </c>
      <c r="JB14" s="6">
        <v>7.3000000000000001E-3</v>
      </c>
      <c r="JC14" s="6">
        <v>1.1999999999999999E-3</v>
      </c>
      <c r="JD14" s="6">
        <v>4.0000000000000002E-4</v>
      </c>
      <c r="JE14" s="6"/>
      <c r="JF14" s="6"/>
      <c r="JG14" s="6">
        <v>3.3E-3</v>
      </c>
      <c r="JH14" s="6">
        <v>8.9999999999999998E-4</v>
      </c>
      <c r="JI14" s="6">
        <v>4.1999999999999997E-3</v>
      </c>
      <c r="JJ14" s="6">
        <v>-6.7000000000000002E-3</v>
      </c>
      <c r="JK14" s="6">
        <v>-3.8999999999999998E-3</v>
      </c>
      <c r="JL14" s="6"/>
      <c r="JM14" s="6"/>
      <c r="JN14" s="6">
        <v>2.8999999999999998E-3</v>
      </c>
      <c r="JO14" s="6">
        <v>1.4E-3</v>
      </c>
      <c r="JP14" s="6"/>
      <c r="JQ14" s="16">
        <f t="shared" si="9"/>
        <v>-6.7000000000000002E-3</v>
      </c>
      <c r="JR14" s="16">
        <f t="shared" si="10"/>
        <v>1.2227272727272729E-3</v>
      </c>
      <c r="JS14" s="16">
        <f t="shared" si="11"/>
        <v>7.3000000000000001E-3</v>
      </c>
      <c r="KO14" s="724" t="s">
        <v>136</v>
      </c>
      <c r="KP14" s="725"/>
      <c r="KQ14" s="725"/>
      <c r="KR14" s="725"/>
      <c r="KS14" s="725"/>
      <c r="KT14" s="725"/>
      <c r="KU14" s="725"/>
      <c r="KV14" s="726"/>
      <c r="KX14" s="54">
        <v>1.7045999999999999</v>
      </c>
      <c r="KY14" s="54">
        <v>1.6559999999999999</v>
      </c>
      <c r="KZ14" s="54">
        <v>1.6697</v>
      </c>
      <c r="LA14" s="54">
        <v>1.6434</v>
      </c>
      <c r="LB14" s="4" t="s">
        <v>48</v>
      </c>
      <c r="LC14" s="54">
        <v>1.6793</v>
      </c>
      <c r="LD14" s="6">
        <v>6.4000000000000003E-3</v>
      </c>
      <c r="LE14" s="6">
        <v>-1.1999999999999999E-3</v>
      </c>
      <c r="LF14" s="6">
        <v>-1.1000000000000001E-3</v>
      </c>
      <c r="LG14" s="6"/>
      <c r="LH14" s="6"/>
      <c r="LI14" s="6">
        <v>6.0000000000000001E-3</v>
      </c>
      <c r="LJ14" s="6">
        <v>1E-3</v>
      </c>
      <c r="LK14" s="6">
        <v>4.4999999999999997E-3</v>
      </c>
      <c r="LL14" s="6">
        <v>2.0000000000000001E-4</v>
      </c>
      <c r="LM14" s="6">
        <v>8.9999999999999998E-4</v>
      </c>
      <c r="LN14" s="6"/>
      <c r="LO14" s="6"/>
      <c r="LP14" s="6">
        <v>4.1999999999999997E-3</v>
      </c>
      <c r="LQ14" s="6">
        <v>-2.5999999999999999E-3</v>
      </c>
      <c r="LR14" s="6">
        <v>2.5000000000000001E-3</v>
      </c>
      <c r="LS14" s="6">
        <v>1.6000000000000001E-3</v>
      </c>
      <c r="LT14" s="6">
        <v>1.5E-3</v>
      </c>
      <c r="LU14" s="6"/>
      <c r="LV14" s="6"/>
      <c r="LW14" s="6">
        <v>-1.6000000000000001E-3</v>
      </c>
      <c r="LX14" s="6">
        <v>4.1000000000000003E-3</v>
      </c>
      <c r="LY14" s="6">
        <v>1.8E-3</v>
      </c>
      <c r="LZ14" s="6">
        <v>-8.0000000000000004E-4</v>
      </c>
      <c r="MA14" s="6">
        <v>-2.5000000000000001E-3</v>
      </c>
      <c r="MB14" s="6"/>
      <c r="MC14" s="6"/>
      <c r="MD14" s="6">
        <v>5.0000000000000001E-4</v>
      </c>
      <c r="ME14" s="6">
        <v>-2.0999999999999999E-3</v>
      </c>
      <c r="MF14" s="6">
        <v>2.2000000000000001E-3</v>
      </c>
      <c r="MG14" s="6">
        <v>5.0000000000000001E-4</v>
      </c>
      <c r="MH14" s="6">
        <v>-2.9999999999999997E-4</v>
      </c>
      <c r="MI14" s="16">
        <f t="shared" si="12"/>
        <v>-2.5999999999999999E-3</v>
      </c>
      <c r="MJ14" s="16">
        <f t="shared" si="13"/>
        <v>1.1173913043478264E-3</v>
      </c>
      <c r="MK14" s="16">
        <f t="shared" si="14"/>
        <v>6.4000000000000003E-3</v>
      </c>
      <c r="NE14" t="s">
        <v>62</v>
      </c>
      <c r="NF14" s="54">
        <v>1.7045999999999999</v>
      </c>
      <c r="NG14" s="54">
        <v>1.6559999999999999</v>
      </c>
      <c r="NH14" s="54">
        <v>1.6697</v>
      </c>
      <c r="NI14" s="54">
        <v>1.6434</v>
      </c>
      <c r="NJ14" s="54">
        <v>1.6793</v>
      </c>
      <c r="NK14" s="4" t="s">
        <v>48</v>
      </c>
      <c r="NL14" s="54">
        <v>1.7095</v>
      </c>
      <c r="NM14" s="6"/>
      <c r="NN14" s="6"/>
      <c r="NO14" s="6">
        <v>-4.1999999999999997E-3</v>
      </c>
      <c r="NP14" s="6">
        <v>-8.0000000000000004E-4</v>
      </c>
      <c r="NQ14" s="6">
        <v>-3.8E-3</v>
      </c>
      <c r="NR14" s="6">
        <v>4.7999999999999996E-3</v>
      </c>
      <c r="NS14" s="6">
        <v>-4.0000000000000002E-4</v>
      </c>
      <c r="NT14" s="6"/>
      <c r="NU14" s="6"/>
      <c r="NV14" s="6">
        <v>7.1999999999999998E-3</v>
      </c>
      <c r="NW14" s="6">
        <v>5.3E-3</v>
      </c>
      <c r="NX14" s="6">
        <v>-1.4E-3</v>
      </c>
      <c r="NY14" s="6">
        <v>8.0000000000000004E-4</v>
      </c>
      <c r="NZ14" s="6">
        <v>5.4000000000000003E-3</v>
      </c>
      <c r="OA14" s="6"/>
      <c r="OB14" s="6"/>
      <c r="OC14" s="6">
        <v>1E-3</v>
      </c>
      <c r="OD14" s="6">
        <v>-6.6E-3</v>
      </c>
      <c r="OE14" s="6">
        <v>2E-3</v>
      </c>
      <c r="OF14" s="6">
        <v>-1.4E-3</v>
      </c>
      <c r="OG14" s="6">
        <v>7.0000000000000001E-3</v>
      </c>
      <c r="OH14" s="6"/>
      <c r="OI14" s="6"/>
      <c r="OJ14" s="6">
        <v>-1.1999999999999999E-3</v>
      </c>
      <c r="OK14" s="6">
        <v>-5.7000000000000002E-3</v>
      </c>
      <c r="OL14" s="6">
        <v>-6.0000000000000001E-3</v>
      </c>
      <c r="OM14" s="6">
        <v>-2.5999999999999999E-3</v>
      </c>
      <c r="ON14" s="6">
        <v>-2.5999999999999999E-3</v>
      </c>
      <c r="OO14" s="6"/>
      <c r="OP14" s="6"/>
      <c r="OQ14" s="6"/>
      <c r="OR14" s="16">
        <f t="shared" si="15"/>
        <v>-6.6E-3</v>
      </c>
      <c r="OS14" s="16">
        <f t="shared" si="16"/>
        <v>-1.5999999999999999E-4</v>
      </c>
      <c r="OT14" s="16">
        <f t="shared" si="17"/>
        <v>7.1999999999999998E-3</v>
      </c>
      <c r="PG14" s="54">
        <v>1.7045999999999999</v>
      </c>
      <c r="PH14" s="54">
        <v>1.6559999999999999</v>
      </c>
      <c r="PI14" s="54">
        <v>1.6697</v>
      </c>
      <c r="PJ14" s="54">
        <v>1.6434</v>
      </c>
      <c r="PK14" s="54">
        <v>1.6793</v>
      </c>
      <c r="PL14" s="54">
        <v>1.7095</v>
      </c>
      <c r="PM14" s="4" t="s">
        <v>48</v>
      </c>
      <c r="PN14" s="54">
        <v>1.6917</v>
      </c>
      <c r="PO14" s="6">
        <v>-6.9999999999999999E-4</v>
      </c>
      <c r="PP14" s="6">
        <v>8.9999999999999998E-4</v>
      </c>
      <c r="PQ14" s="6">
        <v>-5.1999999999999998E-3</v>
      </c>
      <c r="PR14" s="6">
        <v>3.5000000000000001E-3</v>
      </c>
      <c r="PS14" s="6">
        <v>4.5999999999999999E-3</v>
      </c>
      <c r="PT14" s="6"/>
      <c r="PU14" s="6"/>
      <c r="PV14" s="745">
        <v>-2.5000000000000001E-3</v>
      </c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16">
        <f t="shared" si="18"/>
        <v>-5.1999999999999998E-3</v>
      </c>
      <c r="QU14" s="16">
        <f t="shared" si="19"/>
        <v>9.9999999999999978E-5</v>
      </c>
      <c r="QV14" s="16">
        <f t="shared" si="20"/>
        <v>4.5999999999999999E-3</v>
      </c>
    </row>
    <row r="15" spans="4:464" ht="15.75" thickBot="1" x14ac:dyDescent="0.3">
      <c r="U15" s="724" t="s">
        <v>137</v>
      </c>
      <c r="V15" s="725"/>
      <c r="W15" s="725"/>
      <c r="X15" s="725"/>
      <c r="Y15" s="725"/>
      <c r="Z15" s="725"/>
      <c r="AA15" s="725"/>
      <c r="AB15" s="726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24" t="s">
        <v>137</v>
      </c>
      <c r="CF15" s="725"/>
      <c r="CG15" s="725"/>
      <c r="CH15" s="725"/>
      <c r="CI15" s="725"/>
      <c r="CJ15" s="725"/>
      <c r="CK15" s="725"/>
      <c r="CL15" s="726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24" t="s">
        <v>137</v>
      </c>
      <c r="ES15" s="725"/>
      <c r="ET15" s="725"/>
      <c r="EU15" s="725"/>
      <c r="EV15" s="725"/>
      <c r="EW15" s="725"/>
      <c r="EX15" s="725"/>
      <c r="EY15" s="726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24" t="s">
        <v>137</v>
      </c>
      <c r="HT15" s="725"/>
      <c r="HU15" s="725"/>
      <c r="HV15" s="725"/>
      <c r="HW15" s="725"/>
      <c r="HX15" s="725"/>
      <c r="HY15" s="725"/>
      <c r="HZ15" s="726"/>
      <c r="IG15" s="54">
        <v>1.5636000000000001</v>
      </c>
      <c r="IH15" s="54">
        <v>1.50302</v>
      </c>
      <c r="II15" s="54">
        <v>1.4972399999999999</v>
      </c>
      <c r="IJ15" s="4" t="s">
        <v>49</v>
      </c>
      <c r="IK15" s="54">
        <v>1.4976</v>
      </c>
      <c r="IL15" s="6">
        <v>-3.5000000000000001E-3</v>
      </c>
      <c r="IM15" s="6">
        <v>1.1999999999999999E-3</v>
      </c>
      <c r="IN15" s="6">
        <v>3.3999999999999998E-3</v>
      </c>
      <c r="IO15" s="6">
        <v>1E-4</v>
      </c>
      <c r="IP15" s="6">
        <v>1.2999999999999999E-3</v>
      </c>
      <c r="IQ15" s="6"/>
      <c r="IR15" s="6"/>
      <c r="IS15" s="6">
        <v>-1.1000000000000001E-3</v>
      </c>
      <c r="IT15" s="6">
        <v>1.1999999999999999E-3</v>
      </c>
      <c r="IU15" s="6">
        <v>6.9999999999999999E-4</v>
      </c>
      <c r="IV15" s="6">
        <v>3.0000000000000001E-3</v>
      </c>
      <c r="IW15" s="6">
        <v>1E-4</v>
      </c>
      <c r="IX15" s="6"/>
      <c r="IY15" s="6"/>
      <c r="IZ15" s="6">
        <v>4.1000000000000003E-3</v>
      </c>
      <c r="JA15" s="6">
        <v>-3.0999999999999999E-3</v>
      </c>
      <c r="JB15" s="6">
        <v>8.9999999999999998E-4</v>
      </c>
      <c r="JC15" s="6">
        <v>-2.2000000000000001E-3</v>
      </c>
      <c r="JD15" s="6">
        <v>1E-3</v>
      </c>
      <c r="JE15" s="6"/>
      <c r="JF15" s="6"/>
      <c r="JG15" s="6">
        <v>-1.9E-3</v>
      </c>
      <c r="JH15" s="6">
        <v>3.3999999999999998E-3</v>
      </c>
      <c r="JI15" s="6">
        <v>-1.4E-3</v>
      </c>
      <c r="JJ15" s="6">
        <v>-2.3999999999999998E-3</v>
      </c>
      <c r="JK15" s="6">
        <v>0</v>
      </c>
      <c r="JL15" s="6"/>
      <c r="JM15" s="6"/>
      <c r="JN15" s="6">
        <v>3.8E-3</v>
      </c>
      <c r="JO15" s="6">
        <v>-2.0999999999999999E-3</v>
      </c>
      <c r="JP15" s="6"/>
      <c r="JQ15" s="16">
        <f t="shared" si="9"/>
        <v>-3.5000000000000001E-3</v>
      </c>
      <c r="JR15" s="16">
        <f t="shared" si="10"/>
        <v>2.9545454545454547E-4</v>
      </c>
      <c r="JS15" s="16">
        <f t="shared" si="11"/>
        <v>4.1000000000000003E-3</v>
      </c>
      <c r="KO15" s="724" t="s">
        <v>137</v>
      </c>
      <c r="KP15" s="725"/>
      <c r="KQ15" s="725"/>
      <c r="KR15" s="725"/>
      <c r="KS15" s="725"/>
      <c r="KT15" s="725"/>
      <c r="KU15" s="725"/>
      <c r="KV15" s="726"/>
      <c r="KX15" s="54">
        <v>1.5636000000000001</v>
      </c>
      <c r="KY15" s="54">
        <v>1.50302</v>
      </c>
      <c r="KZ15" s="54">
        <v>1.4972399999999999</v>
      </c>
      <c r="LA15" s="54">
        <v>1.4976</v>
      </c>
      <c r="LB15" s="4" t="s">
        <v>49</v>
      </c>
      <c r="LC15" s="54">
        <v>1.5011000000000001</v>
      </c>
      <c r="LD15" s="6">
        <v>1.5E-3</v>
      </c>
      <c r="LE15" s="6">
        <v>1E-4</v>
      </c>
      <c r="LF15" s="6">
        <v>-6.9999999999999999E-4</v>
      </c>
      <c r="LG15" s="6"/>
      <c r="LH15" s="6"/>
      <c r="LI15" s="6">
        <v>1.8E-3</v>
      </c>
      <c r="LJ15" s="6">
        <v>1.2999999999999999E-3</v>
      </c>
      <c r="LK15" s="6">
        <v>5.0000000000000001E-4</v>
      </c>
      <c r="LL15" s="6">
        <v>1.5E-3</v>
      </c>
      <c r="LM15" s="6">
        <v>-1.6000000000000001E-3</v>
      </c>
      <c r="LN15" s="6"/>
      <c r="LO15" s="6"/>
      <c r="LP15" s="6">
        <v>4.3E-3</v>
      </c>
      <c r="LQ15" s="6">
        <v>-2.3E-3</v>
      </c>
      <c r="LR15" s="6">
        <v>-1.8E-3</v>
      </c>
      <c r="LS15" s="6">
        <v>-5.9999999999999995E-4</v>
      </c>
      <c r="LT15" s="6">
        <v>-5.9999999999999995E-4</v>
      </c>
      <c r="LU15" s="6"/>
      <c r="LV15" s="6"/>
      <c r="LW15" s="6">
        <v>-1.5E-3</v>
      </c>
      <c r="LX15" s="6">
        <v>-1.9E-3</v>
      </c>
      <c r="LY15" s="6">
        <v>1.2999999999999999E-3</v>
      </c>
      <c r="LZ15" s="6">
        <v>5.7000000000000002E-3</v>
      </c>
      <c r="MA15" s="6">
        <v>-4.0000000000000002E-4</v>
      </c>
      <c r="MB15" s="6"/>
      <c r="MC15" s="6"/>
      <c r="MD15" s="6">
        <v>-8.9999999999999998E-4</v>
      </c>
      <c r="ME15" s="6">
        <v>1.4E-3</v>
      </c>
      <c r="MF15" s="6">
        <v>-5.0000000000000001E-4</v>
      </c>
      <c r="MG15" s="6">
        <v>-1.2999999999999999E-3</v>
      </c>
      <c r="MH15" s="6">
        <v>5.0000000000000001E-3</v>
      </c>
      <c r="MI15" s="16">
        <f t="shared" si="12"/>
        <v>-2.3E-3</v>
      </c>
      <c r="MJ15" s="16">
        <f t="shared" si="13"/>
        <v>4.4782608695652175E-4</v>
      </c>
      <c r="MK15" s="16">
        <f t="shared" si="14"/>
        <v>5.7000000000000002E-3</v>
      </c>
      <c r="NE15" t="s">
        <v>62</v>
      </c>
      <c r="NF15" s="54">
        <v>1.5636000000000001</v>
      </c>
      <c r="NG15" s="54">
        <v>1.50302</v>
      </c>
      <c r="NH15" s="54">
        <v>1.4972399999999999</v>
      </c>
      <c r="NI15" s="54">
        <v>1.4976</v>
      </c>
      <c r="NJ15" s="54">
        <v>1.5011000000000001</v>
      </c>
      <c r="NK15" s="4" t="s">
        <v>49</v>
      </c>
      <c r="NL15" s="54">
        <v>1.50908</v>
      </c>
      <c r="NM15" s="6"/>
      <c r="NN15" s="6"/>
      <c r="NO15" s="6">
        <v>1.5E-3</v>
      </c>
      <c r="NP15" s="6">
        <v>-2.2000000000000001E-3</v>
      </c>
      <c r="NQ15" s="6">
        <v>-5.9999999999999995E-4</v>
      </c>
      <c r="NR15" s="6">
        <v>1.2999999999999999E-3</v>
      </c>
      <c r="NS15" s="6">
        <v>-8.9999999999999998E-4</v>
      </c>
      <c r="NT15" s="6"/>
      <c r="NU15" s="6"/>
      <c r="NV15" s="6">
        <v>-1.6999999999999999E-3</v>
      </c>
      <c r="NW15" s="6">
        <v>2.5000000000000001E-3</v>
      </c>
      <c r="NX15" s="6">
        <v>1.4E-3</v>
      </c>
      <c r="NY15" s="6">
        <v>-1.9E-3</v>
      </c>
      <c r="NZ15" s="6">
        <v>8.9999999999999998E-4</v>
      </c>
      <c r="OA15" s="6"/>
      <c r="OB15" s="6"/>
      <c r="OC15" s="6">
        <v>1.4E-3</v>
      </c>
      <c r="OD15" s="6">
        <v>-4.4000000000000003E-3</v>
      </c>
      <c r="OE15" s="6">
        <v>-3.8999999999999998E-3</v>
      </c>
      <c r="OF15" s="6">
        <v>-1.1999999999999999E-3</v>
      </c>
      <c r="OG15" s="6">
        <v>9.1000000000000004E-3</v>
      </c>
      <c r="OH15" s="6"/>
      <c r="OI15" s="6"/>
      <c r="OJ15" s="6">
        <v>-4.0000000000000002E-4</v>
      </c>
      <c r="OK15" s="6">
        <v>-3.8E-3</v>
      </c>
      <c r="OL15" s="6">
        <v>-3.2000000000000002E-3</v>
      </c>
      <c r="OM15" s="6">
        <v>-2.2000000000000001E-3</v>
      </c>
      <c r="ON15" s="6">
        <v>0</v>
      </c>
      <c r="OO15" s="6"/>
      <c r="OP15" s="6"/>
      <c r="OQ15" s="6"/>
      <c r="OR15" s="16">
        <f t="shared" si="15"/>
        <v>-4.4000000000000003E-3</v>
      </c>
      <c r="OS15" s="16">
        <f t="shared" si="16"/>
        <v>-4.15E-4</v>
      </c>
      <c r="OT15" s="16">
        <f t="shared" si="17"/>
        <v>9.1000000000000004E-3</v>
      </c>
      <c r="PG15" s="54">
        <v>1.5636000000000001</v>
      </c>
      <c r="PH15" s="54">
        <v>1.50302</v>
      </c>
      <c r="PI15" s="54">
        <v>1.4972399999999999</v>
      </c>
      <c r="PJ15" s="54">
        <v>1.4976</v>
      </c>
      <c r="PK15" s="54">
        <v>1.5011000000000001</v>
      </c>
      <c r="PL15" s="54">
        <v>1.50908</v>
      </c>
      <c r="PM15" s="4" t="s">
        <v>49</v>
      </c>
      <c r="PN15" s="54">
        <v>1.4884999999999999</v>
      </c>
      <c r="PO15" s="6">
        <v>-4.4000000000000003E-3</v>
      </c>
      <c r="PP15" s="6">
        <v>-1.9E-3</v>
      </c>
      <c r="PQ15" s="6">
        <v>-3.7000000000000002E-3</v>
      </c>
      <c r="PR15" s="6">
        <v>-2.0000000000000001E-4</v>
      </c>
      <c r="PS15" s="6">
        <v>-3.2000000000000002E-3</v>
      </c>
      <c r="PT15" s="6"/>
      <c r="PU15" s="6"/>
      <c r="PV15" s="745">
        <v>-1.8E-3</v>
      </c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16">
        <f t="shared" si="18"/>
        <v>-4.4000000000000003E-3</v>
      </c>
      <c r="QU15" s="16">
        <f t="shared" si="19"/>
        <v>-2.5333333333333332E-3</v>
      </c>
      <c r="QV15" s="16">
        <f t="shared" si="20"/>
        <v>-2.0000000000000001E-4</v>
      </c>
    </row>
    <row r="16" spans="4:464" ht="15.75" thickBot="1" x14ac:dyDescent="0.3">
      <c r="N16" t="s">
        <v>62</v>
      </c>
      <c r="U16" s="724" t="s">
        <v>138</v>
      </c>
      <c r="V16" s="725"/>
      <c r="W16" s="725"/>
      <c r="X16" s="725"/>
      <c r="Y16" s="725"/>
      <c r="Z16" s="725"/>
      <c r="AA16" s="725"/>
      <c r="AB16" s="726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BK16" si="28">SUM(AN2,AN10:AN15)</f>
        <v>0</v>
      </c>
      <c r="AO16" s="20">
        <f t="shared" si="28"/>
        <v>0</v>
      </c>
      <c r="AP16" s="20">
        <f t="shared" si="28"/>
        <v>3.1E-2</v>
      </c>
      <c r="AQ16" s="20">
        <f t="shared" si="28"/>
        <v>-8.3999999999999995E-3</v>
      </c>
      <c r="AR16" s="20">
        <f t="shared" si="28"/>
        <v>2.5500000000000002E-2</v>
      </c>
      <c r="AS16" s="20">
        <f t="shared" si="28"/>
        <v>-7.899999999999999E-3</v>
      </c>
      <c r="AT16" s="20">
        <f t="shared" si="28"/>
        <v>-3.7600000000000001E-2</v>
      </c>
      <c r="AU16" s="20">
        <f t="shared" si="28"/>
        <v>0</v>
      </c>
      <c r="AV16" s="20">
        <f t="shared" si="28"/>
        <v>0</v>
      </c>
      <c r="AW16" s="20">
        <f t="shared" si="28"/>
        <v>-8.0000000000000058E-4</v>
      </c>
      <c r="AX16" s="20">
        <f t="shared" si="28"/>
        <v>-2.1499999999999998E-2</v>
      </c>
      <c r="AY16" s="20">
        <f t="shared" si="28"/>
        <v>4.3E-3</v>
      </c>
      <c r="AZ16" s="20">
        <f t="shared" si="28"/>
        <v>-3.1000000000000012E-3</v>
      </c>
      <c r="BA16" s="20">
        <f t="shared" si="28"/>
        <v>7.3999999999999995E-3</v>
      </c>
      <c r="BB16" s="20">
        <f t="shared" si="28"/>
        <v>0</v>
      </c>
      <c r="BC16" s="20">
        <f t="shared" si="28"/>
        <v>0</v>
      </c>
      <c r="BD16" s="20">
        <f t="shared" si="28"/>
        <v>6.8999999999999999E-3</v>
      </c>
      <c r="BE16" s="20">
        <f t="shared" si="28"/>
        <v>-5.0000000000000044E-4</v>
      </c>
      <c r="BF16" s="20">
        <f t="shared" si="28"/>
        <v>-3.5999999999999999E-3</v>
      </c>
      <c r="BG16" s="20">
        <f t="shared" si="28"/>
        <v>-3.1699999999999992E-2</v>
      </c>
      <c r="BH16" s="20">
        <f t="shared" si="28"/>
        <v>1.7399999999999999E-2</v>
      </c>
      <c r="BI16" s="20">
        <f t="shared" si="28"/>
        <v>0</v>
      </c>
      <c r="BJ16" s="20">
        <f t="shared" si="28"/>
        <v>0</v>
      </c>
      <c r="BK16" s="20">
        <f t="shared" si="2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24" t="s">
        <v>138</v>
      </c>
      <c r="CF16" s="725"/>
      <c r="CG16" s="725"/>
      <c r="CH16" s="725"/>
      <c r="CI16" s="725"/>
      <c r="CJ16" s="725"/>
      <c r="CK16" s="725"/>
      <c r="CL16" s="726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T16" si="29">SUM(CW2,CW10:CW15)</f>
        <v>-9.9000000000000008E-3</v>
      </c>
      <c r="CX16" s="20">
        <f t="shared" si="29"/>
        <v>2.2199999999999998E-2</v>
      </c>
      <c r="CY16" s="20">
        <f t="shared" si="29"/>
        <v>-6.1999999999999989E-3</v>
      </c>
      <c r="CZ16" s="20">
        <f t="shared" si="29"/>
        <v>-9.2999999999999992E-3</v>
      </c>
      <c r="DA16" s="20">
        <f t="shared" si="29"/>
        <v>0</v>
      </c>
      <c r="DB16" s="20">
        <f t="shared" si="29"/>
        <v>0</v>
      </c>
      <c r="DC16" s="20">
        <f t="shared" si="29"/>
        <v>-4.0000000000000001E-3</v>
      </c>
      <c r="DD16" s="20">
        <f t="shared" si="29"/>
        <v>2.2899999999999997E-2</v>
      </c>
      <c r="DE16" s="20">
        <f t="shared" si="29"/>
        <v>-3.32E-2</v>
      </c>
      <c r="DF16" s="20">
        <f t="shared" si="29"/>
        <v>1.1900000000000001E-2</v>
      </c>
      <c r="DG16" s="20">
        <f t="shared" si="29"/>
        <v>-2.1400000000000002E-2</v>
      </c>
      <c r="DH16" s="20">
        <f t="shared" si="29"/>
        <v>0</v>
      </c>
      <c r="DI16" s="20">
        <f t="shared" si="29"/>
        <v>0</v>
      </c>
      <c r="DJ16" s="20">
        <f t="shared" si="29"/>
        <v>1.83E-2</v>
      </c>
      <c r="DK16" s="20">
        <f t="shared" si="29"/>
        <v>-5.7000000000000002E-3</v>
      </c>
      <c r="DL16" s="20">
        <f t="shared" si="29"/>
        <v>4.2000000000000006E-3</v>
      </c>
      <c r="DM16" s="20">
        <f t="shared" si="29"/>
        <v>2.01E-2</v>
      </c>
      <c r="DN16" s="20">
        <f t="shared" si="29"/>
        <v>-2.06E-2</v>
      </c>
      <c r="DO16" s="20">
        <f t="shared" si="29"/>
        <v>0</v>
      </c>
      <c r="DP16" s="20">
        <f t="shared" si="29"/>
        <v>0</v>
      </c>
      <c r="DQ16" s="20">
        <f t="shared" si="29"/>
        <v>1.0100000000000001E-2</v>
      </c>
      <c r="DR16" s="20">
        <f t="shared" si="29"/>
        <v>-4.9999999999999958E-4</v>
      </c>
      <c r="DS16" s="20">
        <f t="shared" si="29"/>
        <v>2.8999999999999998E-3</v>
      </c>
      <c r="DT16" s="20">
        <f t="shared" si="29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24" t="s">
        <v>138</v>
      </c>
      <c r="ES16" s="725"/>
      <c r="ET16" s="725"/>
      <c r="EU16" s="725"/>
      <c r="EV16" s="725"/>
      <c r="EW16" s="725"/>
      <c r="EX16" s="725"/>
      <c r="EY16" s="726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GO16" si="30">SUM(FR2,FR10:FR15)</f>
        <v>-4.6999999999999993E-3</v>
      </c>
      <c r="FS16" s="20">
        <f t="shared" si="30"/>
        <v>1.9299999999999998E-2</v>
      </c>
      <c r="FT16" s="20">
        <f t="shared" si="30"/>
        <v>-5.2600000000000001E-2</v>
      </c>
      <c r="FU16" s="20">
        <f t="shared" si="30"/>
        <v>1.0700000000000001E-2</v>
      </c>
      <c r="FV16" s="20">
        <f t="shared" si="30"/>
        <v>0</v>
      </c>
      <c r="FW16" s="20">
        <f t="shared" si="30"/>
        <v>0</v>
      </c>
      <c r="FX16" s="20">
        <f t="shared" si="30"/>
        <v>-5.3000000000000009E-3</v>
      </c>
      <c r="FY16" s="20">
        <f t="shared" si="30"/>
        <v>2.3599999999999999E-2</v>
      </c>
      <c r="FZ16" s="20">
        <f t="shared" si="30"/>
        <v>-2.4000000000000024E-3</v>
      </c>
      <c r="GA16" s="20">
        <f t="shared" si="30"/>
        <v>9.1999999999999998E-3</v>
      </c>
      <c r="GB16" s="20">
        <f t="shared" si="30"/>
        <v>2.1999999999999997E-3</v>
      </c>
      <c r="GC16" s="20">
        <f t="shared" si="30"/>
        <v>0</v>
      </c>
      <c r="GD16" s="20">
        <f t="shared" si="30"/>
        <v>0</v>
      </c>
      <c r="GE16" s="20">
        <f t="shared" si="30"/>
        <v>7.7999999999999988E-3</v>
      </c>
      <c r="GF16" s="20">
        <f t="shared" si="30"/>
        <v>8.4999999999999989E-3</v>
      </c>
      <c r="GG16" s="20">
        <f t="shared" si="30"/>
        <v>2.3E-2</v>
      </c>
      <c r="GH16" s="20">
        <f t="shared" si="30"/>
        <v>-9.7000000000000003E-3</v>
      </c>
      <c r="GI16" s="20">
        <f t="shared" si="30"/>
        <v>-5.04E-2</v>
      </c>
      <c r="GJ16" s="20">
        <f t="shared" si="30"/>
        <v>0</v>
      </c>
      <c r="GK16" s="20">
        <f t="shared" si="30"/>
        <v>0</v>
      </c>
      <c r="GL16" s="20">
        <f t="shared" si="30"/>
        <v>-1.599999999999999E-3</v>
      </c>
      <c r="GM16" s="20">
        <f t="shared" si="30"/>
        <v>-2.3800000000000002E-2</v>
      </c>
      <c r="GN16" s="20">
        <f t="shared" si="30"/>
        <v>1.3199999999999998E-2</v>
      </c>
      <c r="GO16" s="20">
        <f t="shared" si="30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24" t="s">
        <v>138</v>
      </c>
      <c r="HT16" s="725"/>
      <c r="HU16" s="725"/>
      <c r="HV16" s="725"/>
      <c r="HW16" s="725"/>
      <c r="HX16" s="725"/>
      <c r="HY16" s="725"/>
      <c r="HZ16" s="726"/>
      <c r="IG16" s="278"/>
      <c r="IH16" s="19"/>
      <c r="II16" s="19"/>
      <c r="IJ16" s="18" t="s">
        <v>50</v>
      </c>
      <c r="IK16" s="19"/>
      <c r="IL16" s="20">
        <f>SUM(IL2,IL10:IL15)</f>
        <v>-6.2000000000000006E-3</v>
      </c>
      <c r="IM16" s="20">
        <f>SUM(IM2,IM10:IM15)</f>
        <v>6.0999999999999995E-3</v>
      </c>
      <c r="IN16" s="20">
        <f>SUM(IN2,IN10:IN15)</f>
        <v>1.01E-2</v>
      </c>
      <c r="IO16" s="20">
        <f>SUM(IO2,IO10:IO15)</f>
        <v>8.3000000000000001E-3</v>
      </c>
      <c r="IP16" s="20">
        <f t="shared" ref="IP16:JM16" si="31">SUM(IP2,IP10:IP15)</f>
        <v>7.0999999999999995E-3</v>
      </c>
      <c r="IQ16" s="20">
        <f t="shared" si="31"/>
        <v>0</v>
      </c>
      <c r="IR16" s="20">
        <f t="shared" si="31"/>
        <v>0</v>
      </c>
      <c r="IS16" s="20">
        <f t="shared" si="31"/>
        <v>1.43E-2</v>
      </c>
      <c r="IT16" s="20">
        <f t="shared" si="31"/>
        <v>1.7000000000000003E-3</v>
      </c>
      <c r="IU16" s="20">
        <f t="shared" si="31"/>
        <v>-4.0000000000000001E-3</v>
      </c>
      <c r="IV16" s="20">
        <f t="shared" si="31"/>
        <v>1.6199999999999999E-2</v>
      </c>
      <c r="IW16" s="20">
        <f t="shared" si="31"/>
        <v>1.44E-2</v>
      </c>
      <c r="IX16" s="20">
        <f t="shared" si="31"/>
        <v>0</v>
      </c>
      <c r="IY16" s="20">
        <f t="shared" si="31"/>
        <v>0</v>
      </c>
      <c r="IZ16" s="20">
        <f t="shared" si="31"/>
        <v>8.3000000000000001E-3</v>
      </c>
      <c r="JA16" s="20">
        <f t="shared" si="31"/>
        <v>-6.6999999999999994E-3</v>
      </c>
      <c r="JB16" s="20">
        <f t="shared" si="31"/>
        <v>2.0300000000000002E-2</v>
      </c>
      <c r="JC16" s="20">
        <f t="shared" si="31"/>
        <v>-1.5900000000000001E-2</v>
      </c>
      <c r="JD16" s="20">
        <f t="shared" si="31"/>
        <v>7.3000000000000001E-3</v>
      </c>
      <c r="JE16" s="20">
        <f t="shared" si="31"/>
        <v>0</v>
      </c>
      <c r="JF16" s="20">
        <f t="shared" si="31"/>
        <v>0</v>
      </c>
      <c r="JG16" s="20">
        <f t="shared" si="31"/>
        <v>1.4299999999999998E-2</v>
      </c>
      <c r="JH16" s="20">
        <f t="shared" si="31"/>
        <v>4.0999999999999995E-3</v>
      </c>
      <c r="JI16" s="20">
        <f t="shared" si="31"/>
        <v>-1.1000000000000005E-2</v>
      </c>
      <c r="JJ16" s="20">
        <f t="shared" si="31"/>
        <v>-2.1700000000000001E-2</v>
      </c>
      <c r="JK16" s="20">
        <f t="shared" si="31"/>
        <v>-2.0999999999999999E-3</v>
      </c>
      <c r="JL16" s="20">
        <f t="shared" si="31"/>
        <v>0</v>
      </c>
      <c r="JM16" s="20">
        <f t="shared" si="31"/>
        <v>0</v>
      </c>
      <c r="JN16" s="20">
        <f>SUM(JN2,JN10,JN11,JN12,JN13,JN14,JN15)</f>
        <v>2.3000000000000003E-2</v>
      </c>
      <c r="JO16" s="20">
        <f>SUM(JO2,JO10:JO15)</f>
        <v>3.4000000000000007E-3</v>
      </c>
      <c r="JP16" s="20">
        <f>SUM(JP10,JP11,JP12,JP13,JP14,JP15,JP2)</f>
        <v>0</v>
      </c>
      <c r="JQ16" s="16">
        <f t="shared" si="9"/>
        <v>-2.1700000000000001E-2</v>
      </c>
      <c r="JR16" s="16">
        <f t="shared" si="10"/>
        <v>2.945161290322581E-3</v>
      </c>
      <c r="JS16" s="16">
        <f t="shared" si="11"/>
        <v>2.3000000000000003E-2</v>
      </c>
      <c r="KO16" s="724" t="s">
        <v>138</v>
      </c>
      <c r="KP16" s="725"/>
      <c r="KQ16" s="725"/>
      <c r="KR16" s="725"/>
      <c r="KS16" s="725"/>
      <c r="KT16" s="725"/>
      <c r="KU16" s="725"/>
      <c r="KV16" s="726"/>
      <c r="KX16" s="278"/>
      <c r="KY16" s="19"/>
      <c r="KZ16" s="19"/>
      <c r="LA16" s="19"/>
      <c r="LB16" s="18" t="s">
        <v>50</v>
      </c>
      <c r="LC16" s="19"/>
      <c r="LD16" s="20">
        <f t="shared" ref="LD16:LI16" si="32">SUM(LD10,LD11,LD12,LD13,LD14,LD15,LD2)</f>
        <v>1.3000000000000008E-3</v>
      </c>
      <c r="LE16" s="20">
        <f t="shared" si="32"/>
        <v>-5.000000000000001E-3</v>
      </c>
      <c r="LF16" s="20">
        <f t="shared" si="32"/>
        <v>-7.899999999999999E-3</v>
      </c>
      <c r="LG16" s="20">
        <f t="shared" si="32"/>
        <v>0</v>
      </c>
      <c r="LH16" s="20">
        <f t="shared" si="32"/>
        <v>0</v>
      </c>
      <c r="LI16" s="20">
        <f t="shared" si="32"/>
        <v>1.7299999999999999E-2</v>
      </c>
      <c r="LJ16" s="20">
        <f>SUM(LJ2,LJ10:LJ15)</f>
        <v>-4.2000000000000006E-3</v>
      </c>
      <c r="LK16" s="20">
        <f>SUM(LK10,LK11,LK12,LK13,LK14,LK15,LK2)</f>
        <v>1.4100000000000001E-2</v>
      </c>
      <c r="LL16" s="20">
        <f>SUM(LL10,LL11,LL12,LL13,LL14,LL15,LL2)</f>
        <v>3.3E-3</v>
      </c>
      <c r="LM16" s="20">
        <f>SUM(LM10,LM11,LM12,LM13,LM14,LM15,LM2)</f>
        <v>7.1999999999999998E-3</v>
      </c>
      <c r="LN16" s="20">
        <f>SUM(LN10,LN11,LN12,LN13,LN14,LN15,LN2)</f>
        <v>0</v>
      </c>
      <c r="LO16" s="20">
        <f>SUM(LO10,LO11,LO12,LO13,LO14,LO15,LO2)</f>
        <v>0</v>
      </c>
      <c r="LP16" s="20">
        <f>SUM(LP2,LP10:LP15)</f>
        <v>5.5999999999999999E-3</v>
      </c>
      <c r="LQ16" s="20">
        <f>SUM(LQ2,LQ10:LQ15)</f>
        <v>-6.1999999999999998E-3</v>
      </c>
      <c r="LR16" s="20">
        <f>SUM(LR10,LR11,LR12,LR13,LR14,LR15,LR2)</f>
        <v>5.9000000000000007E-3</v>
      </c>
      <c r="LS16" s="20">
        <f>SUM(LS10,LS11,LS12,LS13,LS14,LS15,LS2)</f>
        <v>5.0000000000000001E-4</v>
      </c>
      <c r="LT16" s="20">
        <f>SUM(LT10,LT11,LT12,LT13,LT14,LT15,LT2)</f>
        <v>7.0000000000000001E-3</v>
      </c>
      <c r="LU16" s="20">
        <f>SUM(LU10,LU11,LU12,LU13,LU14,LU15,LU2)</f>
        <v>0</v>
      </c>
      <c r="LV16" s="20">
        <f>SUM(LV10,LV11,LV12,LV13,LV14,LV15,LV2)</f>
        <v>0</v>
      </c>
      <c r="LW16" s="20">
        <f>SUM(LW2,LW10:LW15)</f>
        <v>-7.899999999999999E-3</v>
      </c>
      <c r="LX16" s="20">
        <f>SUM(LX2,LX10:LX15)</f>
        <v>1.3299999999999998E-2</v>
      </c>
      <c r="LY16" s="20">
        <f t="shared" ref="LY16:MH16" si="33">SUM(LY10,LY11,LY12,LY13,LY14,LY15,LY2)</f>
        <v>1.5999999999999999E-3</v>
      </c>
      <c r="LZ16" s="20">
        <f t="shared" si="33"/>
        <v>4.7000000000000002E-3</v>
      </c>
      <c r="MA16" s="20">
        <f t="shared" si="33"/>
        <v>-4.3E-3</v>
      </c>
      <c r="MB16" s="20">
        <f t="shared" si="33"/>
        <v>0</v>
      </c>
      <c r="MC16" s="20">
        <f t="shared" si="33"/>
        <v>0</v>
      </c>
      <c r="MD16" s="20">
        <f t="shared" si="33"/>
        <v>3.3000000000000008E-3</v>
      </c>
      <c r="ME16" s="20">
        <f t="shared" si="33"/>
        <v>-8.8000000000000005E-3</v>
      </c>
      <c r="MF16" s="20">
        <f t="shared" si="33"/>
        <v>-5.4000000000000003E-3</v>
      </c>
      <c r="MG16" s="20">
        <f t="shared" si="33"/>
        <v>1.0000000000000002E-3</v>
      </c>
      <c r="MH16" s="20">
        <f t="shared" si="33"/>
        <v>-8.000000000000021E-4</v>
      </c>
      <c r="MI16" s="16">
        <f t="shared" si="12"/>
        <v>-8.8000000000000005E-3</v>
      </c>
      <c r="MJ16" s="16">
        <f t="shared" si="13"/>
        <v>1.1483870967741935E-3</v>
      </c>
      <c r="MK16" s="16">
        <f t="shared" si="14"/>
        <v>1.7299999999999999E-2</v>
      </c>
      <c r="NF16" s="278"/>
      <c r="NG16" s="19"/>
      <c r="NH16" s="19"/>
      <c r="NI16" s="19"/>
      <c r="NJ16" s="19"/>
      <c r="NK16" s="18" t="s">
        <v>50</v>
      </c>
      <c r="NL16" s="527">
        <v>0</v>
      </c>
      <c r="NM16" s="20">
        <f t="shared" ref="NM16:NR16" si="34">SUM(NM10,NM11,NM12,NM13,NM14,NM15,NM2)</f>
        <v>0</v>
      </c>
      <c r="NN16" s="20">
        <f t="shared" si="34"/>
        <v>0</v>
      </c>
      <c r="NO16" s="20">
        <f t="shared" si="34"/>
        <v>1.1500000000000002E-2</v>
      </c>
      <c r="NP16" s="20">
        <f t="shared" si="34"/>
        <v>-1.6000000000000005E-3</v>
      </c>
      <c r="NQ16" s="20">
        <f t="shared" si="34"/>
        <v>-7.1999999999999998E-3</v>
      </c>
      <c r="NR16" s="20">
        <f t="shared" si="34"/>
        <v>2.52E-2</v>
      </c>
      <c r="NS16" s="20">
        <f>SUM(NS2,NS10:NS15)</f>
        <v>1.2600000000000002E-2</v>
      </c>
      <c r="NT16" s="20">
        <f>SUM(NT10,NT11,NT12,NT13,NT14,NT15,NT2)</f>
        <v>0</v>
      </c>
      <c r="NU16" s="20">
        <f>SUM(NU10,NU11,NU12,NU13,NU14,NU15,NU2)</f>
        <v>0</v>
      </c>
      <c r="NV16" s="20">
        <f>SUM(NV10,NV11,NV12,NV13,NV14,NV15,NV2)</f>
        <v>1.18E-2</v>
      </c>
      <c r="NW16" s="20">
        <f>SUM(NW10,NW11,NW12,NW13,NW14,NW15,NW2)</f>
        <v>1.49E-2</v>
      </c>
      <c r="NX16" s="20">
        <f>SUM(NX10,NX11,NX12,NX13,NX14,NX15,NX2)</f>
        <v>-5.0000000000000001E-3</v>
      </c>
      <c r="NY16" s="20">
        <f>SUM(NY2,NY10:NY15)</f>
        <v>-5.1000000000000004E-3</v>
      </c>
      <c r="NZ16" s="20">
        <f>SUM(NZ2,NZ10:NZ15)</f>
        <v>-2.8000000000000004E-3</v>
      </c>
      <c r="OA16" s="20">
        <f>SUM(OA10,OA11,OA12,OA13,OA14,OA15,OA2)</f>
        <v>0</v>
      </c>
      <c r="OB16" s="20">
        <f>SUM(OB10,OB11,OB12,OB13,OB14,OB15,OB2)</f>
        <v>0</v>
      </c>
      <c r="OC16" s="20">
        <f>SUM(OC10,OC11,OC12,OC13,OC14,OC15,OC2)</f>
        <v>1.49E-2</v>
      </c>
      <c r="OD16" s="20">
        <f>SUM(OD10,OD11,OD12,OD13,OD14,OD15,OD2)</f>
        <v>-2.5300000000000003E-2</v>
      </c>
      <c r="OE16" s="20">
        <f>SUM(OE10,OE11,OE12,OE13,OE14,OE15,OE2)</f>
        <v>-4.1999999999999997E-3</v>
      </c>
      <c r="OF16" s="20">
        <f>SUM(OF2,OF10:OF15)</f>
        <v>-5.1999999999999998E-3</v>
      </c>
      <c r="OG16" s="20">
        <f>SUM(OG2,OG10:OG15)</f>
        <v>4.2200000000000001E-2</v>
      </c>
      <c r="OH16" s="20">
        <f t="shared" ref="OH16:OQ16" si="35">SUM(OH10,OH11,OH12,OH13,OH14,OH15,OH2)</f>
        <v>0</v>
      </c>
      <c r="OI16" s="20">
        <f t="shared" si="35"/>
        <v>0</v>
      </c>
      <c r="OJ16" s="20">
        <f t="shared" si="35"/>
        <v>2.7000000000000001E-3</v>
      </c>
      <c r="OK16" s="20">
        <f t="shared" si="35"/>
        <v>-1.49E-2</v>
      </c>
      <c r="OL16" s="20">
        <f t="shared" si="35"/>
        <v>-2.8E-3</v>
      </c>
      <c r="OM16" s="20">
        <f t="shared" si="35"/>
        <v>-7.9000000000000008E-3</v>
      </c>
      <c r="ON16" s="20">
        <f t="shared" si="35"/>
        <v>-6.6999999999999994E-3</v>
      </c>
      <c r="OO16" s="20">
        <f t="shared" si="35"/>
        <v>0</v>
      </c>
      <c r="OP16" s="20">
        <f t="shared" si="35"/>
        <v>0</v>
      </c>
      <c r="OQ16" s="20">
        <f t="shared" si="35"/>
        <v>0</v>
      </c>
      <c r="OR16" s="16">
        <f t="shared" si="15"/>
        <v>-2.5300000000000003E-2</v>
      </c>
      <c r="OS16" s="16">
        <f t="shared" si="16"/>
        <v>1.5193548387096771E-3</v>
      </c>
      <c r="OT16" s="16">
        <f t="shared" si="17"/>
        <v>4.2200000000000001E-2</v>
      </c>
      <c r="PG16" s="278"/>
      <c r="PH16" s="19"/>
      <c r="PI16" s="19"/>
      <c r="PJ16" s="19"/>
      <c r="PK16" s="19"/>
      <c r="PL16" s="527"/>
      <c r="PM16" s="18" t="s">
        <v>50</v>
      </c>
      <c r="PN16" s="713">
        <v>0</v>
      </c>
      <c r="PO16" s="20">
        <f t="shared" ref="PO16:PT16" si="36">SUM(PO10,PO11,PO12,PO13,PO14,PO15,PO2)</f>
        <v>-1.17E-2</v>
      </c>
      <c r="PP16" s="20">
        <f t="shared" si="36"/>
        <v>-7.4999999999999989E-3</v>
      </c>
      <c r="PQ16" s="20">
        <f t="shared" si="36"/>
        <v>-1.61E-2</v>
      </c>
      <c r="PR16" s="20">
        <f t="shared" si="36"/>
        <v>5.3E-3</v>
      </c>
      <c r="PS16" s="20">
        <f t="shared" si="36"/>
        <v>9.9999999999999395E-5</v>
      </c>
      <c r="PT16" s="20">
        <f t="shared" si="36"/>
        <v>0</v>
      </c>
      <c r="PU16" s="20">
        <f>SUM(PU2,PU10:PU15)</f>
        <v>0</v>
      </c>
      <c r="PV16" s="20">
        <f>SUM(PV10,PV11,PV12,PV13,PV14,PV15,PV2)</f>
        <v>-4.8999999999999998E-3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SUM(PZ10,PZ11,PZ12,PZ13,PZ14,PZ15,PZ2)</f>
        <v>0</v>
      </c>
      <c r="QA16" s="20">
        <f>SUM(QA2,QA10:QA15)</f>
        <v>0</v>
      </c>
      <c r="QB16" s="20">
        <f>SUM(QB2,QB10:QB15)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SUM(QG10,QG11,QG12,QG13,QG14,QG15,QG2)</f>
        <v>0</v>
      </c>
      <c r="QH16" s="20">
        <f>SUM(QH2,QH10:QH15)</f>
        <v>0</v>
      </c>
      <c r="QI16" s="20">
        <f>SUM(QI2,QI10:QI15)</f>
        <v>0</v>
      </c>
      <c r="QJ16" s="20">
        <f t="shared" ref="QJ16:QS16" si="37">SUM(QJ10,QJ11,QJ12,QJ13,QJ14,QJ15,QJ2)</f>
        <v>0</v>
      </c>
      <c r="QK16" s="20">
        <f t="shared" si="37"/>
        <v>0</v>
      </c>
      <c r="QL16" s="20">
        <f t="shared" si="37"/>
        <v>0</v>
      </c>
      <c r="QM16" s="20">
        <f t="shared" si="37"/>
        <v>0</v>
      </c>
      <c r="QN16" s="20">
        <f t="shared" si="37"/>
        <v>0</v>
      </c>
      <c r="QO16" s="20">
        <f t="shared" si="37"/>
        <v>0</v>
      </c>
      <c r="QP16" s="20">
        <f t="shared" si="37"/>
        <v>0</v>
      </c>
      <c r="QQ16" s="20">
        <f t="shared" si="37"/>
        <v>0</v>
      </c>
      <c r="QR16" s="20">
        <f t="shared" si="37"/>
        <v>0</v>
      </c>
      <c r="QS16" s="20">
        <f t="shared" si="37"/>
        <v>0</v>
      </c>
      <c r="QT16" s="16">
        <f t="shared" si="18"/>
        <v>-1.61E-2</v>
      </c>
      <c r="QU16" s="16">
        <f t="shared" si="19"/>
        <v>-1.1225806451612903E-3</v>
      </c>
      <c r="QV16" s="16">
        <f t="shared" si="20"/>
        <v>5.3E-3</v>
      </c>
    </row>
    <row r="17" spans="21:464" ht="15.75" thickBot="1" x14ac:dyDescent="0.3">
      <c r="U17" s="724" t="s">
        <v>140</v>
      </c>
      <c r="V17" s="725"/>
      <c r="W17" s="725"/>
      <c r="X17" s="725"/>
      <c r="Y17" s="725"/>
      <c r="Z17" s="725"/>
      <c r="AA17" s="725"/>
      <c r="AB17" s="726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24" t="s">
        <v>140</v>
      </c>
      <c r="CF17" s="725"/>
      <c r="CG17" s="725"/>
      <c r="CH17" s="725"/>
      <c r="CI17" s="725"/>
      <c r="CJ17" s="725"/>
      <c r="CK17" s="725"/>
      <c r="CL17" s="726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24" t="s">
        <v>140</v>
      </c>
      <c r="ES17" s="725"/>
      <c r="ET17" s="725"/>
      <c r="EU17" s="725"/>
      <c r="EV17" s="725"/>
      <c r="EW17" s="725"/>
      <c r="EX17" s="725"/>
      <c r="EY17" s="726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24" t="s">
        <v>140</v>
      </c>
      <c r="HT17" s="725"/>
      <c r="HU17" s="725"/>
      <c r="HV17" s="725"/>
      <c r="HW17" s="725"/>
      <c r="HX17" s="725"/>
      <c r="HY17" s="725"/>
      <c r="HZ17" s="726"/>
      <c r="IG17" s="54">
        <v>1.2522</v>
      </c>
      <c r="IH17" s="54">
        <v>1.3025899999999999</v>
      </c>
      <c r="II17" s="54">
        <v>1.3233999999999999</v>
      </c>
      <c r="IJ17" s="21" t="s">
        <v>51</v>
      </c>
      <c r="IK17" s="54">
        <v>1.2961</v>
      </c>
      <c r="IL17" s="6">
        <v>1.0500000000000001E-2</v>
      </c>
      <c r="IM17" s="6">
        <v>2.0999999999999999E-3</v>
      </c>
      <c r="IN17" s="6">
        <v>1.6999999999999999E-3</v>
      </c>
      <c r="IO17" s="6">
        <v>-4.4999999999999997E-3</v>
      </c>
      <c r="IP17" s="6">
        <v>-2.8E-3</v>
      </c>
      <c r="IQ17" s="6"/>
      <c r="IR17" s="6"/>
      <c r="IS17" s="6">
        <v>8.9999999999999998E-4</v>
      </c>
      <c r="IT17" s="6">
        <v>4.0000000000000002E-4</v>
      </c>
      <c r="IU17" s="6">
        <v>6.7999999999999996E-3</v>
      </c>
      <c r="IV17" s="6">
        <v>-1.8E-3</v>
      </c>
      <c r="IW17" s="6">
        <v>1.1000000000000001E-3</v>
      </c>
      <c r="IX17" s="6"/>
      <c r="IY17" s="6"/>
      <c r="IZ17" s="6">
        <v>4.1000000000000003E-3</v>
      </c>
      <c r="JA17" s="6">
        <v>1E-4</v>
      </c>
      <c r="JB17" s="6">
        <v>2.3999999999999998E-3</v>
      </c>
      <c r="JC17" s="6">
        <v>1.5E-3</v>
      </c>
      <c r="JD17" s="6">
        <v>-8.0000000000000004E-4</v>
      </c>
      <c r="JE17" s="6"/>
      <c r="JF17" s="6"/>
      <c r="JG17" s="6">
        <v>8.9999999999999998E-4</v>
      </c>
      <c r="JH17" s="6">
        <v>1.1999999999999999E-3</v>
      </c>
      <c r="JI17" s="6">
        <v>-2.3999999999999998E-3</v>
      </c>
      <c r="JJ17" s="6">
        <v>-2.9999999999999997E-4</v>
      </c>
      <c r="JK17" s="6">
        <v>8.0000000000000004E-4</v>
      </c>
      <c r="JL17" s="6"/>
      <c r="JM17" s="6"/>
      <c r="JN17" s="6">
        <v>1.6000000000000001E-3</v>
      </c>
      <c r="JO17" s="6">
        <v>7.4000000000000003E-3</v>
      </c>
      <c r="JP17" s="6"/>
      <c r="JQ17" s="22">
        <f t="shared" si="9"/>
        <v>-4.4999999999999997E-3</v>
      </c>
      <c r="JR17" s="22">
        <f t="shared" si="10"/>
        <v>1.4045454545454545E-3</v>
      </c>
      <c r="JS17" s="22">
        <f t="shared" si="11"/>
        <v>1.0500000000000001E-2</v>
      </c>
      <c r="KO17" s="724" t="s">
        <v>140</v>
      </c>
      <c r="KP17" s="725"/>
      <c r="KQ17" s="725"/>
      <c r="KR17" s="725"/>
      <c r="KS17" s="725"/>
      <c r="KT17" s="725"/>
      <c r="KU17" s="725"/>
      <c r="KV17" s="726"/>
      <c r="KX17" s="54">
        <v>1.2522</v>
      </c>
      <c r="KY17" s="54">
        <v>1.3025899999999999</v>
      </c>
      <c r="KZ17" s="54">
        <v>1.3233999999999999</v>
      </c>
      <c r="LA17" s="54">
        <v>1.2961</v>
      </c>
      <c r="LB17" s="21" t="s">
        <v>51</v>
      </c>
      <c r="LC17" s="54">
        <v>1.327</v>
      </c>
      <c r="LD17" s="6">
        <v>4.0000000000000002E-4</v>
      </c>
      <c r="LE17" s="6">
        <v>1E-4</v>
      </c>
      <c r="LF17" s="6">
        <v>8.8000000000000005E-3</v>
      </c>
      <c r="LG17" s="6"/>
      <c r="LH17" s="6"/>
      <c r="LI17" s="6">
        <v>-4.0000000000000001E-3</v>
      </c>
      <c r="LJ17" s="6">
        <v>-2.0000000000000001E-4</v>
      </c>
      <c r="LK17" s="6">
        <v>-3.7000000000000002E-3</v>
      </c>
      <c r="LL17" s="6">
        <v>-5.3E-3</v>
      </c>
      <c r="LM17" s="6">
        <v>-4.3E-3</v>
      </c>
      <c r="LN17" s="6"/>
      <c r="LO17" s="6"/>
      <c r="LP17" s="6">
        <v>-8.3999999999999995E-3</v>
      </c>
      <c r="LQ17" s="6">
        <v>-1.4E-3</v>
      </c>
      <c r="LR17" s="6">
        <v>-4.5999999999999999E-3</v>
      </c>
      <c r="LS17" s="6">
        <v>-3.0999999999999999E-3</v>
      </c>
      <c r="LT17" s="6">
        <v>-4.5999999999999999E-3</v>
      </c>
      <c r="LU17" s="6"/>
      <c r="LV17" s="6"/>
      <c r="LW17" s="6">
        <v>-1.8E-3</v>
      </c>
      <c r="LX17" s="6">
        <v>8.0000000000000004E-4</v>
      </c>
      <c r="LY17" s="6">
        <v>-4.5999999999999999E-3</v>
      </c>
      <c r="LZ17" s="6">
        <v>-5.4999999999999997E-3</v>
      </c>
      <c r="MA17" s="6">
        <v>2.8E-3</v>
      </c>
      <c r="MB17" s="6"/>
      <c r="MC17" s="6"/>
      <c r="MD17" s="6">
        <v>-1E-3</v>
      </c>
      <c r="ME17" s="6">
        <v>1.6999999999999999E-3</v>
      </c>
      <c r="MF17" s="6">
        <v>-1.5E-3</v>
      </c>
      <c r="MG17" s="6">
        <v>-8.9999999999999998E-4</v>
      </c>
      <c r="MH17" s="6">
        <v>-4.4000000000000003E-3</v>
      </c>
      <c r="MI17" s="22">
        <f t="shared" si="12"/>
        <v>-8.3999999999999995E-3</v>
      </c>
      <c r="MJ17" s="22">
        <f t="shared" si="13"/>
        <v>-1.9434782608695651E-3</v>
      </c>
      <c r="MK17" s="22">
        <f t="shared" si="14"/>
        <v>8.8000000000000005E-3</v>
      </c>
      <c r="NE17" t="s">
        <v>62</v>
      </c>
      <c r="NF17" s="54">
        <v>1.2522</v>
      </c>
      <c r="NG17" s="54">
        <v>1.3025899999999999</v>
      </c>
      <c r="NH17" s="54">
        <v>1.3233999999999999</v>
      </c>
      <c r="NI17" s="54">
        <v>1.2961</v>
      </c>
      <c r="NJ17" s="54">
        <v>1.327</v>
      </c>
      <c r="NK17" s="21" t="s">
        <v>51</v>
      </c>
      <c r="NL17" s="54">
        <v>1.2637100000000001</v>
      </c>
      <c r="NM17" s="6"/>
      <c r="NN17" s="6"/>
      <c r="NO17" s="6">
        <v>-5.3E-3</v>
      </c>
      <c r="NP17" s="6">
        <v>2.5999999999999999E-3</v>
      </c>
      <c r="NQ17" s="6">
        <v>1.6000000000000001E-3</v>
      </c>
      <c r="NR17" s="6">
        <v>-2.3999999999999998E-3</v>
      </c>
      <c r="NS17" s="6">
        <v>1.1999999999999999E-3</v>
      </c>
      <c r="NT17" s="6"/>
      <c r="NU17" s="6"/>
      <c r="NV17" s="6">
        <v>-8.0000000000000004E-4</v>
      </c>
      <c r="NW17" s="6">
        <v>5.1000000000000004E-3</v>
      </c>
      <c r="NX17" s="6">
        <v>8.0000000000000004E-4</v>
      </c>
      <c r="NY17" s="6">
        <v>-2.3E-3</v>
      </c>
      <c r="NZ17" s="6">
        <v>-1.4E-3</v>
      </c>
      <c r="OA17" s="6"/>
      <c r="OB17" s="6"/>
      <c r="OC17" s="6">
        <v>-4.0000000000000001E-3</v>
      </c>
      <c r="OD17" s="6">
        <v>2.8E-3</v>
      </c>
      <c r="OE17" s="6">
        <v>8.9999999999999998E-4</v>
      </c>
      <c r="OF17" s="6">
        <v>-7.4000000000000003E-3</v>
      </c>
      <c r="OG17" s="6">
        <v>-1.9E-3</v>
      </c>
      <c r="OH17" s="6"/>
      <c r="OI17" s="6"/>
      <c r="OJ17" s="6">
        <v>-4.4999999999999997E-3</v>
      </c>
      <c r="OK17" s="6">
        <v>2.0000000000000001E-4</v>
      </c>
      <c r="OL17" s="6">
        <v>3.8999999999999998E-3</v>
      </c>
      <c r="OM17" s="6">
        <v>-2.7000000000000001E-3</v>
      </c>
      <c r="ON17" s="6">
        <v>1.1000000000000001E-3</v>
      </c>
      <c r="OO17" s="6"/>
      <c r="OP17" s="6"/>
      <c r="OQ17" s="6"/>
      <c r="OR17" s="22">
        <f t="shared" si="15"/>
        <v>-7.4000000000000003E-3</v>
      </c>
      <c r="OS17" s="22">
        <f t="shared" si="16"/>
        <v>-6.2500000000000001E-4</v>
      </c>
      <c r="OT17" s="22">
        <f t="shared" si="17"/>
        <v>5.1000000000000004E-3</v>
      </c>
      <c r="PG17" s="54">
        <v>1.2522</v>
      </c>
      <c r="PH17" s="54">
        <v>1.3025899999999999</v>
      </c>
      <c r="PI17" s="54">
        <v>1.3233999999999999</v>
      </c>
      <c r="PJ17" s="54">
        <v>1.2961</v>
      </c>
      <c r="PK17" s="54">
        <v>1.327</v>
      </c>
      <c r="PL17" s="54">
        <v>1.2637100000000001</v>
      </c>
      <c r="PM17" s="21" t="s">
        <v>51</v>
      </c>
      <c r="PN17" s="54">
        <v>1.23767</v>
      </c>
      <c r="PO17" s="6">
        <v>8.3000000000000001E-3</v>
      </c>
      <c r="PP17" s="6">
        <v>-5.0000000000000001E-3</v>
      </c>
      <c r="PQ17" s="6">
        <v>-1.1999999999999999E-3</v>
      </c>
      <c r="PR17" s="6">
        <v>-1.4E-3</v>
      </c>
      <c r="PS17" s="6">
        <v>3.0000000000000001E-3</v>
      </c>
      <c r="PT17" s="6"/>
      <c r="PU17" s="6"/>
      <c r="PV17" s="746">
        <v>-2.0000000000000001E-4</v>
      </c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22">
        <f t="shared" si="18"/>
        <v>-5.0000000000000001E-3</v>
      </c>
      <c r="QU17" s="22">
        <f t="shared" si="19"/>
        <v>5.8333333333333338E-4</v>
      </c>
      <c r="QV17" s="22">
        <f t="shared" si="20"/>
        <v>8.3000000000000001E-3</v>
      </c>
    </row>
    <row r="18" spans="21:464" ht="15.75" thickBot="1" x14ac:dyDescent="0.3">
      <c r="U18" s="724" t="s">
        <v>139</v>
      </c>
      <c r="V18" s="725"/>
      <c r="W18" s="725"/>
      <c r="X18" s="725"/>
      <c r="Y18" s="725"/>
      <c r="Z18" s="725"/>
      <c r="AA18" s="725"/>
      <c r="AB18" s="726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24" t="s">
        <v>139</v>
      </c>
      <c r="CF18" s="725"/>
      <c r="CG18" s="725"/>
      <c r="CH18" s="725"/>
      <c r="CI18" s="725"/>
      <c r="CJ18" s="725"/>
      <c r="CK18" s="725"/>
      <c r="CL18" s="726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24" t="s">
        <v>139</v>
      </c>
      <c r="ES18" s="725"/>
      <c r="ET18" s="725"/>
      <c r="EU18" s="725"/>
      <c r="EV18" s="725"/>
      <c r="EW18" s="725"/>
      <c r="EX18" s="725"/>
      <c r="EY18" s="726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24" t="s">
        <v>139</v>
      </c>
      <c r="HT18" s="725"/>
      <c r="HU18" s="725"/>
      <c r="HV18" s="725"/>
      <c r="HW18" s="725"/>
      <c r="HX18" s="725"/>
      <c r="HY18" s="725"/>
      <c r="HZ18" s="726"/>
      <c r="IG18" s="54">
        <v>139.83000000000001</v>
      </c>
      <c r="IH18" s="54">
        <v>142.5</v>
      </c>
      <c r="II18" s="54">
        <v>147.697</v>
      </c>
      <c r="IJ18" s="21" t="s">
        <v>52</v>
      </c>
      <c r="IK18" s="54">
        <v>144.66</v>
      </c>
      <c r="IL18" s="6">
        <v>1.12E-2</v>
      </c>
      <c r="IM18" s="6">
        <v>2.2000000000000001E-3</v>
      </c>
      <c r="IN18" s="6">
        <v>3.3E-3</v>
      </c>
      <c r="IO18" s="6">
        <v>-4.7999999999999996E-3</v>
      </c>
      <c r="IP18" s="6">
        <v>-2.8999999999999998E-3</v>
      </c>
      <c r="IQ18" s="6"/>
      <c r="IR18" s="6"/>
      <c r="IS18" s="6">
        <v>2.9999999999999997E-4</v>
      </c>
      <c r="IT18" s="6">
        <v>-3.5000000000000001E-3</v>
      </c>
      <c r="IU18" s="6">
        <v>1.6999999999999999E-3</v>
      </c>
      <c r="IV18" s="6">
        <v>3.3E-3</v>
      </c>
      <c r="IW18" s="6">
        <v>4.5999999999999999E-3</v>
      </c>
      <c r="IX18" s="6"/>
      <c r="IY18" s="6"/>
      <c r="IZ18" s="6">
        <v>2.8E-3</v>
      </c>
      <c r="JA18" s="6">
        <v>-3.7000000000000002E-3</v>
      </c>
      <c r="JB18" s="6">
        <v>-2.0000000000000001E-4</v>
      </c>
      <c r="JC18" s="6">
        <v>-4.4999999999999997E-3</v>
      </c>
      <c r="JD18" s="6">
        <v>5.9999999999999995E-4</v>
      </c>
      <c r="JE18" s="6"/>
      <c r="JF18" s="6"/>
      <c r="JG18" s="6">
        <v>2.9999999999999997E-4</v>
      </c>
      <c r="JH18" s="6">
        <v>-4.1999999999999997E-3</v>
      </c>
      <c r="JI18" s="6">
        <v>1E-4</v>
      </c>
      <c r="JJ18" s="6">
        <v>-5.0000000000000001E-3</v>
      </c>
      <c r="JK18" s="6">
        <v>1.6000000000000001E-3</v>
      </c>
      <c r="JL18" s="6"/>
      <c r="JM18" s="6"/>
      <c r="JN18" s="6">
        <v>2.5000000000000001E-3</v>
      </c>
      <c r="JO18" s="6">
        <v>6.1999999999999998E-3</v>
      </c>
      <c r="JP18" s="6"/>
      <c r="JQ18" s="22">
        <f t="shared" si="9"/>
        <v>-5.0000000000000001E-3</v>
      </c>
      <c r="JR18" s="22">
        <f t="shared" si="10"/>
        <v>5.4090909090909092E-4</v>
      </c>
      <c r="JS18" s="22">
        <f t="shared" si="11"/>
        <v>1.12E-2</v>
      </c>
      <c r="KO18" s="724" t="s">
        <v>139</v>
      </c>
      <c r="KP18" s="725"/>
      <c r="KQ18" s="725"/>
      <c r="KR18" s="725"/>
      <c r="KS18" s="725"/>
      <c r="KT18" s="725"/>
      <c r="KU18" s="725"/>
      <c r="KV18" s="726"/>
      <c r="KX18" s="54">
        <v>139.83000000000001</v>
      </c>
      <c r="KY18" s="54">
        <v>142.5</v>
      </c>
      <c r="KZ18" s="54">
        <v>147.697</v>
      </c>
      <c r="LA18" s="54">
        <v>144.66</v>
      </c>
      <c r="LB18" s="21" t="s">
        <v>52</v>
      </c>
      <c r="LC18" s="54">
        <v>145.22999999999999</v>
      </c>
      <c r="LD18" s="6">
        <v>1.1000000000000001E-3</v>
      </c>
      <c r="LE18" s="6">
        <v>-2.0000000000000001E-4</v>
      </c>
      <c r="LF18" s="6">
        <v>7.0000000000000001E-3</v>
      </c>
      <c r="LG18" s="6"/>
      <c r="LH18" s="6"/>
      <c r="LI18" s="6">
        <v>-6.4999999999999997E-3</v>
      </c>
      <c r="LJ18" s="6">
        <v>-6.6E-3</v>
      </c>
      <c r="LK18" s="6">
        <v>-6.3E-3</v>
      </c>
      <c r="LL18" s="6">
        <v>-3.0000000000000001E-3</v>
      </c>
      <c r="LM18" s="6">
        <v>1.9E-3</v>
      </c>
      <c r="LN18" s="6"/>
      <c r="LO18" s="6"/>
      <c r="LP18" s="6">
        <v>-8.8000000000000005E-3</v>
      </c>
      <c r="LQ18" s="6">
        <v>-8.9999999999999998E-4</v>
      </c>
      <c r="LR18" s="6">
        <v>-5.0000000000000001E-3</v>
      </c>
      <c r="LS18" s="6">
        <v>-1.1999999999999999E-3</v>
      </c>
      <c r="LT18" s="6">
        <v>-4.1999999999999997E-3</v>
      </c>
      <c r="LU18" s="6"/>
      <c r="LV18" s="6"/>
      <c r="LW18" s="6">
        <v>2.9999999999999997E-4</v>
      </c>
      <c r="LX18" s="6">
        <v>2.3E-3</v>
      </c>
      <c r="LY18" s="6">
        <v>-4.5999999999999999E-3</v>
      </c>
      <c r="LZ18" s="6">
        <v>-6.1999999999999998E-3</v>
      </c>
      <c r="MA18" s="6">
        <v>1.6999999999999999E-3</v>
      </c>
      <c r="MB18" s="6"/>
      <c r="MC18" s="6"/>
      <c r="MD18" s="6">
        <v>-2.9999999999999997E-4</v>
      </c>
      <c r="ME18" s="6">
        <v>-3.3999999999999998E-3</v>
      </c>
      <c r="MF18" s="6">
        <v>2.0000000000000001E-4</v>
      </c>
      <c r="MG18" s="6">
        <v>-8.0000000000000004E-4</v>
      </c>
      <c r="MH18" s="6">
        <v>-9.2999999999999992E-3</v>
      </c>
      <c r="MI18" s="22">
        <f t="shared" si="12"/>
        <v>-9.2999999999999992E-3</v>
      </c>
      <c r="MJ18" s="22">
        <f t="shared" si="13"/>
        <v>-2.2956521739130433E-3</v>
      </c>
      <c r="MK18" s="22">
        <f t="shared" si="14"/>
        <v>7.0000000000000001E-3</v>
      </c>
      <c r="NE18" t="s">
        <v>62</v>
      </c>
      <c r="NF18" s="54">
        <v>139.83000000000001</v>
      </c>
      <c r="NG18" s="54">
        <v>142.5</v>
      </c>
      <c r="NH18" s="54">
        <v>147.697</v>
      </c>
      <c r="NI18" s="54">
        <v>144.66</v>
      </c>
      <c r="NJ18" s="54">
        <v>145.22999999999999</v>
      </c>
      <c r="NK18" s="21" t="s">
        <v>52</v>
      </c>
      <c r="NL18" s="54">
        <v>136.74799999999999</v>
      </c>
      <c r="NM18" s="6"/>
      <c r="NN18" s="6"/>
      <c r="NO18" s="6">
        <v>6.9999999999999999E-4</v>
      </c>
      <c r="NP18" s="6">
        <v>3.5999999999999999E-3</v>
      </c>
      <c r="NQ18" s="6">
        <v>1.8E-3</v>
      </c>
      <c r="NR18" s="6">
        <v>1E-4</v>
      </c>
      <c r="NS18" s="6">
        <v>1.5E-3</v>
      </c>
      <c r="NT18" s="6"/>
      <c r="NU18" s="6"/>
      <c r="NV18" s="6">
        <v>-8.9999999999999998E-4</v>
      </c>
      <c r="NW18" s="6">
        <v>3.5000000000000001E-3</v>
      </c>
      <c r="NX18" s="6">
        <v>-2.5999999999999999E-3</v>
      </c>
      <c r="NY18" s="6">
        <v>-2.2000000000000001E-3</v>
      </c>
      <c r="NZ18" s="6">
        <v>-5.3E-3</v>
      </c>
      <c r="OA18" s="6"/>
      <c r="OB18" s="6"/>
      <c r="OC18" s="6">
        <v>-4.5999999999999999E-3</v>
      </c>
      <c r="OD18" s="6">
        <v>8.0000000000000004E-4</v>
      </c>
      <c r="OE18" s="6">
        <v>3.5000000000000001E-3</v>
      </c>
      <c r="OF18" s="6">
        <v>-3.0999999999999999E-3</v>
      </c>
      <c r="OG18" s="6">
        <v>3.8E-3</v>
      </c>
      <c r="OH18" s="6"/>
      <c r="OI18" s="6"/>
      <c r="OJ18" s="6">
        <v>0</v>
      </c>
      <c r="OK18" s="6">
        <v>-5.0000000000000001E-3</v>
      </c>
      <c r="OL18" s="6">
        <v>6.7000000000000002E-3</v>
      </c>
      <c r="OM18" s="6">
        <v>-1.6000000000000001E-3</v>
      </c>
      <c r="ON18" s="6">
        <v>3.3E-3</v>
      </c>
      <c r="OO18" s="6"/>
      <c r="OP18" s="6"/>
      <c r="OQ18" s="6"/>
      <c r="OR18" s="22">
        <f t="shared" si="15"/>
        <v>-5.3E-3</v>
      </c>
      <c r="OS18" s="22">
        <f t="shared" si="16"/>
        <v>2.0000000000000001E-4</v>
      </c>
      <c r="OT18" s="22">
        <f t="shared" si="17"/>
        <v>6.7000000000000002E-3</v>
      </c>
      <c r="PG18" s="54">
        <v>139.83000000000001</v>
      </c>
      <c r="PH18" s="54">
        <v>142.5</v>
      </c>
      <c r="PI18" s="54">
        <v>147.697</v>
      </c>
      <c r="PJ18" s="54">
        <v>144.66</v>
      </c>
      <c r="PK18" s="54">
        <v>145.22999999999999</v>
      </c>
      <c r="PL18" s="54">
        <v>136.74799999999999</v>
      </c>
      <c r="PM18" s="21" t="s">
        <v>52</v>
      </c>
      <c r="PN18" s="54">
        <v>136.94</v>
      </c>
      <c r="PO18" s="6">
        <v>5.9999999999999995E-4</v>
      </c>
      <c r="PP18" s="6">
        <v>-8.3000000000000001E-3</v>
      </c>
      <c r="PQ18" s="6">
        <v>-2E-3</v>
      </c>
      <c r="PR18" s="6">
        <v>1E-4</v>
      </c>
      <c r="PS18" s="6">
        <v>2.0999999999999999E-3</v>
      </c>
      <c r="PT18" s="6"/>
      <c r="PU18" s="6"/>
      <c r="PV18" s="746">
        <v>6.9999999999999999E-4</v>
      </c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22">
        <f t="shared" si="18"/>
        <v>-8.3000000000000001E-3</v>
      </c>
      <c r="QU18" s="22">
        <f t="shared" si="19"/>
        <v>-1.1333333333333336E-3</v>
      </c>
      <c r="QV18" s="22">
        <f t="shared" si="20"/>
        <v>2.0999999999999999E-3</v>
      </c>
    </row>
    <row r="19" spans="21:464" ht="15.75" thickBot="1" x14ac:dyDescent="0.3">
      <c r="U19" s="727" t="s">
        <v>141</v>
      </c>
      <c r="V19" s="728"/>
      <c r="W19" s="728"/>
      <c r="X19" s="728"/>
      <c r="Y19" s="728"/>
      <c r="Z19" s="728"/>
      <c r="AA19" s="728"/>
      <c r="AB19" s="729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27" t="s">
        <v>141</v>
      </c>
      <c r="CF19" s="728"/>
      <c r="CG19" s="728"/>
      <c r="CH19" s="728"/>
      <c r="CI19" s="728"/>
      <c r="CJ19" s="728"/>
      <c r="CK19" s="728"/>
      <c r="CL19" s="729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27" t="s">
        <v>141</v>
      </c>
      <c r="ES19" s="728"/>
      <c r="ET19" s="728"/>
      <c r="EU19" s="728"/>
      <c r="EV19" s="728"/>
      <c r="EW19" s="728"/>
      <c r="EX19" s="728"/>
      <c r="EY19" s="729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27" t="s">
        <v>141</v>
      </c>
      <c r="HT19" s="728"/>
      <c r="HU19" s="728"/>
      <c r="HV19" s="728"/>
      <c r="HW19" s="728"/>
      <c r="HX19" s="728"/>
      <c r="HY19" s="728"/>
      <c r="HZ19" s="729"/>
      <c r="IG19" s="54">
        <v>1.8096000000000001</v>
      </c>
      <c r="IH19" s="54">
        <v>1.8057000000000001</v>
      </c>
      <c r="II19" s="54">
        <v>1.86887</v>
      </c>
      <c r="IJ19" s="21" t="s">
        <v>53</v>
      </c>
      <c r="IK19" s="54">
        <v>1.8280000000000001</v>
      </c>
      <c r="IL19" s="6">
        <v>3.8999999999999998E-3</v>
      </c>
      <c r="IM19" s="6">
        <v>8.3000000000000001E-3</v>
      </c>
      <c r="IN19" s="6">
        <v>-3.8999999999999998E-3</v>
      </c>
      <c r="IO19" s="6">
        <v>-6.4999999999999997E-3</v>
      </c>
      <c r="IP19" s="6">
        <v>-2E-3</v>
      </c>
      <c r="IQ19" s="6"/>
      <c r="IR19" s="6"/>
      <c r="IS19" s="6">
        <v>-5.0000000000000001E-4</v>
      </c>
      <c r="IT19" s="6">
        <v>-5.9999999999999995E-4</v>
      </c>
      <c r="IU19" s="6">
        <v>-2.8E-3</v>
      </c>
      <c r="IV19" s="6">
        <v>4.3E-3</v>
      </c>
      <c r="IW19" s="6">
        <v>-5.0000000000000001E-3</v>
      </c>
      <c r="IX19" s="6"/>
      <c r="IY19" s="6"/>
      <c r="IZ19" s="6">
        <v>2.5999999999999999E-3</v>
      </c>
      <c r="JA19" s="6">
        <v>-3.5999999999999999E-3</v>
      </c>
      <c r="JB19" s="6">
        <v>-6.9999999999999999E-4</v>
      </c>
      <c r="JC19" s="6">
        <v>2.9999999999999997E-4</v>
      </c>
      <c r="JD19" s="6">
        <v>5.0000000000000001E-4</v>
      </c>
      <c r="JE19" s="6"/>
      <c r="JF19" s="6"/>
      <c r="JG19" s="6">
        <v>2E-3</v>
      </c>
      <c r="JH19" s="6">
        <v>1.5E-3</v>
      </c>
      <c r="JI19" s="6">
        <v>1.0200000000000001E-2</v>
      </c>
      <c r="JJ19" s="6">
        <v>-8.0000000000000004E-4</v>
      </c>
      <c r="JK19" s="6">
        <v>-2.5000000000000001E-3</v>
      </c>
      <c r="JL19" s="6"/>
      <c r="JM19" s="6"/>
      <c r="JN19" s="6">
        <v>-4.0000000000000002E-4</v>
      </c>
      <c r="JO19" s="6">
        <v>8.8999999999999999E-3</v>
      </c>
      <c r="JP19" s="6"/>
      <c r="JQ19" s="22">
        <f t="shared" si="9"/>
        <v>-6.4999999999999997E-3</v>
      </c>
      <c r="JR19" s="22">
        <f t="shared" si="10"/>
        <v>5.9999999999999984E-4</v>
      </c>
      <c r="JS19" s="22">
        <f t="shared" si="11"/>
        <v>1.0200000000000001E-2</v>
      </c>
      <c r="KO19" s="727" t="s">
        <v>141</v>
      </c>
      <c r="KP19" s="728"/>
      <c r="KQ19" s="728"/>
      <c r="KR19" s="728"/>
      <c r="KS19" s="728"/>
      <c r="KT19" s="728"/>
      <c r="KU19" s="728"/>
      <c r="KV19" s="729"/>
      <c r="KX19" s="54">
        <v>1.8096000000000001</v>
      </c>
      <c r="KY19" s="54">
        <v>1.8057000000000001</v>
      </c>
      <c r="KZ19" s="54">
        <v>1.86887</v>
      </c>
      <c r="LA19" s="54">
        <v>1.8280000000000001</v>
      </c>
      <c r="LB19" s="21" t="s">
        <v>53</v>
      </c>
      <c r="LC19" s="54">
        <v>1.8469</v>
      </c>
      <c r="LD19" s="6">
        <v>6.8999999999999999E-3</v>
      </c>
      <c r="LE19" s="6">
        <v>1.1000000000000001E-3</v>
      </c>
      <c r="LF19" s="6">
        <v>8.0000000000000002E-3</v>
      </c>
      <c r="LG19" s="6"/>
      <c r="LH19" s="6"/>
      <c r="LI19" s="6">
        <v>-8.9999999999999998E-4</v>
      </c>
      <c r="LJ19" s="6">
        <v>-4.1000000000000003E-3</v>
      </c>
      <c r="LK19" s="6">
        <v>-1.5E-3</v>
      </c>
      <c r="LL19" s="6">
        <v>2.0000000000000001E-4</v>
      </c>
      <c r="LM19" s="6">
        <v>-1.8E-3</v>
      </c>
      <c r="LN19" s="6"/>
      <c r="LO19" s="6"/>
      <c r="LP19" s="6">
        <v>4.5999999999999999E-3</v>
      </c>
      <c r="LQ19" s="6">
        <v>-3.8E-3</v>
      </c>
      <c r="LR19" s="6">
        <v>-2.3999999999999998E-3</v>
      </c>
      <c r="LS19" s="6">
        <v>6.9999999999999999E-4</v>
      </c>
      <c r="LT19" s="6">
        <v>-1.6000000000000001E-3</v>
      </c>
      <c r="LU19" s="6"/>
      <c r="LV19" s="6"/>
      <c r="LW19" s="6">
        <v>-5.4000000000000003E-3</v>
      </c>
      <c r="LX19" s="6">
        <v>1.6999999999999999E-3</v>
      </c>
      <c r="LY19" s="6">
        <v>-2.8E-3</v>
      </c>
      <c r="LZ19" s="6">
        <v>-1.1000000000000001E-3</v>
      </c>
      <c r="MA19" s="6">
        <v>6.9999999999999999E-4</v>
      </c>
      <c r="MB19" s="6"/>
      <c r="MC19" s="6"/>
      <c r="MD19" s="6">
        <v>-1.1000000000000001E-3</v>
      </c>
      <c r="ME19" s="6">
        <v>-1.9E-3</v>
      </c>
      <c r="MF19" s="6">
        <v>-8.9999999999999998E-4</v>
      </c>
      <c r="MG19" s="6">
        <v>2.0000000000000001E-4</v>
      </c>
      <c r="MH19" s="6">
        <v>-8.9999999999999998E-4</v>
      </c>
      <c r="MI19" s="22">
        <f t="shared" si="12"/>
        <v>-5.4000000000000003E-3</v>
      </c>
      <c r="MJ19" s="22">
        <f t="shared" si="13"/>
        <v>-2.6521739130434775E-4</v>
      </c>
      <c r="MK19" s="22">
        <f t="shared" si="14"/>
        <v>8.0000000000000002E-3</v>
      </c>
      <c r="NE19" t="s">
        <v>62</v>
      </c>
      <c r="NF19" s="54">
        <v>1.8096000000000001</v>
      </c>
      <c r="NG19" s="54">
        <v>1.8057000000000001</v>
      </c>
      <c r="NH19" s="54">
        <v>1.86887</v>
      </c>
      <c r="NI19" s="54">
        <v>1.8280000000000001</v>
      </c>
      <c r="NJ19" s="54">
        <v>1.8469</v>
      </c>
      <c r="NK19" s="21" t="s">
        <v>53</v>
      </c>
      <c r="NL19" s="54">
        <v>1.8206599999999999</v>
      </c>
      <c r="NM19" s="6"/>
      <c r="NN19" s="6"/>
      <c r="NO19" s="6">
        <v>-3.0000000000000001E-3</v>
      </c>
      <c r="NP19" s="6">
        <v>6.9999999999999999E-4</v>
      </c>
      <c r="NQ19" s="6">
        <v>2.3999999999999998E-3</v>
      </c>
      <c r="NR19" s="6">
        <v>0</v>
      </c>
      <c r="NS19" s="6">
        <v>8.0000000000000004E-4</v>
      </c>
      <c r="NT19" s="6"/>
      <c r="NU19" s="6"/>
      <c r="NV19" s="6">
        <v>2.0999999999999999E-3</v>
      </c>
      <c r="NW19" s="6">
        <v>2.8E-3</v>
      </c>
      <c r="NX19" s="6">
        <v>2.7000000000000001E-3</v>
      </c>
      <c r="NY19" s="6">
        <v>1.4E-3</v>
      </c>
      <c r="NZ19" s="6">
        <v>-8.0000000000000004E-4</v>
      </c>
      <c r="OA19" s="6"/>
      <c r="OB19" s="6"/>
      <c r="OC19" s="6">
        <v>-1.6000000000000001E-3</v>
      </c>
      <c r="OD19" s="6">
        <v>-1.2999999999999999E-3</v>
      </c>
      <c r="OE19" s="6">
        <v>6.1000000000000004E-3</v>
      </c>
      <c r="OF19" s="6">
        <v>-4.0000000000000002E-4</v>
      </c>
      <c r="OG19" s="6">
        <v>2.5999999999999999E-3</v>
      </c>
      <c r="OH19" s="6"/>
      <c r="OI19" s="6"/>
      <c r="OJ19" s="6">
        <v>-5.1000000000000004E-3</v>
      </c>
      <c r="OK19" s="6">
        <v>-3.0999999999999999E-3</v>
      </c>
      <c r="OL19" s="6">
        <v>-2.2000000000000001E-3</v>
      </c>
      <c r="OM19" s="6">
        <v>-4.3E-3</v>
      </c>
      <c r="ON19" s="6">
        <v>-4.0000000000000002E-4</v>
      </c>
      <c r="OO19" s="6"/>
      <c r="OP19" s="6"/>
      <c r="OQ19" s="6"/>
      <c r="OR19" s="22">
        <f t="shared" si="15"/>
        <v>-5.1000000000000004E-3</v>
      </c>
      <c r="OS19" s="22">
        <f t="shared" si="16"/>
        <v>-2.9999999999999936E-5</v>
      </c>
      <c r="OT19" s="22">
        <f t="shared" si="17"/>
        <v>6.1000000000000004E-3</v>
      </c>
      <c r="PG19" s="54">
        <v>1.8096000000000001</v>
      </c>
      <c r="PH19" s="54">
        <v>1.8057000000000001</v>
      </c>
      <c r="PI19" s="54">
        <v>1.86887</v>
      </c>
      <c r="PJ19" s="54">
        <v>1.8280000000000001</v>
      </c>
      <c r="PK19" s="54">
        <v>1.8469</v>
      </c>
      <c r="PL19" s="54">
        <v>1.8206599999999999</v>
      </c>
      <c r="PM19" s="21" t="s">
        <v>53</v>
      </c>
      <c r="PN19" s="54">
        <v>1.8053600000000001</v>
      </c>
      <c r="PO19" s="6">
        <v>5.1000000000000004E-3</v>
      </c>
      <c r="PP19" s="6">
        <v>-7.4000000000000003E-3</v>
      </c>
      <c r="PQ19" s="6">
        <v>-6.6E-3</v>
      </c>
      <c r="PR19" s="6">
        <v>1.5E-3</v>
      </c>
      <c r="PS19" s="6">
        <v>2.0999999999999999E-3</v>
      </c>
      <c r="PT19" s="6"/>
      <c r="PU19" s="6"/>
      <c r="PV19" s="746">
        <v>-1.6000000000000001E-3</v>
      </c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22">
        <f t="shared" si="18"/>
        <v>-7.4000000000000003E-3</v>
      </c>
      <c r="QU19" s="22">
        <f t="shared" si="19"/>
        <v>-1.1500000000000002E-3</v>
      </c>
      <c r="QV19" s="22">
        <f t="shared" si="20"/>
        <v>5.1000000000000004E-3</v>
      </c>
    </row>
    <row r="20" spans="21:464" ht="15.75" thickBot="1" x14ac:dyDescent="0.3"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G20" s="54">
        <v>1.8977999999999999</v>
      </c>
      <c r="IH20" s="54">
        <v>1.8957599999999999</v>
      </c>
      <c r="II20" s="54">
        <v>1.94747</v>
      </c>
      <c r="IJ20" s="4" t="s">
        <v>54</v>
      </c>
      <c r="IK20" s="54">
        <v>1.9078999999999999</v>
      </c>
      <c r="IL20" s="6">
        <v>6.3E-3</v>
      </c>
      <c r="IM20" s="6">
        <v>9.7000000000000003E-3</v>
      </c>
      <c r="IN20" s="6">
        <v>-1.2999999999999999E-3</v>
      </c>
      <c r="IO20" s="6">
        <v>-2.5000000000000001E-3</v>
      </c>
      <c r="IP20" s="6">
        <v>2.0000000000000001E-4</v>
      </c>
      <c r="IQ20" s="6"/>
      <c r="IR20" s="6"/>
      <c r="IS20" s="6">
        <v>1E-3</v>
      </c>
      <c r="IT20" s="6">
        <v>-1E-3</v>
      </c>
      <c r="IU20" s="6">
        <v>1E-4</v>
      </c>
      <c r="IV20" s="6">
        <v>2.8999999999999998E-3</v>
      </c>
      <c r="IW20" s="6">
        <v>-3.7000000000000002E-3</v>
      </c>
      <c r="IX20" s="6"/>
      <c r="IY20" s="6"/>
      <c r="IZ20" s="6">
        <v>2.0999999999999999E-3</v>
      </c>
      <c r="JA20" s="6">
        <v>-3.5999999999999999E-3</v>
      </c>
      <c r="JB20" s="6">
        <v>5.1000000000000004E-3</v>
      </c>
      <c r="JC20" s="6">
        <v>2.5999999999999999E-3</v>
      </c>
      <c r="JD20" s="6">
        <v>-5.9999999999999995E-4</v>
      </c>
      <c r="JE20" s="6"/>
      <c r="JF20" s="6"/>
      <c r="JG20" s="6">
        <v>8.9999999999999998E-4</v>
      </c>
      <c r="JH20" s="6">
        <v>-2.0000000000000001E-4</v>
      </c>
      <c r="JI20" s="6">
        <v>7.7000000000000002E-3</v>
      </c>
      <c r="JJ20" s="6">
        <v>-5.4999999999999997E-3</v>
      </c>
      <c r="JK20" s="6">
        <v>-3.8999999999999998E-3</v>
      </c>
      <c r="JL20" s="6"/>
      <c r="JM20" s="6"/>
      <c r="JN20" s="6">
        <v>-1E-4</v>
      </c>
      <c r="JO20" s="6">
        <v>6.7000000000000002E-3</v>
      </c>
      <c r="JP20" s="6"/>
      <c r="JQ20" s="22">
        <f t="shared" si="9"/>
        <v>-5.4999999999999997E-3</v>
      </c>
      <c r="JR20" s="22">
        <f t="shared" si="10"/>
        <v>1.040909090909091E-3</v>
      </c>
      <c r="JS20" s="22">
        <f t="shared" si="11"/>
        <v>9.7000000000000003E-3</v>
      </c>
      <c r="KO20" s="11" t="s">
        <v>43</v>
      </c>
      <c r="KP20" s="18" t="s">
        <v>50</v>
      </c>
      <c r="KQ20" s="23" t="s">
        <v>56</v>
      </c>
      <c r="KR20" s="27" t="s">
        <v>61</v>
      </c>
      <c r="KS20" s="31" t="s">
        <v>66</v>
      </c>
      <c r="KT20" s="35" t="s">
        <v>69</v>
      </c>
      <c r="KU20" s="41" t="s">
        <v>71</v>
      </c>
      <c r="KV20" s="44" t="s">
        <v>72</v>
      </c>
      <c r="KX20" s="54">
        <v>1.8977999999999999</v>
      </c>
      <c r="KY20" s="54">
        <v>1.8957599999999999</v>
      </c>
      <c r="KZ20" s="54">
        <v>1.94747</v>
      </c>
      <c r="LA20" s="54">
        <v>1.9078999999999999</v>
      </c>
      <c r="LB20" s="4" t="s">
        <v>54</v>
      </c>
      <c r="LC20" s="54">
        <v>1.952</v>
      </c>
      <c r="LD20" s="6">
        <v>9.4000000000000004E-3</v>
      </c>
      <c r="LE20" s="6">
        <v>-2.0000000000000001E-4</v>
      </c>
      <c r="LF20" s="6">
        <v>6.4000000000000003E-3</v>
      </c>
      <c r="LG20" s="6"/>
      <c r="LH20" s="6"/>
      <c r="LI20" s="6">
        <v>-1E-4</v>
      </c>
      <c r="LJ20" s="6">
        <v>-6.9999999999999999E-4</v>
      </c>
      <c r="LK20" s="6">
        <v>-1.1999999999999999E-3</v>
      </c>
      <c r="LL20" s="6">
        <v>-1.6999999999999999E-3</v>
      </c>
      <c r="LM20" s="6">
        <v>-1.5E-3</v>
      </c>
      <c r="LN20" s="6"/>
      <c r="LO20" s="6"/>
      <c r="LP20" s="6">
        <v>1.1000000000000001E-3</v>
      </c>
      <c r="LQ20" s="6">
        <v>-4.8999999999999998E-3</v>
      </c>
      <c r="LR20" s="6">
        <v>-2.5999999999999999E-3</v>
      </c>
      <c r="LS20" s="6">
        <v>5.0000000000000001E-4</v>
      </c>
      <c r="LT20" s="6">
        <v>-3.3E-3</v>
      </c>
      <c r="LU20" s="6"/>
      <c r="LV20" s="6"/>
      <c r="LW20" s="6">
        <v>-2.2000000000000001E-3</v>
      </c>
      <c r="LX20" s="6">
        <v>2.3E-3</v>
      </c>
      <c r="LY20" s="6">
        <v>-1.6000000000000001E-3</v>
      </c>
      <c r="LZ20" s="6">
        <v>-3.8E-3</v>
      </c>
      <c r="MA20" s="6">
        <v>-2.9999999999999997E-4</v>
      </c>
      <c r="MB20" s="6"/>
      <c r="MC20" s="6"/>
      <c r="MD20" s="6">
        <v>-1.2999999999999999E-3</v>
      </c>
      <c r="ME20" s="6">
        <v>-1.6999999999999999E-3</v>
      </c>
      <c r="MF20" s="6">
        <v>2.7000000000000001E-3</v>
      </c>
      <c r="MG20" s="6">
        <v>-5.0000000000000001E-4</v>
      </c>
      <c r="MH20" s="6">
        <v>-2.2000000000000001E-3</v>
      </c>
      <c r="MI20" s="22">
        <f t="shared" si="12"/>
        <v>-4.8999999999999998E-3</v>
      </c>
      <c r="MJ20" s="22">
        <f t="shared" si="13"/>
        <v>-3.2173913043478253E-4</v>
      </c>
      <c r="MK20" s="22">
        <f t="shared" si="14"/>
        <v>9.4000000000000004E-3</v>
      </c>
      <c r="NE20" t="s">
        <v>62</v>
      </c>
      <c r="NF20" s="54">
        <v>1.8977999999999999</v>
      </c>
      <c r="NG20" s="54">
        <v>1.8957599999999999</v>
      </c>
      <c r="NH20" s="54">
        <v>1.94747</v>
      </c>
      <c r="NI20" s="54">
        <v>1.9078999999999999</v>
      </c>
      <c r="NJ20" s="54">
        <v>1.952</v>
      </c>
      <c r="NK20" s="4" t="s">
        <v>54</v>
      </c>
      <c r="NL20" s="54">
        <v>1.93163</v>
      </c>
      <c r="NM20" s="6"/>
      <c r="NN20" s="6"/>
      <c r="NO20" s="6">
        <v>-6.6E-3</v>
      </c>
      <c r="NP20" s="6">
        <v>8.9999999999999998E-4</v>
      </c>
      <c r="NQ20" s="6">
        <v>-2.3E-3</v>
      </c>
      <c r="NR20" s="6">
        <v>2.0000000000000001E-4</v>
      </c>
      <c r="NS20" s="6">
        <v>-2.3E-3</v>
      </c>
      <c r="NT20" s="6"/>
      <c r="NU20" s="6"/>
      <c r="NV20" s="6">
        <v>4.7999999999999996E-3</v>
      </c>
      <c r="NW20" s="6">
        <v>6.6E-3</v>
      </c>
      <c r="NX20" s="6">
        <v>-1.1000000000000001E-3</v>
      </c>
      <c r="NY20" s="6">
        <v>2.9999999999999997E-4</v>
      </c>
      <c r="NZ20" s="6">
        <v>5.0000000000000001E-3</v>
      </c>
      <c r="OA20" s="6"/>
      <c r="OB20" s="6"/>
      <c r="OC20" s="6">
        <v>-4.7000000000000002E-3</v>
      </c>
      <c r="OD20" s="6">
        <v>-3.0000000000000001E-3</v>
      </c>
      <c r="OE20" s="6">
        <v>5.4000000000000003E-3</v>
      </c>
      <c r="OF20" s="6">
        <v>-2.2000000000000001E-3</v>
      </c>
      <c r="OG20" s="6">
        <v>3.0000000000000001E-3</v>
      </c>
      <c r="OH20" s="6"/>
      <c r="OI20" s="6"/>
      <c r="OJ20" s="6">
        <v>-4.4999999999999997E-3</v>
      </c>
      <c r="OK20" s="6">
        <v>-7.1000000000000004E-3</v>
      </c>
      <c r="OL20" s="6">
        <v>-5.8999999999999999E-3</v>
      </c>
      <c r="OM20" s="6">
        <v>-4.3E-3</v>
      </c>
      <c r="ON20" s="6">
        <v>-5.0000000000000001E-4</v>
      </c>
      <c r="OO20" s="6"/>
      <c r="OP20" s="6"/>
      <c r="OQ20" s="6"/>
      <c r="OR20" s="22">
        <f t="shared" si="15"/>
        <v>-7.1000000000000004E-3</v>
      </c>
      <c r="OS20" s="22">
        <f t="shared" si="16"/>
        <v>-9.1500000000000023E-4</v>
      </c>
      <c r="OT20" s="22">
        <f t="shared" si="17"/>
        <v>6.6E-3</v>
      </c>
      <c r="PG20" s="54">
        <v>1.8977999999999999</v>
      </c>
      <c r="PH20" s="54">
        <v>1.8957599999999999</v>
      </c>
      <c r="PI20" s="54">
        <v>1.94747</v>
      </c>
      <c r="PJ20" s="54">
        <v>1.9078999999999999</v>
      </c>
      <c r="PK20" s="54">
        <v>1.952</v>
      </c>
      <c r="PL20" s="54">
        <v>1.93163</v>
      </c>
      <c r="PM20" s="4" t="s">
        <v>54</v>
      </c>
      <c r="PN20" s="54">
        <v>1.8893800000000001</v>
      </c>
      <c r="PO20" s="6">
        <v>2E-3</v>
      </c>
      <c r="PP20" s="6">
        <v>-2.7000000000000001E-3</v>
      </c>
      <c r="PQ20" s="6">
        <v>-6.1999999999999998E-3</v>
      </c>
      <c r="PR20" s="6">
        <v>3.0000000000000001E-3</v>
      </c>
      <c r="PS20" s="6">
        <v>5.4000000000000003E-3</v>
      </c>
      <c r="PT20" s="6"/>
      <c r="PU20" s="6"/>
      <c r="PV20" s="746">
        <v>-3.0000000000000001E-3</v>
      </c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22">
        <f t="shared" si="18"/>
        <v>-6.1999999999999998E-3</v>
      </c>
      <c r="QU20" s="22">
        <f t="shared" si="19"/>
        <v>-2.4999999999999995E-4</v>
      </c>
      <c r="QV20" s="22">
        <f t="shared" si="20"/>
        <v>5.4000000000000003E-3</v>
      </c>
    </row>
    <row r="21" spans="21:464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G21" s="54">
        <v>1.7393000000000001</v>
      </c>
      <c r="IH21" s="54">
        <v>1.7208300000000001</v>
      </c>
      <c r="II21" s="54">
        <v>1.7461800000000001</v>
      </c>
      <c r="IJ21" s="4" t="s">
        <v>55</v>
      </c>
      <c r="IK21" s="54">
        <v>1.7385999999999999</v>
      </c>
      <c r="IL21" s="6">
        <v>3.5999999999999999E-3</v>
      </c>
      <c r="IM21" s="6">
        <v>4.4999999999999997E-3</v>
      </c>
      <c r="IN21" s="6">
        <v>2.7000000000000001E-3</v>
      </c>
      <c r="IO21" s="6">
        <v>-5.3E-3</v>
      </c>
      <c r="IP21" s="6">
        <v>-1.4E-3</v>
      </c>
      <c r="IQ21" s="6"/>
      <c r="IR21" s="6"/>
      <c r="IS21" s="6">
        <v>-2.8999999999999998E-3</v>
      </c>
      <c r="IT21" s="6">
        <v>4.0000000000000002E-4</v>
      </c>
      <c r="IU21" s="6">
        <v>3.0000000000000001E-3</v>
      </c>
      <c r="IV21" s="6">
        <v>2E-3</v>
      </c>
      <c r="IW21" s="6">
        <v>-2.7000000000000001E-3</v>
      </c>
      <c r="IX21" s="6"/>
      <c r="IY21" s="6"/>
      <c r="IZ21" s="6">
        <v>6.1000000000000004E-3</v>
      </c>
      <c r="JA21" s="6">
        <v>-4.5999999999999999E-3</v>
      </c>
      <c r="JB21" s="6">
        <v>-1.2999999999999999E-3</v>
      </c>
      <c r="JC21" s="6">
        <v>-2.9999999999999997E-4</v>
      </c>
      <c r="JD21" s="6">
        <v>2.0999999999999999E-3</v>
      </c>
      <c r="JE21" s="6"/>
      <c r="JF21" s="6"/>
      <c r="JG21" s="6">
        <v>-3.7000000000000002E-3</v>
      </c>
      <c r="JH21" s="6">
        <v>2.7000000000000001E-3</v>
      </c>
      <c r="JI21" s="6">
        <v>2.5000000000000001E-3</v>
      </c>
      <c r="JJ21" s="6">
        <v>-1E-3</v>
      </c>
      <c r="JK21" s="6">
        <v>0</v>
      </c>
      <c r="JL21" s="6"/>
      <c r="JM21" s="6"/>
      <c r="JN21" s="6">
        <v>1.6999999999999999E-3</v>
      </c>
      <c r="JO21" s="6">
        <v>3.2000000000000002E-3</v>
      </c>
      <c r="JP21" s="6"/>
      <c r="JQ21" s="22">
        <f t="shared" si="9"/>
        <v>-5.3E-3</v>
      </c>
      <c r="JR21" s="22">
        <f t="shared" si="10"/>
        <v>5.1363636363636368E-4</v>
      </c>
      <c r="JS21" s="22">
        <f t="shared" si="11"/>
        <v>6.1000000000000004E-3</v>
      </c>
      <c r="KF21" t="s">
        <v>62</v>
      </c>
      <c r="KO21" s="724" t="s">
        <v>145</v>
      </c>
      <c r="KP21" s="725"/>
      <c r="KQ21" s="725"/>
      <c r="KR21" s="725"/>
      <c r="KS21" s="725"/>
      <c r="KT21" s="725"/>
      <c r="KU21" s="725"/>
      <c r="KV21" s="726"/>
      <c r="KX21" s="54">
        <v>1.7393000000000001</v>
      </c>
      <c r="KY21" s="54">
        <v>1.7208300000000001</v>
      </c>
      <c r="KZ21" s="54">
        <v>1.7461800000000001</v>
      </c>
      <c r="LA21" s="54">
        <v>1.7385999999999999</v>
      </c>
      <c r="LB21" s="4" t="s">
        <v>55</v>
      </c>
      <c r="LC21" s="54">
        <v>1.7439</v>
      </c>
      <c r="LD21" s="6">
        <v>4.7999999999999996E-3</v>
      </c>
      <c r="LE21" s="6">
        <v>1E-3</v>
      </c>
      <c r="LF21" s="6">
        <v>7.3000000000000001E-3</v>
      </c>
      <c r="LG21" s="6"/>
      <c r="LH21" s="6"/>
      <c r="LI21" s="6">
        <v>-3.3999999999999998E-3</v>
      </c>
      <c r="LJ21" s="6">
        <v>2.9999999999999997E-4</v>
      </c>
      <c r="LK21" s="6">
        <v>-4.5999999999999999E-3</v>
      </c>
      <c r="LL21" s="6">
        <v>-5.9999999999999995E-4</v>
      </c>
      <c r="LM21" s="6">
        <v>-4.0000000000000001E-3</v>
      </c>
      <c r="LN21" s="6"/>
      <c r="LO21" s="6"/>
      <c r="LP21" s="6">
        <v>1.4E-3</v>
      </c>
      <c r="LQ21" s="6">
        <v>-4.4999999999999997E-3</v>
      </c>
      <c r="LR21" s="6">
        <v>-6.1999999999999998E-3</v>
      </c>
      <c r="LS21" s="6">
        <v>-2E-3</v>
      </c>
      <c r="LT21" s="6">
        <v>-4.8999999999999998E-3</v>
      </c>
      <c r="LU21" s="6"/>
      <c r="LV21" s="6"/>
      <c r="LW21" s="6">
        <v>-2.0999999999999999E-3</v>
      </c>
      <c r="LX21" s="6">
        <v>-3.3999999999999998E-3</v>
      </c>
      <c r="LY21" s="6">
        <v>-1.5E-3</v>
      </c>
      <c r="LZ21" s="6">
        <v>3.7000000000000002E-3</v>
      </c>
      <c r="MA21" s="6">
        <v>2E-3</v>
      </c>
      <c r="MB21" s="6"/>
      <c r="MC21" s="6"/>
      <c r="MD21" s="6">
        <v>-2.3E-3</v>
      </c>
      <c r="ME21" s="6">
        <v>2E-3</v>
      </c>
      <c r="MF21" s="6">
        <v>-2.0000000000000001E-4</v>
      </c>
      <c r="MG21" s="6">
        <v>-2E-3</v>
      </c>
      <c r="MH21" s="6">
        <v>3.5999999999999999E-3</v>
      </c>
      <c r="MI21" s="22">
        <f t="shared" si="12"/>
        <v>-6.1999999999999998E-3</v>
      </c>
      <c r="MJ21" s="22">
        <f t="shared" si="13"/>
        <v>-6.7826086956521755E-4</v>
      </c>
      <c r="MK21" s="22">
        <f t="shared" si="14"/>
        <v>7.3000000000000001E-3</v>
      </c>
      <c r="NE21" t="s">
        <v>62</v>
      </c>
      <c r="NF21" s="54">
        <v>1.7393000000000001</v>
      </c>
      <c r="NG21" s="54">
        <v>1.7208300000000001</v>
      </c>
      <c r="NH21" s="54">
        <v>1.7461800000000001</v>
      </c>
      <c r="NI21" s="54">
        <v>1.7385999999999999</v>
      </c>
      <c r="NJ21" s="54">
        <v>1.7439</v>
      </c>
      <c r="NK21" s="4" t="s">
        <v>55</v>
      </c>
      <c r="NL21" s="54">
        <v>1.7064600000000001</v>
      </c>
      <c r="NM21" s="6"/>
      <c r="NN21" s="6"/>
      <c r="NO21" s="6">
        <v>-2.0999999999999999E-3</v>
      </c>
      <c r="NP21" s="6">
        <v>-4.0000000000000002E-4</v>
      </c>
      <c r="NQ21" s="6">
        <v>1E-3</v>
      </c>
      <c r="NR21" s="6">
        <v>-2.7000000000000001E-3</v>
      </c>
      <c r="NS21" s="6">
        <v>-1.9E-3</v>
      </c>
      <c r="NT21" s="6"/>
      <c r="NU21" s="6"/>
      <c r="NV21" s="6">
        <v>-3.5999999999999999E-3</v>
      </c>
      <c r="NW21" s="6">
        <v>4.0000000000000001E-3</v>
      </c>
      <c r="NX21" s="6">
        <v>2.3999999999999998E-3</v>
      </c>
      <c r="NY21" s="6">
        <v>-1.8E-3</v>
      </c>
      <c r="NZ21" s="6">
        <v>2.0000000000000001E-4</v>
      </c>
      <c r="OA21" s="6"/>
      <c r="OB21" s="6"/>
      <c r="OC21" s="6">
        <v>-3.8999999999999998E-3</v>
      </c>
      <c r="OD21" s="6">
        <v>-5.9999999999999995E-4</v>
      </c>
      <c r="OE21" s="6">
        <v>1E-4</v>
      </c>
      <c r="OF21" s="6">
        <v>-2.3E-3</v>
      </c>
      <c r="OG21" s="6">
        <v>5.5999999999999999E-3</v>
      </c>
      <c r="OH21" s="6"/>
      <c r="OI21" s="6"/>
      <c r="OJ21" s="6">
        <v>-3.3E-3</v>
      </c>
      <c r="OK21" s="6">
        <v>-5.1000000000000004E-3</v>
      </c>
      <c r="OL21" s="6">
        <v>-2.5000000000000001E-3</v>
      </c>
      <c r="OM21" s="6">
        <v>-3.5999999999999999E-3</v>
      </c>
      <c r="ON21" s="6">
        <v>2.5000000000000001E-3</v>
      </c>
      <c r="OO21" s="6"/>
      <c r="OP21" s="6"/>
      <c r="OQ21" s="6"/>
      <c r="OR21" s="22">
        <f t="shared" si="15"/>
        <v>-5.1000000000000004E-3</v>
      </c>
      <c r="OS21" s="22">
        <f t="shared" si="16"/>
        <v>-9.0000000000000008E-4</v>
      </c>
      <c r="OT21" s="22">
        <f t="shared" si="17"/>
        <v>5.5999999999999999E-3</v>
      </c>
      <c r="PG21" s="54">
        <v>1.7393000000000001</v>
      </c>
      <c r="PH21" s="54">
        <v>1.7208300000000001</v>
      </c>
      <c r="PI21" s="54">
        <v>1.7461800000000001</v>
      </c>
      <c r="PJ21" s="54">
        <v>1.7385999999999999</v>
      </c>
      <c r="PK21" s="54">
        <v>1.7439</v>
      </c>
      <c r="PL21" s="54">
        <v>1.7064600000000001</v>
      </c>
      <c r="PM21" s="4" t="s">
        <v>55</v>
      </c>
      <c r="PN21" s="54">
        <v>1.6614</v>
      </c>
      <c r="PO21" s="6">
        <v>-1.1000000000000001E-3</v>
      </c>
      <c r="PP21" s="6">
        <v>-5.3E-3</v>
      </c>
      <c r="PQ21" s="6">
        <v>-4.5999999999999999E-3</v>
      </c>
      <c r="PR21" s="6">
        <v>-4.0000000000000002E-4</v>
      </c>
      <c r="PS21" s="6">
        <v>-2.3999999999999998E-3</v>
      </c>
      <c r="PT21" s="6"/>
      <c r="PU21" s="6"/>
      <c r="PV21" s="746">
        <v>-2E-3</v>
      </c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22">
        <f t="shared" si="18"/>
        <v>-5.3E-3</v>
      </c>
      <c r="QU21" s="22">
        <f t="shared" si="19"/>
        <v>-2.633333333333333E-3</v>
      </c>
      <c r="QV21" s="22">
        <f t="shared" si="20"/>
        <v>-4.0000000000000002E-4</v>
      </c>
    </row>
    <row r="22" spans="21:464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BJ22" si="38">SUM(AN3, -AN10,AN17:AN21)</f>
        <v>0</v>
      </c>
      <c r="AO22" s="25">
        <f t="shared" si="38"/>
        <v>0</v>
      </c>
      <c r="AP22" s="25">
        <f t="shared" si="38"/>
        <v>5.0999999999999995E-3</v>
      </c>
      <c r="AQ22" s="25">
        <f t="shared" si="38"/>
        <v>-2.4400000000000002E-2</v>
      </c>
      <c r="AR22" s="25">
        <f t="shared" si="38"/>
        <v>6.0000000000000071E-4</v>
      </c>
      <c r="AS22" s="25">
        <f t="shared" si="38"/>
        <v>-4.1000000000000003E-3</v>
      </c>
      <c r="AT22" s="25">
        <f t="shared" si="38"/>
        <v>4.6100000000000002E-2</v>
      </c>
      <c r="AU22" s="25">
        <f t="shared" si="38"/>
        <v>0</v>
      </c>
      <c r="AV22" s="25">
        <f t="shared" si="38"/>
        <v>0</v>
      </c>
      <c r="AW22" s="25">
        <f t="shared" si="38"/>
        <v>1.72E-2</v>
      </c>
      <c r="AX22" s="25">
        <f t="shared" si="38"/>
        <v>1.5199999999999998E-2</v>
      </c>
      <c r="AY22" s="25">
        <f t="shared" si="38"/>
        <v>2.81E-2</v>
      </c>
      <c r="AZ22" s="25">
        <f t="shared" si="38"/>
        <v>6.3699999999999993E-2</v>
      </c>
      <c r="BA22" s="25">
        <f t="shared" si="38"/>
        <v>-4.53E-2</v>
      </c>
      <c r="BB22" s="25">
        <f t="shared" si="38"/>
        <v>0</v>
      </c>
      <c r="BC22" s="25">
        <f t="shared" si="38"/>
        <v>0</v>
      </c>
      <c r="BD22" s="25">
        <f t="shared" si="38"/>
        <v>1.5599999999999999E-2</v>
      </c>
      <c r="BE22" s="25">
        <f t="shared" si="38"/>
        <v>4.3300000000000005E-2</v>
      </c>
      <c r="BF22" s="25">
        <f t="shared" si="38"/>
        <v>5.1900000000000002E-2</v>
      </c>
      <c r="BG22" s="25">
        <f t="shared" si="38"/>
        <v>1.6100000000000003E-2</v>
      </c>
      <c r="BH22" s="25">
        <f t="shared" si="38"/>
        <v>2.5200000000000004E-2</v>
      </c>
      <c r="BI22" s="25">
        <f t="shared" si="38"/>
        <v>0</v>
      </c>
      <c r="BJ22" s="25">
        <f t="shared" si="38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T22" si="39">SUM(CS3, -CS10,CS17:CS21)</f>
        <v>-2.4000000000000007E-3</v>
      </c>
      <c r="CT22" s="25">
        <f t="shared" si="39"/>
        <v>0</v>
      </c>
      <c r="CU22" s="25">
        <f t="shared" si="39"/>
        <v>0</v>
      </c>
      <c r="CV22" s="25">
        <f t="shared" si="39"/>
        <v>-7.4000000000000003E-3</v>
      </c>
      <c r="CW22" s="25">
        <f t="shared" si="39"/>
        <v>-3.9699999999999999E-2</v>
      </c>
      <c r="CX22" s="25">
        <f t="shared" si="39"/>
        <v>4.5400000000000003E-2</v>
      </c>
      <c r="CY22" s="25">
        <f t="shared" si="39"/>
        <v>2.3400000000000001E-2</v>
      </c>
      <c r="CZ22" s="25">
        <f t="shared" si="39"/>
        <v>-8.9000000000000017E-3</v>
      </c>
      <c r="DA22" s="25">
        <f t="shared" si="39"/>
        <v>0</v>
      </c>
      <c r="DB22" s="25">
        <f t="shared" si="39"/>
        <v>0</v>
      </c>
      <c r="DC22" s="25">
        <f t="shared" si="39"/>
        <v>-2.1999999999999999E-2</v>
      </c>
      <c r="DD22" s="25">
        <f t="shared" si="39"/>
        <v>1.0199999999999999E-2</v>
      </c>
      <c r="DE22" s="25">
        <f t="shared" si="39"/>
        <v>-1.7000000000000001E-2</v>
      </c>
      <c r="DF22" s="25">
        <f t="shared" si="39"/>
        <v>-4.0900000000000006E-2</v>
      </c>
      <c r="DG22" s="25">
        <f t="shared" si="39"/>
        <v>3.5800000000000005E-2</v>
      </c>
      <c r="DH22" s="25">
        <f t="shared" si="39"/>
        <v>0</v>
      </c>
      <c r="DI22" s="25">
        <f t="shared" si="39"/>
        <v>0</v>
      </c>
      <c r="DJ22" s="25">
        <f t="shared" si="39"/>
        <v>2.1600000000000001E-2</v>
      </c>
      <c r="DK22" s="25">
        <f t="shared" si="39"/>
        <v>5.79E-2</v>
      </c>
      <c r="DL22" s="25">
        <f t="shared" si="39"/>
        <v>-3.6000000000000003E-3</v>
      </c>
      <c r="DM22" s="25">
        <f t="shared" si="39"/>
        <v>1.2E-2</v>
      </c>
      <c r="DN22" s="25">
        <f t="shared" si="39"/>
        <v>-9.8999999999999991E-3</v>
      </c>
      <c r="DO22" s="25">
        <f t="shared" si="39"/>
        <v>0</v>
      </c>
      <c r="DP22" s="25">
        <f t="shared" si="39"/>
        <v>0</v>
      </c>
      <c r="DQ22" s="25">
        <f t="shared" si="39"/>
        <v>1.9300000000000001E-2</v>
      </c>
      <c r="DR22" s="25">
        <f t="shared" si="39"/>
        <v>6.9399999999999989E-2</v>
      </c>
      <c r="DS22" s="25">
        <f t="shared" si="39"/>
        <v>4.9200000000000001E-2</v>
      </c>
      <c r="DT22" s="25">
        <f t="shared" si="39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GO22" si="40">SUM(FN3, -FN10,FN17:FN21)</f>
        <v>-4.7999999999999996E-3</v>
      </c>
      <c r="FO22" s="25">
        <f t="shared" si="40"/>
        <v>0</v>
      </c>
      <c r="FP22" s="25">
        <f t="shared" si="40"/>
        <v>0</v>
      </c>
      <c r="FQ22" s="25">
        <f t="shared" si="40"/>
        <v>-1.5000000000000001E-2</v>
      </c>
      <c r="FR22" s="25">
        <f t="shared" si="40"/>
        <v>1.8700000000000001E-2</v>
      </c>
      <c r="FS22" s="25">
        <f t="shared" si="40"/>
        <v>1.3900000000000001E-2</v>
      </c>
      <c r="FT22" s="25">
        <f t="shared" si="40"/>
        <v>-2.6299999999999997E-2</v>
      </c>
      <c r="FU22" s="25">
        <f t="shared" si="40"/>
        <v>-6.0499999999999998E-2</v>
      </c>
      <c r="FV22" s="25">
        <f t="shared" si="40"/>
        <v>0</v>
      </c>
      <c r="FW22" s="25">
        <f t="shared" si="40"/>
        <v>0</v>
      </c>
      <c r="FX22" s="25">
        <f t="shared" si="40"/>
        <v>6.5700000000000008E-2</v>
      </c>
      <c r="FY22" s="25">
        <f t="shared" si="40"/>
        <v>-5.6899999999999992E-2</v>
      </c>
      <c r="FZ22" s="25">
        <f t="shared" si="40"/>
        <v>0.12849999999999998</v>
      </c>
      <c r="GA22" s="25">
        <f t="shared" si="40"/>
        <v>-3.44E-2</v>
      </c>
      <c r="GB22" s="25">
        <f t="shared" si="40"/>
        <v>1.4199999999999999E-2</v>
      </c>
      <c r="GC22" s="25">
        <f t="shared" si="40"/>
        <v>0</v>
      </c>
      <c r="GD22" s="25">
        <f t="shared" si="40"/>
        <v>0</v>
      </c>
      <c r="GE22" s="25">
        <f t="shared" si="40"/>
        <v>-2.58E-2</v>
      </c>
      <c r="GF22" s="25">
        <f t="shared" si="40"/>
        <v>5.0000000000000001E-3</v>
      </c>
      <c r="GG22" s="25">
        <f t="shared" si="40"/>
        <v>-6.5299999999999997E-2</v>
      </c>
      <c r="GH22" s="25">
        <f t="shared" si="40"/>
        <v>-3.32E-2</v>
      </c>
      <c r="GI22" s="25">
        <f t="shared" si="40"/>
        <v>6.5099999999999991E-2</v>
      </c>
      <c r="GJ22" s="25">
        <f t="shared" si="40"/>
        <v>0</v>
      </c>
      <c r="GK22" s="25">
        <f t="shared" si="40"/>
        <v>0</v>
      </c>
      <c r="GL22" s="25">
        <f t="shared" si="40"/>
        <v>-1.6799999999999999E-2</v>
      </c>
      <c r="GM22" s="25">
        <f t="shared" si="40"/>
        <v>1.3900000000000001E-2</v>
      </c>
      <c r="GN22" s="25">
        <f t="shared" si="40"/>
        <v>2.8799999999999999E-2</v>
      </c>
      <c r="GO22" s="25">
        <f t="shared" si="40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G22" s="279"/>
      <c r="IH22" s="24"/>
      <c r="II22" s="24"/>
      <c r="IJ22" s="23" t="s">
        <v>56</v>
      </c>
      <c r="IK22" s="24"/>
      <c r="IL22" s="25">
        <f t="shared" ref="IL22:JM22" si="41">SUM(IL3, -IL10,IL17:IL21)</f>
        <v>4.8399999999999999E-2</v>
      </c>
      <c r="IM22" s="25">
        <f t="shared" si="41"/>
        <v>3.2399999999999998E-2</v>
      </c>
      <c r="IN22" s="25">
        <f t="shared" si="41"/>
        <v>3.4000000000000002E-3</v>
      </c>
      <c r="IO22" s="25">
        <f t="shared" si="41"/>
        <v>-3.5399999999999994E-2</v>
      </c>
      <c r="IP22" s="25">
        <f t="shared" si="41"/>
        <v>-1.47E-2</v>
      </c>
      <c r="IQ22" s="25">
        <f t="shared" si="41"/>
        <v>0</v>
      </c>
      <c r="IR22" s="25">
        <f t="shared" si="41"/>
        <v>0</v>
      </c>
      <c r="IS22" s="25">
        <f t="shared" si="41"/>
        <v>-1.1999999999999999E-3</v>
      </c>
      <c r="IT22" s="25">
        <f t="shared" si="41"/>
        <v>-5.7999999999999996E-3</v>
      </c>
      <c r="IU22" s="25">
        <f t="shared" si="41"/>
        <v>1.3499999999999998E-2</v>
      </c>
      <c r="IV22" s="25">
        <f t="shared" si="41"/>
        <v>6.7000000000000002E-3</v>
      </c>
      <c r="IW22" s="25">
        <f t="shared" si="41"/>
        <v>-7.4000000000000003E-3</v>
      </c>
      <c r="IX22" s="25">
        <f t="shared" si="41"/>
        <v>0</v>
      </c>
      <c r="IY22" s="25">
        <f t="shared" si="41"/>
        <v>0</v>
      </c>
      <c r="IZ22" s="25">
        <f t="shared" si="41"/>
        <v>2.1299999999999999E-2</v>
      </c>
      <c r="JA22" s="25">
        <f t="shared" si="41"/>
        <v>-2.0899999999999998E-2</v>
      </c>
      <c r="JB22" s="25">
        <f t="shared" si="41"/>
        <v>2.3000000000000008E-3</v>
      </c>
      <c r="JC22" s="25">
        <f t="shared" si="41"/>
        <v>-3.0000000000000001E-3</v>
      </c>
      <c r="JD22" s="25">
        <f t="shared" si="41"/>
        <v>4.0000000000000018E-4</v>
      </c>
      <c r="JE22" s="25">
        <f t="shared" si="41"/>
        <v>0</v>
      </c>
      <c r="JF22" s="25">
        <f t="shared" si="41"/>
        <v>0</v>
      </c>
      <c r="JG22" s="25">
        <f t="shared" si="41"/>
        <v>-2.9000000000000007E-3</v>
      </c>
      <c r="JH22" s="25">
        <f t="shared" si="41"/>
        <v>-3.6999999999999984E-3</v>
      </c>
      <c r="JI22" s="25">
        <f t="shared" si="41"/>
        <v>1.9E-2</v>
      </c>
      <c r="JJ22" s="25">
        <f t="shared" si="41"/>
        <v>-1.21E-2</v>
      </c>
      <c r="JK22" s="25">
        <f t="shared" si="41"/>
        <v>-2.5999999999999994E-3</v>
      </c>
      <c r="JL22" s="25">
        <f t="shared" si="41"/>
        <v>0</v>
      </c>
      <c r="JM22" s="25">
        <f t="shared" si="41"/>
        <v>0</v>
      </c>
      <c r="JN22" s="25">
        <f>SUM(JN3, -JN10,JN17,JN18,JN19,JN20,JN21)</f>
        <v>4.3E-3</v>
      </c>
      <c r="JO22" s="25">
        <f>SUM(JO3, -JO10,JO17:JO21)</f>
        <v>4.5600000000000002E-2</v>
      </c>
      <c r="JP22" s="25">
        <f>SUM(JP17,JP18,JP19,JP20,JP21, -JP10,JP3)</f>
        <v>0</v>
      </c>
      <c r="JQ22" s="22">
        <f t="shared" si="9"/>
        <v>-3.5399999999999994E-2</v>
      </c>
      <c r="JR22" s="22">
        <f t="shared" si="10"/>
        <v>2.8258064516129035E-3</v>
      </c>
      <c r="JS22" s="22">
        <f t="shared" si="11"/>
        <v>4.8399999999999999E-2</v>
      </c>
      <c r="KO22" s="724" t="s">
        <v>146</v>
      </c>
      <c r="KP22" s="725"/>
      <c r="KQ22" s="725"/>
      <c r="KR22" s="725"/>
      <c r="KS22" s="725"/>
      <c r="KT22" s="725"/>
      <c r="KU22" s="725"/>
      <c r="KV22" s="726"/>
      <c r="KX22" s="279"/>
      <c r="KY22" s="24"/>
      <c r="KZ22" s="24"/>
      <c r="LA22" s="24"/>
      <c r="LB22" s="23" t="s">
        <v>56</v>
      </c>
      <c r="LC22" s="24"/>
      <c r="LD22" s="25">
        <f t="shared" ref="LD22:LI22" si="42">SUM(LD17,LD18,LD19,LD20,LD21, -LD10,LD3)</f>
        <v>2.6799999999999997E-2</v>
      </c>
      <c r="LE22" s="25">
        <f t="shared" si="42"/>
        <v>1.4999999999999998E-3</v>
      </c>
      <c r="LF22" s="25">
        <f t="shared" si="42"/>
        <v>5.57E-2</v>
      </c>
      <c r="LG22" s="25">
        <f t="shared" si="42"/>
        <v>0</v>
      </c>
      <c r="LH22" s="25">
        <f t="shared" si="42"/>
        <v>0</v>
      </c>
      <c r="LI22" s="25">
        <f t="shared" si="42"/>
        <v>-2.6099999999999998E-2</v>
      </c>
      <c r="LJ22" s="25">
        <f>SUM(LJ3, -LJ10,LJ17:LJ21)</f>
        <v>-1.4500000000000001E-2</v>
      </c>
      <c r="LK22" s="25">
        <f>SUM(LK17,LK18,LK19,LK20,LK21, -LK10,LK3)</f>
        <v>-2.7699999999999999E-2</v>
      </c>
      <c r="LL22" s="25">
        <f>SUM(LL17,LL18,LL19,LL20,LL21, -LL10,LL3)</f>
        <v>-1.2500000000000001E-2</v>
      </c>
      <c r="LM22" s="25">
        <f>SUM(LM17,LM18,LM19,LM20,LM21, -LM10,LM3)</f>
        <v>-1.2200000000000001E-2</v>
      </c>
      <c r="LN22" s="25">
        <f>SUM(LN17,LN18,LN19,LN20,LN21, -LN10,LN3)</f>
        <v>0</v>
      </c>
      <c r="LO22" s="25">
        <f>SUM(LO17,LO18,LO19,LO20,LO21, -LO10,LO3)</f>
        <v>0</v>
      </c>
      <c r="LP22" s="25">
        <f>SUM(LP3, -LP10,LP17:LP21)</f>
        <v>-1.6299999999999999E-2</v>
      </c>
      <c r="LQ22" s="25">
        <f>SUM(LQ3, -LQ10,LQ17:LQ21)</f>
        <v>-2.1100000000000001E-2</v>
      </c>
      <c r="LR22" s="25">
        <f>SUM(LR17,LR18,LR19,LR20,LR21, -LR10,LR3)</f>
        <v>-3.0299999999999997E-2</v>
      </c>
      <c r="LS22" s="25">
        <f>SUM(LS17,LS18,LS19,LS20,LS21, -LS10,LS3)</f>
        <v>-1.0999999999999999E-2</v>
      </c>
      <c r="LT22" s="25">
        <f>SUM(LT17,LT18,LT19,LT20,LT21, -LT10,LT3)</f>
        <v>-2.9399999999999999E-2</v>
      </c>
      <c r="LU22" s="25">
        <f>SUM(LU17,LU18,LU19,LU20,LU21, -LU10,LU3)</f>
        <v>0</v>
      </c>
      <c r="LV22" s="25">
        <f>SUM(LV17,LV18,LV19,LV20,LV21, -LV10,LV3)</f>
        <v>0</v>
      </c>
      <c r="LW22" s="25">
        <f>SUM(LW3, -LW10,LW17:LW21)</f>
        <v>-1.0699999999999999E-2</v>
      </c>
      <c r="LX22" s="25">
        <f>SUM(LX3, -LX10,LX17:LX21)</f>
        <v>3.9999999999999975E-4</v>
      </c>
      <c r="LY22" s="25">
        <f t="shared" ref="LY22:MH22" si="43">SUM(LY17,LY18,LY19,LY20,LY21, -LY10,LY3)</f>
        <v>-2.1400000000000002E-2</v>
      </c>
      <c r="LZ22" s="25">
        <f t="shared" si="43"/>
        <v>-1.6500000000000001E-2</v>
      </c>
      <c r="MA22" s="25">
        <f t="shared" si="43"/>
        <v>1.3499999999999998E-2</v>
      </c>
      <c r="MB22" s="25">
        <f t="shared" si="43"/>
        <v>0</v>
      </c>
      <c r="MC22" s="25">
        <f t="shared" si="43"/>
        <v>0</v>
      </c>
      <c r="MD22" s="25">
        <f t="shared" si="43"/>
        <v>-1.0500000000000001E-2</v>
      </c>
      <c r="ME22" s="25">
        <f t="shared" si="43"/>
        <v>-5.1000000000000004E-3</v>
      </c>
      <c r="MF22" s="25">
        <f t="shared" si="43"/>
        <v>-9.9999999999999959E-4</v>
      </c>
      <c r="MG22" s="25">
        <f t="shared" si="43"/>
        <v>-6.0000000000000001E-3</v>
      </c>
      <c r="MH22" s="25">
        <f t="shared" si="43"/>
        <v>-1.32E-2</v>
      </c>
      <c r="MI22" s="22">
        <f t="shared" si="12"/>
        <v>-3.0299999999999997E-2</v>
      </c>
      <c r="MJ22" s="22">
        <f t="shared" si="13"/>
        <v>-6.0516129032258063E-3</v>
      </c>
      <c r="MK22" s="22">
        <f t="shared" si="14"/>
        <v>5.57E-2</v>
      </c>
      <c r="NF22" s="279"/>
      <c r="NG22" s="24"/>
      <c r="NH22" s="24"/>
      <c r="NI22" s="24"/>
      <c r="NJ22" s="24"/>
      <c r="NK22" s="23" t="s">
        <v>56</v>
      </c>
      <c r="NL22" s="468">
        <v>7.4999999999999997E-3</v>
      </c>
      <c r="NM22" s="25">
        <f t="shared" ref="NM22:NR22" si="44">SUM(NM17,NM18,NM19,NM20,NM21, -NM10,NM3)</f>
        <v>0</v>
      </c>
      <c r="NN22" s="25">
        <f t="shared" si="44"/>
        <v>0</v>
      </c>
      <c r="NO22" s="25">
        <f t="shared" si="44"/>
        <v>-1.7000000000000005E-2</v>
      </c>
      <c r="NP22" s="25">
        <f t="shared" si="44"/>
        <v>1.1899999999999999E-2</v>
      </c>
      <c r="NQ22" s="25">
        <f t="shared" si="44"/>
        <v>4.7999999999999996E-3</v>
      </c>
      <c r="NR22" s="25">
        <f t="shared" si="44"/>
        <v>-8.6E-3</v>
      </c>
      <c r="NS22" s="25">
        <f>SUM(NS3, -NS10,NS17:NS21)</f>
        <v>9.0000000000000041E-4</v>
      </c>
      <c r="NT22" s="25">
        <f>SUM(NT17,NT18,NT19,NT20,NT21, -NT10,NT3)</f>
        <v>0</v>
      </c>
      <c r="NU22" s="25">
        <f>SUM(NU17,NU18,NU19,NU20,NU21, -NU10,NU3)</f>
        <v>0</v>
      </c>
      <c r="NV22" s="25">
        <f>SUM(NV17,NV18,NV19,NV20,NV21, -NV10,NV3)</f>
        <v>-4.5999999999999999E-3</v>
      </c>
      <c r="NW22" s="25">
        <f>SUM(NW17,NW18,NW19,NW20,NW21, -NW10,NW3)</f>
        <v>2.6400000000000003E-2</v>
      </c>
      <c r="NX22" s="25">
        <f>SUM(NX17,NX18,NX19,NX20,NX21, -NX10,NX3)</f>
        <v>-7.000000000000001E-4</v>
      </c>
      <c r="NY22" s="25">
        <f>SUM(NY3, -NY10,NY17:NY21)</f>
        <v>-5.899999999999999E-3</v>
      </c>
      <c r="NZ22" s="25">
        <f>SUM(NZ3, -NZ10,NZ17:NZ21)</f>
        <v>-0.01</v>
      </c>
      <c r="OA22" s="25">
        <f>SUM(OA17,OA18,OA19,OA20,OA21, -OA10,OA3)</f>
        <v>0</v>
      </c>
      <c r="OB22" s="25">
        <f>SUM(OB17,OB18,OB19,OB20,OB21, -OB10,OB3)</f>
        <v>0</v>
      </c>
      <c r="OC22" s="25">
        <f>SUM(OC17,OC18,OC19,OC20,OC21, -OC10,OC3)</f>
        <v>-2.87E-2</v>
      </c>
      <c r="OD22" s="25">
        <f>SUM(OD17,OD18,OD19,OD20,OD21, -OD10,OD3)</f>
        <v>3.8999999999999998E-3</v>
      </c>
      <c r="OE22" s="25">
        <f>SUM(OE17,OE18,OE19,OE20,OE21, -OE10,OE3)</f>
        <v>2.6400000000000003E-2</v>
      </c>
      <c r="OF22" s="25">
        <f>SUM(OF3, -OF10,OF17:OF21)</f>
        <v>-1.14E-2</v>
      </c>
      <c r="OG22" s="25">
        <f>SUM(OG3, -OG10,OG17:OG21)</f>
        <v>1.2500000000000001E-2</v>
      </c>
      <c r="OH22" s="25">
        <f t="shared" ref="OH22:OQ22" si="45">SUM(OH17,OH18,OH19,OH20,OH21, -OH10,OH3)</f>
        <v>0</v>
      </c>
      <c r="OI22" s="25">
        <f t="shared" si="45"/>
        <v>0</v>
      </c>
      <c r="OJ22" s="25">
        <f t="shared" si="45"/>
        <v>-2.0700000000000003E-2</v>
      </c>
      <c r="OK22" s="25">
        <f t="shared" si="45"/>
        <v>-2.53E-2</v>
      </c>
      <c r="OL22" s="25">
        <f t="shared" si="45"/>
        <v>-8.0000000000000036E-4</v>
      </c>
      <c r="OM22" s="25">
        <f t="shared" si="45"/>
        <v>-1.9600000000000003E-2</v>
      </c>
      <c r="ON22" s="25">
        <f t="shared" si="45"/>
        <v>9.7000000000000003E-3</v>
      </c>
      <c r="OO22" s="25">
        <f t="shared" si="45"/>
        <v>0</v>
      </c>
      <c r="OP22" s="25">
        <f t="shared" si="45"/>
        <v>0</v>
      </c>
      <c r="OQ22" s="25">
        <f t="shared" si="45"/>
        <v>0</v>
      </c>
      <c r="OR22" s="22">
        <f t="shared" si="15"/>
        <v>-2.87E-2</v>
      </c>
      <c r="OS22" s="22">
        <f t="shared" si="16"/>
        <v>-1.8322580645161292E-3</v>
      </c>
      <c r="OT22" s="22">
        <f t="shared" si="17"/>
        <v>2.6400000000000003E-2</v>
      </c>
      <c r="PG22" s="279"/>
      <c r="PH22" s="24"/>
      <c r="PI22" s="24"/>
      <c r="PJ22" s="24"/>
      <c r="PK22" s="24"/>
      <c r="PL22" s="468"/>
      <c r="PM22" s="23" t="s">
        <v>56</v>
      </c>
      <c r="PN22" s="713">
        <v>7.4999999999999997E-3</v>
      </c>
      <c r="PO22" s="25">
        <f t="shared" ref="PO22:PT22" si="46">SUM(PO17,PO18,PO19,PO20,PO21, -PO10,PO3)</f>
        <v>1.37E-2</v>
      </c>
      <c r="PP22" s="25">
        <f t="shared" si="46"/>
        <v>-3.5799999999999998E-2</v>
      </c>
      <c r="PQ22" s="25">
        <f t="shared" si="46"/>
        <v>-2.3000000000000003E-2</v>
      </c>
      <c r="PR22" s="25">
        <f t="shared" si="46"/>
        <v>3.0999999999999999E-3</v>
      </c>
      <c r="PS22" s="25">
        <f t="shared" si="46"/>
        <v>6.7999999999999996E-3</v>
      </c>
      <c r="PT22" s="25">
        <f t="shared" si="46"/>
        <v>0</v>
      </c>
      <c r="PU22" s="25">
        <f>SUM(PU3, -PU10,PU17:PU21)</f>
        <v>0</v>
      </c>
      <c r="PV22" s="25">
        <f>SUM(PV17,PV18,PV19,PV20,PV21, -PV10,PV3)</f>
        <v>-7.5000000000000006E-3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SUM(PZ17,PZ18,PZ19,PZ20,PZ21, -PZ10,PZ3)</f>
        <v>0</v>
      </c>
      <c r="QA22" s="25">
        <f>SUM(QA3, -QA10,QA17:QA21)</f>
        <v>0</v>
      </c>
      <c r="QB22" s="25">
        <f>SUM(QB3, -QB10,QB17:QB21)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SUM(QG17,QG18,QG19,QG20,QG21, -QG10,QG3)</f>
        <v>0</v>
      </c>
      <c r="QH22" s="25">
        <f>SUM(QH3, -QH10,QH17:QH21)</f>
        <v>0</v>
      </c>
      <c r="QI22" s="25">
        <f>SUM(QI3, -QI10,QI17:QI21)</f>
        <v>0</v>
      </c>
      <c r="QJ22" s="25">
        <f t="shared" ref="QJ22:QS22" si="47">SUM(QJ17,QJ18,QJ19,QJ20,QJ21, -QJ10,QJ3)</f>
        <v>0</v>
      </c>
      <c r="QK22" s="25">
        <f t="shared" si="47"/>
        <v>0</v>
      </c>
      <c r="QL22" s="25">
        <f t="shared" si="47"/>
        <v>0</v>
      </c>
      <c r="QM22" s="25">
        <f t="shared" si="47"/>
        <v>0</v>
      </c>
      <c r="QN22" s="25">
        <f t="shared" si="47"/>
        <v>0</v>
      </c>
      <c r="QO22" s="25">
        <f t="shared" si="47"/>
        <v>0</v>
      </c>
      <c r="QP22" s="25">
        <f t="shared" si="47"/>
        <v>0</v>
      </c>
      <c r="QQ22" s="25">
        <f t="shared" si="47"/>
        <v>0</v>
      </c>
      <c r="QR22" s="25">
        <f t="shared" si="47"/>
        <v>0</v>
      </c>
      <c r="QS22" s="25">
        <f t="shared" si="47"/>
        <v>0</v>
      </c>
      <c r="QT22" s="22">
        <f t="shared" si="18"/>
        <v>-3.5799999999999998E-2</v>
      </c>
      <c r="QU22" s="22">
        <f t="shared" si="19"/>
        <v>-1.3774193548387098E-3</v>
      </c>
      <c r="QV22" s="22">
        <f t="shared" si="20"/>
        <v>1.37E-2</v>
      </c>
    </row>
    <row r="23" spans="21:464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G23" s="54">
        <v>111.69199999999999</v>
      </c>
      <c r="IH23" s="54">
        <v>109.377</v>
      </c>
      <c r="II23" s="54">
        <v>111.7</v>
      </c>
      <c r="IJ23" s="4" t="s">
        <v>57</v>
      </c>
      <c r="IK23" s="54">
        <v>111.53</v>
      </c>
      <c r="IL23" s="6">
        <v>1E-3</v>
      </c>
      <c r="IM23" s="6">
        <v>4.0000000000000002E-4</v>
      </c>
      <c r="IN23" s="6">
        <v>1.4E-3</v>
      </c>
      <c r="IO23" s="6">
        <v>-2.9999999999999997E-4</v>
      </c>
      <c r="IP23" s="6">
        <v>2.0000000000000001E-4</v>
      </c>
      <c r="IQ23" s="6"/>
      <c r="IR23" s="6"/>
      <c r="IS23" s="6">
        <v>-5.0000000000000001E-4</v>
      </c>
      <c r="IT23" s="6">
        <v>-3.7000000000000002E-3</v>
      </c>
      <c r="IU23" s="6">
        <v>-4.1999999999999997E-3</v>
      </c>
      <c r="IV23" s="6">
        <v>5.1999999999999998E-3</v>
      </c>
      <c r="IW23" s="6">
        <v>4.1000000000000003E-3</v>
      </c>
      <c r="IX23" s="6"/>
      <c r="IY23" s="6"/>
      <c r="IZ23" s="6">
        <v>-1.1000000000000001E-3</v>
      </c>
      <c r="JA23" s="6">
        <v>-3.7000000000000002E-3</v>
      </c>
      <c r="JB23" s="6">
        <v>-2.3E-3</v>
      </c>
      <c r="JC23" s="6">
        <v>-5.1999999999999998E-3</v>
      </c>
      <c r="JD23" s="6">
        <v>6.9999999999999999E-4</v>
      </c>
      <c r="JE23" s="6"/>
      <c r="JF23" s="6"/>
      <c r="JG23" s="6">
        <v>-5.0000000000000001E-4</v>
      </c>
      <c r="JH23" s="6">
        <v>-4.7999999999999996E-3</v>
      </c>
      <c r="JI23" s="6">
        <v>2.8E-3</v>
      </c>
      <c r="JJ23" s="6">
        <v>-4.0000000000000001E-3</v>
      </c>
      <c r="JK23" s="6">
        <v>1E-3</v>
      </c>
      <c r="JL23" s="6"/>
      <c r="JM23" s="6"/>
      <c r="JN23" s="6">
        <v>1.1999999999999999E-3</v>
      </c>
      <c r="JO23" s="6">
        <v>-1.1999999999999999E-3</v>
      </c>
      <c r="JP23" s="6"/>
      <c r="JQ23" s="26">
        <f t="shared" si="9"/>
        <v>-5.1999999999999998E-3</v>
      </c>
      <c r="JR23" s="26">
        <f t="shared" si="10"/>
        <v>-6.1363636363636351E-4</v>
      </c>
      <c r="JS23" s="26">
        <f t="shared" si="11"/>
        <v>5.1999999999999998E-3</v>
      </c>
      <c r="KH23" t="s">
        <v>62</v>
      </c>
      <c r="KX23" s="54">
        <v>111.69199999999999</v>
      </c>
      <c r="KY23" s="54">
        <v>109.377</v>
      </c>
      <c r="KZ23" s="54">
        <v>111.7</v>
      </c>
      <c r="LA23" s="54">
        <v>111.53</v>
      </c>
      <c r="LB23" s="4" t="s">
        <v>57</v>
      </c>
      <c r="LC23" s="54">
        <v>109.35</v>
      </c>
      <c r="LD23" s="6">
        <v>1.6000000000000001E-3</v>
      </c>
      <c r="LE23" s="6">
        <v>0</v>
      </c>
      <c r="LF23" s="6">
        <v>-6.9999999999999999E-4</v>
      </c>
      <c r="LG23" s="6"/>
      <c r="LH23" s="6"/>
      <c r="LI23" s="6">
        <v>-2.8E-3</v>
      </c>
      <c r="LJ23" s="6">
        <v>-6.1000000000000004E-3</v>
      </c>
      <c r="LK23" s="6">
        <v>-2.3999999999999998E-3</v>
      </c>
      <c r="LL23" s="6">
        <v>2.2000000000000001E-3</v>
      </c>
      <c r="LM23" s="6">
        <v>6.1999999999999998E-3</v>
      </c>
      <c r="LN23" s="6"/>
      <c r="LO23" s="6"/>
      <c r="LP23" s="6">
        <v>2.0000000000000001E-4</v>
      </c>
      <c r="LQ23" s="6">
        <v>5.0000000000000001E-4</v>
      </c>
      <c r="LR23" s="6">
        <v>-4.0000000000000002E-4</v>
      </c>
      <c r="LS23" s="6">
        <v>1.1000000000000001E-3</v>
      </c>
      <c r="LT23" s="6">
        <v>5.9999999999999995E-4</v>
      </c>
      <c r="LU23" s="6"/>
      <c r="LV23" s="6"/>
      <c r="LW23" s="6">
        <v>1.9E-3</v>
      </c>
      <c r="LX23" s="6">
        <v>1.6000000000000001E-3</v>
      </c>
      <c r="LY23" s="6">
        <v>0</v>
      </c>
      <c r="LZ23" s="6">
        <v>-5.0000000000000001E-4</v>
      </c>
      <c r="MA23" s="6">
        <v>-1.1000000000000001E-3</v>
      </c>
      <c r="MB23" s="6"/>
      <c r="MC23" s="6"/>
      <c r="MD23" s="6">
        <v>1E-3</v>
      </c>
      <c r="ME23" s="6">
        <v>-4.7000000000000002E-3</v>
      </c>
      <c r="MF23" s="6">
        <v>1.8E-3</v>
      </c>
      <c r="MG23" s="6">
        <v>6.9999999999999999E-4</v>
      </c>
      <c r="MH23" s="6">
        <v>-4.7999999999999996E-3</v>
      </c>
      <c r="MI23" s="26">
        <f t="shared" si="12"/>
        <v>-6.1000000000000004E-3</v>
      </c>
      <c r="MJ23" s="26">
        <f t="shared" si="13"/>
        <v>-1.7826086956521732E-4</v>
      </c>
      <c r="MK23" s="26">
        <f t="shared" si="14"/>
        <v>6.1999999999999998E-3</v>
      </c>
      <c r="NE23" t="s">
        <v>62</v>
      </c>
      <c r="NF23" s="54">
        <v>111.69199999999999</v>
      </c>
      <c r="NG23" s="54">
        <v>109.377</v>
      </c>
      <c r="NH23" s="54">
        <v>111.7</v>
      </c>
      <c r="NI23" s="54">
        <v>111.53</v>
      </c>
      <c r="NJ23" s="54">
        <v>109.35</v>
      </c>
      <c r="NK23" s="4" t="s">
        <v>57</v>
      </c>
      <c r="NL23" s="54">
        <v>108.176</v>
      </c>
      <c r="NM23" s="6"/>
      <c r="NN23" s="6"/>
      <c r="NO23" s="6">
        <v>6.1000000000000004E-3</v>
      </c>
      <c r="NP23" s="6">
        <v>1.1999999999999999E-3</v>
      </c>
      <c r="NQ23" s="6">
        <v>5.0000000000000001E-4</v>
      </c>
      <c r="NR23" s="6">
        <v>2.5999999999999999E-3</v>
      </c>
      <c r="NS23" s="6">
        <v>1.6999999999999999E-3</v>
      </c>
      <c r="NT23" s="6"/>
      <c r="NU23" s="6"/>
      <c r="NV23" s="6">
        <v>1.4E-3</v>
      </c>
      <c r="NW23" s="6">
        <v>-2E-3</v>
      </c>
      <c r="NX23" s="6">
        <v>-3.3E-3</v>
      </c>
      <c r="NY23" s="6">
        <v>4.0000000000000002E-4</v>
      </c>
      <c r="NZ23" s="6">
        <v>-3.0999999999999999E-3</v>
      </c>
      <c r="OA23" s="6"/>
      <c r="OB23" s="6"/>
      <c r="OC23" s="6">
        <v>-2.0000000000000001E-4</v>
      </c>
      <c r="OD23" s="6">
        <v>-1.1999999999999999E-3</v>
      </c>
      <c r="OE23" s="6">
        <v>3.0000000000000001E-3</v>
      </c>
      <c r="OF23" s="6">
        <v>5.3E-3</v>
      </c>
      <c r="OG23" s="6">
        <v>6.3E-3</v>
      </c>
      <c r="OH23" s="6"/>
      <c r="OI23" s="6"/>
      <c r="OJ23" s="6">
        <v>4.1000000000000003E-3</v>
      </c>
      <c r="OK23" s="6">
        <v>-5.1000000000000004E-3</v>
      </c>
      <c r="OL23" s="6">
        <v>3.0000000000000001E-3</v>
      </c>
      <c r="OM23" s="6">
        <v>1.6000000000000001E-3</v>
      </c>
      <c r="ON23" s="6">
        <v>5.0000000000000001E-4</v>
      </c>
      <c r="OO23" s="6"/>
      <c r="OP23" s="6"/>
      <c r="OQ23" s="6"/>
      <c r="OR23" s="26">
        <f t="shared" si="15"/>
        <v>-5.1000000000000004E-3</v>
      </c>
      <c r="OS23" s="26">
        <f t="shared" si="16"/>
        <v>1.14E-3</v>
      </c>
      <c r="OT23" s="26">
        <f t="shared" si="17"/>
        <v>6.3E-3</v>
      </c>
      <c r="PG23" s="54">
        <v>111.69199999999999</v>
      </c>
      <c r="PH23" s="54">
        <v>109.377</v>
      </c>
      <c r="PI23" s="54">
        <v>111.7</v>
      </c>
      <c r="PJ23" s="54">
        <v>111.53</v>
      </c>
      <c r="PK23" s="54">
        <v>109.35</v>
      </c>
      <c r="PL23" s="54">
        <v>108.176</v>
      </c>
      <c r="PM23" s="4" t="s">
        <v>57</v>
      </c>
      <c r="PN23" s="54">
        <v>110.405</v>
      </c>
      <c r="PO23" s="6">
        <v>-5.7000000000000002E-3</v>
      </c>
      <c r="PP23" s="6">
        <v>-3.3999999999999998E-3</v>
      </c>
      <c r="PQ23" s="6">
        <v>-5.9999999999999995E-4</v>
      </c>
      <c r="PR23" s="6">
        <v>2E-3</v>
      </c>
      <c r="PS23" s="6">
        <v>-1E-4</v>
      </c>
      <c r="PT23" s="6"/>
      <c r="PU23" s="6"/>
      <c r="PV23" s="747">
        <v>1.6999999999999999E-3</v>
      </c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26">
        <f t="shared" si="18"/>
        <v>-5.7000000000000002E-3</v>
      </c>
      <c r="QU23" s="26">
        <f t="shared" si="19"/>
        <v>-1.0166666666666668E-3</v>
      </c>
      <c r="QV23" s="26">
        <f t="shared" si="20"/>
        <v>2E-3</v>
      </c>
    </row>
    <row r="24" spans="21:464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G24" s="54">
        <v>0.6915</v>
      </c>
      <c r="IH24" s="54">
        <v>0.72140000000000004</v>
      </c>
      <c r="II24" s="54">
        <v>0.70789999999999997</v>
      </c>
      <c r="IJ24" s="4" t="s">
        <v>58</v>
      </c>
      <c r="IK24" s="54">
        <v>0.70840000000000003</v>
      </c>
      <c r="IL24" s="6">
        <v>6.7999999999999996E-3</v>
      </c>
      <c r="IM24" s="6">
        <v>-6.1999999999999998E-3</v>
      </c>
      <c r="IN24" s="6">
        <v>6.0000000000000001E-3</v>
      </c>
      <c r="IO24" s="6">
        <v>2.0999999999999999E-3</v>
      </c>
      <c r="IP24" s="6">
        <v>-6.9999999999999999E-4</v>
      </c>
      <c r="IQ24" s="6"/>
      <c r="IR24" s="6"/>
      <c r="IS24" s="6">
        <v>1.6999999999999999E-3</v>
      </c>
      <c r="IT24" s="6">
        <v>1E-3</v>
      </c>
      <c r="IU24" s="6">
        <v>8.8000000000000005E-3</v>
      </c>
      <c r="IV24" s="6">
        <v>-5.7999999999999996E-3</v>
      </c>
      <c r="IW24" s="6">
        <v>6.4000000000000003E-3</v>
      </c>
      <c r="IX24" s="6"/>
      <c r="IY24" s="6"/>
      <c r="IZ24" s="6">
        <v>1.8E-3</v>
      </c>
      <c r="JA24" s="6">
        <v>3.8999999999999998E-3</v>
      </c>
      <c r="JB24" s="6">
        <v>3.5999999999999999E-3</v>
      </c>
      <c r="JC24" s="6">
        <v>1E-3</v>
      </c>
      <c r="JD24" s="6">
        <v>-8.0000000000000004E-4</v>
      </c>
      <c r="JE24" s="6"/>
      <c r="JF24" s="6"/>
      <c r="JG24" s="6">
        <v>-8.0000000000000004E-4</v>
      </c>
      <c r="JH24" s="6">
        <v>-1E-4</v>
      </c>
      <c r="JI24" s="6">
        <v>-1.21E-2</v>
      </c>
      <c r="JJ24" s="6">
        <v>5.9999999999999995E-4</v>
      </c>
      <c r="JK24" s="6">
        <v>3.3999999999999998E-3</v>
      </c>
      <c r="JL24" s="6"/>
      <c r="JM24" s="6"/>
      <c r="JN24" s="6">
        <v>2.3999999999999998E-3</v>
      </c>
      <c r="JO24" s="6">
        <v>-1.1000000000000001E-3</v>
      </c>
      <c r="JP24" s="6"/>
      <c r="JQ24" s="26">
        <f t="shared" si="9"/>
        <v>-1.21E-2</v>
      </c>
      <c r="JR24" s="26">
        <f t="shared" si="10"/>
        <v>9.9545454545454568E-4</v>
      </c>
      <c r="JS24" s="26">
        <f t="shared" si="11"/>
        <v>8.8000000000000005E-3</v>
      </c>
      <c r="KX24" s="54">
        <v>0.6915</v>
      </c>
      <c r="KY24" s="54">
        <v>0.72140000000000004</v>
      </c>
      <c r="KZ24" s="54">
        <v>0.70789999999999997</v>
      </c>
      <c r="LA24" s="54">
        <v>0.70840000000000003</v>
      </c>
      <c r="LB24" s="4" t="s">
        <v>58</v>
      </c>
      <c r="LC24" s="54">
        <v>0.71789999999999998</v>
      </c>
      <c r="LD24" s="6">
        <v>-6.0000000000000001E-3</v>
      </c>
      <c r="LE24" s="6">
        <v>-5.9999999999999995E-4</v>
      </c>
      <c r="LF24" s="6">
        <v>4.0000000000000002E-4</v>
      </c>
      <c r="LG24" s="6"/>
      <c r="LH24" s="6"/>
      <c r="LI24" s="6">
        <v>-2.3999999999999998E-3</v>
      </c>
      <c r="LJ24" s="6">
        <v>4.1999999999999997E-3</v>
      </c>
      <c r="LK24" s="6">
        <v>-2.0999999999999999E-3</v>
      </c>
      <c r="LL24" s="6">
        <v>-5.1999999999999998E-3</v>
      </c>
      <c r="LM24" s="6">
        <v>-2.3999999999999998E-3</v>
      </c>
      <c r="LN24" s="6"/>
      <c r="LO24" s="6"/>
      <c r="LP24" s="6">
        <v>-1.2699999999999999E-2</v>
      </c>
      <c r="LQ24" s="6">
        <v>2.3999999999999998E-3</v>
      </c>
      <c r="LR24" s="6">
        <v>-2.3E-3</v>
      </c>
      <c r="LS24" s="6">
        <v>-4.1000000000000003E-3</v>
      </c>
      <c r="LT24" s="6">
        <v>-1.6999999999999999E-3</v>
      </c>
      <c r="LU24" s="6"/>
      <c r="LV24" s="6"/>
      <c r="LW24" s="6">
        <v>4.0000000000000001E-3</v>
      </c>
      <c r="LX24" s="6">
        <v>-6.9999999999999999E-4</v>
      </c>
      <c r="LY24" s="6">
        <v>-1.4E-3</v>
      </c>
      <c r="LZ24" s="6">
        <v>-3.5000000000000001E-3</v>
      </c>
      <c r="MA24" s="6">
        <v>2.7000000000000001E-3</v>
      </c>
      <c r="MB24" s="6"/>
      <c r="MC24" s="6"/>
      <c r="MD24" s="6">
        <v>8.9999999999999998E-4</v>
      </c>
      <c r="ME24" s="6">
        <v>4.3E-3</v>
      </c>
      <c r="MF24" s="6">
        <v>-2.9999999999999997E-4</v>
      </c>
      <c r="MG24" s="6">
        <v>-5.9999999999999995E-4</v>
      </c>
      <c r="MH24" s="6">
        <v>-3.3E-3</v>
      </c>
      <c r="MI24" s="26">
        <f t="shared" si="12"/>
        <v>-1.2699999999999999E-2</v>
      </c>
      <c r="MJ24" s="26">
        <f t="shared" si="13"/>
        <v>-1.3217391304347821E-3</v>
      </c>
      <c r="MK24" s="26">
        <f t="shared" si="14"/>
        <v>4.3E-3</v>
      </c>
      <c r="NE24" t="s">
        <v>62</v>
      </c>
      <c r="NF24" s="54">
        <v>0.6915</v>
      </c>
      <c r="NG24" s="54">
        <v>0.72140000000000004</v>
      </c>
      <c r="NH24" s="54">
        <v>0.70789999999999997</v>
      </c>
      <c r="NI24" s="54">
        <v>0.70840000000000003</v>
      </c>
      <c r="NJ24" s="54">
        <v>0.71789999999999998</v>
      </c>
      <c r="NK24" s="4" t="s">
        <v>58</v>
      </c>
      <c r="NL24" s="54">
        <v>0.69389999999999996</v>
      </c>
      <c r="NM24" s="6"/>
      <c r="NN24" s="6"/>
      <c r="NO24" s="6">
        <v>-2E-3</v>
      </c>
      <c r="NP24" s="6">
        <v>2.2000000000000001E-3</v>
      </c>
      <c r="NQ24" s="6">
        <v>-5.9999999999999995E-4</v>
      </c>
      <c r="NR24" s="6">
        <v>-1.6999999999999999E-3</v>
      </c>
      <c r="NS24" s="6">
        <v>-1E-4</v>
      </c>
      <c r="NT24" s="6"/>
      <c r="NU24" s="6"/>
      <c r="NV24" s="6">
        <v>-3.2000000000000002E-3</v>
      </c>
      <c r="NW24" s="6">
        <v>2.5999999999999999E-3</v>
      </c>
      <c r="NX24" s="6">
        <v>-1.6000000000000001E-3</v>
      </c>
      <c r="NY24" s="6">
        <v>-3.3E-3</v>
      </c>
      <c r="NZ24" s="6">
        <v>-1.2999999999999999E-3</v>
      </c>
      <c r="OA24" s="6"/>
      <c r="OB24" s="6"/>
      <c r="OC24" s="6">
        <v>-2.2000000000000001E-3</v>
      </c>
      <c r="OD24" s="6">
        <v>4.4999999999999997E-3</v>
      </c>
      <c r="OE24" s="6">
        <v>-5.1999999999999998E-3</v>
      </c>
      <c r="OF24" s="6">
        <v>-6.4000000000000003E-3</v>
      </c>
      <c r="OG24" s="6">
        <v>-4.3E-3</v>
      </c>
      <c r="OH24" s="6"/>
      <c r="OI24" s="6"/>
      <c r="OJ24" s="6">
        <v>1E-3</v>
      </c>
      <c r="OK24" s="6">
        <v>4.4000000000000003E-3</v>
      </c>
      <c r="OL24" s="6">
        <v>6.4999999999999997E-3</v>
      </c>
      <c r="OM24" s="6">
        <v>1.9E-3</v>
      </c>
      <c r="ON24" s="6">
        <v>1E-3</v>
      </c>
      <c r="OO24" s="6"/>
      <c r="OP24" s="6"/>
      <c r="OQ24" s="6"/>
      <c r="OR24" s="26">
        <f t="shared" si="15"/>
        <v>-6.4000000000000003E-3</v>
      </c>
      <c r="OS24" s="26">
        <f t="shared" si="16"/>
        <v>-3.9000000000000005E-4</v>
      </c>
      <c r="OT24" s="26">
        <f t="shared" si="17"/>
        <v>6.4999999999999997E-3</v>
      </c>
      <c r="PG24" s="54">
        <v>0.6915</v>
      </c>
      <c r="PH24" s="54">
        <v>0.72140000000000004</v>
      </c>
      <c r="PI24" s="54">
        <v>0.70789999999999997</v>
      </c>
      <c r="PJ24" s="54">
        <v>0.70840000000000003</v>
      </c>
      <c r="PK24" s="54">
        <v>0.71789999999999998</v>
      </c>
      <c r="PL24" s="54">
        <v>0.69389999999999996</v>
      </c>
      <c r="PM24" s="4" t="s">
        <v>58</v>
      </c>
      <c r="PN24" s="54">
        <v>0.68500000000000005</v>
      </c>
      <c r="PO24" s="6">
        <v>4.1000000000000003E-3</v>
      </c>
      <c r="PP24" s="6">
        <v>2.5999999999999999E-3</v>
      </c>
      <c r="PQ24" s="6">
        <v>5.4999999999999997E-3</v>
      </c>
      <c r="PR24" s="6">
        <v>-2.5999999999999999E-3</v>
      </c>
      <c r="PS24" s="6">
        <v>1.2999999999999999E-3</v>
      </c>
      <c r="PT24" s="6"/>
      <c r="PU24" s="6"/>
      <c r="PV24" s="747">
        <v>1.6000000000000001E-3</v>
      </c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26">
        <f t="shared" si="18"/>
        <v>-2.5999999999999999E-3</v>
      </c>
      <c r="QU24" s="26">
        <f t="shared" si="19"/>
        <v>2.0833333333333333E-3</v>
      </c>
      <c r="QV24" s="26">
        <f t="shared" si="20"/>
        <v>5.4999999999999997E-3</v>
      </c>
    </row>
    <row r="25" spans="21:464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G25" s="54">
        <v>0.6593</v>
      </c>
      <c r="IH25" s="54">
        <v>0.68689999999999996</v>
      </c>
      <c r="II25" s="54">
        <v>0.67989999999999995</v>
      </c>
      <c r="IJ25" s="4" t="s">
        <v>59</v>
      </c>
      <c r="IK25" s="54">
        <v>0.67859999999999998</v>
      </c>
      <c r="IL25" s="6">
        <v>4.4000000000000003E-3</v>
      </c>
      <c r="IM25" s="6">
        <v>-7.7999999999999996E-3</v>
      </c>
      <c r="IN25" s="6">
        <v>3.3E-3</v>
      </c>
      <c r="IO25" s="6">
        <v>-1.9E-3</v>
      </c>
      <c r="IP25" s="6">
        <v>-3.3E-3</v>
      </c>
      <c r="IQ25" s="6"/>
      <c r="IR25" s="6"/>
      <c r="IS25" s="6">
        <v>1E-4</v>
      </c>
      <c r="IT25" s="6">
        <v>1.5E-3</v>
      </c>
      <c r="IU25" s="6">
        <v>5.8999999999999999E-3</v>
      </c>
      <c r="IV25" s="6">
        <v>-4.5999999999999999E-3</v>
      </c>
      <c r="IW25" s="6">
        <v>4.4000000000000003E-3</v>
      </c>
      <c r="IX25" s="6"/>
      <c r="IY25" s="6"/>
      <c r="IZ25" s="6">
        <v>1.8E-3</v>
      </c>
      <c r="JA25" s="6">
        <v>3.3999999999999998E-3</v>
      </c>
      <c r="JB25" s="6">
        <v>-2.5000000000000001E-3</v>
      </c>
      <c r="JC25" s="6">
        <v>-1.9E-3</v>
      </c>
      <c r="JD25" s="6">
        <v>-1E-4</v>
      </c>
      <c r="JE25" s="6"/>
      <c r="JF25" s="6"/>
      <c r="JG25" s="6">
        <v>1E-4</v>
      </c>
      <c r="JH25" s="6">
        <v>1E-3</v>
      </c>
      <c r="JI25" s="6">
        <v>-9.9000000000000008E-3</v>
      </c>
      <c r="JJ25" s="6">
        <v>5.4000000000000003E-3</v>
      </c>
      <c r="JK25" s="6">
        <v>4.7000000000000002E-3</v>
      </c>
      <c r="JL25" s="6"/>
      <c r="JM25" s="6"/>
      <c r="JN25" s="6">
        <v>1.8E-3</v>
      </c>
      <c r="JO25" s="6">
        <v>6.9999999999999999E-4</v>
      </c>
      <c r="JP25" s="6"/>
      <c r="JQ25" s="26">
        <f t="shared" si="9"/>
        <v>-9.9000000000000008E-3</v>
      </c>
      <c r="JR25" s="26">
        <f t="shared" si="10"/>
        <v>2.9545454545454552E-4</v>
      </c>
      <c r="JS25" s="26">
        <f t="shared" si="11"/>
        <v>5.8999999999999999E-3</v>
      </c>
      <c r="KX25" s="54">
        <v>0.6593</v>
      </c>
      <c r="KY25" s="54">
        <v>0.68689999999999996</v>
      </c>
      <c r="KZ25" s="54">
        <v>0.67989999999999995</v>
      </c>
      <c r="LA25" s="54">
        <v>0.67859999999999998</v>
      </c>
      <c r="LB25" s="4" t="s">
        <v>59</v>
      </c>
      <c r="LC25" s="54">
        <v>0.67969999999999997</v>
      </c>
      <c r="LD25" s="6">
        <v>-9.5999999999999992E-3</v>
      </c>
      <c r="LE25" s="6">
        <v>5.9999999999999995E-4</v>
      </c>
      <c r="LF25" s="6">
        <v>6.9999999999999999E-4</v>
      </c>
      <c r="LG25" s="6"/>
      <c r="LH25" s="6"/>
      <c r="LI25" s="6">
        <v>-4.1000000000000003E-3</v>
      </c>
      <c r="LJ25" s="6">
        <v>2.9999999999999997E-4</v>
      </c>
      <c r="LK25" s="6">
        <v>-2.5000000000000001E-3</v>
      </c>
      <c r="LL25" s="6">
        <v>-3.3999999999999998E-3</v>
      </c>
      <c r="LM25" s="6">
        <v>-2.8E-3</v>
      </c>
      <c r="LN25" s="6"/>
      <c r="LO25" s="6"/>
      <c r="LP25" s="6">
        <v>-9.1000000000000004E-3</v>
      </c>
      <c r="LQ25" s="6">
        <v>3.5999999999999999E-3</v>
      </c>
      <c r="LR25" s="6">
        <v>-2.0999999999999999E-3</v>
      </c>
      <c r="LS25" s="6">
        <v>-2.8999999999999998E-3</v>
      </c>
      <c r="LT25" s="6">
        <v>-1.5E-3</v>
      </c>
      <c r="LU25" s="6"/>
      <c r="LV25" s="6"/>
      <c r="LW25" s="6">
        <v>5.0000000000000001E-4</v>
      </c>
      <c r="LX25" s="6">
        <v>-1.4E-3</v>
      </c>
      <c r="LY25" s="6">
        <v>-2.7000000000000001E-3</v>
      </c>
      <c r="LZ25" s="6">
        <v>-2.3999999999999998E-3</v>
      </c>
      <c r="MA25" s="6">
        <v>3.3999999999999998E-3</v>
      </c>
      <c r="MB25" s="6"/>
      <c r="MC25" s="6"/>
      <c r="MD25" s="6">
        <v>8.9999999999999998E-4</v>
      </c>
      <c r="ME25" s="6">
        <v>3.5000000000000001E-3</v>
      </c>
      <c r="MF25" s="6">
        <v>-3.8E-3</v>
      </c>
      <c r="MG25" s="6">
        <v>-5.0000000000000001E-4</v>
      </c>
      <c r="MH25" s="6">
        <v>-2.3999999999999998E-3</v>
      </c>
      <c r="MI25" s="26">
        <f t="shared" si="12"/>
        <v>-9.5999999999999992E-3</v>
      </c>
      <c r="MJ25" s="26">
        <f t="shared" si="13"/>
        <v>-1.6391304347826091E-3</v>
      </c>
      <c r="MK25" s="26">
        <f t="shared" si="14"/>
        <v>3.5999999999999999E-3</v>
      </c>
      <c r="NE25" t="s">
        <v>62</v>
      </c>
      <c r="NF25" s="54">
        <v>0.6593</v>
      </c>
      <c r="NG25" s="54">
        <v>0.68689999999999996</v>
      </c>
      <c r="NH25" s="54">
        <v>0.67989999999999995</v>
      </c>
      <c r="NI25" s="54">
        <v>0.67859999999999998</v>
      </c>
      <c r="NJ25" s="54">
        <v>0.67969999999999997</v>
      </c>
      <c r="NK25" s="4" t="s">
        <v>59</v>
      </c>
      <c r="NL25" s="54">
        <v>0.65359999999999996</v>
      </c>
      <c r="NM25" s="6"/>
      <c r="NN25" s="6"/>
      <c r="NO25" s="6">
        <v>1.1999999999999999E-3</v>
      </c>
      <c r="NP25" s="6">
        <v>2E-3</v>
      </c>
      <c r="NQ25" s="6">
        <v>3.8E-3</v>
      </c>
      <c r="NR25" s="6">
        <v>-2.3999999999999998E-3</v>
      </c>
      <c r="NS25" s="6">
        <v>2.7000000000000001E-3</v>
      </c>
      <c r="NT25" s="6"/>
      <c r="NU25" s="6"/>
      <c r="NV25" s="6">
        <v>-4.7000000000000002E-3</v>
      </c>
      <c r="NW25" s="6">
        <v>-1.1000000000000001E-3</v>
      </c>
      <c r="NX25" s="6">
        <v>2E-3</v>
      </c>
      <c r="NY25" s="6">
        <v>-2.3999999999999998E-3</v>
      </c>
      <c r="NZ25" s="6">
        <v>-6.4000000000000003E-3</v>
      </c>
      <c r="OA25" s="6"/>
      <c r="OB25" s="6"/>
      <c r="OC25" s="6">
        <v>1.1999999999999999E-3</v>
      </c>
      <c r="OD25" s="6">
        <v>5.7000000000000002E-3</v>
      </c>
      <c r="OE25" s="6">
        <v>-4.5999999999999999E-3</v>
      </c>
      <c r="OF25" s="6">
        <v>-5.4999999999999997E-3</v>
      </c>
      <c r="OG25" s="6">
        <v>-5.0000000000000001E-3</v>
      </c>
      <c r="OH25" s="6"/>
      <c r="OI25" s="6"/>
      <c r="OJ25" s="6">
        <v>2.0000000000000001E-4</v>
      </c>
      <c r="OK25" s="6">
        <v>7.1999999999999998E-3</v>
      </c>
      <c r="OL25" s="6">
        <v>8.5000000000000006E-3</v>
      </c>
      <c r="OM25" s="17">
        <v>1.5E-3</v>
      </c>
      <c r="ON25" s="6">
        <v>2E-3</v>
      </c>
      <c r="OO25" s="6"/>
      <c r="OP25" s="6"/>
      <c r="OQ25" s="6"/>
      <c r="OR25" s="26">
        <f t="shared" si="15"/>
        <v>-6.4000000000000003E-3</v>
      </c>
      <c r="OS25" s="26">
        <f t="shared" si="16"/>
        <v>2.9499999999999996E-4</v>
      </c>
      <c r="OT25" s="26">
        <f t="shared" si="17"/>
        <v>8.5000000000000006E-3</v>
      </c>
      <c r="PG25" s="54">
        <v>0.6593</v>
      </c>
      <c r="PH25" s="54">
        <v>0.68689999999999996</v>
      </c>
      <c r="PI25" s="54">
        <v>0.67989999999999995</v>
      </c>
      <c r="PJ25" s="54">
        <v>0.67859999999999998</v>
      </c>
      <c r="PK25" s="54">
        <v>0.67969999999999997</v>
      </c>
      <c r="PL25" s="54">
        <v>0.65359999999999996</v>
      </c>
      <c r="PM25" s="4" t="s">
        <v>59</v>
      </c>
      <c r="PN25" s="54">
        <v>0.65539999999999998</v>
      </c>
      <c r="PO25" s="6">
        <v>5.4999999999999997E-3</v>
      </c>
      <c r="PP25" s="6">
        <v>-2.3E-3</v>
      </c>
      <c r="PQ25" s="6">
        <v>5.4999999999999997E-3</v>
      </c>
      <c r="PR25" s="6">
        <v>-3.8E-3</v>
      </c>
      <c r="PS25" s="6">
        <v>-2E-3</v>
      </c>
      <c r="PT25" s="6"/>
      <c r="PU25" s="6"/>
      <c r="PV25" s="747">
        <v>3.2000000000000002E-3</v>
      </c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26">
        <f t="shared" si="18"/>
        <v>-3.8E-3</v>
      </c>
      <c r="QU25" s="26">
        <f t="shared" si="19"/>
        <v>1.0166666666666666E-3</v>
      </c>
      <c r="QV25" s="26">
        <f t="shared" si="20"/>
        <v>5.4999999999999997E-3</v>
      </c>
    </row>
    <row r="26" spans="21:464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G26" s="54">
        <v>0.71919999999999995</v>
      </c>
      <c r="IH26" s="54">
        <v>0.75690000000000002</v>
      </c>
      <c r="II26" s="54">
        <v>0.75739999999999996</v>
      </c>
      <c r="IJ26" s="4" t="s">
        <v>60</v>
      </c>
      <c r="IK26" s="54">
        <v>0.74509999999999998</v>
      </c>
      <c r="IL26" s="6">
        <v>7.0000000000000001E-3</v>
      </c>
      <c r="IM26" s="6">
        <v>-2.8E-3</v>
      </c>
      <c r="IN26" s="6">
        <v>-8.0000000000000004E-4</v>
      </c>
      <c r="IO26" s="6">
        <v>8.0000000000000004E-4</v>
      </c>
      <c r="IP26" s="6">
        <v>-1.5E-3</v>
      </c>
      <c r="IQ26" s="6"/>
      <c r="IR26" s="6"/>
      <c r="IS26" s="6">
        <v>4.0000000000000001E-3</v>
      </c>
      <c r="IT26" s="6">
        <v>2.9999999999999997E-4</v>
      </c>
      <c r="IU26" s="6">
        <v>3.3E-3</v>
      </c>
      <c r="IV26" s="6">
        <v>-3.5999999999999999E-3</v>
      </c>
      <c r="IW26" s="6">
        <v>3.0999999999999999E-3</v>
      </c>
      <c r="IX26" s="6"/>
      <c r="IY26" s="6"/>
      <c r="IZ26" s="6">
        <v>-1.6000000000000001E-3</v>
      </c>
      <c r="JA26" s="6">
        <v>4.7999999999999996E-3</v>
      </c>
      <c r="JB26" s="6">
        <v>3.8E-3</v>
      </c>
      <c r="JC26" s="6">
        <v>1.1999999999999999E-3</v>
      </c>
      <c r="JD26" s="6">
        <v>-1.6999999999999999E-3</v>
      </c>
      <c r="JE26" s="6"/>
      <c r="JF26" s="6"/>
      <c r="JG26" s="6">
        <v>4.8999999999999998E-3</v>
      </c>
      <c r="JH26" s="6">
        <v>-1.6999999999999999E-3</v>
      </c>
      <c r="JI26" s="6">
        <v>-4.5999999999999999E-3</v>
      </c>
      <c r="JJ26" s="6">
        <v>4.0000000000000002E-4</v>
      </c>
      <c r="JK26" s="6">
        <v>8.9999999999999998E-4</v>
      </c>
      <c r="JL26" s="6"/>
      <c r="JM26" s="6"/>
      <c r="JN26" s="6">
        <v>-1E-4</v>
      </c>
      <c r="JO26" s="6">
        <v>4.0000000000000001E-3</v>
      </c>
      <c r="JP26" s="6"/>
      <c r="JQ26" s="26">
        <f t="shared" si="9"/>
        <v>-4.5999999999999999E-3</v>
      </c>
      <c r="JR26" s="26">
        <f t="shared" si="10"/>
        <v>9.1363636363636343E-4</v>
      </c>
      <c r="JS26" s="26">
        <f t="shared" si="11"/>
        <v>7.0000000000000001E-3</v>
      </c>
      <c r="KX26" s="54">
        <v>0.71919999999999995</v>
      </c>
      <c r="KY26" s="54">
        <v>0.75690000000000002</v>
      </c>
      <c r="KZ26" s="54">
        <v>0.75739999999999996</v>
      </c>
      <c r="LA26" s="54">
        <v>0.74509999999999998</v>
      </c>
      <c r="LB26" s="4" t="s">
        <v>60</v>
      </c>
      <c r="LC26" s="54">
        <v>0.76090000000000002</v>
      </c>
      <c r="LD26" s="6">
        <v>-4.8999999999999998E-3</v>
      </c>
      <c r="LE26" s="6">
        <v>-6.9999999999999999E-4</v>
      </c>
      <c r="LF26" s="6">
        <v>4.0000000000000002E-4</v>
      </c>
      <c r="LG26" s="6"/>
      <c r="LH26" s="6"/>
      <c r="LI26" s="6">
        <v>-5.0000000000000001E-4</v>
      </c>
      <c r="LJ26" s="6">
        <v>-2.9999999999999997E-4</v>
      </c>
      <c r="LK26" s="6">
        <v>8.0000000000000004E-4</v>
      </c>
      <c r="LL26" s="6">
        <v>-4.5999999999999999E-3</v>
      </c>
      <c r="LM26" s="6">
        <v>-1E-4</v>
      </c>
      <c r="LN26" s="6"/>
      <c r="LO26" s="6"/>
      <c r="LP26" s="6">
        <v>-9.1999999999999998E-3</v>
      </c>
      <c r="LQ26" s="6">
        <v>3.8E-3</v>
      </c>
      <c r="LR26" s="6">
        <v>1.6999999999999999E-3</v>
      </c>
      <c r="LS26" s="6">
        <v>-5.0000000000000001E-4</v>
      </c>
      <c r="LT26" s="6">
        <v>6.9999999999999999E-4</v>
      </c>
      <c r="LU26" s="6"/>
      <c r="LV26" s="6"/>
      <c r="LW26" s="6">
        <v>4.0000000000000002E-4</v>
      </c>
      <c r="LX26" s="6">
        <v>4.4999999999999997E-3</v>
      </c>
      <c r="LY26" s="6">
        <v>-3.3E-3</v>
      </c>
      <c r="LZ26" s="6">
        <v>-8.8000000000000005E-3</v>
      </c>
      <c r="MA26" s="6">
        <v>1.1000000000000001E-3</v>
      </c>
      <c r="MB26" s="6"/>
      <c r="MC26" s="6"/>
      <c r="MD26" s="6">
        <v>2.3E-3</v>
      </c>
      <c r="ME26" s="6">
        <v>4.0000000000000002E-4</v>
      </c>
      <c r="MF26" s="6">
        <v>-1.1000000000000001E-3</v>
      </c>
      <c r="MG26" s="6">
        <v>1.1999999999999999E-3</v>
      </c>
      <c r="MH26" s="6">
        <v>-7.7999999999999996E-3</v>
      </c>
      <c r="MI26" s="26">
        <f t="shared" si="12"/>
        <v>-9.1999999999999998E-3</v>
      </c>
      <c r="MJ26" s="26">
        <f t="shared" si="13"/>
        <v>-1.0652173913043479E-3</v>
      </c>
      <c r="MK26" s="26">
        <f t="shared" si="14"/>
        <v>4.4999999999999997E-3</v>
      </c>
      <c r="NE26" t="s">
        <v>62</v>
      </c>
      <c r="NF26" s="54">
        <v>0.71919999999999995</v>
      </c>
      <c r="NG26" s="54">
        <v>0.75690000000000002</v>
      </c>
      <c r="NH26" s="54">
        <v>0.75739999999999996</v>
      </c>
      <c r="NI26" s="54">
        <v>0.74509999999999998</v>
      </c>
      <c r="NJ26" s="54">
        <v>0.76090000000000002</v>
      </c>
      <c r="NK26" s="4" t="s">
        <v>60</v>
      </c>
      <c r="NL26" s="54">
        <v>0.74050000000000005</v>
      </c>
      <c r="NM26" s="6"/>
      <c r="NN26" s="6"/>
      <c r="NO26" s="6">
        <v>-2.7000000000000001E-3</v>
      </c>
      <c r="NP26" s="6">
        <v>3.3E-3</v>
      </c>
      <c r="NQ26" s="6">
        <v>5.0000000000000001E-4</v>
      </c>
      <c r="NR26" s="6">
        <v>6.9999999999999999E-4</v>
      </c>
      <c r="NS26" s="6">
        <v>2.5999999999999999E-3</v>
      </c>
      <c r="NT26" s="6"/>
      <c r="NU26" s="6"/>
      <c r="NV26" s="6">
        <v>2.3999999999999998E-3</v>
      </c>
      <c r="NW26" s="6">
        <v>1.2999999999999999E-3</v>
      </c>
      <c r="NX26" s="6">
        <v>-1.2999999999999999E-3</v>
      </c>
      <c r="NY26" s="6">
        <v>-1E-4</v>
      </c>
      <c r="NZ26" s="6">
        <v>-1.2999999999999999E-3</v>
      </c>
      <c r="OA26" s="6"/>
      <c r="OB26" s="6"/>
      <c r="OC26" s="6">
        <v>2.9999999999999997E-4</v>
      </c>
      <c r="OD26" s="6">
        <v>3.5999999999999999E-3</v>
      </c>
      <c r="OE26" s="6">
        <v>5.0000000000000001E-4</v>
      </c>
      <c r="OF26" s="6">
        <v>-6.0000000000000001E-3</v>
      </c>
      <c r="OG26" s="6">
        <v>-7.1000000000000004E-3</v>
      </c>
      <c r="OH26" s="6"/>
      <c r="OI26" s="6"/>
      <c r="OJ26" s="6">
        <v>-1.1000000000000001E-3</v>
      </c>
      <c r="OK26" s="6">
        <v>5.1999999999999998E-3</v>
      </c>
      <c r="OL26" s="6">
        <v>6.1999999999999998E-3</v>
      </c>
      <c r="OM26" s="6">
        <v>6.9999999999999999E-4</v>
      </c>
      <c r="ON26" s="6">
        <v>-5.0000000000000001E-4</v>
      </c>
      <c r="OO26" s="6"/>
      <c r="OP26" s="6"/>
      <c r="OQ26" s="6"/>
      <c r="OR26" s="26">
        <f t="shared" si="15"/>
        <v>-7.1000000000000004E-3</v>
      </c>
      <c r="OS26" s="26">
        <f t="shared" si="16"/>
        <v>3.5999999999999991E-4</v>
      </c>
      <c r="OT26" s="26">
        <f t="shared" si="17"/>
        <v>6.1999999999999998E-3</v>
      </c>
      <c r="PG26" s="54">
        <v>0.71919999999999995</v>
      </c>
      <c r="PH26" s="54">
        <v>0.75690000000000002</v>
      </c>
      <c r="PI26" s="54">
        <v>0.75739999999999996</v>
      </c>
      <c r="PJ26" s="54">
        <v>0.74509999999999998</v>
      </c>
      <c r="PK26" s="54">
        <v>0.76090000000000002</v>
      </c>
      <c r="PL26" s="54">
        <v>0.74050000000000005</v>
      </c>
      <c r="PM26" s="4" t="s">
        <v>60</v>
      </c>
      <c r="PN26" s="54">
        <v>0.74509999999999998</v>
      </c>
      <c r="PO26" s="6">
        <v>9.1000000000000004E-3</v>
      </c>
      <c r="PP26" s="6">
        <v>6.9999999999999999E-4</v>
      </c>
      <c r="PQ26" s="6">
        <v>3.3E-3</v>
      </c>
      <c r="PR26" s="6">
        <v>-8.0000000000000004E-4</v>
      </c>
      <c r="PS26" s="6">
        <v>6.0000000000000001E-3</v>
      </c>
      <c r="PT26" s="6"/>
      <c r="PU26" s="6"/>
      <c r="PV26" s="747">
        <v>2E-3</v>
      </c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26">
        <f t="shared" si="18"/>
        <v>-8.0000000000000004E-4</v>
      </c>
      <c r="QU26" s="26">
        <f t="shared" si="19"/>
        <v>3.3833333333333332E-3</v>
      </c>
      <c r="QV26" s="26">
        <f t="shared" si="20"/>
        <v>9.1000000000000004E-3</v>
      </c>
    </row>
    <row r="27" spans="21:464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BN27" si="48">SUM( -AN4, -AN11, -AN17,AN23, -AN24, -AN25, -AN26)</f>
        <v>0</v>
      </c>
      <c r="AO27" s="29">
        <f t="shared" si="48"/>
        <v>0</v>
      </c>
      <c r="AP27" s="29">
        <f t="shared" si="48"/>
        <v>2.8800000000000003E-2</v>
      </c>
      <c r="AQ27" s="29">
        <f t="shared" si="48"/>
        <v>0</v>
      </c>
      <c r="AR27" s="29">
        <f t="shared" si="48"/>
        <v>1.03E-2</v>
      </c>
      <c r="AS27" s="29">
        <f t="shared" si="48"/>
        <v>-6.2200000000000005E-2</v>
      </c>
      <c r="AT27" s="29">
        <f t="shared" si="48"/>
        <v>-1.11E-2</v>
      </c>
      <c r="AU27" s="29">
        <f t="shared" si="48"/>
        <v>0</v>
      </c>
      <c r="AV27" s="29">
        <f t="shared" si="48"/>
        <v>0</v>
      </c>
      <c r="AW27" s="29">
        <f t="shared" si="48"/>
        <v>1.7999999999999999E-2</v>
      </c>
      <c r="AX27" s="29">
        <f t="shared" si="48"/>
        <v>-3.8899999999999997E-2</v>
      </c>
      <c r="AY27" s="29">
        <f t="shared" si="48"/>
        <v>-6.2000000000000006E-3</v>
      </c>
      <c r="AZ27" s="29">
        <f t="shared" si="48"/>
        <v>-3.3200000000000007E-2</v>
      </c>
      <c r="BA27" s="29">
        <f t="shared" si="48"/>
        <v>1.0699999999999999E-2</v>
      </c>
      <c r="BB27" s="29">
        <f t="shared" si="48"/>
        <v>0</v>
      </c>
      <c r="BC27" s="29">
        <f t="shared" si="48"/>
        <v>0</v>
      </c>
      <c r="BD27" s="29">
        <f t="shared" si="48"/>
        <v>-1.0699999999999999E-2</v>
      </c>
      <c r="BE27" s="29">
        <f t="shared" si="48"/>
        <v>-1.4000000000000002E-3</v>
      </c>
      <c r="BF27" s="29">
        <f t="shared" si="48"/>
        <v>-1.1999999999999999E-3</v>
      </c>
      <c r="BG27" s="29">
        <f t="shared" si="48"/>
        <v>8.3999999999999995E-3</v>
      </c>
      <c r="BH27" s="29">
        <f t="shared" si="48"/>
        <v>-3.1600000000000003E-2</v>
      </c>
      <c r="BI27" s="29">
        <f t="shared" si="48"/>
        <v>0</v>
      </c>
      <c r="BJ27" s="29">
        <f t="shared" si="48"/>
        <v>0</v>
      </c>
      <c r="BK27" s="29">
        <f t="shared" si="48"/>
        <v>1.5599999999999999E-2</v>
      </c>
      <c r="BL27" s="29">
        <f t="shared" si="48"/>
        <v>-1.2200000000000001E-2</v>
      </c>
      <c r="BM27" s="29">
        <f t="shared" si="48"/>
        <v>-3.9300000000000002E-2</v>
      </c>
      <c r="BN27" s="29">
        <f t="shared" si="4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W27" si="49">SUM( -CS4, -CS11, -CS17,CS23, -CS24, -CS25, -CS26)</f>
        <v>4.8000000000000004E-3</v>
      </c>
      <c r="CT27" s="29">
        <f t="shared" si="49"/>
        <v>0</v>
      </c>
      <c r="CU27" s="29">
        <f t="shared" si="49"/>
        <v>0</v>
      </c>
      <c r="CV27" s="29">
        <f t="shared" si="49"/>
        <v>-4.1000000000000003E-3</v>
      </c>
      <c r="CW27" s="29">
        <f t="shared" si="49"/>
        <v>-6.5000000000000006E-3</v>
      </c>
      <c r="CX27" s="29">
        <f t="shared" si="49"/>
        <v>2.8000000000000001E-2</v>
      </c>
      <c r="CY27" s="29">
        <f t="shared" si="49"/>
        <v>8.3000000000000001E-3</v>
      </c>
      <c r="CZ27" s="29">
        <f t="shared" si="49"/>
        <v>1.4899999999999997E-2</v>
      </c>
      <c r="DA27" s="29">
        <f t="shared" si="49"/>
        <v>0</v>
      </c>
      <c r="DB27" s="29">
        <f t="shared" si="49"/>
        <v>0</v>
      </c>
      <c r="DC27" s="29">
        <f t="shared" si="49"/>
        <v>-3.5000000000000001E-3</v>
      </c>
      <c r="DD27" s="29">
        <f t="shared" si="49"/>
        <v>-3.5700000000000003E-2</v>
      </c>
      <c r="DE27" s="29">
        <f t="shared" si="49"/>
        <v>-1.1600000000000001E-2</v>
      </c>
      <c r="DF27" s="29">
        <f t="shared" si="49"/>
        <v>1.8800000000000001E-2</v>
      </c>
      <c r="DG27" s="29">
        <f t="shared" si="49"/>
        <v>-1.9199999999999998E-2</v>
      </c>
      <c r="DH27" s="29">
        <f t="shared" si="49"/>
        <v>0</v>
      </c>
      <c r="DI27" s="29">
        <f t="shared" si="49"/>
        <v>0</v>
      </c>
      <c r="DJ27" s="29">
        <f t="shared" si="49"/>
        <v>5.0000000000000001E-3</v>
      </c>
      <c r="DK27" s="29">
        <f t="shared" si="49"/>
        <v>-4.3E-3</v>
      </c>
      <c r="DL27" s="29">
        <f t="shared" si="49"/>
        <v>5.6000000000000008E-3</v>
      </c>
      <c r="DM27" s="29">
        <f t="shared" si="49"/>
        <v>1.7500000000000002E-2</v>
      </c>
      <c r="DN27" s="29">
        <f t="shared" si="49"/>
        <v>-1.6400000000000001E-2</v>
      </c>
      <c r="DO27" s="29">
        <f t="shared" si="49"/>
        <v>0</v>
      </c>
      <c r="DP27" s="29">
        <f t="shared" si="49"/>
        <v>0</v>
      </c>
      <c r="DQ27" s="29">
        <f t="shared" si="49"/>
        <v>-1.2100000000000003E-2</v>
      </c>
      <c r="DR27" s="29">
        <f t="shared" si="49"/>
        <v>-2.0199999999999999E-2</v>
      </c>
      <c r="DS27" s="29">
        <f t="shared" si="49"/>
        <v>2.0999999999999999E-3</v>
      </c>
      <c r="DT27" s="29">
        <f t="shared" si="49"/>
        <v>4.2599999999999999E-2</v>
      </c>
      <c r="DU27" s="29">
        <f t="shared" si="49"/>
        <v>0</v>
      </c>
      <c r="DV27" s="29">
        <f t="shared" si="49"/>
        <v>0</v>
      </c>
      <c r="DW27" s="29">
        <f t="shared" si="49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GR27" si="50">SUM( -FN4, -FN11, -FN17,FN23, -FN24, -FN25, -FN26)</f>
        <v>1.5300000000000001E-2</v>
      </c>
      <c r="FO27" s="29">
        <f t="shared" si="50"/>
        <v>0</v>
      </c>
      <c r="FP27" s="29">
        <f t="shared" si="50"/>
        <v>0</v>
      </c>
      <c r="FQ27" s="29">
        <f t="shared" si="50"/>
        <v>-2.0999999999999999E-3</v>
      </c>
      <c r="FR27" s="29">
        <f t="shared" si="50"/>
        <v>-2.64E-2</v>
      </c>
      <c r="FS27" s="29">
        <f t="shared" si="50"/>
        <v>1.2500000000000001E-2</v>
      </c>
      <c r="FT27" s="29">
        <f t="shared" si="50"/>
        <v>-2.4899999999999999E-2</v>
      </c>
      <c r="FU27" s="29">
        <f t="shared" si="50"/>
        <v>6.5999999999999991E-3</v>
      </c>
      <c r="FV27" s="29">
        <f t="shared" si="50"/>
        <v>0</v>
      </c>
      <c r="FW27" s="29">
        <f t="shared" si="50"/>
        <v>0</v>
      </c>
      <c r="FX27" s="29">
        <f t="shared" si="50"/>
        <v>-3.9900000000000005E-2</v>
      </c>
      <c r="FY27" s="29">
        <f t="shared" si="50"/>
        <v>1.5299999999999999E-2</v>
      </c>
      <c r="FZ27" s="29">
        <f t="shared" si="50"/>
        <v>-1.8999999999999991E-3</v>
      </c>
      <c r="GA27" s="29">
        <f t="shared" si="50"/>
        <v>2.4E-2</v>
      </c>
      <c r="GB27" s="29">
        <f t="shared" si="50"/>
        <v>-1.8999999999999998E-3</v>
      </c>
      <c r="GC27" s="29">
        <f t="shared" si="50"/>
        <v>0</v>
      </c>
      <c r="GD27" s="29">
        <f t="shared" si="50"/>
        <v>0</v>
      </c>
      <c r="GE27" s="29">
        <f t="shared" si="50"/>
        <v>5.1000000000000004E-3</v>
      </c>
      <c r="GF27" s="29">
        <f t="shared" si="50"/>
        <v>1.2799999999999999E-2</v>
      </c>
      <c r="GG27" s="29">
        <f t="shared" si="50"/>
        <v>3.2499999999999994E-2</v>
      </c>
      <c r="GH27" s="29">
        <f t="shared" si="50"/>
        <v>1.9200000000000002E-2</v>
      </c>
      <c r="GI27" s="29">
        <f t="shared" si="50"/>
        <v>-1.1600000000000003E-2</v>
      </c>
      <c r="GJ27" s="29">
        <f t="shared" si="50"/>
        <v>0</v>
      </c>
      <c r="GK27" s="29">
        <f t="shared" si="50"/>
        <v>0</v>
      </c>
      <c r="GL27" s="29">
        <f t="shared" si="50"/>
        <v>-6.0000000000000001E-3</v>
      </c>
      <c r="GM27" s="29">
        <f t="shared" si="50"/>
        <v>-1.2099999999999998E-2</v>
      </c>
      <c r="GN27" s="29">
        <f t="shared" si="50"/>
        <v>1.9900000000000001E-2</v>
      </c>
      <c r="GO27" s="29">
        <f t="shared" si="50"/>
        <v>1.37E-2</v>
      </c>
      <c r="GP27" s="29">
        <f t="shared" si="50"/>
        <v>-9.2999999999999992E-3</v>
      </c>
      <c r="GQ27" s="29">
        <f t="shared" si="50"/>
        <v>0</v>
      </c>
      <c r="GR27" s="29">
        <f t="shared" si="50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G27" s="280" t="s">
        <v>62</v>
      </c>
      <c r="IH27" s="28" t="s">
        <v>62</v>
      </c>
      <c r="II27" s="28" t="s">
        <v>62</v>
      </c>
      <c r="IJ27" s="27" t="s">
        <v>61</v>
      </c>
      <c r="IK27" s="28" t="s">
        <v>62</v>
      </c>
      <c r="IL27" s="29">
        <f t="shared" ref="IL27:JP27" si="51">SUM( -IL4, -IL11, -IL17,IL23, -IL24, -IL25, -IL26)</f>
        <v>-3.5500000000000004E-2</v>
      </c>
      <c r="IM27" s="29">
        <f t="shared" si="51"/>
        <v>1.61E-2</v>
      </c>
      <c r="IN27" s="29">
        <f t="shared" si="51"/>
        <v>-1.18E-2</v>
      </c>
      <c r="IO27" s="29">
        <f t="shared" si="51"/>
        <v>1.9999999999999977E-4</v>
      </c>
      <c r="IP27" s="29">
        <f t="shared" si="51"/>
        <v>8.3000000000000001E-3</v>
      </c>
      <c r="IQ27" s="29">
        <f t="shared" si="51"/>
        <v>0</v>
      </c>
      <c r="IR27" s="29">
        <f t="shared" si="51"/>
        <v>0</v>
      </c>
      <c r="IS27" s="29">
        <f t="shared" si="51"/>
        <v>-8.8999999999999999E-3</v>
      </c>
      <c r="IT27" s="29">
        <f t="shared" si="51"/>
        <v>-9.0000000000000011E-3</v>
      </c>
      <c r="IU27" s="29">
        <f t="shared" si="51"/>
        <v>-3.6299999999999999E-2</v>
      </c>
      <c r="IV27" s="29">
        <f t="shared" si="51"/>
        <v>2.0899999999999998E-2</v>
      </c>
      <c r="IW27" s="29">
        <f t="shared" si="51"/>
        <v>-1.4E-2</v>
      </c>
      <c r="IX27" s="29">
        <f t="shared" si="51"/>
        <v>0</v>
      </c>
      <c r="IY27" s="29">
        <f t="shared" si="51"/>
        <v>0</v>
      </c>
      <c r="IZ27" s="29">
        <f t="shared" si="51"/>
        <v>-1.15E-2</v>
      </c>
      <c r="JA27" s="29">
        <f t="shared" si="51"/>
        <v>-2.1100000000000001E-2</v>
      </c>
      <c r="JB27" s="29">
        <f t="shared" si="51"/>
        <v>-1.7399999999999999E-2</v>
      </c>
      <c r="JC27" s="29">
        <f t="shared" si="51"/>
        <v>-1.24E-2</v>
      </c>
      <c r="JD27" s="29">
        <f t="shared" si="51"/>
        <v>5.0000000000000001E-3</v>
      </c>
      <c r="JE27" s="29">
        <f t="shared" si="51"/>
        <v>0</v>
      </c>
      <c r="JF27" s="29">
        <f t="shared" si="51"/>
        <v>0</v>
      </c>
      <c r="JG27" s="29">
        <f t="shared" si="51"/>
        <v>-9.9999999999999985E-3</v>
      </c>
      <c r="JH27" s="29">
        <f t="shared" si="51"/>
        <v>-1.1900000000000001E-2</v>
      </c>
      <c r="JI27" s="29">
        <f t="shared" si="51"/>
        <v>3.7199999999999997E-2</v>
      </c>
      <c r="JJ27" s="29">
        <f t="shared" si="51"/>
        <v>-8.3000000000000001E-3</v>
      </c>
      <c r="JK27" s="29">
        <f t="shared" si="51"/>
        <v>-8.8000000000000005E-3</v>
      </c>
      <c r="JL27" s="29">
        <f t="shared" si="51"/>
        <v>0</v>
      </c>
      <c r="JM27" s="29">
        <f t="shared" si="51"/>
        <v>0</v>
      </c>
      <c r="JN27" s="29">
        <f t="shared" si="51"/>
        <v>-8.6999999999999994E-3</v>
      </c>
      <c r="JO27" s="29">
        <f t="shared" si="51"/>
        <v>-1.3599999999999999E-2</v>
      </c>
      <c r="JP27" s="29">
        <f t="shared" si="51"/>
        <v>0</v>
      </c>
      <c r="JQ27" s="26">
        <f t="shared" si="9"/>
        <v>-3.6299999999999999E-2</v>
      </c>
      <c r="JR27" s="26">
        <f t="shared" si="10"/>
        <v>-4.8870967741935474E-3</v>
      </c>
      <c r="JS27" s="26">
        <f t="shared" si="11"/>
        <v>3.7199999999999997E-2</v>
      </c>
      <c r="KX27" s="280" t="s">
        <v>62</v>
      </c>
      <c r="KY27" s="28" t="s">
        <v>62</v>
      </c>
      <c r="KZ27" s="28" t="s">
        <v>62</v>
      </c>
      <c r="LA27" s="28" t="s">
        <v>62</v>
      </c>
      <c r="LB27" s="27" t="s">
        <v>61</v>
      </c>
      <c r="LC27" s="28" t="s">
        <v>62</v>
      </c>
      <c r="LD27" s="29">
        <f t="shared" ref="LD27:MH27" si="52">SUM( -LD4, -LD11, -LD17,LD23, -LD24, -LD25, -LD26)</f>
        <v>2.6200000000000001E-2</v>
      </c>
      <c r="LE27" s="29">
        <f t="shared" si="52"/>
        <v>-5.0000000000000012E-4</v>
      </c>
      <c r="LF27" s="29">
        <f t="shared" si="52"/>
        <v>-8.1000000000000013E-3</v>
      </c>
      <c r="LG27" s="29">
        <f t="shared" si="52"/>
        <v>0</v>
      </c>
      <c r="LH27" s="29">
        <f t="shared" si="52"/>
        <v>0</v>
      </c>
      <c r="LI27" s="29">
        <f t="shared" si="52"/>
        <v>5.1999999999999998E-3</v>
      </c>
      <c r="LJ27" s="29">
        <f t="shared" si="52"/>
        <v>-1.26E-2</v>
      </c>
      <c r="LK27" s="29">
        <f t="shared" si="52"/>
        <v>2.4000000000000002E-3</v>
      </c>
      <c r="LL27" s="29">
        <f t="shared" si="52"/>
        <v>2.8799999999999999E-2</v>
      </c>
      <c r="LM27" s="29">
        <f t="shared" si="52"/>
        <v>2.1499999999999998E-2</v>
      </c>
      <c r="LN27" s="29">
        <f t="shared" si="52"/>
        <v>0</v>
      </c>
      <c r="LO27" s="29">
        <f t="shared" si="52"/>
        <v>0</v>
      </c>
      <c r="LP27" s="29">
        <f t="shared" si="52"/>
        <v>5.0199999999999995E-2</v>
      </c>
      <c r="LQ27" s="29">
        <f t="shared" si="52"/>
        <v>-1.1099999999999999E-2</v>
      </c>
      <c r="LR27" s="29">
        <f t="shared" si="52"/>
        <v>6.9999999999999993E-3</v>
      </c>
      <c r="LS27" s="29">
        <f t="shared" si="52"/>
        <v>1.14E-2</v>
      </c>
      <c r="LT27" s="29">
        <f t="shared" si="52"/>
        <v>6.7000000000000002E-3</v>
      </c>
      <c r="LU27" s="29">
        <f t="shared" si="52"/>
        <v>0</v>
      </c>
      <c r="LV27" s="29">
        <f t="shared" si="52"/>
        <v>0</v>
      </c>
      <c r="LW27" s="29">
        <f t="shared" si="52"/>
        <v>2.4999999999999992E-3</v>
      </c>
      <c r="LX27" s="29">
        <f t="shared" si="52"/>
        <v>-6.2999999999999992E-3</v>
      </c>
      <c r="LY27" s="29">
        <f t="shared" si="52"/>
        <v>1.5100000000000002E-2</v>
      </c>
      <c r="LZ27" s="29">
        <f t="shared" si="52"/>
        <v>2.93E-2</v>
      </c>
      <c r="MA27" s="29">
        <f t="shared" si="52"/>
        <v>-1.03E-2</v>
      </c>
      <c r="MB27" s="29">
        <f t="shared" si="52"/>
        <v>0</v>
      </c>
      <c r="MC27" s="29">
        <f t="shared" si="52"/>
        <v>0</v>
      </c>
      <c r="MD27" s="29">
        <f t="shared" si="52"/>
        <v>-5.2999999999999992E-3</v>
      </c>
      <c r="ME27" s="29">
        <f t="shared" si="52"/>
        <v>-1.9700000000000002E-2</v>
      </c>
      <c r="MF27" s="29">
        <f t="shared" si="52"/>
        <v>0.01</v>
      </c>
      <c r="MG27" s="29">
        <f t="shared" si="52"/>
        <v>2E-3</v>
      </c>
      <c r="MH27" s="29">
        <f t="shared" si="52"/>
        <v>2.2800000000000001E-2</v>
      </c>
      <c r="MI27" s="26">
        <f t="shared" si="12"/>
        <v>-1.9700000000000002E-2</v>
      </c>
      <c r="MJ27" s="26">
        <f t="shared" si="13"/>
        <v>5.3935483870967745E-3</v>
      </c>
      <c r="MK27" s="26">
        <f t="shared" si="14"/>
        <v>5.0199999999999995E-2</v>
      </c>
      <c r="NF27" s="280" t="s">
        <v>62</v>
      </c>
      <c r="NG27" s="28" t="s">
        <v>62</v>
      </c>
      <c r="NH27" s="28" t="s">
        <v>62</v>
      </c>
      <c r="NI27" s="28" t="s">
        <v>62</v>
      </c>
      <c r="NJ27" s="28" t="s">
        <v>62</v>
      </c>
      <c r="NK27" s="27" t="s">
        <v>61</v>
      </c>
      <c r="NL27" s="526">
        <v>-7.4999999999999997E-3</v>
      </c>
      <c r="NM27" s="29">
        <f t="shared" ref="NM27:OQ27" si="53">SUM( -NM4, -NM11, -NM17,NM23, -NM24, -NM25, -NM26)</f>
        <v>0</v>
      </c>
      <c r="NN27" s="29">
        <f t="shared" si="53"/>
        <v>0</v>
      </c>
      <c r="NO27" s="29">
        <f t="shared" si="53"/>
        <v>2.3900000000000005E-2</v>
      </c>
      <c r="NP27" s="29">
        <f t="shared" si="53"/>
        <v>-9.4000000000000004E-3</v>
      </c>
      <c r="NQ27" s="29">
        <f t="shared" si="53"/>
        <v>-7.6000000000000009E-3</v>
      </c>
      <c r="NR27" s="29">
        <f t="shared" si="53"/>
        <v>1.0199999999999999E-2</v>
      </c>
      <c r="NS27" s="29">
        <f t="shared" si="53"/>
        <v>-2.9000000000000002E-3</v>
      </c>
      <c r="NT27" s="29">
        <f t="shared" si="53"/>
        <v>0</v>
      </c>
      <c r="NU27" s="29">
        <f t="shared" si="53"/>
        <v>0</v>
      </c>
      <c r="NV27" s="29">
        <f t="shared" si="53"/>
        <v>4.8000000000000004E-3</v>
      </c>
      <c r="NW27" s="29">
        <f t="shared" si="53"/>
        <v>-1.6399999999999998E-2</v>
      </c>
      <c r="NX27" s="29">
        <f t="shared" si="53"/>
        <v>-6.3E-3</v>
      </c>
      <c r="NY27" s="29">
        <f t="shared" si="53"/>
        <v>1.2199999999999999E-2</v>
      </c>
      <c r="NZ27" s="29">
        <f t="shared" si="53"/>
        <v>3.3000000000000017E-3</v>
      </c>
      <c r="OA27" s="29">
        <f t="shared" si="53"/>
        <v>0</v>
      </c>
      <c r="OB27" s="29">
        <f t="shared" si="53"/>
        <v>0</v>
      </c>
      <c r="OC27" s="29">
        <f t="shared" si="53"/>
        <v>3.2000000000000006E-3</v>
      </c>
      <c r="OD27" s="29">
        <f t="shared" si="53"/>
        <v>-1.78E-2</v>
      </c>
      <c r="OE27" s="29">
        <f t="shared" si="53"/>
        <v>2.07E-2</v>
      </c>
      <c r="OF27" s="29">
        <f t="shared" si="53"/>
        <v>4.99E-2</v>
      </c>
      <c r="OG27" s="29">
        <f t="shared" si="53"/>
        <v>2.86E-2</v>
      </c>
      <c r="OH27" s="29">
        <f t="shared" si="53"/>
        <v>0</v>
      </c>
      <c r="OI27" s="29">
        <f t="shared" si="53"/>
        <v>0</v>
      </c>
      <c r="OJ27" s="29">
        <f t="shared" si="53"/>
        <v>1.4899999999999998E-2</v>
      </c>
      <c r="OK27" s="29">
        <f t="shared" si="53"/>
        <v>-2.7300000000000001E-2</v>
      </c>
      <c r="OL27" s="29">
        <f t="shared" si="53"/>
        <v>-2.7300000000000001E-2</v>
      </c>
      <c r="OM27" s="29">
        <f t="shared" si="53"/>
        <v>3.0999999999999999E-3</v>
      </c>
      <c r="ON27" s="29">
        <f t="shared" si="53"/>
        <v>-2.3000000000000004E-3</v>
      </c>
      <c r="OO27" s="29">
        <f t="shared" si="53"/>
        <v>0</v>
      </c>
      <c r="OP27" s="29">
        <f t="shared" si="53"/>
        <v>0</v>
      </c>
      <c r="OQ27" s="29">
        <f t="shared" si="53"/>
        <v>0</v>
      </c>
      <c r="OR27" s="26">
        <f t="shared" si="15"/>
        <v>-2.7300000000000001E-2</v>
      </c>
      <c r="OS27" s="26">
        <f t="shared" si="16"/>
        <v>1.8548387096774188E-3</v>
      </c>
      <c r="OT27" s="26">
        <f t="shared" si="17"/>
        <v>4.99E-2</v>
      </c>
      <c r="PG27" s="280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526"/>
      <c r="PM27" s="27" t="s">
        <v>61</v>
      </c>
      <c r="PN27" s="713">
        <v>-7.4999999999999997E-3</v>
      </c>
      <c r="PO27" s="29">
        <f t="shared" ref="PO27:QS27" si="54">SUM( -PO4, -PO11, -PO17,PO23, -PO24, -PO25, -PO26)</f>
        <v>-4.8700000000000007E-2</v>
      </c>
      <c r="PP27" s="29">
        <f t="shared" si="54"/>
        <v>3.5000000000000005E-3</v>
      </c>
      <c r="PQ27" s="29">
        <f t="shared" si="54"/>
        <v>-1.38E-2</v>
      </c>
      <c r="PR27" s="29">
        <f t="shared" si="54"/>
        <v>1.3000000000000001E-2</v>
      </c>
      <c r="PS27" s="29">
        <f t="shared" si="54"/>
        <v>-1.7899999999999999E-2</v>
      </c>
      <c r="PT27" s="29">
        <f t="shared" si="54"/>
        <v>0</v>
      </c>
      <c r="PU27" s="29">
        <f t="shared" si="54"/>
        <v>0</v>
      </c>
      <c r="PV27" s="29">
        <f t="shared" si="54"/>
        <v>-5.3000000000000009E-3</v>
      </c>
      <c r="PW27" s="29">
        <f t="shared" si="54"/>
        <v>0</v>
      </c>
      <c r="PX27" s="29">
        <f t="shared" si="54"/>
        <v>0</v>
      </c>
      <c r="PY27" s="29">
        <f t="shared" si="54"/>
        <v>0</v>
      </c>
      <c r="PZ27" s="29">
        <f t="shared" si="54"/>
        <v>0</v>
      </c>
      <c r="QA27" s="29">
        <f t="shared" si="54"/>
        <v>0</v>
      </c>
      <c r="QB27" s="29">
        <f t="shared" si="54"/>
        <v>0</v>
      </c>
      <c r="QC27" s="29">
        <f t="shared" si="54"/>
        <v>0</v>
      </c>
      <c r="QD27" s="29">
        <f t="shared" si="54"/>
        <v>0</v>
      </c>
      <c r="QE27" s="29">
        <f t="shared" si="54"/>
        <v>0</v>
      </c>
      <c r="QF27" s="29">
        <f t="shared" si="54"/>
        <v>0</v>
      </c>
      <c r="QG27" s="29">
        <f t="shared" si="54"/>
        <v>0</v>
      </c>
      <c r="QH27" s="29">
        <f t="shared" si="54"/>
        <v>0</v>
      </c>
      <c r="QI27" s="29">
        <f t="shared" si="54"/>
        <v>0</v>
      </c>
      <c r="QJ27" s="29">
        <f t="shared" si="54"/>
        <v>0</v>
      </c>
      <c r="QK27" s="29">
        <f t="shared" si="54"/>
        <v>0</v>
      </c>
      <c r="QL27" s="29">
        <f t="shared" si="54"/>
        <v>0</v>
      </c>
      <c r="QM27" s="29">
        <f t="shared" si="54"/>
        <v>0</v>
      </c>
      <c r="QN27" s="29">
        <f t="shared" si="54"/>
        <v>0</v>
      </c>
      <c r="QO27" s="29">
        <f t="shared" si="54"/>
        <v>0</v>
      </c>
      <c r="QP27" s="29">
        <f t="shared" si="54"/>
        <v>0</v>
      </c>
      <c r="QQ27" s="29">
        <f t="shared" si="54"/>
        <v>0</v>
      </c>
      <c r="QR27" s="29">
        <f t="shared" si="54"/>
        <v>0</v>
      </c>
      <c r="QS27" s="29">
        <f t="shared" si="54"/>
        <v>0</v>
      </c>
      <c r="QT27" s="26">
        <f t="shared" si="18"/>
        <v>-4.8700000000000007E-2</v>
      </c>
      <c r="QU27" s="26">
        <f t="shared" si="19"/>
        <v>-2.232258064516129E-3</v>
      </c>
      <c r="QV27" s="26">
        <f t="shared" si="20"/>
        <v>1.3000000000000001E-2</v>
      </c>
    </row>
    <row r="28" spans="21:464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G28" s="54">
        <v>77.016999999999996</v>
      </c>
      <c r="IH28" s="54">
        <v>78.909000000000006</v>
      </c>
      <c r="II28" s="54">
        <v>78.972999999999999</v>
      </c>
      <c r="IJ28" s="4" t="s">
        <v>63</v>
      </c>
      <c r="IK28" s="54">
        <v>79.09</v>
      </c>
      <c r="IL28" s="6">
        <v>7.4999999999999997E-3</v>
      </c>
      <c r="IM28" s="6">
        <v>-6.0000000000000001E-3</v>
      </c>
      <c r="IN28" s="6">
        <v>7.3000000000000001E-3</v>
      </c>
      <c r="IO28" s="6">
        <v>1.6000000000000001E-3</v>
      </c>
      <c r="IP28" s="6">
        <v>-5.9999999999999995E-4</v>
      </c>
      <c r="IQ28" s="6"/>
      <c r="IR28" s="6"/>
      <c r="IS28" s="6">
        <v>1.5E-3</v>
      </c>
      <c r="IT28" s="6">
        <v>-3.0000000000000001E-3</v>
      </c>
      <c r="IU28" s="6">
        <v>5.1000000000000004E-3</v>
      </c>
      <c r="IV28" s="6">
        <v>-8.0000000000000004E-4</v>
      </c>
      <c r="IW28" s="6">
        <v>1.04E-2</v>
      </c>
      <c r="IX28" s="6"/>
      <c r="IY28" s="6"/>
      <c r="IZ28" s="6">
        <v>5.0000000000000001E-4</v>
      </c>
      <c r="JA28" s="6">
        <v>1E-4</v>
      </c>
      <c r="JB28" s="6">
        <v>1E-3</v>
      </c>
      <c r="JC28" s="6">
        <v>-4.7999999999999996E-3</v>
      </c>
      <c r="JD28" s="6">
        <v>-1E-4</v>
      </c>
      <c r="JE28" s="6"/>
      <c r="JF28" s="6"/>
      <c r="JG28" s="6">
        <v>-1.8E-3</v>
      </c>
      <c r="JH28" s="6">
        <v>-5.1000000000000004E-3</v>
      </c>
      <c r="JI28" s="6">
        <v>-1.0500000000000001E-2</v>
      </c>
      <c r="JJ28" s="6">
        <v>-3.5000000000000001E-3</v>
      </c>
      <c r="JK28" s="6">
        <v>4.3E-3</v>
      </c>
      <c r="JL28" s="6"/>
      <c r="JM28" s="6"/>
      <c r="JN28" s="6">
        <v>3.5999999999999999E-3</v>
      </c>
      <c r="JO28" s="6">
        <v>-2.5999999999999999E-3</v>
      </c>
      <c r="JP28" s="6"/>
      <c r="JQ28" s="30">
        <f t="shared" si="9"/>
        <v>-1.0500000000000001E-2</v>
      </c>
      <c r="JR28" s="30">
        <f t="shared" si="10"/>
        <v>1.8636363636363642E-4</v>
      </c>
      <c r="JS28" s="30">
        <f t="shared" si="11"/>
        <v>1.04E-2</v>
      </c>
      <c r="KX28" s="54">
        <v>77.016999999999996</v>
      </c>
      <c r="KY28" s="54">
        <v>78.909000000000006</v>
      </c>
      <c r="KZ28" s="54">
        <v>78.972999999999999</v>
      </c>
      <c r="LA28" s="54">
        <v>79.09</v>
      </c>
      <c r="LB28" s="4" t="s">
        <v>63</v>
      </c>
      <c r="LC28" s="54">
        <v>78.459999999999994</v>
      </c>
      <c r="LD28" s="6">
        <v>-4.1999999999999997E-3</v>
      </c>
      <c r="LE28" s="6">
        <v>-8.0000000000000004E-4</v>
      </c>
      <c r="LF28" s="6">
        <v>1E-4</v>
      </c>
      <c r="LG28" s="6"/>
      <c r="LH28" s="6"/>
      <c r="LI28" s="6">
        <v>-5.5999999999999999E-3</v>
      </c>
      <c r="LJ28" s="6">
        <v>-2.2000000000000001E-3</v>
      </c>
      <c r="LK28" s="6">
        <v>-4.5999999999999999E-3</v>
      </c>
      <c r="LL28" s="6">
        <v>-3.0999999999999999E-3</v>
      </c>
      <c r="LM28" s="6">
        <v>3.8E-3</v>
      </c>
      <c r="LN28" s="6"/>
      <c r="LO28" s="6"/>
      <c r="LP28" s="6">
        <v>-1.35E-2</v>
      </c>
      <c r="LQ28" s="6">
        <v>2.8E-3</v>
      </c>
      <c r="LR28" s="6">
        <v>-2.5999999999999999E-3</v>
      </c>
      <c r="LS28" s="6">
        <v>-2.8E-3</v>
      </c>
      <c r="LT28" s="6">
        <v>-1.5E-3</v>
      </c>
      <c r="LU28" s="6"/>
      <c r="LV28" s="6"/>
      <c r="LW28" s="6">
        <v>5.4999999999999997E-3</v>
      </c>
      <c r="LX28" s="6">
        <v>8.0000000000000004E-4</v>
      </c>
      <c r="LY28" s="6">
        <v>-1.2999999999999999E-3</v>
      </c>
      <c r="LZ28" s="6">
        <v>-4.4999999999999997E-3</v>
      </c>
      <c r="MA28" s="6">
        <v>1.4E-3</v>
      </c>
      <c r="MB28" s="6"/>
      <c r="MC28" s="6"/>
      <c r="MD28" s="6">
        <v>8.0000000000000004E-4</v>
      </c>
      <c r="ME28" s="6">
        <v>-2.0000000000000001E-4</v>
      </c>
      <c r="MF28" s="6">
        <v>1.5E-3</v>
      </c>
      <c r="MG28" s="6">
        <v>-4.0000000000000002E-4</v>
      </c>
      <c r="MH28" s="6">
        <v>-8.0999999999999996E-3</v>
      </c>
      <c r="MI28" s="30">
        <f t="shared" si="12"/>
        <v>-1.35E-2</v>
      </c>
      <c r="MJ28" s="30">
        <f t="shared" si="13"/>
        <v>-1.6826086956521736E-3</v>
      </c>
      <c r="MK28" s="30">
        <f t="shared" si="14"/>
        <v>5.4999999999999997E-3</v>
      </c>
      <c r="NE28" t="s">
        <v>62</v>
      </c>
      <c r="NF28" s="54">
        <v>77.016999999999996</v>
      </c>
      <c r="NG28" s="54">
        <v>78.909000000000006</v>
      </c>
      <c r="NH28" s="54">
        <v>78.972999999999999</v>
      </c>
      <c r="NI28" s="54">
        <v>79.09</v>
      </c>
      <c r="NJ28" s="54">
        <v>78.459999999999994</v>
      </c>
      <c r="NK28" s="4" t="s">
        <v>63</v>
      </c>
      <c r="NL28" s="54">
        <v>75.061000000000007</v>
      </c>
      <c r="NM28" s="6"/>
      <c r="NN28" s="6"/>
      <c r="NO28" s="6">
        <v>4.0000000000000001E-3</v>
      </c>
      <c r="NP28" s="6">
        <v>3.2000000000000002E-3</v>
      </c>
      <c r="NQ28" s="6">
        <v>-2.9999999999999997E-4</v>
      </c>
      <c r="NR28" s="6">
        <v>6.9999999999999999E-4</v>
      </c>
      <c r="NS28" s="6">
        <v>1.5E-3</v>
      </c>
      <c r="NT28" s="6"/>
      <c r="NU28" s="6"/>
      <c r="NV28" s="6">
        <v>-2.8E-3</v>
      </c>
      <c r="NW28" s="6">
        <v>8.9999999999999998E-4</v>
      </c>
      <c r="NX28" s="6">
        <v>-4.8999999999999998E-3</v>
      </c>
      <c r="NY28" s="6">
        <v>-2.7000000000000001E-3</v>
      </c>
      <c r="NZ28" s="6">
        <v>-4.4000000000000003E-3</v>
      </c>
      <c r="OA28" s="6"/>
      <c r="OB28" s="6"/>
      <c r="OC28" s="6">
        <v>-2.5999999999999999E-3</v>
      </c>
      <c r="OD28" s="6">
        <v>2.5999999999999999E-3</v>
      </c>
      <c r="OE28" s="6">
        <v>-2E-3</v>
      </c>
      <c r="OF28" s="6">
        <v>-1.6000000000000001E-3</v>
      </c>
      <c r="OG28" s="6">
        <v>1.8E-3</v>
      </c>
      <c r="OH28" s="6"/>
      <c r="OI28" s="6"/>
      <c r="OJ28" s="6">
        <v>5.1999999999999998E-3</v>
      </c>
      <c r="OK28" s="6">
        <v>-6.9999999999999999E-4</v>
      </c>
      <c r="OL28" s="6">
        <v>9.7999999999999997E-3</v>
      </c>
      <c r="OM28" s="6">
        <v>3.3E-3</v>
      </c>
      <c r="ON28" s="6">
        <v>1.6999999999999999E-3</v>
      </c>
      <c r="OO28" s="6"/>
      <c r="OP28" s="6"/>
      <c r="OQ28" s="6"/>
      <c r="OR28" s="30">
        <f t="shared" si="15"/>
        <v>-4.8999999999999998E-3</v>
      </c>
      <c r="OS28" s="30">
        <f t="shared" si="16"/>
        <v>6.3499999999999993E-4</v>
      </c>
      <c r="OT28" s="30">
        <f t="shared" si="17"/>
        <v>9.7999999999999997E-3</v>
      </c>
      <c r="PG28" s="54">
        <v>77.016999999999996</v>
      </c>
      <c r="PH28" s="54">
        <v>78.909000000000006</v>
      </c>
      <c r="PI28" s="54">
        <v>78.972999999999999</v>
      </c>
      <c r="PJ28" s="54">
        <v>79.09</v>
      </c>
      <c r="PK28" s="54">
        <v>78.459999999999994</v>
      </c>
      <c r="PL28" s="54">
        <v>75.061000000000007</v>
      </c>
      <c r="PM28" s="4" t="s">
        <v>63</v>
      </c>
      <c r="PN28" s="54">
        <v>75.653999999999996</v>
      </c>
      <c r="PO28" s="6">
        <v>-1.9E-3</v>
      </c>
      <c r="PP28" s="6">
        <v>-6.9999999999999999E-4</v>
      </c>
      <c r="PQ28" s="6">
        <v>4.7999999999999996E-3</v>
      </c>
      <c r="PR28" s="6">
        <v>-1E-3</v>
      </c>
      <c r="PS28" s="6">
        <v>2.0000000000000001E-4</v>
      </c>
      <c r="PT28" s="6"/>
      <c r="PU28" s="6"/>
      <c r="PV28" s="748">
        <v>2.0999999999999999E-3</v>
      </c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30">
        <f t="shared" si="18"/>
        <v>-1.9E-3</v>
      </c>
      <c r="QU28" s="30">
        <f t="shared" si="19"/>
        <v>5.8333333333333327E-4</v>
      </c>
      <c r="QV28" s="30">
        <f t="shared" si="20"/>
        <v>4.7999999999999996E-3</v>
      </c>
    </row>
    <row r="29" spans="21:464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G29" s="54">
        <v>1.0446200000000001</v>
      </c>
      <c r="IH29" s="54">
        <v>1.0498700000000001</v>
      </c>
      <c r="II29" s="54">
        <v>1.04128</v>
      </c>
      <c r="IJ29" s="4" t="s">
        <v>64</v>
      </c>
      <c r="IK29" s="54">
        <v>1.0431999999999999</v>
      </c>
      <c r="IL29" s="6">
        <v>2.8999999999999998E-3</v>
      </c>
      <c r="IM29" s="6">
        <v>1.4E-3</v>
      </c>
      <c r="IN29" s="6">
        <v>2.8E-3</v>
      </c>
      <c r="IO29" s="6">
        <v>4.3E-3</v>
      </c>
      <c r="IP29" s="6">
        <v>2.0999999999999999E-3</v>
      </c>
      <c r="IQ29" s="6"/>
      <c r="IR29" s="6"/>
      <c r="IS29" s="6">
        <v>1.9E-3</v>
      </c>
      <c r="IT29" s="6">
        <v>-2.9999999999999997E-4</v>
      </c>
      <c r="IU29" s="6">
        <v>4.1999999999999997E-3</v>
      </c>
      <c r="IV29" s="6">
        <v>-4.0000000000000002E-4</v>
      </c>
      <c r="IW29" s="6">
        <v>2.0999999999999999E-3</v>
      </c>
      <c r="IX29" s="6"/>
      <c r="IY29" s="6"/>
      <c r="IZ29" s="6">
        <v>5.9999999999999995E-4</v>
      </c>
      <c r="JA29" s="6">
        <v>5.0000000000000001E-4</v>
      </c>
      <c r="JB29" s="6">
        <v>6.3E-3</v>
      </c>
      <c r="JC29" s="6">
        <v>2.7000000000000001E-3</v>
      </c>
      <c r="JD29" s="6">
        <v>-1E-3</v>
      </c>
      <c r="JE29" s="6"/>
      <c r="JF29" s="6"/>
      <c r="JG29" s="6">
        <v>1E-4</v>
      </c>
      <c r="JH29" s="6">
        <v>-1E-3</v>
      </c>
      <c r="JI29" s="6">
        <v>-2.3E-3</v>
      </c>
      <c r="JJ29" s="6">
        <v>-4.1000000000000003E-3</v>
      </c>
      <c r="JK29" s="6">
        <v>-1.1000000000000001E-3</v>
      </c>
      <c r="JL29" s="6"/>
      <c r="JM29" s="6"/>
      <c r="JN29" s="6">
        <v>1.6000000000000001E-3</v>
      </c>
      <c r="JO29" s="6">
        <v>-1.9E-3</v>
      </c>
      <c r="JP29" s="6"/>
      <c r="JQ29" s="30">
        <f t="shared" si="9"/>
        <v>-4.1000000000000003E-3</v>
      </c>
      <c r="JR29" s="30">
        <f t="shared" si="10"/>
        <v>9.7272727272727278E-4</v>
      </c>
      <c r="JS29" s="30">
        <f t="shared" si="11"/>
        <v>6.3E-3</v>
      </c>
      <c r="KX29" s="54">
        <v>1.0446200000000001</v>
      </c>
      <c r="KY29" s="54">
        <v>1.0498700000000001</v>
      </c>
      <c r="KZ29" s="54">
        <v>1.04128</v>
      </c>
      <c r="LA29" s="54">
        <v>1.0431999999999999</v>
      </c>
      <c r="LB29" s="4" t="s">
        <v>64</v>
      </c>
      <c r="LC29" s="54">
        <v>1.0548</v>
      </c>
      <c r="LD29" s="6">
        <v>3.8E-3</v>
      </c>
      <c r="LE29" s="6">
        <v>-1.1000000000000001E-3</v>
      </c>
      <c r="LF29" s="6">
        <v>-5.0000000000000001E-4</v>
      </c>
      <c r="LG29" s="6"/>
      <c r="LH29" s="6"/>
      <c r="LI29" s="6">
        <v>3.0999999999999999E-3</v>
      </c>
      <c r="LJ29" s="6">
        <v>4.3E-3</v>
      </c>
      <c r="LK29" s="6">
        <v>1.1000000000000001E-3</v>
      </c>
      <c r="LL29" s="6">
        <v>-1.6999999999999999E-3</v>
      </c>
      <c r="LM29" s="6">
        <v>8.0000000000000004E-4</v>
      </c>
      <c r="LN29" s="6"/>
      <c r="LO29" s="6"/>
      <c r="LP29" s="6">
        <v>-2.5999999999999999E-3</v>
      </c>
      <c r="LQ29" s="6">
        <v>-1E-3</v>
      </c>
      <c r="LR29" s="6">
        <v>-2.9999999999999997E-4</v>
      </c>
      <c r="LS29" s="6">
        <v>-1E-3</v>
      </c>
      <c r="LT29" s="6">
        <v>-5.0000000000000001E-4</v>
      </c>
      <c r="LU29" s="6"/>
      <c r="LV29" s="6"/>
      <c r="LW29" s="6">
        <v>4.1999999999999997E-3</v>
      </c>
      <c r="LX29" s="6">
        <v>8.9999999999999998E-4</v>
      </c>
      <c r="LY29" s="6">
        <v>1.9E-3</v>
      </c>
      <c r="LZ29" s="6">
        <v>-1.1000000000000001E-3</v>
      </c>
      <c r="MA29" s="6">
        <v>-5.0000000000000001E-4</v>
      </c>
      <c r="MB29" s="6"/>
      <c r="MC29" s="6"/>
      <c r="MD29" s="6">
        <v>0</v>
      </c>
      <c r="ME29" s="6">
        <v>1.1999999999999999E-3</v>
      </c>
      <c r="MF29" s="6">
        <v>4.1999999999999997E-3</v>
      </c>
      <c r="MG29" s="6">
        <v>-1E-4</v>
      </c>
      <c r="MH29" s="6">
        <v>-5.9999999999999995E-4</v>
      </c>
      <c r="MI29" s="30">
        <f t="shared" si="12"/>
        <v>-2.5999999999999999E-3</v>
      </c>
      <c r="MJ29" s="30">
        <f t="shared" si="13"/>
        <v>6.3043478260869565E-4</v>
      </c>
      <c r="MK29" s="30">
        <f t="shared" si="14"/>
        <v>4.3E-3</v>
      </c>
      <c r="NE29" t="s">
        <v>62</v>
      </c>
      <c r="NF29" s="54">
        <v>1.0446200000000001</v>
      </c>
      <c r="NG29" s="54">
        <v>1.0498700000000001</v>
      </c>
      <c r="NH29" s="54">
        <v>1.04128</v>
      </c>
      <c r="NI29" s="54">
        <v>1.0431999999999999</v>
      </c>
      <c r="NJ29" s="54">
        <v>1.0548</v>
      </c>
      <c r="NK29" s="4" t="s">
        <v>64</v>
      </c>
      <c r="NL29" s="54">
        <v>1.0604</v>
      </c>
      <c r="NM29" s="6"/>
      <c r="NN29" s="6"/>
      <c r="NO29" s="6">
        <v>-2.5999999999999999E-3</v>
      </c>
      <c r="NP29" s="6">
        <v>2.9999999999999997E-4</v>
      </c>
      <c r="NQ29" s="6">
        <v>-4.4999999999999997E-3</v>
      </c>
      <c r="NR29" s="6">
        <v>1.2999999999999999E-3</v>
      </c>
      <c r="NS29" s="6">
        <v>-2.3999999999999998E-3</v>
      </c>
      <c r="NT29" s="6"/>
      <c r="NU29" s="6"/>
      <c r="NV29" s="6">
        <v>3.0999999999999999E-3</v>
      </c>
      <c r="NW29" s="6">
        <v>3.3999999999999998E-3</v>
      </c>
      <c r="NX29" s="6">
        <v>-3.0000000000000001E-3</v>
      </c>
      <c r="NY29" s="6">
        <v>-4.0000000000000002E-4</v>
      </c>
      <c r="NZ29" s="6">
        <v>5.8999999999999999E-3</v>
      </c>
      <c r="OA29" s="6"/>
      <c r="OB29" s="6"/>
      <c r="OC29" s="6">
        <v>-1.9E-3</v>
      </c>
      <c r="OD29" s="6">
        <v>-1.4E-3</v>
      </c>
      <c r="OE29" s="6">
        <v>0</v>
      </c>
      <c r="OF29" s="6">
        <v>-8.0000000000000004E-4</v>
      </c>
      <c r="OG29" s="6">
        <v>1E-3</v>
      </c>
      <c r="OH29" s="6"/>
      <c r="OI29" s="6"/>
      <c r="OJ29" s="6">
        <v>1.2999999999999999E-3</v>
      </c>
      <c r="OK29" s="6">
        <v>-2.8E-3</v>
      </c>
      <c r="OL29" s="6">
        <v>-2.2000000000000001E-3</v>
      </c>
      <c r="OM29" s="6">
        <v>5.9999999999999995E-4</v>
      </c>
      <c r="ON29" s="6">
        <v>-1.5E-3</v>
      </c>
      <c r="OO29" s="6"/>
      <c r="OP29" s="6"/>
      <c r="OQ29" s="6"/>
      <c r="OR29" s="30">
        <f t="shared" si="15"/>
        <v>-4.4999999999999997E-3</v>
      </c>
      <c r="OS29" s="30">
        <f t="shared" si="16"/>
        <v>-3.3E-4</v>
      </c>
      <c r="OT29" s="30">
        <f t="shared" si="17"/>
        <v>5.8999999999999999E-3</v>
      </c>
      <c r="OV29" t="s">
        <v>62</v>
      </c>
      <c r="PG29" s="54">
        <v>1.0446200000000001</v>
      </c>
      <c r="PH29" s="54">
        <v>1.0498700000000001</v>
      </c>
      <c r="PI29" s="54">
        <v>1.04128</v>
      </c>
      <c r="PJ29" s="54">
        <v>1.0431999999999999</v>
      </c>
      <c r="PK29" s="54">
        <v>1.0548</v>
      </c>
      <c r="PL29" s="54">
        <v>1.0604</v>
      </c>
      <c r="PM29" s="4" t="s">
        <v>64</v>
      </c>
      <c r="PN29" s="54">
        <v>1.0440700000000001</v>
      </c>
      <c r="PO29" s="6">
        <v>-8.0000000000000004E-4</v>
      </c>
      <c r="PP29" s="6">
        <v>4.4000000000000003E-3</v>
      </c>
      <c r="PQ29" s="6">
        <v>6.9999999999999999E-4</v>
      </c>
      <c r="PR29" s="6">
        <v>2.3E-3</v>
      </c>
      <c r="PS29" s="6">
        <v>3.7000000000000002E-3</v>
      </c>
      <c r="PT29" s="6"/>
      <c r="PU29" s="6"/>
      <c r="PV29" s="748">
        <v>-4.0000000000000002E-4</v>
      </c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30">
        <f t="shared" si="18"/>
        <v>-8.0000000000000004E-4</v>
      </c>
      <c r="QU29" s="30">
        <f t="shared" si="19"/>
        <v>1.6500000000000002E-3</v>
      </c>
      <c r="QV29" s="30">
        <f t="shared" si="20"/>
        <v>4.4000000000000003E-3</v>
      </c>
    </row>
    <row r="30" spans="21:464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G30" s="54">
        <v>0.96079999999999999</v>
      </c>
      <c r="IH30" s="54">
        <v>0.95298000000000005</v>
      </c>
      <c r="II30" s="54">
        <v>0.93379000000000001</v>
      </c>
      <c r="IJ30" s="4" t="s">
        <v>65</v>
      </c>
      <c r="IK30" s="54">
        <v>0.95050000000000001</v>
      </c>
      <c r="IL30" s="6">
        <v>-2.0000000000000001E-4</v>
      </c>
      <c r="IM30" s="6">
        <v>-3.7000000000000002E-3</v>
      </c>
      <c r="IN30" s="6">
        <v>6.7000000000000002E-3</v>
      </c>
      <c r="IO30" s="6">
        <v>1.2999999999999999E-3</v>
      </c>
      <c r="IP30" s="6">
        <v>8.0000000000000004E-4</v>
      </c>
      <c r="IQ30" s="6"/>
      <c r="IR30" s="6"/>
      <c r="IS30" s="6">
        <v>-1.9E-3</v>
      </c>
      <c r="IT30" s="6">
        <v>8.9999999999999998E-4</v>
      </c>
      <c r="IU30" s="6">
        <v>6.3E-3</v>
      </c>
      <c r="IV30" s="6">
        <v>-2E-3</v>
      </c>
      <c r="IW30" s="6">
        <v>3.0000000000000001E-3</v>
      </c>
      <c r="IX30" s="6"/>
      <c r="IY30" s="6"/>
      <c r="IZ30" s="6">
        <v>3.5000000000000001E-3</v>
      </c>
      <c r="JA30" s="6">
        <v>-8.0000000000000004E-4</v>
      </c>
      <c r="JB30" s="6">
        <v>-2.0000000000000001E-4</v>
      </c>
      <c r="JC30" s="6">
        <v>-5.9999999999999995E-4</v>
      </c>
      <c r="JD30" s="6">
        <v>1.4E-3</v>
      </c>
      <c r="JE30" s="6"/>
      <c r="JF30" s="6"/>
      <c r="JG30" s="6">
        <v>-5.4999999999999997E-3</v>
      </c>
      <c r="JH30" s="6">
        <v>1.5E-3</v>
      </c>
      <c r="JI30" s="6">
        <v>-7.4999999999999997E-3</v>
      </c>
      <c r="JJ30" s="6">
        <v>0</v>
      </c>
      <c r="JK30" s="6">
        <v>2.5000000000000001E-3</v>
      </c>
      <c r="JL30" s="6"/>
      <c r="JM30" s="6"/>
      <c r="JN30" s="6">
        <v>2.7000000000000001E-3</v>
      </c>
      <c r="JO30" s="6">
        <v>-5.4999999999999997E-3</v>
      </c>
      <c r="JP30" s="6"/>
      <c r="JQ30" s="30">
        <f t="shared" si="9"/>
        <v>-7.4999999999999997E-3</v>
      </c>
      <c r="JR30" s="30">
        <f t="shared" si="10"/>
        <v>1.2272727272727286E-4</v>
      </c>
      <c r="JS30" s="30">
        <f t="shared" si="11"/>
        <v>6.7000000000000002E-3</v>
      </c>
      <c r="KX30" s="54">
        <v>0.96079999999999999</v>
      </c>
      <c r="KY30" s="54">
        <v>0.95298000000000005</v>
      </c>
      <c r="KZ30" s="54">
        <v>0.93379000000000001</v>
      </c>
      <c r="LA30" s="54">
        <v>0.95050000000000001</v>
      </c>
      <c r="LB30" s="4" t="s">
        <v>65</v>
      </c>
      <c r="LC30" s="54">
        <v>0.94350000000000001</v>
      </c>
      <c r="LD30" s="6">
        <v>-1.2999999999999999E-3</v>
      </c>
      <c r="LE30" s="6">
        <v>2.0000000000000001E-4</v>
      </c>
      <c r="LF30" s="6">
        <v>1E-4</v>
      </c>
      <c r="LG30" s="6"/>
      <c r="LH30" s="6"/>
      <c r="LI30" s="6">
        <v>-1.6000000000000001E-3</v>
      </c>
      <c r="LJ30" s="6">
        <v>4.4000000000000003E-3</v>
      </c>
      <c r="LK30" s="6">
        <v>-2.8E-3</v>
      </c>
      <c r="LL30" s="6">
        <v>-5.0000000000000001E-4</v>
      </c>
      <c r="LM30" s="6">
        <v>-1.9E-3</v>
      </c>
      <c r="LN30" s="6"/>
      <c r="LO30" s="6"/>
      <c r="LP30" s="6">
        <v>-3.2000000000000002E-3</v>
      </c>
      <c r="LQ30" s="6">
        <v>-1E-3</v>
      </c>
      <c r="LR30" s="6">
        <v>-4.3E-3</v>
      </c>
      <c r="LS30" s="6">
        <v>-3.2000000000000002E-3</v>
      </c>
      <c r="LT30" s="6">
        <v>-2.5999999999999999E-3</v>
      </c>
      <c r="LU30" s="6"/>
      <c r="LV30" s="6"/>
      <c r="LW30" s="6">
        <v>3.5999999999999999E-3</v>
      </c>
      <c r="LX30" s="6">
        <v>-4.8999999999999998E-3</v>
      </c>
      <c r="LY30" s="6">
        <v>1.8E-3</v>
      </c>
      <c r="LZ30" s="6">
        <v>5.4000000000000003E-3</v>
      </c>
      <c r="MA30" s="6">
        <v>1.8E-3</v>
      </c>
      <c r="MB30" s="6"/>
      <c r="MC30" s="6"/>
      <c r="MD30" s="6">
        <v>-1.1000000000000001E-3</v>
      </c>
      <c r="ME30" s="6">
        <v>4.5999999999999999E-3</v>
      </c>
      <c r="MF30" s="6">
        <v>1E-3</v>
      </c>
      <c r="MG30" s="6">
        <v>-2E-3</v>
      </c>
      <c r="MH30" s="6">
        <v>4.7999999999999996E-3</v>
      </c>
      <c r="MI30" s="30">
        <f t="shared" si="12"/>
        <v>-4.8999999999999998E-3</v>
      </c>
      <c r="MJ30" s="30">
        <f t="shared" si="13"/>
        <v>-1.1739130434782628E-4</v>
      </c>
      <c r="MK30" s="30">
        <f t="shared" si="14"/>
        <v>5.4000000000000003E-3</v>
      </c>
      <c r="NE30" t="s">
        <v>62</v>
      </c>
      <c r="NF30" s="54">
        <v>0.96079999999999999</v>
      </c>
      <c r="NG30" s="54">
        <v>0.95298000000000005</v>
      </c>
      <c r="NH30" s="54">
        <v>0.93379000000000001</v>
      </c>
      <c r="NI30" s="54">
        <v>0.95050000000000001</v>
      </c>
      <c r="NJ30" s="54">
        <v>0.94350000000000001</v>
      </c>
      <c r="NK30" s="4" t="s">
        <v>65</v>
      </c>
      <c r="NL30" s="54">
        <v>0.93711</v>
      </c>
      <c r="NM30" s="6"/>
      <c r="NN30" s="6"/>
      <c r="NO30" s="6">
        <v>8.9999999999999998E-4</v>
      </c>
      <c r="NP30" s="6">
        <v>-1.1000000000000001E-3</v>
      </c>
      <c r="NQ30" s="6">
        <v>-1.1999999999999999E-3</v>
      </c>
      <c r="NR30" s="6">
        <v>-2.0999999999999999E-3</v>
      </c>
      <c r="NS30" s="6">
        <v>-3.0000000000000001E-3</v>
      </c>
      <c r="NT30" s="6"/>
      <c r="NU30" s="6"/>
      <c r="NV30" s="6">
        <v>-5.4000000000000003E-3</v>
      </c>
      <c r="NW30" s="6">
        <v>1.5E-3</v>
      </c>
      <c r="NX30" s="6">
        <v>-2.0000000000000001E-4</v>
      </c>
      <c r="NY30" s="6">
        <v>-2.8E-3</v>
      </c>
      <c r="NZ30" s="6">
        <v>5.0000000000000001E-4</v>
      </c>
      <c r="OA30" s="6"/>
      <c r="OB30" s="6"/>
      <c r="OC30" s="6">
        <v>-2.3E-3</v>
      </c>
      <c r="OD30" s="6">
        <v>8.0000000000000004E-4</v>
      </c>
      <c r="OE30" s="6">
        <v>-5.7000000000000002E-3</v>
      </c>
      <c r="OF30" s="6">
        <v>-2.9999999999999997E-4</v>
      </c>
      <c r="OG30" s="6">
        <v>3.0000000000000001E-3</v>
      </c>
      <c r="OH30" s="6"/>
      <c r="OI30" s="6"/>
      <c r="OJ30" s="6">
        <v>1.6000000000000001E-3</v>
      </c>
      <c r="OK30" s="6">
        <v>-1.1999999999999999E-3</v>
      </c>
      <c r="OL30" s="6">
        <v>2.9999999999999997E-4</v>
      </c>
      <c r="OM30" s="6">
        <v>1.1000000000000001E-3</v>
      </c>
      <c r="ON30" s="6">
        <v>1.6999999999999999E-3</v>
      </c>
      <c r="OO30" s="6"/>
      <c r="OP30" s="6"/>
      <c r="OQ30" s="6"/>
      <c r="OR30" s="30">
        <f t="shared" si="15"/>
        <v>-5.7000000000000002E-3</v>
      </c>
      <c r="OS30" s="30">
        <f t="shared" si="16"/>
        <v>-6.9499999999999998E-4</v>
      </c>
      <c r="OT30" s="30">
        <f t="shared" si="17"/>
        <v>3.0000000000000001E-3</v>
      </c>
      <c r="PG30" s="54">
        <v>0.96079999999999999</v>
      </c>
      <c r="PH30" s="54">
        <v>0.95298000000000005</v>
      </c>
      <c r="PI30" s="54">
        <v>0.93379000000000001</v>
      </c>
      <c r="PJ30" s="54">
        <v>0.95050000000000001</v>
      </c>
      <c r="PK30" s="54">
        <v>0.94350000000000001</v>
      </c>
      <c r="PL30" s="54">
        <v>0.93711</v>
      </c>
      <c r="PM30" s="4" t="s">
        <v>65</v>
      </c>
      <c r="PN30" s="54">
        <v>0.91922000000000004</v>
      </c>
      <c r="PO30" s="6">
        <v>-5.0000000000000001E-3</v>
      </c>
      <c r="PP30" s="6">
        <v>2.2000000000000001E-3</v>
      </c>
      <c r="PQ30" s="6">
        <v>2.0999999999999999E-3</v>
      </c>
      <c r="PR30" s="6">
        <v>-1.8E-3</v>
      </c>
      <c r="PS30" s="6">
        <v>-4.3E-3</v>
      </c>
      <c r="PT30" s="6"/>
      <c r="PU30" s="6"/>
      <c r="PV30" s="748">
        <v>-2.9999999999999997E-4</v>
      </c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30">
        <f t="shared" si="18"/>
        <v>-5.0000000000000001E-3</v>
      </c>
      <c r="QU30" s="30">
        <f t="shared" si="19"/>
        <v>-1.1833333333333333E-3</v>
      </c>
      <c r="QV30" s="30">
        <f t="shared" si="20"/>
        <v>2.2000000000000001E-3</v>
      </c>
    </row>
    <row r="31" spans="21:464" ht="15.75" thickBot="1" x14ac:dyDescent="0.3"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BK31" si="55">SUM(AN6, -AN13, -AN19,AN24,AN28:AN30)</f>
        <v>0</v>
      </c>
      <c r="AO31" s="33">
        <f t="shared" si="55"/>
        <v>0</v>
      </c>
      <c r="AP31" s="33">
        <f>SUM(AP6, -AP13, -AP19,AP24,AP28:AP30)</f>
        <v>6.6999999999999994E-3</v>
      </c>
      <c r="AQ31" s="33">
        <f t="shared" si="55"/>
        <v>6.1999999999999989E-3</v>
      </c>
      <c r="AR31" s="33">
        <f t="shared" si="55"/>
        <v>-1.0800000000000001E-2</v>
      </c>
      <c r="AS31" s="33">
        <f t="shared" si="55"/>
        <v>3.8899999999999997E-2</v>
      </c>
      <c r="AT31" s="33">
        <f t="shared" si="55"/>
        <v>1.8499999999999999E-2</v>
      </c>
      <c r="AU31" s="33">
        <f t="shared" si="55"/>
        <v>0</v>
      </c>
      <c r="AV31" s="33">
        <f t="shared" si="55"/>
        <v>0</v>
      </c>
      <c r="AW31" s="33">
        <f t="shared" si="55"/>
        <v>-2.1500000000000002E-2</v>
      </c>
      <c r="AX31" s="33">
        <f t="shared" si="55"/>
        <v>1.8800000000000001E-2</v>
      </c>
      <c r="AY31" s="33">
        <f t="shared" si="55"/>
        <v>-1.7399999999999999E-2</v>
      </c>
      <c r="AZ31" s="33">
        <f t="shared" si="55"/>
        <v>2.6500000000000003E-2</v>
      </c>
      <c r="BA31" s="33">
        <f t="shared" si="55"/>
        <v>-7.0999999999999995E-3</v>
      </c>
      <c r="BB31" s="33">
        <f t="shared" si="55"/>
        <v>0</v>
      </c>
      <c r="BC31" s="33">
        <f t="shared" si="55"/>
        <v>0</v>
      </c>
      <c r="BD31" s="33">
        <f t="shared" si="55"/>
        <v>1E-3</v>
      </c>
      <c r="BE31" s="33">
        <f t="shared" si="55"/>
        <v>-4.19E-2</v>
      </c>
      <c r="BF31" s="33">
        <f t="shared" si="55"/>
        <v>9.0000000000000019E-4</v>
      </c>
      <c r="BG31" s="33">
        <f t="shared" si="55"/>
        <v>-3.4800000000000005E-2</v>
      </c>
      <c r="BH31" s="33">
        <f t="shared" si="55"/>
        <v>4.1200000000000001E-2</v>
      </c>
      <c r="BI31" s="33">
        <f t="shared" si="55"/>
        <v>0</v>
      </c>
      <c r="BJ31" s="33">
        <f t="shared" si="55"/>
        <v>0</v>
      </c>
      <c r="BK31" s="33">
        <f t="shared" si="55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T31" si="56">SUM(CW6, -CW13, -CW19,CW24,CW28:CW30)</f>
        <v>2.0199999999999999E-2</v>
      </c>
      <c r="CX31" s="33">
        <f t="shared" si="56"/>
        <v>-8.9900000000000008E-2</v>
      </c>
      <c r="CY31" s="33">
        <f t="shared" si="56"/>
        <v>8.3999999999999995E-3</v>
      </c>
      <c r="CZ31" s="33">
        <f t="shared" si="56"/>
        <v>-1.6399999999999998E-2</v>
      </c>
      <c r="DA31" s="33">
        <f t="shared" si="56"/>
        <v>0</v>
      </c>
      <c r="DB31" s="33">
        <f t="shared" si="56"/>
        <v>0</v>
      </c>
      <c r="DC31" s="33">
        <f t="shared" si="56"/>
        <v>0</v>
      </c>
      <c r="DD31" s="33">
        <f t="shared" si="56"/>
        <v>2.35E-2</v>
      </c>
      <c r="DE31" s="33">
        <f t="shared" si="56"/>
        <v>3.599999999999999E-3</v>
      </c>
      <c r="DF31" s="33">
        <f t="shared" si="56"/>
        <v>4.7000000000000002E-3</v>
      </c>
      <c r="DG31" s="33">
        <f t="shared" si="56"/>
        <v>2.06E-2</v>
      </c>
      <c r="DH31" s="33">
        <f t="shared" si="56"/>
        <v>0</v>
      </c>
      <c r="DI31" s="33">
        <f t="shared" si="56"/>
        <v>0</v>
      </c>
      <c r="DJ31" s="33">
        <f t="shared" si="56"/>
        <v>-1.0200000000000001E-2</v>
      </c>
      <c r="DK31" s="33">
        <f t="shared" si="56"/>
        <v>9.5999999999999974E-3</v>
      </c>
      <c r="DL31" s="33">
        <f t="shared" si="56"/>
        <v>4.3E-3</v>
      </c>
      <c r="DM31" s="33">
        <f t="shared" si="56"/>
        <v>-5.8900000000000001E-2</v>
      </c>
      <c r="DN31" s="33">
        <f t="shared" si="56"/>
        <v>2.1299999999999999E-2</v>
      </c>
      <c r="DO31" s="33">
        <f t="shared" si="56"/>
        <v>0</v>
      </c>
      <c r="DP31" s="33">
        <f t="shared" si="56"/>
        <v>0</v>
      </c>
      <c r="DQ31" s="33">
        <f t="shared" si="56"/>
        <v>3.8600000000000002E-2</v>
      </c>
      <c r="DR31" s="33">
        <f t="shared" si="56"/>
        <v>-3.7999999999999987E-3</v>
      </c>
      <c r="DS31" s="33">
        <f t="shared" si="56"/>
        <v>-3.61E-2</v>
      </c>
      <c r="DT31" s="33">
        <f t="shared" si="56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GO31" si="57">SUM(FR6, -FR13, -FR19,FR24,FR28:FR30)</f>
        <v>8.5000000000000006E-3</v>
      </c>
      <c r="FS31" s="33">
        <f t="shared" si="57"/>
        <v>-4.2000000000000003E-2</v>
      </c>
      <c r="FT31" s="33">
        <f t="shared" si="57"/>
        <v>8.4999999999999989E-3</v>
      </c>
      <c r="FU31" s="33">
        <f t="shared" si="57"/>
        <v>1.5100000000000002E-2</v>
      </c>
      <c r="FV31" s="33">
        <f t="shared" si="57"/>
        <v>0</v>
      </c>
      <c r="FW31" s="33">
        <f t="shared" si="57"/>
        <v>0</v>
      </c>
      <c r="FX31" s="33">
        <f t="shared" si="57"/>
        <v>1.0400000000000001E-2</v>
      </c>
      <c r="FY31" s="33">
        <f t="shared" si="57"/>
        <v>3.0999999999999995E-3</v>
      </c>
      <c r="FZ31" s="33">
        <f t="shared" si="57"/>
        <v>-1.8900000000000004E-2</v>
      </c>
      <c r="GA31" s="33">
        <f t="shared" si="57"/>
        <v>-6.6E-3</v>
      </c>
      <c r="GB31" s="33">
        <f t="shared" si="57"/>
        <v>1.09E-2</v>
      </c>
      <c r="GC31" s="33">
        <f t="shared" si="57"/>
        <v>0</v>
      </c>
      <c r="GD31" s="33">
        <f t="shared" si="57"/>
        <v>0</v>
      </c>
      <c r="GE31" s="33">
        <f t="shared" si="57"/>
        <v>1.78E-2</v>
      </c>
      <c r="GF31" s="33">
        <f t="shared" si="57"/>
        <v>-2.1299999999999999E-2</v>
      </c>
      <c r="GG31" s="33">
        <f t="shared" si="57"/>
        <v>8.6999999999999994E-3</v>
      </c>
      <c r="GH31" s="33">
        <f t="shared" si="57"/>
        <v>1.2400000000000001E-2</v>
      </c>
      <c r="GI31" s="33">
        <f t="shared" si="57"/>
        <v>-3.4200000000000001E-2</v>
      </c>
      <c r="GJ31" s="33">
        <f t="shared" si="57"/>
        <v>0</v>
      </c>
      <c r="GK31" s="33">
        <f t="shared" si="57"/>
        <v>0</v>
      </c>
      <c r="GL31" s="33">
        <f t="shared" si="57"/>
        <v>2.3599999999999996E-2</v>
      </c>
      <c r="GM31" s="33">
        <f t="shared" si="57"/>
        <v>3.3000000000000002E-2</v>
      </c>
      <c r="GN31" s="33">
        <f t="shared" si="57"/>
        <v>-2.9100000000000004E-2</v>
      </c>
      <c r="GO31" s="33">
        <f t="shared" si="5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G31" s="281"/>
      <c r="IH31" s="32"/>
      <c r="II31" s="32"/>
      <c r="IJ31" s="31" t="s">
        <v>66</v>
      </c>
      <c r="IK31" s="32"/>
      <c r="IL31" s="33">
        <f>SUM(IL6, -IL13, -IL19,IL24,IL28:IL30)</f>
        <v>1.8700000000000001E-2</v>
      </c>
      <c r="IM31" s="33">
        <f>SUM(IM6, -IM13, -IM19,IM24,IM28:IM30)</f>
        <v>-3.3500000000000002E-2</v>
      </c>
      <c r="IN31" s="33">
        <f>SUM(IN6, -IN13, -IN19,IN24,IN28:IN30)</f>
        <v>3.56E-2</v>
      </c>
      <c r="IO31" s="33">
        <f>SUM(IO6, -IO13, -IO19,IO24,IO28:IO30)</f>
        <v>1.7399999999999999E-2</v>
      </c>
      <c r="IP31" s="33">
        <f t="shared" ref="IP31:JM31" si="58">SUM(IP6, -IP13, -IP19,IP24,IP28:IP30)</f>
        <v>2E-3</v>
      </c>
      <c r="IQ31" s="33">
        <f t="shared" si="58"/>
        <v>0</v>
      </c>
      <c r="IR31" s="33">
        <f t="shared" si="58"/>
        <v>0</v>
      </c>
      <c r="IS31" s="33">
        <f t="shared" si="58"/>
        <v>5.4999999999999997E-3</v>
      </c>
      <c r="IT31" s="33">
        <f t="shared" si="58"/>
        <v>-1.3000000000000002E-3</v>
      </c>
      <c r="IU31" s="33">
        <f t="shared" si="58"/>
        <v>3.9100000000000003E-2</v>
      </c>
      <c r="IV31" s="33">
        <f t="shared" si="58"/>
        <v>-2.5099999999999997E-2</v>
      </c>
      <c r="IW31" s="33">
        <f t="shared" si="58"/>
        <v>3.6399999999999995E-2</v>
      </c>
      <c r="IX31" s="33">
        <f t="shared" si="58"/>
        <v>0</v>
      </c>
      <c r="IY31" s="33">
        <f t="shared" si="58"/>
        <v>0</v>
      </c>
      <c r="IZ31" s="33">
        <f t="shared" si="58"/>
        <v>2.9000000000000002E-3</v>
      </c>
      <c r="JA31" s="33">
        <f t="shared" si="58"/>
        <v>9.6999999999999986E-3</v>
      </c>
      <c r="JB31" s="33">
        <f t="shared" si="58"/>
        <v>1.04E-2</v>
      </c>
      <c r="JC31" s="33">
        <f t="shared" si="58"/>
        <v>-4.6999999999999984E-3</v>
      </c>
      <c r="JD31" s="33">
        <f t="shared" si="58"/>
        <v>-1.6999999999999999E-3</v>
      </c>
      <c r="JE31" s="33">
        <f t="shared" si="58"/>
        <v>0</v>
      </c>
      <c r="JF31" s="33">
        <f t="shared" si="58"/>
        <v>0</v>
      </c>
      <c r="JG31" s="33">
        <f t="shared" si="58"/>
        <v>-1.6300000000000002E-2</v>
      </c>
      <c r="JH31" s="33">
        <f t="shared" si="58"/>
        <v>-1.2800000000000001E-2</v>
      </c>
      <c r="JI31" s="33">
        <f t="shared" si="58"/>
        <v>-6.1400000000000003E-2</v>
      </c>
      <c r="JJ31" s="33">
        <f t="shared" si="58"/>
        <v>-3.7000000000000006E-3</v>
      </c>
      <c r="JK31" s="33">
        <f t="shared" si="58"/>
        <v>1.84E-2</v>
      </c>
      <c r="JL31" s="33">
        <f t="shared" si="58"/>
        <v>0</v>
      </c>
      <c r="JM31" s="33">
        <f t="shared" si="58"/>
        <v>0</v>
      </c>
      <c r="JN31" s="33">
        <f>SUM(JN6, -JN13, -JN19,JN24,JN28,JN29,JN30)</f>
        <v>1.1900000000000001E-2</v>
      </c>
      <c r="JO31" s="33">
        <f>SUM(JO6, -JO13, -JO19,JO24,JO28:JO30)</f>
        <v>-2.4299999999999995E-2</v>
      </c>
      <c r="JP31" s="33">
        <f>SUM(JP6, -JP13, -JP19,JP24,JP28,JP29,JP30)</f>
        <v>0</v>
      </c>
      <c r="JQ31" s="30">
        <f t="shared" si="9"/>
        <v>-6.1400000000000003E-2</v>
      </c>
      <c r="JR31" s="30">
        <f t="shared" si="10"/>
        <v>7.4838709677419303E-4</v>
      </c>
      <c r="JS31" s="30">
        <f t="shared" si="11"/>
        <v>3.9100000000000003E-2</v>
      </c>
      <c r="KX31" s="281"/>
      <c r="KY31" s="32"/>
      <c r="KZ31" s="32"/>
      <c r="LA31" s="32"/>
      <c r="LB31" s="31" t="s">
        <v>66</v>
      </c>
      <c r="LC31" s="32"/>
      <c r="LD31" s="33">
        <f t="shared" ref="LD31:LI31" si="59">SUM(LD6, -LD13, -LD19,LD24,LD28,LD29,LD30)</f>
        <v>-2.2099999999999998E-2</v>
      </c>
      <c r="LE31" s="33">
        <f t="shared" si="59"/>
        <v>-5.6000000000000008E-3</v>
      </c>
      <c r="LF31" s="33">
        <f t="shared" si="59"/>
        <v>-3.7000000000000006E-3</v>
      </c>
      <c r="LG31" s="33">
        <f t="shared" si="59"/>
        <v>0</v>
      </c>
      <c r="LH31" s="33">
        <f t="shared" si="59"/>
        <v>0</v>
      </c>
      <c r="LI31" s="33">
        <f t="shared" si="59"/>
        <v>-1.2999999999999999E-2</v>
      </c>
      <c r="LJ31" s="33">
        <f>SUM(LJ6, -LJ13, -LJ19,LJ24,LJ28:LJ30)</f>
        <v>2.06E-2</v>
      </c>
      <c r="LK31" s="33">
        <f>SUM(LK6, -LK13, -LK19,LK24,LK28,LK29,LK30)</f>
        <v>-1.3899999999999999E-2</v>
      </c>
      <c r="LL31" s="33">
        <f>SUM(LL6, -LL13, -LL19,LL24,LL28,LL29,LL30)</f>
        <v>-1.3100000000000001E-2</v>
      </c>
      <c r="LM31" s="33">
        <f>SUM(LM6, -LM13, -LM19,LM24,LM28,LM29,LM30)</f>
        <v>3.5000000000000005E-3</v>
      </c>
      <c r="LN31" s="33">
        <f>SUM(LN6, -LN13, -LN19,LN24,LN28,LN29,LN30)</f>
        <v>0</v>
      </c>
      <c r="LO31" s="33">
        <f>SUM(LO6, -LO13, -LO19,LO24,LO28,LO29,LO30)</f>
        <v>0</v>
      </c>
      <c r="LP31" s="33">
        <f>SUM(LP6, -LP13, -LP19,LP24,LP28:LP30)</f>
        <v>-5.1499999999999997E-2</v>
      </c>
      <c r="LQ31" s="33">
        <f>SUM(LQ6, -LQ13, -LQ19,LQ24,LQ28:LQ30)</f>
        <v>8.6999999999999994E-3</v>
      </c>
      <c r="LR31" s="33">
        <f>SUM(LR6, -LR13, -LR19,LR24,LR28,LR29,LR30)</f>
        <v>-1.1899999999999999E-2</v>
      </c>
      <c r="LS31" s="33">
        <f>SUM(LS6, -LS13, -LS19,LS24,LS28,LS29,LS30)</f>
        <v>-0.02</v>
      </c>
      <c r="LT31" s="33">
        <f>SUM(LT6, -LT13, -LT19,LT24,LT28,LT29,LT30)</f>
        <v>-1.03E-2</v>
      </c>
      <c r="LU31" s="33">
        <f>SUM(LU6, -LU13, -LU19,LU24,LU28,LU29,LU30)</f>
        <v>0</v>
      </c>
      <c r="LV31" s="33">
        <f>SUM(LV6, -LV13, -LV19,LV24,LV28,LV29,LV30)</f>
        <v>0</v>
      </c>
      <c r="LW31" s="33">
        <f>SUM(LW6, -LW13, -LW19,LW24,LW28:LW30)</f>
        <v>3.3800000000000004E-2</v>
      </c>
      <c r="LX31" s="33">
        <f>SUM(LX6, -LX13, -LX19,LX24,LX28:LX30)</f>
        <v>-1.21E-2</v>
      </c>
      <c r="LY31" s="33">
        <f t="shared" ref="LY31:MH31" si="60">SUM(LY6, -LY13, -LY19,LY24,LY28,LY29,LY30)</f>
        <v>3.8E-3</v>
      </c>
      <c r="LZ31" s="33">
        <f t="shared" si="60"/>
        <v>-6.9999999999999923E-4</v>
      </c>
      <c r="MA31" s="33">
        <f t="shared" si="60"/>
        <v>1.06E-2</v>
      </c>
      <c r="MB31" s="33">
        <f t="shared" si="60"/>
        <v>0</v>
      </c>
      <c r="MC31" s="33">
        <f t="shared" si="60"/>
        <v>0</v>
      </c>
      <c r="MD31" s="33">
        <f t="shared" si="60"/>
        <v>-1.9999999999999998E-4</v>
      </c>
      <c r="ME31" s="33">
        <f t="shared" si="60"/>
        <v>1.5499999999999998E-2</v>
      </c>
      <c r="MF31" s="33">
        <f t="shared" si="60"/>
        <v>8.0999999999999996E-3</v>
      </c>
      <c r="MG31" s="33">
        <f t="shared" si="60"/>
        <v>-4.8999999999999998E-3</v>
      </c>
      <c r="MH31" s="33">
        <f t="shared" si="60"/>
        <v>-3.5000000000000005E-3</v>
      </c>
      <c r="MI31" s="30">
        <f t="shared" si="12"/>
        <v>-5.1499999999999997E-2</v>
      </c>
      <c r="MJ31" s="30">
        <f t="shared" si="13"/>
        <v>-2.6419354838709687E-3</v>
      </c>
      <c r="MK31" s="30">
        <f t="shared" si="14"/>
        <v>3.3800000000000004E-2</v>
      </c>
      <c r="NF31" s="281"/>
      <c r="NG31" s="32"/>
      <c r="NH31" s="32"/>
      <c r="NI31" s="32"/>
      <c r="NJ31" s="32"/>
      <c r="NK31" s="31" t="s">
        <v>66</v>
      </c>
      <c r="NL31" s="523">
        <v>1.2500000000000001E-2</v>
      </c>
      <c r="NM31" s="33">
        <f t="shared" ref="NM31:NR31" si="61">SUM(NM6, -NM13, -NM19,NM24,NM28,NM29,NM30)</f>
        <v>0</v>
      </c>
      <c r="NN31" s="33">
        <f t="shared" si="61"/>
        <v>0</v>
      </c>
      <c r="NO31" s="33">
        <f t="shared" si="61"/>
        <v>8.0999999999999996E-3</v>
      </c>
      <c r="NP31" s="33">
        <f t="shared" si="61"/>
        <v>7.1999999999999998E-3</v>
      </c>
      <c r="NQ31" s="33">
        <f t="shared" si="61"/>
        <v>-1.2799999999999999E-2</v>
      </c>
      <c r="NR31" s="33">
        <f t="shared" si="61"/>
        <v>-4.5000000000000005E-3</v>
      </c>
      <c r="NS31" s="33">
        <f>SUM(NS6, -NS13, -NS19,NS24,NS28:NS30)</f>
        <v>-3.8999999999999998E-3</v>
      </c>
      <c r="NT31" s="33">
        <f>SUM(NT6, -NT13, -NT19,NT24,NT28,NT29,NT30)</f>
        <v>0</v>
      </c>
      <c r="NU31" s="33">
        <f>SUM(NU6, -NU13, -NU19,NU24,NU28,NU29,NU30)</f>
        <v>0</v>
      </c>
      <c r="NV31" s="33">
        <f>SUM(NV6, -NV13, -NV19,NV24,NV28,NV29,NV30)</f>
        <v>-2.0399999999999998E-2</v>
      </c>
      <c r="NW31" s="33">
        <f>SUM(NW6, -NW13, -NW19,NW24,NW28,NW29,NW30)</f>
        <v>4.3E-3</v>
      </c>
      <c r="NX31" s="33">
        <f>SUM(NX6, -NX13, -NX19,NX24,NX28,NX29,NX30)</f>
        <v>-1.8899999999999997E-2</v>
      </c>
      <c r="NY31" s="33">
        <f>SUM(NY6, -NY13, -NY19,NY24,NY28:NY30)</f>
        <v>-1.3699999999999999E-2</v>
      </c>
      <c r="NZ31" s="33">
        <f>SUM(NZ6, -NZ13, -NZ19,NZ24,NZ28:NZ30)</f>
        <v>-5.1000000000000004E-3</v>
      </c>
      <c r="OA31" s="33">
        <f>SUM(OA6, -OA13, -OA19,OA24,OA28,OA29,OA30)</f>
        <v>0</v>
      </c>
      <c r="OB31" s="33">
        <f>SUM(OB6, -OB13, -OB19,OB24,OB28,OB29,OB30)</f>
        <v>0</v>
      </c>
      <c r="OC31" s="33">
        <f>SUM(OC6, -OC13, -OC19,OC24,OC28,OC29,OC30)</f>
        <v>-1.4800000000000001E-2</v>
      </c>
      <c r="OD31" s="33">
        <f>SUM(OD6, -OD13, -OD19,OD24,OD28,OD29,OD30)</f>
        <v>1.6400000000000001E-2</v>
      </c>
      <c r="OE31" s="33">
        <f>SUM(OE6, -OE13, -OE19,OE24,OE28,OE29,OE30)</f>
        <v>-1.9900000000000001E-2</v>
      </c>
      <c r="OF31" s="33">
        <f>SUM(OF6, -OF13, -OF19,OF24,OF28:OF30)</f>
        <v>-2.7000000000000001E-3</v>
      </c>
      <c r="OG31" s="33">
        <f>SUM(OG6, -OG13, -OG19,OG24,OG28:OG30)</f>
        <v>-6.000000000000001E-3</v>
      </c>
      <c r="OH31" s="33">
        <f t="shared" ref="OH31:OQ31" si="62">SUM(OH6, -OH13, -OH19,OH24,OH28,OH29,OH30)</f>
        <v>0</v>
      </c>
      <c r="OI31" s="33">
        <f t="shared" si="62"/>
        <v>0</v>
      </c>
      <c r="OJ31" s="33">
        <f t="shared" si="62"/>
        <v>2.1500000000000002E-2</v>
      </c>
      <c r="OK31" s="33">
        <f t="shared" si="62"/>
        <v>4.9000000000000016E-3</v>
      </c>
      <c r="OL31" s="33">
        <f t="shared" si="62"/>
        <v>2.3900000000000001E-2</v>
      </c>
      <c r="OM31" s="33">
        <f t="shared" si="62"/>
        <v>1.7500000000000002E-2</v>
      </c>
      <c r="ON31" s="33">
        <f t="shared" si="62"/>
        <v>6.5000000000000006E-3</v>
      </c>
      <c r="OO31" s="33">
        <f t="shared" si="62"/>
        <v>0</v>
      </c>
      <c r="OP31" s="33">
        <f t="shared" si="62"/>
        <v>0</v>
      </c>
      <c r="OQ31" s="33">
        <f t="shared" si="62"/>
        <v>0</v>
      </c>
      <c r="OR31" s="30">
        <f t="shared" si="15"/>
        <v>-2.0399999999999998E-2</v>
      </c>
      <c r="OS31" s="30">
        <f t="shared" si="16"/>
        <v>-3.999999999999991E-4</v>
      </c>
      <c r="OT31" s="30">
        <f t="shared" si="17"/>
        <v>2.3900000000000001E-2</v>
      </c>
      <c r="PG31" s="281"/>
      <c r="PH31" s="32"/>
      <c r="PI31" s="32"/>
      <c r="PJ31" s="32"/>
      <c r="PK31" s="32"/>
      <c r="PL31" s="523"/>
      <c r="PM31" s="31" t="s">
        <v>66</v>
      </c>
      <c r="PN31" s="713">
        <v>0.01</v>
      </c>
      <c r="PO31" s="33">
        <f t="shared" ref="PO31:PT31" si="63">SUM(PO6, -PO13, -PO19,PO24,PO28,PO29,PO30)</f>
        <v>-1.7100000000000001E-2</v>
      </c>
      <c r="PP31" s="33">
        <f t="shared" si="63"/>
        <v>2.3900000000000005E-2</v>
      </c>
      <c r="PQ31" s="33">
        <f t="shared" si="63"/>
        <v>3.0799999999999998E-2</v>
      </c>
      <c r="PR31" s="33">
        <f t="shared" si="63"/>
        <v>-6.8999999999999999E-3</v>
      </c>
      <c r="PS31" s="33">
        <f t="shared" si="63"/>
        <v>-8.4000000000000012E-3</v>
      </c>
      <c r="PT31" s="33">
        <f t="shared" si="63"/>
        <v>0</v>
      </c>
      <c r="PU31" s="33">
        <f>SUM(PU6, -PU13, -PU19,PU24,PU28:PU30)</f>
        <v>0</v>
      </c>
      <c r="PV31" s="33">
        <f>SUM(PV6, -PV13, -PV19,PV24,PV28,PV29,PV30)</f>
        <v>6.899999999999999E-3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-PZ19,PZ24,PZ28,PZ29,PZ30)</f>
        <v>0</v>
      </c>
      <c r="QA31" s="33">
        <f>SUM(QA6, -QA13, -QA19,QA24,QA28:QA30)</f>
        <v>0</v>
      </c>
      <c r="QB31" s="33">
        <f>SUM(QB6, -QB13, -QB19,QB24,QB28:QB30)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-QG19,QG24,QG28,QG29,QG30)</f>
        <v>0</v>
      </c>
      <c r="QH31" s="33">
        <f>SUM(QH6, -QH13, -QH19,QH24,QH28:QH30)</f>
        <v>0</v>
      </c>
      <c r="QI31" s="33">
        <f>SUM(QI6, -QI13, -QI19,QI24,QI28:QI30)</f>
        <v>0</v>
      </c>
      <c r="QJ31" s="33">
        <f t="shared" ref="QJ31:QS31" si="64">SUM(QJ6, -QJ13, -QJ19,QJ24,QJ28,QJ29,QJ30)</f>
        <v>0</v>
      </c>
      <c r="QK31" s="33">
        <f t="shared" si="64"/>
        <v>0</v>
      </c>
      <c r="QL31" s="33">
        <f t="shared" si="64"/>
        <v>0</v>
      </c>
      <c r="QM31" s="33">
        <f t="shared" si="64"/>
        <v>0</v>
      </c>
      <c r="QN31" s="33">
        <f t="shared" si="64"/>
        <v>0</v>
      </c>
      <c r="QO31" s="33">
        <f t="shared" si="64"/>
        <v>0</v>
      </c>
      <c r="QP31" s="33">
        <f t="shared" si="64"/>
        <v>0</v>
      </c>
      <c r="QQ31" s="33">
        <f t="shared" si="64"/>
        <v>0</v>
      </c>
      <c r="QR31" s="33">
        <f t="shared" si="64"/>
        <v>0</v>
      </c>
      <c r="QS31" s="33">
        <f t="shared" si="64"/>
        <v>0</v>
      </c>
      <c r="QT31" s="30">
        <f t="shared" si="18"/>
        <v>-1.7100000000000001E-2</v>
      </c>
      <c r="QU31" s="30">
        <f t="shared" si="19"/>
        <v>9.4193548387096779E-4</v>
      </c>
      <c r="QV31" s="30">
        <f t="shared" si="20"/>
        <v>3.0799999999999998E-2</v>
      </c>
    </row>
    <row r="32" spans="21:464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G32" s="54">
        <v>73.501000000000005</v>
      </c>
      <c r="IH32" s="54">
        <v>75.144999999999996</v>
      </c>
      <c r="II32" s="54">
        <v>75.811000000000007</v>
      </c>
      <c r="IJ32" s="4" t="s">
        <v>67</v>
      </c>
      <c r="IK32" s="54">
        <v>75.77</v>
      </c>
      <c r="IL32" s="6">
        <v>5.1000000000000004E-3</v>
      </c>
      <c r="IM32" s="6">
        <v>-7.4000000000000003E-3</v>
      </c>
      <c r="IN32" s="6">
        <v>4.5999999999999999E-3</v>
      </c>
      <c r="IO32" s="6">
        <v>-2.3E-3</v>
      </c>
      <c r="IP32" s="6">
        <v>-2.8999999999999998E-3</v>
      </c>
      <c r="IQ32" s="6"/>
      <c r="IR32" s="6"/>
      <c r="IS32" s="6">
        <v>-1E-4</v>
      </c>
      <c r="IT32" s="6">
        <v>-2.7000000000000001E-3</v>
      </c>
      <c r="IU32" s="6">
        <v>1.2999999999999999E-3</v>
      </c>
      <c r="IV32" s="6">
        <v>1.1999999999999999E-3</v>
      </c>
      <c r="IW32" s="6">
        <v>8.3999999999999995E-3</v>
      </c>
      <c r="IX32" s="6"/>
      <c r="IY32" s="6"/>
      <c r="IZ32" s="6">
        <v>6.9999999999999999E-4</v>
      </c>
      <c r="JA32" s="6">
        <v>-4.0000000000000002E-4</v>
      </c>
      <c r="JB32" s="6">
        <v>-5.0000000000000001E-3</v>
      </c>
      <c r="JC32" s="6">
        <v>-7.4000000000000003E-3</v>
      </c>
      <c r="JD32" s="6">
        <v>1E-3</v>
      </c>
      <c r="JE32" s="6"/>
      <c r="JF32" s="6"/>
      <c r="JG32" s="6">
        <v>-1.1000000000000001E-3</v>
      </c>
      <c r="JH32" s="6">
        <v>-4.0000000000000001E-3</v>
      </c>
      <c r="JI32" s="6">
        <v>-8.0999999999999996E-3</v>
      </c>
      <c r="JJ32" s="6">
        <v>1.1999999999999999E-3</v>
      </c>
      <c r="JK32" s="6">
        <v>5.5999999999999999E-3</v>
      </c>
      <c r="JL32" s="6"/>
      <c r="JM32" s="6"/>
      <c r="JN32" s="6">
        <v>3.2000000000000002E-3</v>
      </c>
      <c r="JO32" s="6">
        <v>-2.0000000000000001E-4</v>
      </c>
      <c r="JP32" s="6"/>
      <c r="JQ32" s="34">
        <f t="shared" si="9"/>
        <v>-8.0999999999999996E-3</v>
      </c>
      <c r="JR32" s="34">
        <f t="shared" si="10"/>
        <v>-4.2272727272727286E-4</v>
      </c>
      <c r="JS32" s="34">
        <f t="shared" si="11"/>
        <v>8.3999999999999995E-3</v>
      </c>
      <c r="KX32" s="54">
        <v>73.501000000000005</v>
      </c>
      <c r="KY32" s="54">
        <v>75.144999999999996</v>
      </c>
      <c r="KZ32" s="54">
        <v>75.811000000000007</v>
      </c>
      <c r="LA32" s="54">
        <v>75.77</v>
      </c>
      <c r="LB32" s="4" t="s">
        <v>67</v>
      </c>
      <c r="LC32" s="54">
        <v>74.36</v>
      </c>
      <c r="LD32" s="6">
        <v>-8.0000000000000002E-3</v>
      </c>
      <c r="LE32" s="6">
        <v>2.9999999999999997E-4</v>
      </c>
      <c r="LF32" s="6">
        <v>4.0000000000000002E-4</v>
      </c>
      <c r="LG32" s="6"/>
      <c r="LH32" s="6"/>
      <c r="LI32" s="6">
        <v>-7.4000000000000003E-3</v>
      </c>
      <c r="LJ32" s="6">
        <v>-5.8999999999999999E-3</v>
      </c>
      <c r="LK32" s="6">
        <v>-5.0000000000000001E-3</v>
      </c>
      <c r="LL32" s="6">
        <v>-1.2999999999999999E-3</v>
      </c>
      <c r="LM32" s="6">
        <v>3.3999999999999998E-3</v>
      </c>
      <c r="LN32" s="6"/>
      <c r="LO32" s="6"/>
      <c r="LP32" s="6">
        <v>-1.0200000000000001E-2</v>
      </c>
      <c r="LQ32" s="6">
        <v>3.8E-3</v>
      </c>
      <c r="LR32" s="6">
        <v>-2.2000000000000001E-3</v>
      </c>
      <c r="LS32" s="6">
        <v>-1.6999999999999999E-3</v>
      </c>
      <c r="LT32" s="6">
        <v>-1.1000000000000001E-3</v>
      </c>
      <c r="LU32" s="6"/>
      <c r="LV32" s="6"/>
      <c r="LW32" s="6">
        <v>1.5E-3</v>
      </c>
      <c r="LX32" s="6">
        <v>1E-4</v>
      </c>
      <c r="LY32" s="6">
        <v>-2.5999999999999999E-3</v>
      </c>
      <c r="LZ32" s="6">
        <v>-3.0999999999999999E-3</v>
      </c>
      <c r="MA32" s="6">
        <v>2.2000000000000001E-3</v>
      </c>
      <c r="MB32" s="6"/>
      <c r="MC32" s="6"/>
      <c r="MD32" s="6">
        <v>1.1999999999999999E-3</v>
      </c>
      <c r="ME32" s="6">
        <v>-1.2999999999999999E-3</v>
      </c>
      <c r="MF32" s="6">
        <v>-2.3E-3</v>
      </c>
      <c r="MG32" s="6">
        <v>0</v>
      </c>
      <c r="MH32" s="6">
        <v>-7.1000000000000004E-3</v>
      </c>
      <c r="MI32" s="34">
        <f t="shared" si="12"/>
        <v>-1.0200000000000001E-2</v>
      </c>
      <c r="MJ32" s="34">
        <f t="shared" si="13"/>
        <v>-2.0130434782608688E-3</v>
      </c>
      <c r="MK32" s="34">
        <f t="shared" si="14"/>
        <v>3.8E-3</v>
      </c>
      <c r="NE32" t="s">
        <v>62</v>
      </c>
      <c r="NF32" s="54">
        <v>73.501000000000005</v>
      </c>
      <c r="NG32" s="54">
        <v>75.144999999999996</v>
      </c>
      <c r="NH32" s="54">
        <v>75.811000000000007</v>
      </c>
      <c r="NI32" s="54">
        <v>75.77</v>
      </c>
      <c r="NJ32" s="54">
        <v>74.36</v>
      </c>
      <c r="NK32" s="4" t="s">
        <v>67</v>
      </c>
      <c r="NL32" s="54">
        <v>70.762</v>
      </c>
      <c r="NM32" s="6"/>
      <c r="NN32" s="6"/>
      <c r="NO32" s="6">
        <v>7.1000000000000004E-3</v>
      </c>
      <c r="NP32" s="6">
        <v>2.7000000000000001E-3</v>
      </c>
      <c r="NQ32" s="6">
        <v>4.3E-3</v>
      </c>
      <c r="NR32" s="6">
        <v>4.0000000000000002E-4</v>
      </c>
      <c r="NS32" s="6">
        <v>4.5999999999999999E-3</v>
      </c>
      <c r="NT32" s="6"/>
      <c r="NU32" s="6"/>
      <c r="NV32" s="6">
        <v>-5.5999999999999999E-3</v>
      </c>
      <c r="NW32" s="6">
        <v>-2.8E-3</v>
      </c>
      <c r="NX32" s="6">
        <v>-1.5E-3</v>
      </c>
      <c r="NY32" s="6">
        <v>-1.8E-3</v>
      </c>
      <c r="NZ32" s="6">
        <v>-9.7999999999999997E-3</v>
      </c>
      <c r="OA32" s="6"/>
      <c r="OB32" s="6"/>
      <c r="OC32" s="6">
        <v>2.9999999999999997E-4</v>
      </c>
      <c r="OD32" s="6">
        <v>3.8E-3</v>
      </c>
      <c r="OE32" s="6">
        <v>-1.9E-3</v>
      </c>
      <c r="OF32" s="6">
        <v>-1E-3</v>
      </c>
      <c r="OG32" s="6">
        <v>1E-3</v>
      </c>
      <c r="OH32" s="6"/>
      <c r="OI32" s="6"/>
      <c r="OJ32" s="6">
        <v>4.4999999999999997E-3</v>
      </c>
      <c r="OK32" s="6">
        <v>2.0999999999999999E-3</v>
      </c>
      <c r="OL32" s="6">
        <v>1.18E-2</v>
      </c>
      <c r="OM32" s="6">
        <v>3.0000000000000001E-3</v>
      </c>
      <c r="ON32" s="6">
        <v>3.7000000000000002E-3</v>
      </c>
      <c r="OO32" s="6"/>
      <c r="OP32" s="6"/>
      <c r="OQ32" s="6"/>
      <c r="OR32" s="34">
        <f t="shared" si="15"/>
        <v>-9.7999999999999997E-3</v>
      </c>
      <c r="OS32" s="34">
        <f t="shared" si="16"/>
        <v>1.245E-3</v>
      </c>
      <c r="OT32" s="34">
        <f t="shared" si="17"/>
        <v>1.18E-2</v>
      </c>
      <c r="PG32" s="54">
        <v>73.501000000000005</v>
      </c>
      <c r="PH32" s="54">
        <v>75.144999999999996</v>
      </c>
      <c r="PI32" s="54">
        <v>75.811000000000007</v>
      </c>
      <c r="PJ32" s="54">
        <v>75.77</v>
      </c>
      <c r="PK32" s="54">
        <v>74.36</v>
      </c>
      <c r="PL32" s="54">
        <v>70.762</v>
      </c>
      <c r="PM32" s="4" t="s">
        <v>67</v>
      </c>
      <c r="PN32" s="54">
        <v>72.47</v>
      </c>
      <c r="PO32" s="6">
        <v>-1.5E-3</v>
      </c>
      <c r="PP32" s="6">
        <v>-5.3E-3</v>
      </c>
      <c r="PQ32" s="6">
        <v>4.1000000000000003E-3</v>
      </c>
      <c r="PR32" s="6">
        <v>-2.5000000000000001E-3</v>
      </c>
      <c r="PS32" s="6">
        <v>-3.0000000000000001E-3</v>
      </c>
      <c r="PT32" s="6"/>
      <c r="PU32" s="6"/>
      <c r="PV32" s="749">
        <v>3.8999999999999998E-3</v>
      </c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34">
        <f t="shared" si="18"/>
        <v>-5.3E-3</v>
      </c>
      <c r="QU32" s="34">
        <f t="shared" si="19"/>
        <v>-7.1666666666666656E-4</v>
      </c>
      <c r="QV32" s="34">
        <f t="shared" si="20"/>
        <v>4.1000000000000003E-3</v>
      </c>
    </row>
    <row r="33" spans="1:488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G33" s="54">
        <v>0.91610000000000003</v>
      </c>
      <c r="IH33" s="54">
        <v>0.90749999999999997</v>
      </c>
      <c r="II33" s="54">
        <v>0.8962</v>
      </c>
      <c r="IJ33" s="4" t="s">
        <v>68</v>
      </c>
      <c r="IK33" s="54">
        <v>0.91049999999999998</v>
      </c>
      <c r="IL33" s="6">
        <v>-2.8E-3</v>
      </c>
      <c r="IM33" s="6">
        <v>-5.0000000000000001E-3</v>
      </c>
      <c r="IN33" s="6">
        <v>4.0000000000000001E-3</v>
      </c>
      <c r="IO33" s="6">
        <v>-2.8E-3</v>
      </c>
      <c r="IP33" s="6">
        <v>-1.6999999999999999E-3</v>
      </c>
      <c r="IQ33" s="6"/>
      <c r="IR33" s="6"/>
      <c r="IS33" s="6">
        <v>-3.8E-3</v>
      </c>
      <c r="IT33" s="6">
        <v>1.6000000000000001E-3</v>
      </c>
      <c r="IU33" s="6">
        <v>2.7000000000000001E-3</v>
      </c>
      <c r="IV33" s="6">
        <v>-8.0000000000000004E-4</v>
      </c>
      <c r="IW33" s="6">
        <v>1.1999999999999999E-3</v>
      </c>
      <c r="IX33" s="6"/>
      <c r="IY33" s="6"/>
      <c r="IZ33" s="6">
        <v>3.5999999999999999E-3</v>
      </c>
      <c r="JA33" s="6">
        <v>-1.1999999999999999E-3</v>
      </c>
      <c r="JB33" s="6">
        <v>-6.1999999999999998E-3</v>
      </c>
      <c r="JC33" s="6">
        <v>-3.2000000000000002E-3</v>
      </c>
      <c r="JD33" s="6">
        <v>1.6999999999999999E-3</v>
      </c>
      <c r="JE33" s="6"/>
      <c r="JF33" s="6"/>
      <c r="JG33" s="6">
        <v>-4.4999999999999997E-3</v>
      </c>
      <c r="JH33" s="6">
        <v>2.8E-3</v>
      </c>
      <c r="JI33" s="6">
        <v>-5.1000000000000004E-3</v>
      </c>
      <c r="JJ33" s="6">
        <v>4.7999999999999996E-3</v>
      </c>
      <c r="JK33" s="6">
        <v>3.8E-3</v>
      </c>
      <c r="JL33" s="6"/>
      <c r="JM33" s="6"/>
      <c r="JN33" s="6">
        <v>1.8E-3</v>
      </c>
      <c r="JO33" s="6">
        <v>-3.3E-3</v>
      </c>
      <c r="JP33" s="6"/>
      <c r="JQ33" s="34">
        <f t="shared" si="9"/>
        <v>-6.1999999999999998E-3</v>
      </c>
      <c r="JR33" s="34">
        <f t="shared" si="10"/>
        <v>-5.6363636363636349E-4</v>
      </c>
      <c r="JS33" s="34">
        <f t="shared" si="11"/>
        <v>4.7999999999999996E-3</v>
      </c>
      <c r="KX33" s="54">
        <v>0.91610000000000003</v>
      </c>
      <c r="KY33" s="54">
        <v>0.90749999999999997</v>
      </c>
      <c r="KZ33" s="54">
        <v>0.8962</v>
      </c>
      <c r="LA33" s="54">
        <v>0.91049999999999998</v>
      </c>
      <c r="LB33" s="4" t="s">
        <v>68</v>
      </c>
      <c r="LC33" s="54">
        <v>0.89270000000000005</v>
      </c>
      <c r="LD33" s="6">
        <v>-4.5999999999999999E-3</v>
      </c>
      <c r="LE33" s="6">
        <v>1.5E-3</v>
      </c>
      <c r="LF33" s="6">
        <v>5.9999999999999995E-4</v>
      </c>
      <c r="LG33" s="6"/>
      <c r="LH33" s="6"/>
      <c r="LI33" s="6">
        <v>-3.5999999999999999E-3</v>
      </c>
      <c r="LJ33" s="6">
        <v>5.9999999999999995E-4</v>
      </c>
      <c r="LK33" s="6">
        <v>-3.3999999999999998E-3</v>
      </c>
      <c r="LL33" s="6">
        <v>1.1999999999999999E-3</v>
      </c>
      <c r="LM33" s="6">
        <v>-2.3E-3</v>
      </c>
      <c r="LN33" s="6"/>
      <c r="LO33" s="6"/>
      <c r="LP33" s="6">
        <v>5.0000000000000001E-4</v>
      </c>
      <c r="LQ33" s="6">
        <v>5.0000000000000001E-4</v>
      </c>
      <c r="LR33" s="6">
        <v>-3.5000000000000001E-3</v>
      </c>
      <c r="LS33" s="6">
        <v>-2E-3</v>
      </c>
      <c r="LT33" s="6">
        <v>-1.9E-3</v>
      </c>
      <c r="LU33" s="6"/>
      <c r="LV33" s="6"/>
      <c r="LW33" s="6">
        <v>-2.9999999999999997E-4</v>
      </c>
      <c r="LX33" s="6">
        <v>-5.7000000000000002E-3</v>
      </c>
      <c r="LY33" s="6">
        <v>5.0000000000000001E-4</v>
      </c>
      <c r="LZ33" s="6">
        <v>6.6E-3</v>
      </c>
      <c r="MA33" s="6">
        <v>2.5000000000000001E-3</v>
      </c>
      <c r="MB33" s="6"/>
      <c r="MC33" s="6"/>
      <c r="MD33" s="6">
        <v>-1.1000000000000001E-3</v>
      </c>
      <c r="ME33" s="6">
        <v>3.8999999999999998E-3</v>
      </c>
      <c r="MF33" s="6">
        <v>-2.8E-3</v>
      </c>
      <c r="MG33" s="6">
        <v>-1.4E-3</v>
      </c>
      <c r="MH33" s="6">
        <v>6.1000000000000004E-3</v>
      </c>
      <c r="MI33" s="34">
        <f t="shared" si="12"/>
        <v>-5.7000000000000002E-3</v>
      </c>
      <c r="MJ33" s="34">
        <f t="shared" si="13"/>
        <v>-3.5217391304347823E-4</v>
      </c>
      <c r="MK33" s="34">
        <f t="shared" si="14"/>
        <v>6.6E-3</v>
      </c>
      <c r="NE33" t="s">
        <v>62</v>
      </c>
      <c r="NF33" s="54">
        <v>0.91610000000000003</v>
      </c>
      <c r="NG33" s="54">
        <v>0.90749999999999997</v>
      </c>
      <c r="NH33" s="54">
        <v>0.8962</v>
      </c>
      <c r="NI33" s="54">
        <v>0.91049999999999998</v>
      </c>
      <c r="NJ33" s="54">
        <v>0.89270000000000005</v>
      </c>
      <c r="NK33" s="4" t="s">
        <v>68</v>
      </c>
      <c r="NL33" s="54">
        <v>0.88290000000000002</v>
      </c>
      <c r="NM33" s="6"/>
      <c r="NN33" s="6"/>
      <c r="NO33" s="6">
        <v>4.4999999999999997E-3</v>
      </c>
      <c r="NP33" s="6">
        <v>-1.1000000000000001E-3</v>
      </c>
      <c r="NQ33" s="6">
        <v>3.5000000000000001E-3</v>
      </c>
      <c r="NR33" s="6">
        <v>-2.8999999999999998E-3</v>
      </c>
      <c r="NS33" s="6">
        <v>-1E-4</v>
      </c>
      <c r="NT33" s="6"/>
      <c r="NU33" s="6"/>
      <c r="NV33" s="6">
        <v>-8.3000000000000001E-3</v>
      </c>
      <c r="NW33" s="6">
        <v>-2.3999999999999998E-3</v>
      </c>
      <c r="NX33" s="6">
        <v>3.3999999999999998E-3</v>
      </c>
      <c r="NY33" s="6">
        <v>-2.0999999999999999E-3</v>
      </c>
      <c r="NZ33" s="6">
        <v>-4.7999999999999996E-3</v>
      </c>
      <c r="OA33" s="6"/>
      <c r="OB33" s="6"/>
      <c r="OC33" s="6">
        <v>1.2999999999999999E-3</v>
      </c>
      <c r="OD33" s="6">
        <v>2.3E-3</v>
      </c>
      <c r="OE33" s="6">
        <v>-5.4000000000000003E-3</v>
      </c>
      <c r="OF33" s="6">
        <v>5.9999999999999995E-4</v>
      </c>
      <c r="OG33" s="6">
        <v>2.5000000000000001E-3</v>
      </c>
      <c r="OH33" s="6"/>
      <c r="OI33" s="6"/>
      <c r="OJ33" s="6">
        <v>1.5E-3</v>
      </c>
      <c r="OK33" s="6">
        <v>2.0999999999999999E-3</v>
      </c>
      <c r="OL33" s="6">
        <v>2.7000000000000001E-3</v>
      </c>
      <c r="OM33" s="6">
        <v>8.0000000000000004E-4</v>
      </c>
      <c r="ON33" s="6">
        <v>2.2000000000000001E-3</v>
      </c>
      <c r="OO33" s="6"/>
      <c r="OP33" s="6"/>
      <c r="OQ33" s="6"/>
      <c r="OR33" s="34">
        <f t="shared" si="15"/>
        <v>-8.3000000000000001E-3</v>
      </c>
      <c r="OS33" s="34">
        <f t="shared" si="16"/>
        <v>1.5000000000000083E-5</v>
      </c>
      <c r="OT33" s="34">
        <f t="shared" si="17"/>
        <v>4.4999999999999997E-3</v>
      </c>
      <c r="PG33" s="54">
        <v>0.91610000000000003</v>
      </c>
      <c r="PH33" s="54">
        <v>0.90749999999999997</v>
      </c>
      <c r="PI33" s="54">
        <v>0.8962</v>
      </c>
      <c r="PJ33" s="54">
        <v>0.91049999999999998</v>
      </c>
      <c r="PK33" s="54">
        <v>0.89270000000000005</v>
      </c>
      <c r="PL33" s="54">
        <v>0.88290000000000002</v>
      </c>
      <c r="PM33" s="4" t="s">
        <v>68</v>
      </c>
      <c r="PN33" s="54">
        <v>0.879</v>
      </c>
      <c r="PO33" s="6">
        <v>-3.0000000000000001E-3</v>
      </c>
      <c r="PP33" s="6">
        <v>-2.3999999999999998E-3</v>
      </c>
      <c r="PQ33" s="6">
        <v>1.9E-3</v>
      </c>
      <c r="PR33" s="6">
        <v>-3.0000000000000001E-3</v>
      </c>
      <c r="PS33" s="6">
        <v>-7.3000000000000001E-3</v>
      </c>
      <c r="PT33" s="6"/>
      <c r="PU33" s="6"/>
      <c r="PV33" s="749">
        <v>1.6000000000000001E-3</v>
      </c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34">
        <f t="shared" si="18"/>
        <v>-7.3000000000000001E-3</v>
      </c>
      <c r="QU33" s="34">
        <f t="shared" si="19"/>
        <v>-2.0333333333333332E-3</v>
      </c>
      <c r="QV33" s="34">
        <f t="shared" si="20"/>
        <v>1.9E-3</v>
      </c>
    </row>
    <row r="34" spans="1:488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BK34" si="65">SUM(AN7, -AN14, -AN20,AN25, -AN29,AN32:AN33)</f>
        <v>0</v>
      </c>
      <c r="AO34" s="37">
        <f t="shared" si="65"/>
        <v>0</v>
      </c>
      <c r="AP34" s="37">
        <f>SUM(AP7, -AP14, -AP20,AP25, -AP29,AP32:AP33)</f>
        <v>-6.4999999999999988E-3</v>
      </c>
      <c r="AQ34" s="37">
        <f t="shared" si="65"/>
        <v>-2.1100000000000001E-2</v>
      </c>
      <c r="AR34" s="37">
        <f t="shared" si="65"/>
        <v>3.4500000000000003E-2</v>
      </c>
      <c r="AS34" s="37">
        <f>SUM(AS7, -AS14, -AS20,AS25, -AS29,AS32:AS33)</f>
        <v>1.24E-2</v>
      </c>
      <c r="AT34" s="37">
        <f t="shared" si="65"/>
        <v>5.1799999999999999E-2</v>
      </c>
      <c r="AU34" s="37">
        <f t="shared" si="65"/>
        <v>0</v>
      </c>
      <c r="AV34" s="37">
        <f t="shared" si="65"/>
        <v>0</v>
      </c>
      <c r="AW34" s="37">
        <f t="shared" si="65"/>
        <v>-1.9099999999999999E-2</v>
      </c>
      <c r="AX34" s="37">
        <f t="shared" si="65"/>
        <v>6.7000000000000011E-3</v>
      </c>
      <c r="AY34" s="37">
        <f t="shared" si="65"/>
        <v>-2.9300000000000003E-2</v>
      </c>
      <c r="AZ34" s="37">
        <f t="shared" si="65"/>
        <v>-2.0300000000000002E-2</v>
      </c>
      <c r="BA34" s="37">
        <f t="shared" si="65"/>
        <v>-2.8E-3</v>
      </c>
      <c r="BB34" s="37">
        <f t="shared" si="65"/>
        <v>0</v>
      </c>
      <c r="BC34" s="37">
        <f t="shared" si="65"/>
        <v>0</v>
      </c>
      <c r="BD34" s="37">
        <f t="shared" si="65"/>
        <v>-8.6999999999999994E-3</v>
      </c>
      <c r="BE34" s="37">
        <f t="shared" si="65"/>
        <v>1.0699999999999998E-2</v>
      </c>
      <c r="BF34" s="37">
        <f t="shared" si="65"/>
        <v>2.5899999999999999E-2</v>
      </c>
      <c r="BG34" s="37">
        <f t="shared" si="65"/>
        <v>-1.0600000000000002E-2</v>
      </c>
      <c r="BH34" s="37">
        <f t="shared" si="65"/>
        <v>3.27E-2</v>
      </c>
      <c r="BI34" s="37">
        <f t="shared" si="65"/>
        <v>0</v>
      </c>
      <c r="BJ34" s="37">
        <f t="shared" si="65"/>
        <v>0</v>
      </c>
      <c r="BK34" s="37">
        <f t="shared" si="65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66">SUM(CS7, -CS14, -CS20,CS25, -CS29,CS32:CS33)</f>
        <v>-1.2300000000000002E-2</v>
      </c>
      <c r="CT34" s="37">
        <f t="shared" si="66"/>
        <v>0</v>
      </c>
      <c r="CU34" s="37">
        <f t="shared" si="66"/>
        <v>0</v>
      </c>
      <c r="CV34" s="37">
        <f t="shared" si="66"/>
        <v>5.8000000000000005E-3</v>
      </c>
      <c r="CW34" s="37">
        <f t="shared" si="66"/>
        <v>2.1400000000000002E-2</v>
      </c>
      <c r="CX34" s="37">
        <f t="shared" si="66"/>
        <v>-9.4200000000000006E-2</v>
      </c>
      <c r="CY34" s="37">
        <f t="shared" si="66"/>
        <v>-1.9800000000000002E-2</v>
      </c>
      <c r="CZ34" s="37">
        <f t="shared" si="66"/>
        <v>-3.0999999999999999E-3</v>
      </c>
      <c r="DA34" s="37">
        <f t="shared" si="66"/>
        <v>0</v>
      </c>
      <c r="DB34" s="37">
        <f t="shared" si="66"/>
        <v>0</v>
      </c>
      <c r="DC34" s="37">
        <f t="shared" si="66"/>
        <v>1.3900000000000001E-2</v>
      </c>
      <c r="DD34" s="37">
        <f t="shared" si="66"/>
        <v>-9.1999999999999998E-3</v>
      </c>
      <c r="DE34" s="37">
        <f t="shared" si="66"/>
        <v>8.09E-2</v>
      </c>
      <c r="DF34" s="37">
        <f t="shared" si="66"/>
        <v>3.4199999999999994E-2</v>
      </c>
      <c r="DG34" s="37">
        <f t="shared" si="66"/>
        <v>1.09E-2</v>
      </c>
      <c r="DH34" s="37">
        <f t="shared" si="66"/>
        <v>0</v>
      </c>
      <c r="DI34" s="37">
        <f t="shared" si="66"/>
        <v>0</v>
      </c>
      <c r="DJ34" s="37">
        <f t="shared" si="66"/>
        <v>-1.84E-2</v>
      </c>
      <c r="DK34" s="37">
        <f t="shared" si="66"/>
        <v>1.1300000000000001E-2</v>
      </c>
      <c r="DL34" s="37">
        <f t="shared" si="66"/>
        <v>-2.6799999999999997E-2</v>
      </c>
      <c r="DM34" s="37">
        <f t="shared" si="66"/>
        <v>-3.8199999999999998E-2</v>
      </c>
      <c r="DN34" s="37">
        <f t="shared" si="66"/>
        <v>3.2500000000000001E-2</v>
      </c>
      <c r="DO34" s="37">
        <f t="shared" si="66"/>
        <v>0</v>
      </c>
      <c r="DP34" s="37">
        <f t="shared" si="66"/>
        <v>0</v>
      </c>
      <c r="DQ34" s="37">
        <f t="shared" si="66"/>
        <v>3.6899999999999995E-2</v>
      </c>
      <c r="DR34" s="37">
        <f t="shared" si="66"/>
        <v>-1.5700000000000002E-2</v>
      </c>
      <c r="DS34" s="37">
        <f t="shared" si="66"/>
        <v>-3.6600000000000001E-2</v>
      </c>
      <c r="DT34" s="37">
        <f t="shared" si="66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67">SUM(FN7, -FN14, -FN20,FN25, -FN29,FN32:FN33)</f>
        <v>1.2699999999999999E-2</v>
      </c>
      <c r="FO34" s="37">
        <f t="shared" si="67"/>
        <v>0</v>
      </c>
      <c r="FP34" s="37">
        <f t="shared" si="67"/>
        <v>0</v>
      </c>
      <c r="FQ34" s="37">
        <f t="shared" si="67"/>
        <v>3.0400000000000003E-2</v>
      </c>
      <c r="FR34" s="37">
        <f t="shared" si="67"/>
        <v>-8.3000000000000001E-3</v>
      </c>
      <c r="FS34" s="37">
        <f t="shared" si="67"/>
        <v>-1.4799999999999995E-2</v>
      </c>
      <c r="FT34" s="37">
        <f t="shared" si="67"/>
        <v>1.0800000000000002E-2</v>
      </c>
      <c r="FU34" s="37">
        <f t="shared" si="67"/>
        <v>3.9799999999999995E-2</v>
      </c>
      <c r="FV34" s="37">
        <f t="shared" si="67"/>
        <v>0</v>
      </c>
      <c r="FW34" s="37">
        <f t="shared" si="67"/>
        <v>0</v>
      </c>
      <c r="FX34" s="37">
        <f t="shared" si="67"/>
        <v>1.4799999999999999E-2</v>
      </c>
      <c r="FY34" s="37">
        <f t="shared" si="67"/>
        <v>2.69E-2</v>
      </c>
      <c r="FZ34" s="37">
        <f t="shared" si="67"/>
        <v>-4.0599999999999997E-2</v>
      </c>
      <c r="GA34" s="37">
        <f t="shared" si="67"/>
        <v>-1.21E-2</v>
      </c>
      <c r="GB34" s="37">
        <f t="shared" si="67"/>
        <v>1.3999999999999999E-2</v>
      </c>
      <c r="GC34" s="37">
        <f t="shared" si="67"/>
        <v>0</v>
      </c>
      <c r="GD34" s="37">
        <f t="shared" si="67"/>
        <v>0</v>
      </c>
      <c r="GE34" s="37">
        <f t="shared" si="67"/>
        <v>5.8000000000000005E-3</v>
      </c>
      <c r="GF34" s="37">
        <f t="shared" si="67"/>
        <v>-2.5999999999999999E-3</v>
      </c>
      <c r="GG34" s="37">
        <f t="shared" si="67"/>
        <v>8.7999999999999988E-3</v>
      </c>
      <c r="GH34" s="37">
        <f t="shared" si="67"/>
        <v>9.6000000000000009E-3</v>
      </c>
      <c r="GI34" s="37">
        <f t="shared" si="67"/>
        <v>8.0000000000000036E-4</v>
      </c>
      <c r="GJ34" s="37">
        <f t="shared" si="67"/>
        <v>0</v>
      </c>
      <c r="GK34" s="37">
        <f t="shared" si="67"/>
        <v>0</v>
      </c>
      <c r="GL34" s="37">
        <f t="shared" si="67"/>
        <v>2.8199999999999999E-2</v>
      </c>
      <c r="GM34" s="37">
        <f t="shared" si="67"/>
        <v>5.0999999999999995E-3</v>
      </c>
      <c r="GN34" s="37">
        <f t="shared" si="67"/>
        <v>-0.1031</v>
      </c>
      <c r="GO34" s="37">
        <f t="shared" si="67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G34" s="282"/>
      <c r="IH34" s="36"/>
      <c r="II34" s="36"/>
      <c r="IJ34" s="35" t="s">
        <v>69</v>
      </c>
      <c r="IK34" s="36"/>
      <c r="IL34" s="37">
        <f t="shared" ref="IL34:JM34" si="68">SUM(IL7, -IL14, -IL20,IL25, -IL29,IL32:IL33)</f>
        <v>-1.5999999999999994E-3</v>
      </c>
      <c r="IM34" s="37">
        <f t="shared" si="68"/>
        <v>-4.4900000000000002E-2</v>
      </c>
      <c r="IN34" s="37">
        <f t="shared" si="68"/>
        <v>1.3999999999999999E-2</v>
      </c>
      <c r="IO34" s="37">
        <f t="shared" si="68"/>
        <v>-1.5599999999999999E-2</v>
      </c>
      <c r="IP34" s="37">
        <f t="shared" si="68"/>
        <v>-1.6399999999999998E-2</v>
      </c>
      <c r="IQ34" s="37">
        <f t="shared" si="68"/>
        <v>0</v>
      </c>
      <c r="IR34" s="37">
        <f t="shared" si="68"/>
        <v>0</v>
      </c>
      <c r="IS34" s="37">
        <f t="shared" si="68"/>
        <v>-8.0000000000000002E-3</v>
      </c>
      <c r="IT34" s="37">
        <f t="shared" si="68"/>
        <v>1.9E-3</v>
      </c>
      <c r="IU34" s="37">
        <f t="shared" si="68"/>
        <v>1.0200000000000001E-2</v>
      </c>
      <c r="IV34" s="37">
        <f t="shared" si="68"/>
        <v>-1.5999999999999997E-2</v>
      </c>
      <c r="IW34" s="37">
        <f t="shared" si="68"/>
        <v>2.1700000000000001E-2</v>
      </c>
      <c r="IX34" s="37">
        <f t="shared" si="68"/>
        <v>0</v>
      </c>
      <c r="IY34" s="37">
        <f t="shared" si="68"/>
        <v>0</v>
      </c>
      <c r="IZ34" s="37">
        <f t="shared" si="68"/>
        <v>2.7000000000000001E-3</v>
      </c>
      <c r="JA34" s="37">
        <f t="shared" si="68"/>
        <v>6.2999999999999992E-3</v>
      </c>
      <c r="JB34" s="37">
        <f t="shared" si="68"/>
        <v>-3.7799999999999993E-2</v>
      </c>
      <c r="JC34" s="37">
        <f t="shared" si="68"/>
        <v>-2.5800000000000003E-2</v>
      </c>
      <c r="JD34" s="37">
        <f t="shared" si="68"/>
        <v>5.0000000000000001E-3</v>
      </c>
      <c r="JE34" s="37">
        <f t="shared" si="68"/>
        <v>0</v>
      </c>
      <c r="JF34" s="37">
        <f t="shared" si="68"/>
        <v>0</v>
      </c>
      <c r="JG34" s="37">
        <f t="shared" si="68"/>
        <v>-1.0999999999999999E-2</v>
      </c>
      <c r="JH34" s="37">
        <f t="shared" si="68"/>
        <v>-2.9999999999999996E-3</v>
      </c>
      <c r="JI34" s="37">
        <f t="shared" si="68"/>
        <v>-4.2900000000000001E-2</v>
      </c>
      <c r="JJ34" s="37">
        <f t="shared" si="68"/>
        <v>3.3099999999999997E-2</v>
      </c>
      <c r="JK34" s="37">
        <f t="shared" si="68"/>
        <v>2.8400000000000002E-2</v>
      </c>
      <c r="JL34" s="37">
        <f t="shared" si="68"/>
        <v>0</v>
      </c>
      <c r="JM34" s="37">
        <f t="shared" si="68"/>
        <v>0</v>
      </c>
      <c r="JN34" s="37">
        <f>SUM(JN7, -JN14, -JN20,JN25, -JN29,JN32,JN33)</f>
        <v>4.5999999999999999E-3</v>
      </c>
      <c r="JO34" s="37">
        <f>SUM(JO7, -JO14, -JO20,JO25, -JO29,JO32:JO33)</f>
        <v>-7.4000000000000003E-3</v>
      </c>
      <c r="JP34" s="37">
        <f>SUM(JP7, -JP14, -JP20,JP25, -JP29,JP32,JP33)</f>
        <v>0</v>
      </c>
      <c r="JQ34" s="34">
        <f t="shared" si="9"/>
        <v>-4.4900000000000002E-2</v>
      </c>
      <c r="JR34" s="34">
        <f t="shared" si="10"/>
        <v>-3.3064516129032266E-3</v>
      </c>
      <c r="JS34" s="34">
        <f t="shared" si="11"/>
        <v>3.3099999999999997E-2</v>
      </c>
      <c r="KX34" s="282"/>
      <c r="KY34" s="36"/>
      <c r="KZ34" s="36"/>
      <c r="LA34" s="36"/>
      <c r="LB34" s="35" t="s">
        <v>69</v>
      </c>
      <c r="LC34" s="36"/>
      <c r="LD34" s="37">
        <f t="shared" ref="LD34:LI34" si="69">SUM(LD7, -LD14, -LD20,LD25, -LD29,LD32,LD33)</f>
        <v>-4.9299999999999997E-2</v>
      </c>
      <c r="LE34" s="37">
        <f t="shared" si="69"/>
        <v>4.2000000000000006E-3</v>
      </c>
      <c r="LF34" s="37">
        <f t="shared" si="69"/>
        <v>1.0000000000000002E-3</v>
      </c>
      <c r="LG34" s="37">
        <f t="shared" si="69"/>
        <v>0</v>
      </c>
      <c r="LH34" s="37">
        <f t="shared" si="69"/>
        <v>0</v>
      </c>
      <c r="LI34" s="37">
        <f t="shared" si="69"/>
        <v>-2.9599999999999998E-2</v>
      </c>
      <c r="LJ34" s="37">
        <f>SUM(LJ7, -LJ14, -LJ20,LJ25, -LJ29,LJ32:LJ33)</f>
        <v>-1.09E-2</v>
      </c>
      <c r="LK34" s="37">
        <f>SUM(LK7, -LK14, -LK20,LK25, -LK29,LK32,LK33)</f>
        <v>-1.89E-2</v>
      </c>
      <c r="LL34" s="37">
        <f>SUM(LL7, -LL14, -LL20,LL25, -LL29,LL32,LL33)</f>
        <v>1.3999999999999998E-3</v>
      </c>
      <c r="LM34" s="37">
        <f>SUM(LM7, -LM14, -LM20,LM25, -LM29,LM32,LM33)</f>
        <v>-2.0000000000000009E-4</v>
      </c>
      <c r="LN34" s="37">
        <f>SUM(LN7, -LN14, -LN20,LN25, -LN29,LN32,LN33)</f>
        <v>0</v>
      </c>
      <c r="LO34" s="37">
        <f>SUM(LO7, -LO14, -LO20,LO25, -LO29,LO32,LO33)</f>
        <v>0</v>
      </c>
      <c r="LP34" s="37">
        <f>SUM(LP7, -LP14, -LP20,LP25, -LP29,LP32:LP33)</f>
        <v>-2.5500000000000002E-2</v>
      </c>
      <c r="LQ34" s="37">
        <f>SUM(LQ7, -LQ14, -LQ20,LQ25, -LQ29,LQ32:LQ33)</f>
        <v>1.7400000000000002E-2</v>
      </c>
      <c r="LR34" s="37">
        <f>SUM(LR7, -LR14, -LR20,LR25, -LR29,LR32,LR33)</f>
        <v>-9.4999999999999998E-3</v>
      </c>
      <c r="LS34" s="37">
        <f>SUM(LS7, -LS14, -LS20,LS25, -LS29,LS32,LS33)</f>
        <v>-1.1899999999999999E-2</v>
      </c>
      <c r="LT34" s="37">
        <f>SUM(LT7, -LT14, -LT20,LT25, -LT29,LT32,LT33)</f>
        <v>-4.9000000000000007E-3</v>
      </c>
      <c r="LU34" s="37">
        <f>SUM(LU7, -LU14, -LU20,LU25, -LU29,LU32,LU33)</f>
        <v>0</v>
      </c>
      <c r="LV34" s="37">
        <f>SUM(LV7, -LV14, -LV20,LV25, -LV29,LV32,LV33)</f>
        <v>0</v>
      </c>
      <c r="LW34" s="37">
        <f>SUM(LW7, -LW14, -LW20,LW25, -LW29,LW32:LW33)</f>
        <v>3.4000000000000015E-3</v>
      </c>
      <c r="LX34" s="37">
        <f>SUM(LX7, -LX14, -LX20,LX25, -LX29,LX32:LX33)</f>
        <v>-1.8200000000000001E-2</v>
      </c>
      <c r="LY34" s="37">
        <f t="shared" ref="LY34:MH34" si="70">SUM(LY7, -LY14, -LY20,LY25, -LY29,LY32,LY33)</f>
        <v>-8.0999999999999996E-3</v>
      </c>
      <c r="LZ34" s="37">
        <f t="shared" si="70"/>
        <v>1.06E-2</v>
      </c>
      <c r="MA34" s="37">
        <f t="shared" si="70"/>
        <v>1.6500000000000001E-2</v>
      </c>
      <c r="MB34" s="37">
        <f t="shared" si="70"/>
        <v>0</v>
      </c>
      <c r="MC34" s="37">
        <f t="shared" si="70"/>
        <v>0</v>
      </c>
      <c r="MD34" s="37">
        <f t="shared" si="70"/>
        <v>5.9999999999999984E-4</v>
      </c>
      <c r="ME34" s="37">
        <f t="shared" si="70"/>
        <v>8.5000000000000006E-3</v>
      </c>
      <c r="MF34" s="37">
        <f t="shared" si="70"/>
        <v>-2.23E-2</v>
      </c>
      <c r="MG34" s="37">
        <f t="shared" si="70"/>
        <v>-2.3E-3</v>
      </c>
      <c r="MH34" s="37">
        <f t="shared" si="70"/>
        <v>4.1000000000000003E-3</v>
      </c>
      <c r="MI34" s="34">
        <f t="shared" si="12"/>
        <v>-4.9299999999999997E-2</v>
      </c>
      <c r="MJ34" s="34">
        <f t="shared" si="13"/>
        <v>-4.6419354838709657E-3</v>
      </c>
      <c r="MK34" s="34">
        <f t="shared" si="14"/>
        <v>1.7400000000000002E-2</v>
      </c>
      <c r="ML34" t="s">
        <v>62</v>
      </c>
      <c r="NF34" s="282"/>
      <c r="NG34" s="36"/>
      <c r="NH34" s="36"/>
      <c r="NI34" s="36"/>
      <c r="NJ34" s="36"/>
      <c r="NK34" s="35" t="s">
        <v>69</v>
      </c>
      <c r="NL34" s="524">
        <v>1.4999999999999999E-2</v>
      </c>
      <c r="NM34" s="37">
        <f t="shared" ref="NM34:NR34" si="71">SUM(NM7, -NM14, -NM20,NM25, -NM29,NM32,NM33)</f>
        <v>0</v>
      </c>
      <c r="NN34" s="37">
        <f t="shared" si="71"/>
        <v>0</v>
      </c>
      <c r="NO34" s="37">
        <f t="shared" si="71"/>
        <v>3.5799999999999998E-2</v>
      </c>
      <c r="NP34" s="37">
        <f t="shared" si="71"/>
        <v>5.4000000000000003E-3</v>
      </c>
      <c r="NQ34" s="37">
        <f t="shared" si="71"/>
        <v>2.3499999999999997E-2</v>
      </c>
      <c r="NR34" s="37">
        <f t="shared" si="71"/>
        <v>-1.0299999999999998E-2</v>
      </c>
      <c r="NS34" s="37">
        <f>SUM(NS7, -NS14, -NS20,NS25, -NS29,NS32:NS33)</f>
        <v>1.83E-2</v>
      </c>
      <c r="NT34" s="37">
        <f>SUM(NT7, -NT14, -NT20,NT25, -NT29,NT32,NT33)</f>
        <v>0</v>
      </c>
      <c r="NU34" s="37">
        <f>SUM(NU7, -NU14, -NU20,NU25, -NU29,NU32,NU33)</f>
        <v>0</v>
      </c>
      <c r="NV34" s="37">
        <f>SUM(NV7, -NV14, -NV20,NV25, -NV29,NV32,NV33)</f>
        <v>-4.2299999999999997E-2</v>
      </c>
      <c r="NW34" s="37">
        <f>SUM(NW7, -NW14, -NW20,NW25, -NW29,NW32,NW33)</f>
        <v>-2.52E-2</v>
      </c>
      <c r="NX34" s="37">
        <f>SUM(NX7, -NX14, -NX20,NX25, -NX29,NX32,NX33)</f>
        <v>8.0000000000000002E-3</v>
      </c>
      <c r="NY34" s="37">
        <f>SUM(NY7, -NY14, -NY20,NY25, -NY29,NY32:NY33)</f>
        <v>-8.199999999999999E-3</v>
      </c>
      <c r="NZ34" s="37">
        <f>SUM(NZ7, -NZ14, -NZ20,NZ25, -NZ29,NZ32:NZ33)</f>
        <v>-4.8799999999999996E-2</v>
      </c>
      <c r="OA34" s="37">
        <f>SUM(OA7, -OA14, -OA20,OA25, -OA29,OA32,OA33)</f>
        <v>0</v>
      </c>
      <c r="OB34" s="37">
        <f>SUM(OB7, -OB14, -OB20,OB25, -OB29,OB32,OB33)</f>
        <v>0</v>
      </c>
      <c r="OC34" s="37">
        <f>SUM(OC7, -OC14, -OC20,OC25, -OC29,OC32,OC33)</f>
        <v>9.1000000000000004E-3</v>
      </c>
      <c r="OD34" s="37">
        <f>SUM(OD7, -OD14, -OD20,OD25, -OD29,OD32,OD33)</f>
        <v>2.7799999999999998E-2</v>
      </c>
      <c r="OE34" s="37">
        <f>SUM(OE7, -OE14, -OE20,OE25, -OE29,OE32,OE33)</f>
        <v>-1.8000000000000002E-2</v>
      </c>
      <c r="OF34" s="37">
        <f>SUM(OF7, -OF14, -OF20,OF25, -OF29,OF32:OF33)</f>
        <v>5.8000000000000005E-3</v>
      </c>
      <c r="OG34" s="37">
        <f>SUM(OG7, -OG14, -OG20,OG25, -OG29,OG32:OG33)</f>
        <v>-1.18E-2</v>
      </c>
      <c r="OH34" s="37">
        <f t="shared" ref="OH34:OQ34" si="72">SUM(OH7, -OH14, -OH20,OH25, -OH29,OH32,OH33)</f>
        <v>0</v>
      </c>
      <c r="OI34" s="37">
        <f t="shared" si="72"/>
        <v>0</v>
      </c>
      <c r="OJ34" s="37">
        <f t="shared" si="72"/>
        <v>1.52E-2</v>
      </c>
      <c r="OK34" s="37">
        <f t="shared" si="72"/>
        <v>3.0300000000000004E-2</v>
      </c>
      <c r="OL34" s="37">
        <f t="shared" si="72"/>
        <v>4.3000000000000003E-2</v>
      </c>
      <c r="OM34" s="37">
        <f t="shared" si="72"/>
        <v>1.46E-2</v>
      </c>
      <c r="ON34" s="37">
        <f t="shared" si="72"/>
        <v>1.49E-2</v>
      </c>
      <c r="OO34" s="37">
        <f t="shared" si="72"/>
        <v>0</v>
      </c>
      <c r="OP34" s="37">
        <f t="shared" si="72"/>
        <v>0</v>
      </c>
      <c r="OQ34" s="37">
        <f t="shared" si="72"/>
        <v>0</v>
      </c>
      <c r="OR34" s="34">
        <f t="shared" si="15"/>
        <v>-4.8799999999999996E-2</v>
      </c>
      <c r="OS34" s="34">
        <f t="shared" si="16"/>
        <v>2.8096774193548391E-3</v>
      </c>
      <c r="OT34" s="34">
        <f t="shared" si="17"/>
        <v>4.3000000000000003E-2</v>
      </c>
      <c r="PG34" s="282"/>
      <c r="PH34" s="36"/>
      <c r="PI34" s="36"/>
      <c r="PJ34" s="36"/>
      <c r="PK34" s="36"/>
      <c r="PL34" s="524"/>
      <c r="PM34" s="35" t="s">
        <v>69</v>
      </c>
      <c r="PN34" s="713">
        <v>1.4999999999999999E-2</v>
      </c>
      <c r="PO34" s="37">
        <f t="shared" ref="PO34:PT34" si="73">SUM(PO7, -PO14, -PO20,PO25, -PO29,PO32,PO33)</f>
        <v>-5.7000000000000002E-3</v>
      </c>
      <c r="PP34" s="37">
        <f t="shared" si="73"/>
        <v>-1.2999999999999999E-2</v>
      </c>
      <c r="PQ34" s="37">
        <f t="shared" si="73"/>
        <v>2.69E-2</v>
      </c>
      <c r="PR34" s="37">
        <f t="shared" si="73"/>
        <v>-2.0299999999999999E-2</v>
      </c>
      <c r="PS34" s="37">
        <f t="shared" si="73"/>
        <v>-3.5200000000000002E-2</v>
      </c>
      <c r="PT34" s="37">
        <f t="shared" si="73"/>
        <v>0</v>
      </c>
      <c r="PU34" s="37">
        <f>SUM(PU7, -PU14, -PU20,PU25, -PU29,PU32:PU33)</f>
        <v>0</v>
      </c>
      <c r="PV34" s="37">
        <f>SUM(PV7, -PV14, -PV20,PV25, -PV29,PV32,PV33)</f>
        <v>1.7399999999999999E-2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-PZ29,PZ32,PZ33)</f>
        <v>0</v>
      </c>
      <c r="QA34" s="37">
        <f>SUM(QA7, -QA14, -QA20,QA25, -QA29,QA32:QA33)</f>
        <v>0</v>
      </c>
      <c r="QB34" s="37">
        <f>SUM(QB7, -QB14, -QB20,QB25, -QB29,QB32:QB33)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-QG29,QG32,QG33)</f>
        <v>0</v>
      </c>
      <c r="QH34" s="37">
        <f>SUM(QH7, -QH14, -QH20,QH25, -QH29,QH32:QH33)</f>
        <v>0</v>
      </c>
      <c r="QI34" s="37">
        <f>SUM(QI7, -QI14, -QI20,QI25, -QI29,QI32:QI33)</f>
        <v>0</v>
      </c>
      <c r="QJ34" s="37">
        <f t="shared" ref="QJ34:QS34" si="74">SUM(QJ7, -QJ14, -QJ20,QJ25, -QJ29,QJ32,QJ33)</f>
        <v>0</v>
      </c>
      <c r="QK34" s="37">
        <f t="shared" si="74"/>
        <v>0</v>
      </c>
      <c r="QL34" s="37">
        <f t="shared" si="74"/>
        <v>0</v>
      </c>
      <c r="QM34" s="37">
        <f t="shared" si="74"/>
        <v>0</v>
      </c>
      <c r="QN34" s="37">
        <f t="shared" si="74"/>
        <v>0</v>
      </c>
      <c r="QO34" s="37">
        <f t="shared" si="74"/>
        <v>0</v>
      </c>
      <c r="QP34" s="37">
        <f t="shared" si="74"/>
        <v>0</v>
      </c>
      <c r="QQ34" s="37">
        <f t="shared" si="74"/>
        <v>0</v>
      </c>
      <c r="QR34" s="37">
        <f t="shared" si="74"/>
        <v>0</v>
      </c>
      <c r="QS34" s="37">
        <f t="shared" si="74"/>
        <v>0</v>
      </c>
      <c r="QT34" s="34">
        <f t="shared" si="18"/>
        <v>-3.5200000000000002E-2</v>
      </c>
      <c r="QU34" s="34">
        <f t="shared" si="19"/>
        <v>-9.6451612903225819E-4</v>
      </c>
      <c r="QV34" s="34">
        <f t="shared" si="20"/>
        <v>2.69E-2</v>
      </c>
    </row>
    <row r="35" spans="1:488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G35" s="54">
        <v>80.188999999999993</v>
      </c>
      <c r="IH35" s="54">
        <v>82.796999999999997</v>
      </c>
      <c r="II35" s="54">
        <v>84.546999999999997</v>
      </c>
      <c r="IJ35" s="4" t="s">
        <v>70</v>
      </c>
      <c r="IK35" s="54">
        <v>83.18</v>
      </c>
      <c r="IL35" s="6">
        <v>7.7000000000000002E-3</v>
      </c>
      <c r="IM35" s="6">
        <v>-2.3E-3</v>
      </c>
      <c r="IN35" s="6">
        <v>8.0000000000000004E-4</v>
      </c>
      <c r="IO35" s="6">
        <v>5.0000000000000001E-4</v>
      </c>
      <c r="IP35" s="6">
        <v>-1.2999999999999999E-3</v>
      </c>
      <c r="IQ35" s="6"/>
      <c r="IR35" s="6"/>
      <c r="IS35" s="6">
        <v>3.7000000000000002E-3</v>
      </c>
      <c r="IT35" s="6">
        <v>-3.8999999999999998E-3</v>
      </c>
      <c r="IU35" s="6">
        <v>-1.1999999999999999E-3</v>
      </c>
      <c r="IV35" s="6">
        <v>1.6000000000000001E-3</v>
      </c>
      <c r="IW35" s="6">
        <v>7.1999999999999998E-3</v>
      </c>
      <c r="IX35" s="6"/>
      <c r="IY35" s="6"/>
      <c r="IZ35" s="6">
        <v>-2.8E-3</v>
      </c>
      <c r="JA35" s="6">
        <v>1E-3</v>
      </c>
      <c r="JB35" s="6">
        <v>1.2999999999999999E-3</v>
      </c>
      <c r="JC35" s="6">
        <v>-4.0000000000000001E-3</v>
      </c>
      <c r="JD35" s="6">
        <v>-1E-3</v>
      </c>
      <c r="JE35" s="6"/>
      <c r="JF35" s="6"/>
      <c r="JG35" s="6">
        <v>3.7000000000000002E-3</v>
      </c>
      <c r="JH35" s="6">
        <v>-6.6E-3</v>
      </c>
      <c r="JI35" s="6">
        <v>-2.3999999999999998E-3</v>
      </c>
      <c r="JJ35" s="6">
        <v>-4.1000000000000003E-3</v>
      </c>
      <c r="JK35" s="6">
        <v>1.8E-3</v>
      </c>
      <c r="JL35" s="6"/>
      <c r="JM35" s="6"/>
      <c r="JN35" s="6">
        <v>1.1000000000000001E-3</v>
      </c>
      <c r="JO35" s="6">
        <v>3.0000000000000001E-3</v>
      </c>
      <c r="JP35" s="6"/>
      <c r="JQ35" s="40">
        <f t="shared" si="9"/>
        <v>-6.6E-3</v>
      </c>
      <c r="JR35" s="40">
        <f t="shared" si="10"/>
        <v>1.7272727272727272E-4</v>
      </c>
      <c r="JS35" s="40">
        <f t="shared" si="11"/>
        <v>7.7000000000000002E-3</v>
      </c>
      <c r="KX35" s="54">
        <v>80.188999999999993</v>
      </c>
      <c r="KY35" s="54">
        <v>82.796999999999997</v>
      </c>
      <c r="KZ35" s="54">
        <v>84.546999999999997</v>
      </c>
      <c r="LA35" s="54">
        <v>83.18</v>
      </c>
      <c r="LB35" s="4" t="s">
        <v>70</v>
      </c>
      <c r="LC35" s="54">
        <v>83.21</v>
      </c>
      <c r="LD35" s="6">
        <v>-3.5999999999999999E-3</v>
      </c>
      <c r="LE35" s="6">
        <v>-8.9999999999999998E-4</v>
      </c>
      <c r="LF35" s="6">
        <v>-1E-4</v>
      </c>
      <c r="LG35" s="6"/>
      <c r="LH35" s="6"/>
      <c r="LI35" s="6">
        <v>-3.7000000000000002E-3</v>
      </c>
      <c r="LJ35" s="6">
        <v>-6.6E-3</v>
      </c>
      <c r="LK35" s="6">
        <v>-1.8E-3</v>
      </c>
      <c r="LL35" s="6">
        <v>-2.3999999999999998E-3</v>
      </c>
      <c r="LM35" s="6">
        <v>5.7000000000000002E-3</v>
      </c>
      <c r="LN35" s="6"/>
      <c r="LO35" s="6"/>
      <c r="LP35" s="6">
        <v>-1.04E-2</v>
      </c>
      <c r="LQ35" s="6">
        <v>3.5999999999999999E-3</v>
      </c>
      <c r="LR35" s="6">
        <v>1E-3</v>
      </c>
      <c r="LS35" s="6">
        <v>4.0000000000000002E-4</v>
      </c>
      <c r="LT35" s="6">
        <v>1E-3</v>
      </c>
      <c r="LU35" s="6"/>
      <c r="LV35" s="6"/>
      <c r="LW35" s="6">
        <v>2.5999999999999999E-3</v>
      </c>
      <c r="LX35" s="6">
        <v>6.0000000000000001E-3</v>
      </c>
      <c r="LY35" s="6">
        <v>-3.0000000000000001E-3</v>
      </c>
      <c r="LZ35" s="6">
        <v>-9.4999999999999998E-3</v>
      </c>
      <c r="MA35" s="6">
        <v>-1E-4</v>
      </c>
      <c r="MB35" s="6"/>
      <c r="MC35" s="6"/>
      <c r="MD35" s="6">
        <v>2E-3</v>
      </c>
      <c r="ME35" s="6">
        <v>-4.5999999999999999E-3</v>
      </c>
      <c r="MF35" s="6">
        <v>6.9999999999999999E-4</v>
      </c>
      <c r="MG35" s="6">
        <v>1.6000000000000001E-3</v>
      </c>
      <c r="MH35" s="6">
        <v>-1.2800000000000001E-2</v>
      </c>
      <c r="MI35" s="40">
        <f t="shared" si="12"/>
        <v>-1.2800000000000001E-2</v>
      </c>
      <c r="MJ35" s="40">
        <f t="shared" si="13"/>
        <v>-1.5173913043478261E-3</v>
      </c>
      <c r="MK35" s="40">
        <f t="shared" si="14"/>
        <v>6.0000000000000001E-3</v>
      </c>
      <c r="NE35" t="s">
        <v>62</v>
      </c>
      <c r="NF35" s="54">
        <v>80.188999999999993</v>
      </c>
      <c r="NG35" s="54">
        <v>82.796999999999997</v>
      </c>
      <c r="NH35" s="54">
        <v>84.546999999999997</v>
      </c>
      <c r="NI35" s="54">
        <v>83.18</v>
      </c>
      <c r="NJ35" s="54">
        <v>83.21</v>
      </c>
      <c r="NK35" s="4" t="s">
        <v>70</v>
      </c>
      <c r="NL35" s="54">
        <v>80.087999999999994</v>
      </c>
      <c r="NM35" s="6"/>
      <c r="NN35" s="6"/>
      <c r="NO35" s="6">
        <v>3.2000000000000002E-3</v>
      </c>
      <c r="NP35" s="6">
        <v>4.1000000000000003E-3</v>
      </c>
      <c r="NQ35" s="6">
        <v>1E-3</v>
      </c>
      <c r="NR35" s="6">
        <v>3.0999999999999999E-3</v>
      </c>
      <c r="NS35" s="6">
        <v>4.7999999999999996E-3</v>
      </c>
      <c r="NT35" s="6"/>
      <c r="NU35" s="6"/>
      <c r="NV35" s="6">
        <v>2.8E-3</v>
      </c>
      <c r="NW35" s="6">
        <v>-5.0000000000000001E-4</v>
      </c>
      <c r="NX35" s="6">
        <v>-4.7000000000000002E-3</v>
      </c>
      <c r="NY35" s="6">
        <v>2.0000000000000001E-4</v>
      </c>
      <c r="NZ35" s="6">
        <v>-4.4000000000000003E-3</v>
      </c>
      <c r="OA35" s="6"/>
      <c r="OB35" s="6"/>
      <c r="OC35" s="6">
        <v>-2.9999999999999997E-4</v>
      </c>
      <c r="OD35" s="6">
        <v>1.8E-3</v>
      </c>
      <c r="OE35" s="6">
        <v>3.5999999999999999E-3</v>
      </c>
      <c r="OF35" s="6">
        <v>-1.4E-3</v>
      </c>
      <c r="OG35" s="6">
        <v>-1E-3</v>
      </c>
      <c r="OH35" s="6"/>
      <c r="OI35" s="6"/>
      <c r="OJ35" s="6">
        <v>3.2000000000000002E-3</v>
      </c>
      <c r="OK35" s="6">
        <v>2.0000000000000001E-4</v>
      </c>
      <c r="OL35" s="6">
        <v>9.2999999999999992E-3</v>
      </c>
      <c r="OM35" s="6">
        <v>2.3E-3</v>
      </c>
      <c r="ON35" s="6">
        <v>2.5999999999999999E-3</v>
      </c>
      <c r="OO35" s="6"/>
      <c r="OP35" s="6"/>
      <c r="OQ35" s="6"/>
      <c r="OR35" s="40">
        <f t="shared" si="15"/>
        <v>-4.7000000000000002E-3</v>
      </c>
      <c r="OS35" s="40">
        <f t="shared" si="16"/>
        <v>1.4950000000000002E-3</v>
      </c>
      <c r="OT35" s="40">
        <f t="shared" si="17"/>
        <v>9.2999999999999992E-3</v>
      </c>
      <c r="PG35" s="54">
        <v>80.188999999999993</v>
      </c>
      <c r="PH35" s="54">
        <v>82.796999999999997</v>
      </c>
      <c r="PI35" s="54">
        <v>84.546999999999997</v>
      </c>
      <c r="PJ35" s="54">
        <v>83.18</v>
      </c>
      <c r="PK35" s="54">
        <v>83.21</v>
      </c>
      <c r="PL35" s="54">
        <v>80.087999999999994</v>
      </c>
      <c r="PM35" s="4" t="s">
        <v>70</v>
      </c>
      <c r="PN35" s="54">
        <v>82.295000000000002</v>
      </c>
      <c r="PO35" s="6">
        <v>2.2000000000000001E-3</v>
      </c>
      <c r="PP35" s="6">
        <v>-2.8E-3</v>
      </c>
      <c r="PQ35" s="6">
        <v>2.8E-3</v>
      </c>
      <c r="PR35" s="6">
        <v>5.9999999999999995E-4</v>
      </c>
      <c r="PS35" s="6">
        <v>4.4000000000000003E-3</v>
      </c>
      <c r="PT35" s="6"/>
      <c r="PU35" s="6"/>
      <c r="PV35" s="751">
        <v>2.3999999999999998E-3</v>
      </c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40">
        <f t="shared" si="18"/>
        <v>-2.8E-3</v>
      </c>
      <c r="QU35" s="40">
        <f t="shared" si="19"/>
        <v>1.5999999999999999E-3</v>
      </c>
      <c r="QV35" s="40">
        <f t="shared" si="20"/>
        <v>4.4000000000000003E-3</v>
      </c>
    </row>
    <row r="36" spans="1:488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Y36" si="75">SUM( -AN8, -AN15, -AN21,AN26, -AN30, -AN33,AN35)</f>
        <v>0</v>
      </c>
      <c r="AO36" s="43">
        <f t="shared" si="75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75"/>
        <v>3.6999999999999993E-3</v>
      </c>
      <c r="AT36" s="43">
        <f t="shared" si="75"/>
        <v>-3.2800000000000003E-2</v>
      </c>
      <c r="AU36" s="43">
        <f t="shared" si="75"/>
        <v>0</v>
      </c>
      <c r="AV36" s="43">
        <f t="shared" si="75"/>
        <v>0</v>
      </c>
      <c r="AW36" s="43">
        <f t="shared" si="75"/>
        <v>-9.4999999999999998E-3</v>
      </c>
      <c r="AX36" s="43">
        <f t="shared" si="75"/>
        <v>2.5500000000000002E-2</v>
      </c>
      <c r="AY36" s="43">
        <f t="shared" si="75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N36" si="76">SUM( -BB8, -BB15, -BB21,BB26, -BB30, -BB33,BB35)</f>
        <v>0</v>
      </c>
      <c r="BC36" s="43">
        <f t="shared" si="76"/>
        <v>0</v>
      </c>
      <c r="BD36" s="43">
        <f t="shared" si="76"/>
        <v>-1.61E-2</v>
      </c>
      <c r="BE36" s="43">
        <f t="shared" si="76"/>
        <v>-3.4100000000000005E-2</v>
      </c>
      <c r="BF36" s="43">
        <f t="shared" si="76"/>
        <v>-1.5699999999999999E-2</v>
      </c>
      <c r="BG36" s="43">
        <f t="shared" si="76"/>
        <v>1.3600000000000001E-2</v>
      </c>
      <c r="BH36" s="43">
        <f t="shared" si="76"/>
        <v>2.07E-2</v>
      </c>
      <c r="BI36" s="43">
        <f t="shared" si="76"/>
        <v>0</v>
      </c>
      <c r="BJ36" s="43">
        <f t="shared" si="76"/>
        <v>0</v>
      </c>
      <c r="BK36" s="43">
        <f t="shared" si="76"/>
        <v>-2.0499999999999997E-2</v>
      </c>
      <c r="BL36" s="43">
        <f t="shared" si="76"/>
        <v>5.8999999999999981E-3</v>
      </c>
      <c r="BM36" s="43">
        <f t="shared" si="76"/>
        <v>2.6600000000000002E-2</v>
      </c>
      <c r="BN36" s="43">
        <f t="shared" si="76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W36" si="77">SUM( -CS8, -CS15, -CS21,CS26, -CS30, -CS33,CS35)</f>
        <v>3.0799999999999998E-2</v>
      </c>
      <c r="CT36" s="43">
        <f t="shared" si="77"/>
        <v>0</v>
      </c>
      <c r="CU36" s="43">
        <f t="shared" si="77"/>
        <v>0</v>
      </c>
      <c r="CV36" s="43">
        <f t="shared" si="77"/>
        <v>7.1000000000000004E-3</v>
      </c>
      <c r="CW36" s="43">
        <f t="shared" si="77"/>
        <v>-8.9999999999999965E-4</v>
      </c>
      <c r="CX36" s="43">
        <f t="shared" si="77"/>
        <v>-4.6000000000000008E-3</v>
      </c>
      <c r="CY36" s="43">
        <f t="shared" si="77"/>
        <v>-4.5800000000000007E-2</v>
      </c>
      <c r="CZ36" s="43">
        <f t="shared" si="77"/>
        <v>2.1899999999999999E-2</v>
      </c>
      <c r="DA36" s="43">
        <f t="shared" si="77"/>
        <v>0</v>
      </c>
      <c r="DB36" s="43">
        <f t="shared" si="77"/>
        <v>0</v>
      </c>
      <c r="DC36" s="43">
        <f t="shared" si="77"/>
        <v>1.0800000000000001E-2</v>
      </c>
      <c r="DD36" s="43">
        <f t="shared" si="77"/>
        <v>2.4599999999999997E-2</v>
      </c>
      <c r="DE36" s="43">
        <f t="shared" si="77"/>
        <v>-2.6999999999999997E-3</v>
      </c>
      <c r="DF36" s="43">
        <f t="shared" si="77"/>
        <v>-3.7499999999999999E-2</v>
      </c>
      <c r="DG36" s="43">
        <f t="shared" si="77"/>
        <v>8.8999999999999999E-3</v>
      </c>
      <c r="DH36" s="43">
        <f t="shared" si="77"/>
        <v>0</v>
      </c>
      <c r="DI36" s="43">
        <f t="shared" si="77"/>
        <v>0</v>
      </c>
      <c r="DJ36" s="43">
        <f t="shared" si="77"/>
        <v>-1.0999999999999996E-3</v>
      </c>
      <c r="DK36" s="43">
        <f t="shared" si="77"/>
        <v>-1.24E-2</v>
      </c>
      <c r="DL36" s="43">
        <f t="shared" si="77"/>
        <v>2.58E-2</v>
      </c>
      <c r="DM36" s="43">
        <f t="shared" si="77"/>
        <v>-7.6999999999999985E-3</v>
      </c>
      <c r="DN36" s="43">
        <f t="shared" si="77"/>
        <v>2.9500000000000002E-2</v>
      </c>
      <c r="DO36" s="43">
        <f t="shared" si="77"/>
        <v>0</v>
      </c>
      <c r="DP36" s="43">
        <f t="shared" si="77"/>
        <v>0</v>
      </c>
      <c r="DQ36" s="43">
        <f t="shared" si="77"/>
        <v>-4.2999999999999997E-2</v>
      </c>
      <c r="DR36" s="43">
        <f t="shared" si="77"/>
        <v>-1.3799999999999998E-2</v>
      </c>
      <c r="DS36" s="43">
        <f t="shared" si="77"/>
        <v>2.3199999999999998E-2</v>
      </c>
      <c r="DT36" s="43">
        <f t="shared" si="77"/>
        <v>8.6999999999999994E-3</v>
      </c>
      <c r="DU36" s="43">
        <f t="shared" si="77"/>
        <v>0</v>
      </c>
      <c r="DV36" s="43">
        <f t="shared" si="77"/>
        <v>0</v>
      </c>
      <c r="DW36" s="43">
        <f t="shared" si="77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GR36" si="78">SUM( -FN8, -FN15, -FN21,FN26, -FN30, -FN33,FN35)</f>
        <v>-5.4199999999999998E-2</v>
      </c>
      <c r="FO36" s="43">
        <f t="shared" si="78"/>
        <v>0</v>
      </c>
      <c r="FP36" s="43">
        <f t="shared" si="78"/>
        <v>0</v>
      </c>
      <c r="FQ36" s="43">
        <f t="shared" si="78"/>
        <v>-9.4999999999999998E-3</v>
      </c>
      <c r="FR36" s="43">
        <f t="shared" si="78"/>
        <v>-1.3500000000000002E-2</v>
      </c>
      <c r="FS36" s="43">
        <f t="shared" si="78"/>
        <v>-3.44E-2</v>
      </c>
      <c r="FT36" s="43">
        <f t="shared" si="78"/>
        <v>1.8599999999999998E-2</v>
      </c>
      <c r="FU36" s="43">
        <f t="shared" si="78"/>
        <v>1.7000000000000001E-3</v>
      </c>
      <c r="FV36" s="43">
        <f t="shared" si="78"/>
        <v>0</v>
      </c>
      <c r="FW36" s="43">
        <f t="shared" si="78"/>
        <v>0</v>
      </c>
      <c r="FX36" s="43">
        <f t="shared" si="78"/>
        <v>-4.8999999999999998E-3</v>
      </c>
      <c r="FY36" s="43">
        <f t="shared" si="78"/>
        <v>1.17E-2</v>
      </c>
      <c r="FZ36" s="43">
        <f t="shared" si="78"/>
        <v>-4.0000000000000001E-3</v>
      </c>
      <c r="GA36" s="43">
        <f t="shared" si="78"/>
        <v>9.6000000000000009E-3</v>
      </c>
      <c r="GB36" s="43">
        <f t="shared" si="78"/>
        <v>-2.3199999999999998E-2</v>
      </c>
      <c r="GC36" s="43">
        <f t="shared" si="78"/>
        <v>0</v>
      </c>
      <c r="GD36" s="43">
        <f t="shared" si="78"/>
        <v>0</v>
      </c>
      <c r="GE36" s="43">
        <f t="shared" si="78"/>
        <v>-2.2999999999999995E-3</v>
      </c>
      <c r="GF36" s="43">
        <f t="shared" si="78"/>
        <v>1.9E-3</v>
      </c>
      <c r="GG36" s="43">
        <f t="shared" si="78"/>
        <v>-1.2999999999999999E-2</v>
      </c>
      <c r="GH36" s="43">
        <f t="shared" si="78"/>
        <v>-2.4700000000000003E-2</v>
      </c>
      <c r="GI36" s="43">
        <f t="shared" si="78"/>
        <v>-3.5699999999999996E-2</v>
      </c>
      <c r="GJ36" s="43">
        <f t="shared" si="78"/>
        <v>0</v>
      </c>
      <c r="GK36" s="43">
        <f t="shared" si="78"/>
        <v>0</v>
      </c>
      <c r="GL36" s="43">
        <f t="shared" si="78"/>
        <v>4.3E-3</v>
      </c>
      <c r="GM36" s="43">
        <f t="shared" si="78"/>
        <v>1.78E-2</v>
      </c>
      <c r="GN36" s="43">
        <f t="shared" si="78"/>
        <v>9.3999999999999986E-3</v>
      </c>
      <c r="GO36" s="43">
        <f t="shared" si="78"/>
        <v>2.600000000000002E-3</v>
      </c>
      <c r="GP36" s="43">
        <f t="shared" si="78"/>
        <v>4.07E-2</v>
      </c>
      <c r="GQ36" s="43">
        <f t="shared" si="78"/>
        <v>0</v>
      </c>
      <c r="GR36" s="43">
        <f t="shared" si="78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G36" s="515"/>
      <c r="IJ36" s="41" t="s">
        <v>71</v>
      </c>
      <c r="IK36" s="42"/>
      <c r="IL36" s="43">
        <f t="shared" ref="IL36:JP36" si="79">SUM( -IL8, -IL15, -IL21,IL26, -IL30, -IL33,IL35)</f>
        <v>2.0400000000000001E-2</v>
      </c>
      <c r="IM36" s="43">
        <f t="shared" si="79"/>
        <v>-4.1999999999999997E-3</v>
      </c>
      <c r="IN36" s="43">
        <f t="shared" si="79"/>
        <v>-1.7700000000000004E-2</v>
      </c>
      <c r="IO36" s="43">
        <f t="shared" si="79"/>
        <v>7.000000000000001E-3</v>
      </c>
      <c r="IP36" s="43">
        <f t="shared" si="79"/>
        <v>-3.5000000000000005E-3</v>
      </c>
      <c r="IQ36" s="43">
        <f t="shared" si="79"/>
        <v>0</v>
      </c>
      <c r="IR36" s="43">
        <f t="shared" si="79"/>
        <v>0</v>
      </c>
      <c r="IS36" s="43">
        <f t="shared" si="79"/>
        <v>2.2400000000000003E-2</v>
      </c>
      <c r="IT36" s="43">
        <f t="shared" si="79"/>
        <v>-8.6E-3</v>
      </c>
      <c r="IU36" s="43">
        <f t="shared" si="79"/>
        <v>-1.0499999999999999E-2</v>
      </c>
      <c r="IV36" s="43">
        <f t="shared" si="79"/>
        <v>-8.7999999999999988E-3</v>
      </c>
      <c r="IW36" s="43">
        <f t="shared" si="79"/>
        <v>1.2699999999999999E-2</v>
      </c>
      <c r="IX36" s="43">
        <f t="shared" si="79"/>
        <v>0</v>
      </c>
      <c r="IY36" s="43">
        <f t="shared" si="79"/>
        <v>0</v>
      </c>
      <c r="IZ36" s="43">
        <f t="shared" si="79"/>
        <v>-2.53E-2</v>
      </c>
      <c r="JA36" s="43">
        <f t="shared" si="79"/>
        <v>1.6599999999999997E-2</v>
      </c>
      <c r="JB36" s="43">
        <f t="shared" si="79"/>
        <v>1.26E-2</v>
      </c>
      <c r="JC36" s="43">
        <f t="shared" si="79"/>
        <v>0</v>
      </c>
      <c r="JD36" s="43">
        <f t="shared" si="79"/>
        <v>-1.0000000000000002E-2</v>
      </c>
      <c r="JE36" s="43">
        <f t="shared" si="79"/>
        <v>0</v>
      </c>
      <c r="JF36" s="43">
        <f t="shared" si="79"/>
        <v>0</v>
      </c>
      <c r="JG36" s="43">
        <f t="shared" si="79"/>
        <v>2.7499999999999997E-2</v>
      </c>
      <c r="JH36" s="43">
        <f t="shared" si="79"/>
        <v>-2.4799999999999996E-2</v>
      </c>
      <c r="JI36" s="43">
        <f t="shared" si="79"/>
        <v>-7.9999999999999906E-4</v>
      </c>
      <c r="JJ36" s="43">
        <f t="shared" si="79"/>
        <v>-4.8000000000000004E-3</v>
      </c>
      <c r="JK36" s="43">
        <f t="shared" si="79"/>
        <v>-1.9000000000000002E-3</v>
      </c>
      <c r="JL36" s="43">
        <f t="shared" si="79"/>
        <v>0</v>
      </c>
      <c r="JM36" s="43">
        <f t="shared" si="79"/>
        <v>0</v>
      </c>
      <c r="JN36" s="43">
        <f t="shared" si="79"/>
        <v>-9.1000000000000004E-3</v>
      </c>
      <c r="JO36" s="43">
        <f t="shared" si="79"/>
        <v>1.95E-2</v>
      </c>
      <c r="JP36" s="43">
        <f t="shared" si="79"/>
        <v>0</v>
      </c>
      <c r="JQ36" s="40">
        <f t="shared" si="9"/>
        <v>-2.53E-2</v>
      </c>
      <c r="JR36" s="40">
        <f t="shared" si="10"/>
        <v>2.8064516129032256E-4</v>
      </c>
      <c r="JS36" s="40">
        <f t="shared" si="11"/>
        <v>2.7499999999999997E-2</v>
      </c>
      <c r="LB36" s="41" t="s">
        <v>71</v>
      </c>
      <c r="LC36" s="42"/>
      <c r="LD36" s="43">
        <f t="shared" ref="LD36:MH36" si="80">SUM( -LD8, -LD15, -LD21,LD26, -LD30, -LD33,LD35)</f>
        <v>-1.2299999999999998E-2</v>
      </c>
      <c r="LE36" s="43">
        <f t="shared" si="80"/>
        <v>-6.3999999999999994E-3</v>
      </c>
      <c r="LF36" s="43">
        <f t="shared" si="80"/>
        <v>-3.2999999999999991E-3</v>
      </c>
      <c r="LG36" s="43">
        <f t="shared" si="80"/>
        <v>0</v>
      </c>
      <c r="LH36" s="43">
        <f t="shared" si="80"/>
        <v>0</v>
      </c>
      <c r="LI36" s="43">
        <f t="shared" si="80"/>
        <v>7.999999999999995E-4</v>
      </c>
      <c r="LJ36" s="43">
        <f t="shared" si="80"/>
        <v>-1.5299999999999999E-2</v>
      </c>
      <c r="LK36" s="43">
        <f t="shared" si="80"/>
        <v>8.8000000000000005E-3</v>
      </c>
      <c r="LL36" s="43">
        <f t="shared" si="80"/>
        <v>-8.2999999999999984E-3</v>
      </c>
      <c r="LM36" s="43">
        <f t="shared" si="80"/>
        <v>1.9300000000000001E-2</v>
      </c>
      <c r="LN36" s="43">
        <f t="shared" si="80"/>
        <v>0</v>
      </c>
      <c r="LO36" s="43">
        <f t="shared" si="80"/>
        <v>0</v>
      </c>
      <c r="LP36" s="43">
        <f t="shared" si="80"/>
        <v>-2.7299999999999998E-2</v>
      </c>
      <c r="LQ36" s="43">
        <f t="shared" si="80"/>
        <v>1.5599999999999999E-2</v>
      </c>
      <c r="LR36" s="43">
        <f t="shared" si="80"/>
        <v>2.0100000000000003E-2</v>
      </c>
      <c r="LS36" s="43">
        <f t="shared" si="80"/>
        <v>5.8000000000000005E-3</v>
      </c>
      <c r="LT36" s="43">
        <f t="shared" si="80"/>
        <v>1.0999999999999999E-2</v>
      </c>
      <c r="LU36" s="43">
        <f t="shared" si="80"/>
        <v>0</v>
      </c>
      <c r="LV36" s="43">
        <f t="shared" si="80"/>
        <v>0</v>
      </c>
      <c r="LW36" s="43">
        <f t="shared" si="80"/>
        <v>5.5999999999999999E-3</v>
      </c>
      <c r="LX36" s="43">
        <f t="shared" si="80"/>
        <v>2.81E-2</v>
      </c>
      <c r="LY36" s="43">
        <f t="shared" si="80"/>
        <v>-1.0200000000000001E-2</v>
      </c>
      <c r="LZ36" s="43">
        <f t="shared" si="80"/>
        <v>-4.2500000000000003E-2</v>
      </c>
      <c r="MA36" s="43">
        <f t="shared" si="80"/>
        <v>-2.3999999999999998E-3</v>
      </c>
      <c r="MB36" s="43">
        <f t="shared" si="80"/>
        <v>0</v>
      </c>
      <c r="MC36" s="43">
        <f t="shared" si="80"/>
        <v>0</v>
      </c>
      <c r="MD36" s="43">
        <f t="shared" si="80"/>
        <v>9.4000000000000004E-3</v>
      </c>
      <c r="ME36" s="43">
        <f t="shared" si="80"/>
        <v>-2.0199999999999999E-2</v>
      </c>
      <c r="MF36" s="43">
        <f t="shared" si="80"/>
        <v>4.999999999999999E-4</v>
      </c>
      <c r="MG36" s="43">
        <f t="shared" si="80"/>
        <v>1.0699999999999999E-2</v>
      </c>
      <c r="MH36" s="43">
        <f t="shared" si="80"/>
        <v>-4.1700000000000001E-2</v>
      </c>
      <c r="MI36" s="40">
        <f t="shared" si="12"/>
        <v>-4.2500000000000003E-2</v>
      </c>
      <c r="MJ36" s="40">
        <f t="shared" si="13"/>
        <v>-1.7483870967741929E-3</v>
      </c>
      <c r="MK36" s="40">
        <f t="shared" si="14"/>
        <v>2.81E-2</v>
      </c>
      <c r="NE36" t="s">
        <v>62</v>
      </c>
      <c r="NJ36" t="s">
        <v>62</v>
      </c>
      <c r="NK36" s="41" t="s">
        <v>71</v>
      </c>
      <c r="NL36" s="525">
        <v>1.7500000000000002E-2</v>
      </c>
      <c r="NM36" s="43">
        <f t="shared" ref="NM36:OQ36" si="81">SUM( -NM8, -NM15, -NM21,NM26, -NM30, -NM33,NM35)</f>
        <v>0</v>
      </c>
      <c r="NN36" s="43">
        <f t="shared" si="81"/>
        <v>0</v>
      </c>
      <c r="NO36" s="43">
        <f t="shared" si="81"/>
        <v>6.0000000000000027E-4</v>
      </c>
      <c r="NP36" s="43">
        <f t="shared" si="81"/>
        <v>1.55E-2</v>
      </c>
      <c r="NQ36" s="43">
        <f t="shared" si="81"/>
        <v>-3.2000000000000006E-3</v>
      </c>
      <c r="NR36" s="43">
        <f t="shared" si="81"/>
        <v>1.3900000000000001E-2</v>
      </c>
      <c r="NS36" s="43">
        <f t="shared" si="81"/>
        <v>1.9499999999999997E-2</v>
      </c>
      <c r="NT36" s="43">
        <f t="shared" si="81"/>
        <v>0</v>
      </c>
      <c r="NU36" s="43">
        <f t="shared" si="81"/>
        <v>0</v>
      </c>
      <c r="NV36" s="43">
        <f t="shared" si="81"/>
        <v>2.41E-2</v>
      </c>
      <c r="NW36" s="43">
        <f t="shared" si="81"/>
        <v>-6.0000000000000019E-3</v>
      </c>
      <c r="NX36" s="43">
        <f t="shared" si="81"/>
        <v>-1.7600000000000001E-2</v>
      </c>
      <c r="NY36" s="43">
        <f t="shared" si="81"/>
        <v>9.4999999999999998E-3</v>
      </c>
      <c r="NZ36" s="43">
        <f t="shared" si="81"/>
        <v>-8.8999999999999999E-3</v>
      </c>
      <c r="OA36" s="43">
        <f t="shared" si="81"/>
        <v>0</v>
      </c>
      <c r="OB36" s="43">
        <f t="shared" si="81"/>
        <v>0</v>
      </c>
      <c r="OC36" s="43">
        <f t="shared" si="81"/>
        <v>3.0000000000000001E-3</v>
      </c>
      <c r="OD36" s="43">
        <f t="shared" si="81"/>
        <v>9.7999999999999979E-3</v>
      </c>
      <c r="OE36" s="43">
        <f t="shared" si="81"/>
        <v>2.5800000000000003E-2</v>
      </c>
      <c r="OF36" s="43">
        <f t="shared" si="81"/>
        <v>2.5999999999999999E-3</v>
      </c>
      <c r="OG36" s="43">
        <f t="shared" si="81"/>
        <v>-3.0199999999999998E-2</v>
      </c>
      <c r="OH36" s="43">
        <f t="shared" si="81"/>
        <v>0</v>
      </c>
      <c r="OI36" s="43">
        <f t="shared" si="81"/>
        <v>0</v>
      </c>
      <c r="OJ36" s="43">
        <f t="shared" si="81"/>
        <v>5.5999999999999999E-3</v>
      </c>
      <c r="OK36" s="43">
        <f t="shared" si="81"/>
        <v>1.4600000000000002E-2</v>
      </c>
      <c r="OL36" s="43">
        <f t="shared" si="81"/>
        <v>2.1500000000000002E-2</v>
      </c>
      <c r="OM36" s="43">
        <f t="shared" si="81"/>
        <v>9.0999999999999987E-3</v>
      </c>
      <c r="ON36" s="43">
        <f t="shared" si="81"/>
        <v>-3.9000000000000007E-3</v>
      </c>
      <c r="OO36" s="43">
        <f t="shared" si="81"/>
        <v>0</v>
      </c>
      <c r="OP36" s="43">
        <f t="shared" si="81"/>
        <v>0</v>
      </c>
      <c r="OQ36" s="43">
        <f t="shared" si="81"/>
        <v>0</v>
      </c>
      <c r="OR36" s="40">
        <f t="shared" si="15"/>
        <v>-3.0199999999999998E-2</v>
      </c>
      <c r="OS36" s="40">
        <f t="shared" si="16"/>
        <v>3.3967741935483874E-3</v>
      </c>
      <c r="OT36" s="40">
        <f t="shared" si="17"/>
        <v>2.5800000000000003E-2</v>
      </c>
      <c r="PM36" s="41" t="s">
        <v>71</v>
      </c>
      <c r="PN36" s="713">
        <v>1.7500000000000002E-2</v>
      </c>
      <c r="PO36" s="43">
        <f t="shared" ref="PO36:QS36" si="82">SUM( -PO8, -PO15, -PO21,PO26, -PO30, -PO33,PO35)</f>
        <v>2.1400000000000002E-2</v>
      </c>
      <c r="PP36" s="43">
        <f t="shared" si="82"/>
        <v>7.1999999999999981E-3</v>
      </c>
      <c r="PQ36" s="43">
        <f t="shared" si="82"/>
        <v>1.3500000000000002E-2</v>
      </c>
      <c r="PR36" s="43">
        <f t="shared" si="82"/>
        <v>5.8999999999999999E-3</v>
      </c>
      <c r="PS36" s="43">
        <f t="shared" si="82"/>
        <v>2.5899999999999999E-2</v>
      </c>
      <c r="PT36" s="43">
        <f t="shared" si="82"/>
        <v>0</v>
      </c>
      <c r="PU36" s="43">
        <f t="shared" si="82"/>
        <v>0</v>
      </c>
      <c r="PV36" s="43">
        <f t="shared" si="82"/>
        <v>8.0999999999999996E-3</v>
      </c>
      <c r="PW36" s="43">
        <f t="shared" si="82"/>
        <v>0</v>
      </c>
      <c r="PX36" s="43">
        <f t="shared" si="82"/>
        <v>0</v>
      </c>
      <c r="PY36" s="43">
        <f t="shared" si="82"/>
        <v>0</v>
      </c>
      <c r="PZ36" s="43">
        <f t="shared" si="82"/>
        <v>0</v>
      </c>
      <c r="QA36" s="43">
        <f t="shared" si="82"/>
        <v>0</v>
      </c>
      <c r="QB36" s="43">
        <f t="shared" si="82"/>
        <v>0</v>
      </c>
      <c r="QC36" s="43">
        <f t="shared" si="82"/>
        <v>0</v>
      </c>
      <c r="QD36" s="43">
        <f t="shared" si="82"/>
        <v>0</v>
      </c>
      <c r="QE36" s="43">
        <f t="shared" si="82"/>
        <v>0</v>
      </c>
      <c r="QF36" s="43">
        <f t="shared" si="82"/>
        <v>0</v>
      </c>
      <c r="QG36" s="43">
        <f t="shared" si="82"/>
        <v>0</v>
      </c>
      <c r="QH36" s="43">
        <f t="shared" si="82"/>
        <v>0</v>
      </c>
      <c r="QI36" s="43">
        <f t="shared" si="82"/>
        <v>0</v>
      </c>
      <c r="QJ36" s="43">
        <f t="shared" si="82"/>
        <v>0</v>
      </c>
      <c r="QK36" s="43">
        <f t="shared" si="82"/>
        <v>0</v>
      </c>
      <c r="QL36" s="43">
        <f t="shared" si="82"/>
        <v>0</v>
      </c>
      <c r="QM36" s="43">
        <f t="shared" si="82"/>
        <v>0</v>
      </c>
      <c r="QN36" s="43">
        <f t="shared" si="82"/>
        <v>0</v>
      </c>
      <c r="QO36" s="43">
        <f t="shared" si="82"/>
        <v>0</v>
      </c>
      <c r="QP36" s="43">
        <f t="shared" si="82"/>
        <v>0</v>
      </c>
      <c r="QQ36" s="43">
        <f t="shared" si="82"/>
        <v>0</v>
      </c>
      <c r="QR36" s="43">
        <f t="shared" si="82"/>
        <v>0</v>
      </c>
      <c r="QS36" s="43">
        <f t="shared" si="82"/>
        <v>0</v>
      </c>
      <c r="QT36" s="40">
        <f t="shared" si="18"/>
        <v>0</v>
      </c>
      <c r="QU36" s="40">
        <f t="shared" si="19"/>
        <v>2.6451612903225803E-3</v>
      </c>
      <c r="QV36" s="40">
        <f t="shared" si="20"/>
        <v>2.5899999999999999E-2</v>
      </c>
    </row>
    <row r="37" spans="1:488" ht="15.75" thickBot="1" x14ac:dyDescent="0.3">
      <c r="AC37" t="s">
        <v>62</v>
      </c>
      <c r="AH37" s="548" t="s">
        <v>72</v>
      </c>
      <c r="AI37" s="549"/>
      <c r="AJ37" s="550">
        <f t="shared" ref="AJ37:AY37" si="83">SUM( -AJ5, -AJ12, -AJ18, -AJ23, -AJ28, -AJ32, -AJ35)</f>
        <v>0</v>
      </c>
      <c r="AK37" s="550">
        <f>SUM( -AK5, -AK12, -AK18, -AK23, -AK28, -AK32, -AK35)</f>
        <v>8.1900000000000001E-2</v>
      </c>
      <c r="AL37" s="550">
        <f t="shared" si="83"/>
        <v>5.2500000000000005E-2</v>
      </c>
      <c r="AM37" s="550">
        <f t="shared" si="83"/>
        <v>-9.6300000000000024E-2</v>
      </c>
      <c r="AN37" s="550">
        <f t="shared" si="83"/>
        <v>0</v>
      </c>
      <c r="AO37" s="550">
        <f t="shared" si="83"/>
        <v>0</v>
      </c>
      <c r="AP37" s="550">
        <f t="shared" si="83"/>
        <v>-5.2700000000000004E-2</v>
      </c>
      <c r="AQ37" s="550">
        <f t="shared" si="83"/>
        <v>6.8999999999999999E-3</v>
      </c>
      <c r="AR37" s="550">
        <f t="shared" si="83"/>
        <v>-2.5000000000000005E-3</v>
      </c>
      <c r="AS37" s="550">
        <f t="shared" si="83"/>
        <v>-2.3000000000000008E-3</v>
      </c>
      <c r="AT37" s="550">
        <f t="shared" si="83"/>
        <v>-2.3E-2</v>
      </c>
      <c r="AU37" s="550">
        <f t="shared" si="83"/>
        <v>0</v>
      </c>
      <c r="AV37" s="550">
        <f t="shared" si="83"/>
        <v>0</v>
      </c>
      <c r="AW37" s="550">
        <f t="shared" si="83"/>
        <v>1.9E-2</v>
      </c>
      <c r="AX37" s="550">
        <f t="shared" si="83"/>
        <v>-2.3300000000000001E-2</v>
      </c>
      <c r="AY37" s="550">
        <f t="shared" si="83"/>
        <v>-1.7599999999999998E-2</v>
      </c>
      <c r="AZ37" s="550">
        <f>SUM( -AZ5, -AZ12, -AZ18, -AZ23, -AZ28, -AZ32, -AZ35)</f>
        <v>-1.4400000000000001E-2</v>
      </c>
      <c r="BA37" s="550">
        <f t="shared" ref="BA37:BN37" si="84">SUM( -BA5, -BA12, -BA18, -BA23, -BA28, -BA32, -BA35)</f>
        <v>-1.4200000000000001E-2</v>
      </c>
      <c r="BB37" s="550">
        <f t="shared" si="84"/>
        <v>0</v>
      </c>
      <c r="BC37" s="550">
        <f t="shared" si="84"/>
        <v>0</v>
      </c>
      <c r="BD37" s="550">
        <f t="shared" si="84"/>
        <v>8.8999999999999982E-3</v>
      </c>
      <c r="BE37" s="550">
        <f t="shared" si="84"/>
        <v>2.23E-2</v>
      </c>
      <c r="BF37" s="550">
        <f t="shared" si="84"/>
        <v>-3.7600000000000001E-2</v>
      </c>
      <c r="BG37" s="550">
        <f t="shared" si="84"/>
        <v>1.84E-2</v>
      </c>
      <c r="BH37" s="550">
        <f t="shared" si="84"/>
        <v>-4.8799999999999996E-2</v>
      </c>
      <c r="BI37" s="550">
        <f t="shared" si="84"/>
        <v>0</v>
      </c>
      <c r="BJ37" s="550">
        <f t="shared" si="84"/>
        <v>0</v>
      </c>
      <c r="BK37" s="550">
        <f t="shared" si="84"/>
        <v>1.7399999999999999E-2</v>
      </c>
      <c r="BL37" s="550">
        <f t="shared" si="84"/>
        <v>9.5999999999999992E-3</v>
      </c>
      <c r="BM37" s="550">
        <f t="shared" si="84"/>
        <v>-1.8499999999999999E-2</v>
      </c>
      <c r="BN37" s="550">
        <f t="shared" si="84"/>
        <v>4.7999999999999996E-3</v>
      </c>
      <c r="BO37" s="301">
        <f t="shared" si="0"/>
        <v>-9.6300000000000024E-2</v>
      </c>
      <c r="BP37" s="301">
        <f t="shared" si="1"/>
        <v>-3.5322580645161302E-3</v>
      </c>
      <c r="BQ37" s="301">
        <f t="shared" si="2"/>
        <v>8.1900000000000001E-2</v>
      </c>
      <c r="CP37" s="551"/>
      <c r="CQ37" s="548" t="s">
        <v>72</v>
      </c>
      <c r="CR37" s="549"/>
      <c r="CS37" s="550">
        <f>SUM( -CS5, -CS12, -CS18, -CS23, -CS28, -CS32, -CS35)</f>
        <v>-3.3500000000000002E-2</v>
      </c>
      <c r="CT37" s="550">
        <f t="shared" ref="CT37:DW37" si="85">SUM( -CT5, -CT12, -CT18, -CT23, -CT28, -CT32, -CT35)</f>
        <v>0</v>
      </c>
      <c r="CU37" s="550">
        <f t="shared" si="85"/>
        <v>0</v>
      </c>
      <c r="CV37" s="550">
        <f>SUM( -CV5, -CV12, -CV18, -CV23, -CV28, -CV32, -CV35)</f>
        <v>-1.6299999999999999E-2</v>
      </c>
      <c r="CW37" s="550">
        <f t="shared" si="85"/>
        <v>3.599999999999999E-3</v>
      </c>
      <c r="CX37" s="550">
        <f t="shared" si="85"/>
        <v>4.4400000000000002E-2</v>
      </c>
      <c r="CY37" s="550">
        <f t="shared" si="85"/>
        <v>2.1999999999999999E-2</v>
      </c>
      <c r="CZ37" s="550">
        <f t="shared" si="85"/>
        <v>1.8E-3</v>
      </c>
      <c r="DA37" s="550">
        <f t="shared" si="85"/>
        <v>0</v>
      </c>
      <c r="DB37" s="550">
        <f t="shared" si="85"/>
        <v>0</v>
      </c>
      <c r="DC37" s="550">
        <f t="shared" si="85"/>
        <v>-2.1399999999999999E-2</v>
      </c>
      <c r="DD37" s="550">
        <f t="shared" si="85"/>
        <v>-2.2100000000000002E-2</v>
      </c>
      <c r="DE37" s="550">
        <f t="shared" si="85"/>
        <v>-2.9600000000000001E-2</v>
      </c>
      <c r="DF37" s="550">
        <f t="shared" si="85"/>
        <v>2.12E-2</v>
      </c>
      <c r="DG37" s="550">
        <f t="shared" si="85"/>
        <v>-1.6899999999999998E-2</v>
      </c>
      <c r="DH37" s="550">
        <f t="shared" si="85"/>
        <v>0</v>
      </c>
      <c r="DI37" s="550">
        <f t="shared" si="85"/>
        <v>0</v>
      </c>
      <c r="DJ37" s="550">
        <f t="shared" si="85"/>
        <v>-1.2900000000000002E-2</v>
      </c>
      <c r="DK37" s="550">
        <f t="shared" si="85"/>
        <v>-2.7499999999999997E-2</v>
      </c>
      <c r="DL37" s="550">
        <f t="shared" si="85"/>
        <v>-1.44E-2</v>
      </c>
      <c r="DM37" s="550">
        <f t="shared" si="85"/>
        <v>3.2800000000000003E-2</v>
      </c>
      <c r="DN37" s="550">
        <f t="shared" si="85"/>
        <v>-1.6400000000000001E-2</v>
      </c>
      <c r="DO37" s="550">
        <f t="shared" si="85"/>
        <v>0</v>
      </c>
      <c r="DP37" s="550">
        <f t="shared" si="85"/>
        <v>0</v>
      </c>
      <c r="DQ37" s="550">
        <f t="shared" si="85"/>
        <v>-0.04</v>
      </c>
      <c r="DR37" s="550">
        <f t="shared" si="85"/>
        <v>9.4000000000000004E-3</v>
      </c>
      <c r="DS37" s="550">
        <f t="shared" si="85"/>
        <v>-1.8000000000000002E-2</v>
      </c>
      <c r="DT37" s="550">
        <f t="shared" si="85"/>
        <v>-1.6E-2</v>
      </c>
      <c r="DU37" s="550">
        <f t="shared" si="85"/>
        <v>0</v>
      </c>
      <c r="DV37" s="550">
        <f t="shared" si="85"/>
        <v>0</v>
      </c>
      <c r="DW37" s="550">
        <f t="shared" si="85"/>
        <v>0</v>
      </c>
      <c r="DX37" s="301">
        <f t="shared" si="3"/>
        <v>-0.04</v>
      </c>
      <c r="DY37" s="301">
        <f t="shared" si="4"/>
        <v>-4.8322580645161284E-3</v>
      </c>
      <c r="DZ37" s="301">
        <f t="shared" si="5"/>
        <v>4.4400000000000002E-2</v>
      </c>
      <c r="FL37" s="548" t="s">
        <v>72</v>
      </c>
      <c r="FM37" s="549"/>
      <c r="FN37" s="550">
        <f>SUM( -FN5, -FN12, -FN18, -FN23, -FN28, -FN32, -FN35)</f>
        <v>-1.7600000000000001E-2</v>
      </c>
      <c r="FO37" s="550">
        <f t="shared" ref="FO37:GR37" si="86">SUM( -FO5, -FO12, -FO18, -FO23, -FO28, -FO32, -FO35)</f>
        <v>0</v>
      </c>
      <c r="FP37" s="550">
        <f t="shared" si="86"/>
        <v>0</v>
      </c>
      <c r="FQ37" s="550">
        <f t="shared" si="86"/>
        <v>4.3999999999999994E-3</v>
      </c>
      <c r="FR37" s="550">
        <f t="shared" si="86"/>
        <v>7.6E-3</v>
      </c>
      <c r="FS37" s="550">
        <f t="shared" si="86"/>
        <v>2.7E-2</v>
      </c>
      <c r="FT37" s="550">
        <f t="shared" si="86"/>
        <v>3.9399999999999998E-2</v>
      </c>
      <c r="FU37" s="550">
        <f t="shared" si="86"/>
        <v>6.3999999999999994E-3</v>
      </c>
      <c r="FV37" s="550">
        <f t="shared" si="86"/>
        <v>0</v>
      </c>
      <c r="FW37" s="550">
        <f t="shared" si="86"/>
        <v>0</v>
      </c>
      <c r="FX37" s="550">
        <f t="shared" si="86"/>
        <v>-2.3299999999999998E-2</v>
      </c>
      <c r="FY37" s="550">
        <f t="shared" si="86"/>
        <v>-1.67E-2</v>
      </c>
      <c r="FZ37" s="550">
        <f t="shared" si="86"/>
        <v>-2.5399999999999995E-2</v>
      </c>
      <c r="GA37" s="550">
        <f t="shared" si="86"/>
        <v>-1.4500000000000002E-2</v>
      </c>
      <c r="GB37" s="550">
        <f t="shared" si="86"/>
        <v>-7.9999999999999993E-4</v>
      </c>
      <c r="GC37" s="550">
        <f t="shared" si="86"/>
        <v>0</v>
      </c>
      <c r="GD37" s="550">
        <f t="shared" si="86"/>
        <v>0</v>
      </c>
      <c r="GE37" s="550">
        <f t="shared" si="86"/>
        <v>-3.2000000000000002E-3</v>
      </c>
      <c r="GF37" s="550">
        <f t="shared" si="86"/>
        <v>-1.1999999999999999E-3</v>
      </c>
      <c r="GG37" s="550">
        <f t="shared" si="86"/>
        <v>2.6700000000000002E-2</v>
      </c>
      <c r="GH37" s="550">
        <f t="shared" si="86"/>
        <v>9.3999999999999986E-3</v>
      </c>
      <c r="GI37" s="550">
        <f t="shared" si="86"/>
        <v>6.4600000000000005E-2</v>
      </c>
      <c r="GJ37" s="550">
        <f t="shared" si="86"/>
        <v>0</v>
      </c>
      <c r="GK37" s="550">
        <f t="shared" si="86"/>
        <v>0</v>
      </c>
      <c r="GL37" s="550">
        <f t="shared" si="86"/>
        <v>-1.89E-2</v>
      </c>
      <c r="GM37" s="550">
        <f t="shared" si="86"/>
        <v>-4.1099999999999998E-2</v>
      </c>
      <c r="GN37" s="550">
        <f t="shared" si="86"/>
        <v>3.44E-2</v>
      </c>
      <c r="GO37" s="550">
        <f t="shared" si="86"/>
        <v>9.1999999999999998E-3</v>
      </c>
      <c r="GP37" s="550">
        <f t="shared" si="86"/>
        <v>-2.5100000000000001E-2</v>
      </c>
      <c r="GQ37" s="550">
        <f t="shared" si="86"/>
        <v>0</v>
      </c>
      <c r="GR37" s="550">
        <f t="shared" si="86"/>
        <v>0</v>
      </c>
      <c r="GS37" s="301">
        <f t="shared" si="6"/>
        <v>-4.1099999999999998E-2</v>
      </c>
      <c r="GT37" s="301">
        <f t="shared" si="7"/>
        <v>1.3322580645161292E-3</v>
      </c>
      <c r="GU37" s="301">
        <f t="shared" si="8"/>
        <v>6.4600000000000005E-2</v>
      </c>
      <c r="IJ37" s="548" t="s">
        <v>72</v>
      </c>
      <c r="IK37" s="549"/>
      <c r="IL37" s="550">
        <f>SUM( -IL5, -IL12, -IL18, -IL23, -IL28, -IL32, -IL35)</f>
        <v>-4.1499999999999995E-2</v>
      </c>
      <c r="IM37" s="550">
        <f t="shared" ref="IM37:JP37" si="87">SUM( -IM5, -IM12, -IM18, -IM23, -IM28, -IM32, -IM35)</f>
        <v>1.4500000000000001E-2</v>
      </c>
      <c r="IN37" s="550">
        <f t="shared" si="87"/>
        <v>-2.3E-2</v>
      </c>
      <c r="IO37" s="550">
        <f t="shared" si="87"/>
        <v>3.3999999999999998E-3</v>
      </c>
      <c r="IP37" s="550">
        <f t="shared" si="87"/>
        <v>7.0999999999999995E-3</v>
      </c>
      <c r="IQ37" s="550">
        <f t="shared" si="87"/>
        <v>0</v>
      </c>
      <c r="IR37" s="550">
        <f t="shared" si="87"/>
        <v>0</v>
      </c>
      <c r="IS37" s="550">
        <f t="shared" si="87"/>
        <v>-5.4000000000000003E-3</v>
      </c>
      <c r="IT37" s="550">
        <f t="shared" si="87"/>
        <v>2.2200000000000001E-2</v>
      </c>
      <c r="IU37" s="550">
        <f t="shared" si="87"/>
        <v>-7.0000000000000075E-4</v>
      </c>
      <c r="IV37" s="550">
        <f t="shared" si="87"/>
        <v>-2.0800000000000003E-2</v>
      </c>
      <c r="IW37" s="550">
        <f t="shared" si="87"/>
        <v>-4.5399999999999996E-2</v>
      </c>
      <c r="IX37" s="550">
        <f t="shared" si="87"/>
        <v>0</v>
      </c>
      <c r="IY37" s="550">
        <f t="shared" si="87"/>
        <v>0</v>
      </c>
      <c r="IZ37" s="550">
        <f t="shared" si="87"/>
        <v>-1.4999999999999992E-3</v>
      </c>
      <c r="JA37" s="550">
        <f t="shared" si="87"/>
        <v>8.9000000000000017E-3</v>
      </c>
      <c r="JB37" s="550">
        <f t="shared" si="87"/>
        <v>2.6000000000000003E-3</v>
      </c>
      <c r="JC37" s="550">
        <f t="shared" si="87"/>
        <v>3.2899999999999999E-2</v>
      </c>
      <c r="JD37" s="550">
        <f t="shared" si="87"/>
        <v>-2.1000000000000003E-3</v>
      </c>
      <c r="JE37" s="550">
        <f t="shared" si="87"/>
        <v>0</v>
      </c>
      <c r="JF37" s="550">
        <f t="shared" si="87"/>
        <v>0</v>
      </c>
      <c r="JG37" s="550">
        <f t="shared" si="87"/>
        <v>-2.5999999999999999E-3</v>
      </c>
      <c r="JH37" s="550">
        <f t="shared" si="87"/>
        <v>2.86E-2</v>
      </c>
      <c r="JI37" s="550">
        <f t="shared" si="87"/>
        <v>1.9E-2</v>
      </c>
      <c r="JJ37" s="550">
        <f t="shared" si="87"/>
        <v>2.63E-2</v>
      </c>
      <c r="JK37" s="550">
        <f t="shared" si="87"/>
        <v>-1.6E-2</v>
      </c>
      <c r="JL37" s="550">
        <f t="shared" si="87"/>
        <v>0</v>
      </c>
      <c r="JM37" s="550">
        <f t="shared" si="87"/>
        <v>0</v>
      </c>
      <c r="JN37" s="550">
        <f t="shared" si="87"/>
        <v>-1.7000000000000001E-2</v>
      </c>
      <c r="JO37" s="550">
        <f t="shared" si="87"/>
        <v>-4.2000000000000006E-3</v>
      </c>
      <c r="JP37" s="550">
        <f t="shared" si="87"/>
        <v>0</v>
      </c>
      <c r="JQ37" s="301">
        <f t="shared" si="9"/>
        <v>-4.5399999999999996E-2</v>
      </c>
      <c r="JR37" s="301">
        <f t="shared" si="10"/>
        <v>-4.7419354838709596E-4</v>
      </c>
      <c r="JS37" s="301">
        <f t="shared" si="11"/>
        <v>3.2899999999999999E-2</v>
      </c>
      <c r="LB37" s="548" t="s">
        <v>72</v>
      </c>
      <c r="LC37" s="549"/>
      <c r="LD37" s="550">
        <f t="shared" ref="LD37:MH37" si="88">SUM( -LD5, -LD12, -LD18, -LD23, -LD28, -LD32, -LD35)</f>
        <v>1.54E-2</v>
      </c>
      <c r="LE37" s="550">
        <f t="shared" si="88"/>
        <v>1.5E-3</v>
      </c>
      <c r="LF37" s="550">
        <f t="shared" si="88"/>
        <v>-2.1999999999999997E-3</v>
      </c>
      <c r="LG37" s="550">
        <f t="shared" si="88"/>
        <v>0</v>
      </c>
      <c r="LH37" s="550">
        <f t="shared" si="88"/>
        <v>0</v>
      </c>
      <c r="LI37" s="550">
        <f t="shared" si="88"/>
        <v>0.03</v>
      </c>
      <c r="LJ37" s="550">
        <f t="shared" si="88"/>
        <v>3.7699999999999997E-2</v>
      </c>
      <c r="LK37" s="550">
        <f t="shared" si="88"/>
        <v>2.2599999999999999E-2</v>
      </c>
      <c r="LL37" s="550">
        <f t="shared" si="88"/>
        <v>1.1599999999999999E-2</v>
      </c>
      <c r="LM37" s="550">
        <f t="shared" si="88"/>
        <v>-2.69E-2</v>
      </c>
      <c r="LN37" s="550">
        <f t="shared" si="88"/>
        <v>0</v>
      </c>
      <c r="LO37" s="550">
        <f t="shared" si="88"/>
        <v>0</v>
      </c>
      <c r="LP37" s="550">
        <f t="shared" si="88"/>
        <v>5.5E-2</v>
      </c>
      <c r="LQ37" s="550">
        <f t="shared" si="88"/>
        <v>-1.37E-2</v>
      </c>
      <c r="LR37" s="550">
        <f t="shared" si="88"/>
        <v>1.0100000000000001E-2</v>
      </c>
      <c r="LS37" s="550">
        <f t="shared" si="88"/>
        <v>1.9999999999999992E-3</v>
      </c>
      <c r="LT37" s="550">
        <f t="shared" si="88"/>
        <v>3.3E-3</v>
      </c>
      <c r="LU37" s="550">
        <f t="shared" si="88"/>
        <v>0</v>
      </c>
      <c r="LV37" s="550">
        <f t="shared" si="88"/>
        <v>0</v>
      </c>
      <c r="LW37" s="550">
        <f t="shared" si="88"/>
        <v>-1.1999999999999999E-2</v>
      </c>
      <c r="LX37" s="550">
        <f t="shared" si="88"/>
        <v>-1.8599999999999998E-2</v>
      </c>
      <c r="LY37" s="550">
        <f t="shared" si="88"/>
        <v>1.4800000000000001E-2</v>
      </c>
      <c r="LZ37" s="550">
        <f t="shared" si="88"/>
        <v>3.49E-2</v>
      </c>
      <c r="MA37" s="550">
        <f t="shared" si="88"/>
        <v>-7.000000000000001E-4</v>
      </c>
      <c r="MB37" s="550">
        <f t="shared" si="88"/>
        <v>0</v>
      </c>
      <c r="MC37" s="550">
        <f t="shared" si="88"/>
        <v>0</v>
      </c>
      <c r="MD37" s="550">
        <f t="shared" si="88"/>
        <v>-8.2000000000000007E-3</v>
      </c>
      <c r="ME37" s="550">
        <f t="shared" si="88"/>
        <v>1.9300000000000001E-2</v>
      </c>
      <c r="MF37" s="550">
        <f t="shared" si="88"/>
        <v>-3.5999999999999999E-3</v>
      </c>
      <c r="MG37" s="550">
        <f t="shared" si="88"/>
        <v>-1.4E-3</v>
      </c>
      <c r="MH37" s="550">
        <f t="shared" si="88"/>
        <v>6.1300000000000007E-2</v>
      </c>
      <c r="MI37" s="301">
        <f t="shared" si="12"/>
        <v>-2.69E-2</v>
      </c>
      <c r="MJ37" s="301">
        <f t="shared" si="13"/>
        <v>7.4903225806451602E-3</v>
      </c>
      <c r="MK37" s="301">
        <f t="shared" si="14"/>
        <v>6.1300000000000007E-2</v>
      </c>
      <c r="NI37" t="s">
        <v>62</v>
      </c>
      <c r="NK37" s="548" t="s">
        <v>72</v>
      </c>
      <c r="NL37" s="552">
        <v>-1E-3</v>
      </c>
      <c r="NM37" s="550">
        <f t="shared" ref="NM37:OQ37" si="89">SUM( -NM5, -NM12, -NM18, -NM23, -NM28, -NM32, -NM35)</f>
        <v>0</v>
      </c>
      <c r="NN37" s="550">
        <f t="shared" si="89"/>
        <v>0</v>
      </c>
      <c r="NO37" s="550">
        <f t="shared" si="89"/>
        <v>-2.3700000000000002E-2</v>
      </c>
      <c r="NP37" s="550">
        <f t="shared" si="89"/>
        <v>-1.7299999999999999E-2</v>
      </c>
      <c r="NQ37" s="550">
        <f t="shared" si="89"/>
        <v>-1.0600000000000002E-2</v>
      </c>
      <c r="NR37" s="550">
        <f t="shared" si="89"/>
        <v>-1.0500000000000001E-2</v>
      </c>
      <c r="NS37" s="550">
        <f t="shared" si="89"/>
        <v>-1.54E-2</v>
      </c>
      <c r="NT37" s="550">
        <f t="shared" si="89"/>
        <v>0</v>
      </c>
      <c r="NU37" s="550">
        <f t="shared" si="89"/>
        <v>0</v>
      </c>
      <c r="NV37" s="550">
        <f t="shared" si="89"/>
        <v>1.0999999999999994E-3</v>
      </c>
      <c r="NW37" s="550">
        <f t="shared" si="89"/>
        <v>-1.4999999999999996E-3</v>
      </c>
      <c r="NX37" s="550">
        <f t="shared" si="89"/>
        <v>2.0799999999999999E-2</v>
      </c>
      <c r="NY37" s="550">
        <f t="shared" si="89"/>
        <v>9.0999999999999987E-3</v>
      </c>
      <c r="NZ37" s="550">
        <f t="shared" si="89"/>
        <v>2.98E-2</v>
      </c>
      <c r="OA37" s="550">
        <f t="shared" si="89"/>
        <v>0</v>
      </c>
      <c r="OB37" s="550">
        <f t="shared" si="89"/>
        <v>0</v>
      </c>
      <c r="OC37" s="550">
        <f t="shared" si="89"/>
        <v>6.6999999999999994E-3</v>
      </c>
      <c r="OD37" s="550">
        <f t="shared" si="89"/>
        <v>-4.0000000000000001E-3</v>
      </c>
      <c r="OE37" s="550">
        <f t="shared" si="89"/>
        <v>-2.7000000000000001E-3</v>
      </c>
      <c r="OF37" s="550">
        <f t="shared" si="89"/>
        <v>1.1400000000000002E-2</v>
      </c>
      <c r="OG37" s="550">
        <f t="shared" si="89"/>
        <v>-1.9799999999999998E-2</v>
      </c>
      <c r="OH37" s="550">
        <f t="shared" si="89"/>
        <v>0</v>
      </c>
      <c r="OI37" s="550">
        <f t="shared" si="89"/>
        <v>0</v>
      </c>
      <c r="OJ37" s="550">
        <f t="shared" si="89"/>
        <v>-1.95E-2</v>
      </c>
      <c r="OK37" s="550">
        <f t="shared" si="89"/>
        <v>1.3600000000000001E-2</v>
      </c>
      <c r="OL37" s="550">
        <f t="shared" si="89"/>
        <v>-5.2199999999999996E-2</v>
      </c>
      <c r="OM37" s="550">
        <f t="shared" si="89"/>
        <v>-8.3000000000000001E-3</v>
      </c>
      <c r="ON37" s="550">
        <f t="shared" si="89"/>
        <v>-1.34E-2</v>
      </c>
      <c r="OO37" s="550">
        <f t="shared" si="89"/>
        <v>0</v>
      </c>
      <c r="OP37" s="550">
        <f t="shared" si="89"/>
        <v>0</v>
      </c>
      <c r="OQ37" s="550">
        <f t="shared" si="89"/>
        <v>0</v>
      </c>
      <c r="OR37" s="301">
        <f t="shared" si="15"/>
        <v>-5.2199999999999996E-2</v>
      </c>
      <c r="OS37" s="301">
        <f t="shared" si="16"/>
        <v>-3.4322580645161295E-3</v>
      </c>
      <c r="OT37" s="301">
        <f t="shared" si="17"/>
        <v>2.98E-2</v>
      </c>
      <c r="PM37" s="548" t="s">
        <v>72</v>
      </c>
      <c r="PN37" s="714">
        <v>-1E-3</v>
      </c>
      <c r="PO37" s="550">
        <f t="shared" ref="PO37:QS37" si="90">SUM( -PO5, -PO12, -PO18, -PO23, -PO28, -PO32, -PO35)</f>
        <v>3.1000000000000008E-3</v>
      </c>
      <c r="PP37" s="550">
        <f t="shared" si="90"/>
        <v>3.0200000000000001E-2</v>
      </c>
      <c r="PQ37" s="550">
        <f t="shared" si="90"/>
        <v>-7.4999999999999997E-3</v>
      </c>
      <c r="PR37" s="550">
        <f t="shared" si="90"/>
        <v>4.999999999999999E-4</v>
      </c>
      <c r="PS37" s="550">
        <f t="shared" si="90"/>
        <v>-1.0900000000000002E-2</v>
      </c>
      <c r="PT37" s="550">
        <f t="shared" si="90"/>
        <v>0</v>
      </c>
      <c r="PU37" s="550">
        <f t="shared" si="90"/>
        <v>0</v>
      </c>
      <c r="PV37" s="550">
        <f t="shared" si="90"/>
        <v>-1.2299999999999998E-2</v>
      </c>
      <c r="PW37" s="550">
        <f t="shared" si="90"/>
        <v>0</v>
      </c>
      <c r="PX37" s="550">
        <f t="shared" si="90"/>
        <v>0</v>
      </c>
      <c r="PY37" s="550">
        <f t="shared" si="90"/>
        <v>0</v>
      </c>
      <c r="PZ37" s="550">
        <f t="shared" si="90"/>
        <v>0</v>
      </c>
      <c r="QA37" s="550">
        <f t="shared" si="90"/>
        <v>0</v>
      </c>
      <c r="QB37" s="550">
        <f t="shared" si="90"/>
        <v>0</v>
      </c>
      <c r="QC37" s="550">
        <f t="shared" si="90"/>
        <v>0</v>
      </c>
      <c r="QD37" s="550">
        <f t="shared" si="90"/>
        <v>0</v>
      </c>
      <c r="QE37" s="550">
        <f t="shared" si="90"/>
        <v>0</v>
      </c>
      <c r="QF37" s="550">
        <f t="shared" si="90"/>
        <v>0</v>
      </c>
      <c r="QG37" s="550">
        <f t="shared" si="90"/>
        <v>0</v>
      </c>
      <c r="QH37" s="550">
        <f t="shared" si="90"/>
        <v>0</v>
      </c>
      <c r="QI37" s="550">
        <f t="shared" si="90"/>
        <v>0</v>
      </c>
      <c r="QJ37" s="550">
        <f t="shared" si="90"/>
        <v>0</v>
      </c>
      <c r="QK37" s="550">
        <f t="shared" si="90"/>
        <v>0</v>
      </c>
      <c r="QL37" s="550">
        <f t="shared" si="90"/>
        <v>0</v>
      </c>
      <c r="QM37" s="550">
        <f t="shared" si="90"/>
        <v>0</v>
      </c>
      <c r="QN37" s="550">
        <f t="shared" si="90"/>
        <v>0</v>
      </c>
      <c r="QO37" s="550">
        <f t="shared" si="90"/>
        <v>0</v>
      </c>
      <c r="QP37" s="550">
        <f t="shared" si="90"/>
        <v>0</v>
      </c>
      <c r="QQ37" s="550">
        <f t="shared" si="90"/>
        <v>0</v>
      </c>
      <c r="QR37" s="550">
        <f t="shared" si="90"/>
        <v>0</v>
      </c>
      <c r="QS37" s="550">
        <f t="shared" si="90"/>
        <v>0</v>
      </c>
      <c r="QT37" s="301">
        <f t="shared" si="18"/>
        <v>-1.2299999999999998E-2</v>
      </c>
      <c r="QU37" s="301">
        <f t="shared" si="19"/>
        <v>1.0000000000000013E-4</v>
      </c>
      <c r="QV37" s="301">
        <f t="shared" si="20"/>
        <v>3.0200000000000001E-2</v>
      </c>
    </row>
    <row r="38" spans="1:488" s="76" customFormat="1" ht="15.75" thickBot="1" x14ac:dyDescent="0.3">
      <c r="A38" s="75"/>
      <c r="AH38" s="555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6"/>
      <c r="AW38" s="556"/>
      <c r="AX38" s="556"/>
      <c r="AY38" s="556"/>
      <c r="AZ38" s="556"/>
      <c r="BA38" s="556"/>
      <c r="BB38" s="556"/>
      <c r="BC38" s="556"/>
      <c r="BD38" s="556"/>
      <c r="BE38" s="556"/>
      <c r="BF38" s="556"/>
      <c r="BG38" s="556"/>
      <c r="BH38" s="556"/>
      <c r="BI38" s="556"/>
      <c r="BJ38" s="556"/>
      <c r="BK38" s="556"/>
      <c r="BL38" s="556"/>
      <c r="BM38" s="556"/>
      <c r="BN38" s="556"/>
      <c r="BO38" s="557"/>
      <c r="BP38" s="557"/>
      <c r="BQ38" s="557"/>
      <c r="CQ38" s="555"/>
      <c r="CS38" s="556"/>
      <c r="CT38" s="556"/>
      <c r="CU38" s="556"/>
      <c r="CV38" s="556"/>
      <c r="CW38" s="556"/>
      <c r="CX38" s="556"/>
      <c r="CY38" s="556"/>
      <c r="CZ38" s="556"/>
      <c r="DA38" s="556"/>
      <c r="DB38" s="556"/>
      <c r="DC38" s="556"/>
      <c r="DD38" s="556"/>
      <c r="DE38" s="556"/>
      <c r="DF38" s="556"/>
      <c r="DG38" s="556"/>
      <c r="DH38" s="556"/>
      <c r="DI38" s="556"/>
      <c r="DJ38" s="556"/>
      <c r="DK38" s="556"/>
      <c r="DL38" s="556"/>
      <c r="DM38" s="556"/>
      <c r="DN38" s="556"/>
      <c r="DO38" s="556"/>
      <c r="DP38" s="556"/>
      <c r="DQ38" s="556"/>
      <c r="DR38" s="556"/>
      <c r="DS38" s="556"/>
      <c r="DT38" s="556"/>
      <c r="DU38" s="556"/>
      <c r="DV38" s="556"/>
      <c r="DW38" s="556"/>
      <c r="DX38" s="557"/>
      <c r="DY38" s="557"/>
      <c r="DZ38" s="557"/>
      <c r="FL38" s="555"/>
      <c r="FN38" s="556"/>
      <c r="FO38" s="556"/>
      <c r="FP38" s="556"/>
      <c r="FQ38" s="556"/>
      <c r="FR38" s="556"/>
      <c r="FS38" s="556"/>
      <c r="FT38" s="556"/>
      <c r="FU38" s="556"/>
      <c r="FV38" s="556"/>
      <c r="FW38" s="556"/>
      <c r="FX38" s="556"/>
      <c r="FY38" s="556"/>
      <c r="FZ38" s="556"/>
      <c r="GA38" s="556"/>
      <c r="GB38" s="556"/>
      <c r="GC38" s="556"/>
      <c r="GD38" s="556"/>
      <c r="GE38" s="556"/>
      <c r="GF38" s="556"/>
      <c r="GG38" s="556"/>
      <c r="GH38" s="556"/>
      <c r="GI38" s="556"/>
      <c r="GJ38" s="556"/>
      <c r="GK38" s="556"/>
      <c r="GL38" s="556"/>
      <c r="GM38" s="556"/>
      <c r="GN38" s="556"/>
      <c r="GO38" s="556"/>
      <c r="GP38" s="556"/>
      <c r="GQ38" s="556"/>
      <c r="GR38" s="556"/>
      <c r="GS38" s="557"/>
      <c r="GT38" s="557"/>
      <c r="GU38" s="557"/>
      <c r="IG38" s="555"/>
      <c r="II38" s="556"/>
      <c r="IJ38" s="556"/>
      <c r="IK38" s="556"/>
      <c r="IL38" s="556"/>
      <c r="IM38" s="556"/>
      <c r="IN38" s="556"/>
      <c r="IO38" s="556"/>
      <c r="IP38" s="556"/>
      <c r="IQ38" s="556"/>
      <c r="IR38" s="556"/>
      <c r="IS38" s="556"/>
      <c r="IT38" s="556"/>
      <c r="IU38" s="556"/>
      <c r="IV38" s="556"/>
      <c r="IW38" s="556"/>
      <c r="IX38" s="556"/>
      <c r="IY38" s="556"/>
      <c r="IZ38" s="556"/>
      <c r="JA38" s="556"/>
      <c r="JB38" s="556"/>
      <c r="JC38" s="556"/>
      <c r="JD38" s="556"/>
      <c r="JE38" s="556"/>
      <c r="JF38" s="556"/>
      <c r="JG38" s="556"/>
      <c r="JH38" s="556"/>
      <c r="JI38" s="556"/>
      <c r="JJ38" s="556"/>
      <c r="JK38" s="556"/>
      <c r="JL38" s="556"/>
      <c r="JM38" s="556"/>
      <c r="JN38" s="557"/>
      <c r="JO38" s="557"/>
      <c r="JP38" s="557"/>
      <c r="KY38" s="555"/>
      <c r="LA38" s="556"/>
      <c r="LB38" s="556"/>
      <c r="LC38" s="556"/>
      <c r="LD38" s="556"/>
      <c r="LE38" s="556"/>
      <c r="LF38" s="556"/>
      <c r="LG38" s="556"/>
      <c r="LH38" s="556"/>
      <c r="LI38" s="556"/>
      <c r="LJ38" s="556"/>
      <c r="LK38" s="556"/>
      <c r="LL38" s="556"/>
      <c r="LM38" s="556"/>
      <c r="LN38" s="556"/>
      <c r="LO38" s="556"/>
      <c r="LP38" s="556"/>
      <c r="LQ38" s="556"/>
      <c r="LR38" s="556"/>
      <c r="LS38" s="556"/>
      <c r="LT38" s="556"/>
      <c r="LU38" s="556"/>
      <c r="LV38" s="556"/>
      <c r="LW38" s="556"/>
      <c r="LX38" s="556"/>
      <c r="LY38" s="556"/>
      <c r="LZ38" s="556"/>
      <c r="MA38" s="556"/>
      <c r="MB38" s="556"/>
      <c r="MC38" s="556"/>
      <c r="MD38" s="556"/>
      <c r="ME38" s="556"/>
      <c r="MF38" s="557"/>
      <c r="MG38" s="557"/>
      <c r="MH38" s="557"/>
      <c r="MU38" s="555"/>
      <c r="MV38" s="558"/>
      <c r="MW38" s="556"/>
      <c r="MX38" s="556"/>
      <c r="MY38" s="556"/>
      <c r="MZ38" s="556"/>
      <c r="NA38" s="556"/>
      <c r="NB38" s="556"/>
      <c r="NC38" s="556"/>
      <c r="ND38" s="556"/>
      <c r="NE38" s="556"/>
      <c r="NF38" s="556"/>
      <c r="NG38" s="556"/>
      <c r="NH38" s="556"/>
      <c r="NI38" s="556"/>
      <c r="NJ38" s="556"/>
      <c r="NK38" s="556"/>
      <c r="NL38" s="556"/>
      <c r="NM38" s="556"/>
      <c r="NN38" s="556"/>
      <c r="NO38" s="556"/>
      <c r="NP38" s="556"/>
      <c r="NQ38" s="556"/>
      <c r="NR38" s="556"/>
      <c r="NS38" s="556"/>
      <c r="NT38" s="556"/>
      <c r="NU38" s="556"/>
      <c r="NV38" s="556"/>
      <c r="NW38" s="556"/>
      <c r="NX38" s="556"/>
      <c r="NY38" s="556"/>
      <c r="NZ38" s="556"/>
      <c r="OA38" s="556"/>
      <c r="OB38" s="557"/>
      <c r="OC38" s="557"/>
      <c r="OD38" s="557"/>
      <c r="OF38" s="559"/>
      <c r="OG38" s="559"/>
      <c r="OH38" s="559"/>
      <c r="OI38" s="559"/>
      <c r="OJ38" s="559"/>
      <c r="OK38" s="559"/>
      <c r="OL38" s="559"/>
      <c r="OM38" s="559"/>
      <c r="ON38" s="559"/>
      <c r="OO38" s="559"/>
      <c r="PL38" s="555"/>
      <c r="PN38" s="556"/>
      <c r="PO38" s="556"/>
      <c r="PP38" s="556"/>
      <c r="PQ38" s="556"/>
      <c r="PR38" s="556"/>
      <c r="PS38" s="556"/>
      <c r="PT38" s="556"/>
      <c r="PU38" s="556"/>
      <c r="PV38" s="556"/>
      <c r="PW38" s="556"/>
      <c r="PX38" s="556"/>
      <c r="PY38" s="556"/>
      <c r="PZ38" s="556"/>
      <c r="QA38" s="556"/>
      <c r="QB38" s="556"/>
      <c r="QC38" s="556"/>
      <c r="QD38" s="556"/>
      <c r="QE38" s="556"/>
      <c r="QF38" s="556"/>
      <c r="QG38" s="556"/>
      <c r="QH38" s="556"/>
      <c r="QI38" s="556"/>
      <c r="QJ38" s="556"/>
      <c r="QK38" s="556"/>
      <c r="QL38" s="556"/>
      <c r="QM38" s="556"/>
      <c r="QN38" s="556"/>
      <c r="QO38" s="556"/>
      <c r="QP38" s="556"/>
      <c r="QQ38" s="556"/>
      <c r="QR38" s="556"/>
      <c r="QS38" s="557"/>
      <c r="QT38" s="557"/>
      <c r="QU38" s="557"/>
    </row>
    <row r="39" spans="1:488" ht="15.75" thickBot="1" x14ac:dyDescent="0.3">
      <c r="AG39" s="48" t="s">
        <v>0</v>
      </c>
      <c r="AH39" s="590" t="s">
        <v>92</v>
      </c>
      <c r="AI39" s="590" t="s">
        <v>170</v>
      </c>
      <c r="AJ39" s="48" t="s">
        <v>1</v>
      </c>
      <c r="AK39" s="48" t="s">
        <v>2</v>
      </c>
      <c r="AL39" s="48" t="s">
        <v>3</v>
      </c>
      <c r="AM39" s="48" t="s">
        <v>4</v>
      </c>
      <c r="AN39" s="49"/>
      <c r="AO39" s="49"/>
      <c r="AP39" s="48" t="s">
        <v>7</v>
      </c>
      <c r="AQ39" s="48" t="s">
        <v>8</v>
      </c>
      <c r="AR39" s="48" t="s">
        <v>9</v>
      </c>
      <c r="AS39" s="48" t="s">
        <v>10</v>
      </c>
      <c r="AT39" s="48" t="s">
        <v>11</v>
      </c>
      <c r="AU39" s="49"/>
      <c r="AV39" s="49"/>
      <c r="AW39" s="48" t="s">
        <v>14</v>
      </c>
      <c r="AX39" s="48" t="s">
        <v>15</v>
      </c>
      <c r="AY39" s="48" t="s">
        <v>16</v>
      </c>
      <c r="AZ39" s="48" t="s">
        <v>17</v>
      </c>
      <c r="BA39" s="48" t="s">
        <v>18</v>
      </c>
      <c r="BB39" s="49"/>
      <c r="BC39" s="49"/>
      <c r="BD39" s="48" t="s">
        <v>21</v>
      </c>
      <c r="BE39" s="48" t="s">
        <v>22</v>
      </c>
      <c r="BF39" s="48" t="s">
        <v>23</v>
      </c>
      <c r="BG39" s="48" t="s">
        <v>24</v>
      </c>
      <c r="BH39" s="48" t="s">
        <v>25</v>
      </c>
      <c r="BI39" s="49"/>
      <c r="BJ39" s="49"/>
      <c r="BK39" s="48" t="s">
        <v>28</v>
      </c>
      <c r="BL39" s="48" t="s">
        <v>29</v>
      </c>
      <c r="BM39" s="48" t="s">
        <v>30</v>
      </c>
      <c r="BN39" s="48" t="s">
        <v>31</v>
      </c>
      <c r="BO39" s="49"/>
      <c r="BP39" s="49"/>
      <c r="BQ39" s="50" t="s">
        <v>0</v>
      </c>
      <c r="CP39" s="48" t="s">
        <v>35</v>
      </c>
      <c r="CQ39" s="590" t="s">
        <v>92</v>
      </c>
      <c r="CR39" s="590" t="s">
        <v>170</v>
      </c>
      <c r="CS39" s="48" t="s">
        <v>1</v>
      </c>
      <c r="CT39" s="49"/>
      <c r="CU39" s="48"/>
      <c r="CV39" s="48" t="s">
        <v>4</v>
      </c>
      <c r="CW39" s="48" t="s">
        <v>5</v>
      </c>
      <c r="CX39" s="48" t="s">
        <v>6</v>
      </c>
      <c r="CY39" s="48" t="s">
        <v>7</v>
      </c>
      <c r="CZ39" s="48" t="s">
        <v>8</v>
      </c>
      <c r="DA39" s="49"/>
      <c r="DB39" s="49"/>
      <c r="DC39" s="48" t="s">
        <v>11</v>
      </c>
      <c r="DD39" s="48" t="s">
        <v>12</v>
      </c>
      <c r="DE39" s="48" t="s">
        <v>13</v>
      </c>
      <c r="DF39" s="48" t="s">
        <v>14</v>
      </c>
      <c r="DG39" s="48" t="s">
        <v>15</v>
      </c>
      <c r="DH39" s="49"/>
      <c r="DI39" s="49" t="s">
        <v>62</v>
      </c>
      <c r="DJ39" s="48" t="s">
        <v>18</v>
      </c>
      <c r="DK39" s="48" t="s">
        <v>19</v>
      </c>
      <c r="DL39" s="48" t="s">
        <v>20</v>
      </c>
      <c r="DM39" s="48" t="s">
        <v>21</v>
      </c>
      <c r="DN39" s="48" t="s">
        <v>22</v>
      </c>
      <c r="DO39" s="49"/>
      <c r="DP39" s="49"/>
      <c r="DQ39" s="48" t="s">
        <v>25</v>
      </c>
      <c r="DR39" s="48" t="s">
        <v>26</v>
      </c>
      <c r="DS39" s="48" t="s">
        <v>27</v>
      </c>
      <c r="DT39" s="48" t="s">
        <v>28</v>
      </c>
      <c r="DU39" s="49"/>
      <c r="DV39" s="49"/>
      <c r="DW39" s="49"/>
      <c r="DX39" s="49"/>
      <c r="DY39" s="49"/>
      <c r="DZ39" s="50" t="s">
        <v>35</v>
      </c>
      <c r="FK39" s="48" t="s">
        <v>87</v>
      </c>
      <c r="FL39" s="590" t="s">
        <v>90</v>
      </c>
      <c r="FM39" s="590" t="s">
        <v>170</v>
      </c>
      <c r="FN39" s="48" t="s">
        <v>1</v>
      </c>
      <c r="FO39" s="49"/>
      <c r="FP39" s="48"/>
      <c r="FQ39" s="48" t="s">
        <v>4</v>
      </c>
      <c r="FR39" s="48" t="s">
        <v>5</v>
      </c>
      <c r="FS39" s="48" t="s">
        <v>6</v>
      </c>
      <c r="FT39" s="48" t="s">
        <v>7</v>
      </c>
      <c r="FU39" s="48" t="s">
        <v>8</v>
      </c>
      <c r="FV39" s="49"/>
      <c r="FW39" s="49"/>
      <c r="FX39" s="48" t="s">
        <v>11</v>
      </c>
      <c r="FY39" s="48" t="s">
        <v>12</v>
      </c>
      <c r="FZ39" s="48" t="s">
        <v>13</v>
      </c>
      <c r="GA39" s="48" t="s">
        <v>14</v>
      </c>
      <c r="GB39" s="48" t="s">
        <v>15</v>
      </c>
      <c r="GC39" s="49"/>
      <c r="GD39" s="49" t="s">
        <v>62</v>
      </c>
      <c r="GE39" s="48" t="s">
        <v>18</v>
      </c>
      <c r="GF39" s="48" t="s">
        <v>19</v>
      </c>
      <c r="GG39" s="48" t="s">
        <v>20</v>
      </c>
      <c r="GH39" s="48" t="s">
        <v>21</v>
      </c>
      <c r="GI39" s="48" t="s">
        <v>22</v>
      </c>
      <c r="GJ39" s="49"/>
      <c r="GK39" s="49"/>
      <c r="GL39" s="48" t="s">
        <v>25</v>
      </c>
      <c r="GM39" s="48" t="s">
        <v>26</v>
      </c>
      <c r="GN39" s="48" t="s">
        <v>27</v>
      </c>
      <c r="GO39" s="48" t="s">
        <v>28</v>
      </c>
      <c r="GP39" s="48" t="s">
        <v>29</v>
      </c>
      <c r="GQ39" s="49"/>
      <c r="GR39" s="49"/>
      <c r="GS39" s="49"/>
      <c r="GT39" s="49"/>
      <c r="GU39" s="272" t="s">
        <v>87</v>
      </c>
      <c r="II39" s="48" t="s">
        <v>88</v>
      </c>
      <c r="IJ39" s="590" t="s">
        <v>90</v>
      </c>
      <c r="IK39" s="590" t="s">
        <v>170</v>
      </c>
      <c r="IL39" s="48" t="s">
        <v>1</v>
      </c>
      <c r="IM39" s="48" t="s">
        <v>2</v>
      </c>
      <c r="IN39" s="48" t="s">
        <v>3</v>
      </c>
      <c r="IO39" s="48" t="s">
        <v>4</v>
      </c>
      <c r="IP39" s="48" t="s">
        <v>5</v>
      </c>
      <c r="IQ39" s="48"/>
      <c r="IR39" s="48"/>
      <c r="IS39" s="48" t="s">
        <v>8</v>
      </c>
      <c r="IT39" s="48" t="s">
        <v>9</v>
      </c>
      <c r="IU39" s="48" t="s">
        <v>10</v>
      </c>
      <c r="IV39" s="48" t="s">
        <v>11</v>
      </c>
      <c r="IW39" s="48" t="s">
        <v>12</v>
      </c>
      <c r="IX39" s="48" t="s">
        <v>62</v>
      </c>
      <c r="IY39" s="48" t="s">
        <v>62</v>
      </c>
      <c r="IZ39" s="48" t="s">
        <v>15</v>
      </c>
      <c r="JA39" s="48" t="s">
        <v>16</v>
      </c>
      <c r="JB39" s="48" t="s">
        <v>17</v>
      </c>
      <c r="JC39" s="48" t="s">
        <v>18</v>
      </c>
      <c r="JD39" s="48" t="s">
        <v>19</v>
      </c>
      <c r="JE39" s="48"/>
      <c r="JF39" s="48"/>
      <c r="JG39" s="48" t="s">
        <v>22</v>
      </c>
      <c r="JH39" s="48" t="s">
        <v>23</v>
      </c>
      <c r="JI39" s="48" t="s">
        <v>24</v>
      </c>
      <c r="JJ39" s="48" t="s">
        <v>25</v>
      </c>
      <c r="JK39" s="48" t="s">
        <v>26</v>
      </c>
      <c r="JL39" s="48"/>
      <c r="JM39" s="48"/>
      <c r="JN39" s="48" t="s">
        <v>29</v>
      </c>
      <c r="JO39" s="48" t="s">
        <v>30</v>
      </c>
      <c r="JP39" s="49" t="s">
        <v>62</v>
      </c>
      <c r="JQ39" s="49"/>
      <c r="JR39" s="49"/>
      <c r="JS39" s="272" t="s">
        <v>89</v>
      </c>
      <c r="LA39" s="48" t="s">
        <v>121</v>
      </c>
      <c r="LB39" s="590" t="s">
        <v>90</v>
      </c>
      <c r="LC39" s="590" t="s">
        <v>170</v>
      </c>
      <c r="LD39" s="48" t="s">
        <v>1</v>
      </c>
      <c r="LE39" s="48" t="s">
        <v>2</v>
      </c>
      <c r="LF39" s="48" t="s">
        <v>3</v>
      </c>
      <c r="LG39" s="49" t="s">
        <v>62</v>
      </c>
      <c r="LH39" s="49" t="s">
        <v>62</v>
      </c>
      <c r="LI39" s="48" t="s">
        <v>6</v>
      </c>
      <c r="LJ39" s="48" t="s">
        <v>7</v>
      </c>
      <c r="LK39" s="48" t="s">
        <v>8</v>
      </c>
      <c r="LL39" s="48" t="s">
        <v>9</v>
      </c>
      <c r="LM39" s="48" t="s">
        <v>10</v>
      </c>
      <c r="LN39" s="49" t="s">
        <v>62</v>
      </c>
      <c r="LO39" s="49" t="s">
        <v>62</v>
      </c>
      <c r="LP39" s="48" t="s">
        <v>13</v>
      </c>
      <c r="LQ39" s="48" t="s">
        <v>14</v>
      </c>
      <c r="LR39" s="48" t="s">
        <v>15</v>
      </c>
      <c r="LS39" s="48" t="s">
        <v>16</v>
      </c>
      <c r="LT39" s="48" t="s">
        <v>17</v>
      </c>
      <c r="LU39" s="49" t="s">
        <v>62</v>
      </c>
      <c r="LV39" s="49" t="s">
        <v>62</v>
      </c>
      <c r="LW39" s="48" t="s">
        <v>20</v>
      </c>
      <c r="LX39" s="48" t="s">
        <v>21</v>
      </c>
      <c r="LY39" s="48" t="s">
        <v>22</v>
      </c>
      <c r="LZ39" s="48" t="s">
        <v>23</v>
      </c>
      <c r="MA39" s="48" t="s">
        <v>24</v>
      </c>
      <c r="MB39" s="49" t="s">
        <v>62</v>
      </c>
      <c r="MC39" s="49" t="s">
        <v>62</v>
      </c>
      <c r="MD39" s="48" t="s">
        <v>27</v>
      </c>
      <c r="ME39" s="48" t="s">
        <v>28</v>
      </c>
      <c r="MF39" s="48" t="s">
        <v>29</v>
      </c>
      <c r="MG39" s="48" t="s">
        <v>30</v>
      </c>
      <c r="MH39" s="48" t="s">
        <v>31</v>
      </c>
      <c r="MI39" s="49"/>
      <c r="MJ39" s="49"/>
      <c r="MK39" s="272" t="s">
        <v>123</v>
      </c>
      <c r="NK39" s="48" t="s">
        <v>122</v>
      </c>
      <c r="NL39" s="590" t="s">
        <v>90</v>
      </c>
      <c r="NM39" s="590" t="s">
        <v>170</v>
      </c>
      <c r="NN39" s="49" t="s">
        <v>62</v>
      </c>
      <c r="NO39" s="48" t="s">
        <v>3</v>
      </c>
      <c r="NP39" s="48" t="s">
        <v>4</v>
      </c>
      <c r="NQ39" s="48" t="s">
        <v>5</v>
      </c>
      <c r="NR39" s="48" t="s">
        <v>6</v>
      </c>
      <c r="NS39" s="48" t="s">
        <v>7</v>
      </c>
      <c r="NT39" s="49" t="s">
        <v>62</v>
      </c>
      <c r="NU39" s="49" t="s">
        <v>62</v>
      </c>
      <c r="NV39" s="48" t="s">
        <v>10</v>
      </c>
      <c r="NW39" s="48" t="s">
        <v>11</v>
      </c>
      <c r="NX39" s="48" t="s">
        <v>12</v>
      </c>
      <c r="NY39" s="48" t="s">
        <v>13</v>
      </c>
      <c r="NZ39" s="48" t="s">
        <v>14</v>
      </c>
      <c r="OA39" s="49" t="s">
        <v>62</v>
      </c>
      <c r="OB39" s="49" t="s">
        <v>62</v>
      </c>
      <c r="OC39" s="48" t="s">
        <v>17</v>
      </c>
      <c r="OD39" s="48" t="s">
        <v>18</v>
      </c>
      <c r="OE39" s="48" t="s">
        <v>19</v>
      </c>
      <c r="OF39" s="48" t="s">
        <v>20</v>
      </c>
      <c r="OG39" s="48" t="s">
        <v>21</v>
      </c>
      <c r="OH39" s="49" t="s">
        <v>62</v>
      </c>
      <c r="OI39" s="49" t="s">
        <v>62</v>
      </c>
      <c r="OJ39" s="48" t="s">
        <v>24</v>
      </c>
      <c r="OK39" s="48" t="s">
        <v>25</v>
      </c>
      <c r="OL39" s="48" t="s">
        <v>26</v>
      </c>
      <c r="OM39" s="48" t="s">
        <v>27</v>
      </c>
      <c r="ON39" s="48" t="s">
        <v>28</v>
      </c>
      <c r="OO39" s="49" t="s">
        <v>62</v>
      </c>
      <c r="OP39" s="49" t="s">
        <v>62</v>
      </c>
      <c r="OQ39" s="49" t="s">
        <v>62</v>
      </c>
      <c r="OR39" s="49"/>
      <c r="OS39" s="49"/>
      <c r="OT39" s="272" t="s">
        <v>122</v>
      </c>
      <c r="PL39" s="48" t="s">
        <v>124</v>
      </c>
      <c r="PM39" s="590" t="s">
        <v>90</v>
      </c>
      <c r="PN39" s="590" t="s">
        <v>170</v>
      </c>
      <c r="PO39" s="48" t="s">
        <v>1</v>
      </c>
      <c r="PP39" s="48" t="s">
        <v>2</v>
      </c>
      <c r="PQ39" s="48" t="s">
        <v>3</v>
      </c>
      <c r="PR39" s="48" t="s">
        <v>4</v>
      </c>
      <c r="PS39" s="48" t="s">
        <v>5</v>
      </c>
      <c r="PT39" s="48"/>
      <c r="PU39" s="48"/>
      <c r="PV39" s="48" t="s">
        <v>8</v>
      </c>
      <c r="PW39" s="48" t="s">
        <v>9</v>
      </c>
      <c r="PX39" s="48" t="s">
        <v>10</v>
      </c>
      <c r="PY39" s="48" t="s">
        <v>11</v>
      </c>
      <c r="PZ39" s="48" t="s">
        <v>12</v>
      </c>
      <c r="QA39" s="48" t="s">
        <v>62</v>
      </c>
      <c r="QB39" s="48" t="s">
        <v>62</v>
      </c>
      <c r="QC39" s="48" t="s">
        <v>15</v>
      </c>
      <c r="QD39" s="48" t="s">
        <v>16</v>
      </c>
      <c r="QE39" s="48" t="s">
        <v>17</v>
      </c>
      <c r="QF39" s="48" t="s">
        <v>18</v>
      </c>
      <c r="QG39" s="48" t="s">
        <v>19</v>
      </c>
      <c r="QH39" s="48"/>
      <c r="QI39" s="48"/>
      <c r="QJ39" s="48" t="s">
        <v>22</v>
      </c>
      <c r="QK39" s="48" t="s">
        <v>23</v>
      </c>
      <c r="QL39" s="48" t="s">
        <v>24</v>
      </c>
      <c r="QM39" s="48" t="s">
        <v>25</v>
      </c>
      <c r="QN39" s="48" t="s">
        <v>26</v>
      </c>
      <c r="QO39" s="48"/>
      <c r="QP39" s="48"/>
      <c r="QQ39" s="48" t="s">
        <v>29</v>
      </c>
      <c r="QR39" s="48" t="s">
        <v>30</v>
      </c>
      <c r="QS39" s="48" t="s">
        <v>31</v>
      </c>
      <c r="QT39" s="49"/>
      <c r="QU39" s="49"/>
      <c r="QV39" s="272" t="s">
        <v>125</v>
      </c>
    </row>
    <row r="40" spans="1:488" ht="15.75" thickBot="1" x14ac:dyDescent="0.3">
      <c r="AI40" t="s">
        <v>62</v>
      </c>
      <c r="AJ40" s="6"/>
      <c r="AK40" s="47">
        <v>8.1900000000000001E-2</v>
      </c>
      <c r="AL40" s="47">
        <v>0.13439999999999999</v>
      </c>
      <c r="AM40" s="40">
        <v>0.12280000000000001</v>
      </c>
      <c r="AN40" s="15" t="s">
        <v>62</v>
      </c>
      <c r="AO40" s="15" t="s">
        <v>62</v>
      </c>
      <c r="AP40" s="40">
        <v>0.1389</v>
      </c>
      <c r="AQ40" s="40">
        <v>0.16520000000000001</v>
      </c>
      <c r="AR40" s="40">
        <v>0.1542</v>
      </c>
      <c r="AS40" s="40">
        <v>0.15790000000000001</v>
      </c>
      <c r="AT40" s="40">
        <v>0.12509999999999999</v>
      </c>
      <c r="AU40" s="15" t="s">
        <v>62</v>
      </c>
      <c r="AV40" s="15" t="s">
        <v>62</v>
      </c>
      <c r="AW40" s="40">
        <v>0.11559999999999999</v>
      </c>
      <c r="AX40" s="40">
        <v>0.1411</v>
      </c>
      <c r="AY40" s="40">
        <v>0.16170000000000001</v>
      </c>
      <c r="AZ40" s="40">
        <v>0.14530000000000001</v>
      </c>
      <c r="BA40" s="40">
        <v>0.17399999999999999</v>
      </c>
      <c r="BB40" s="15"/>
      <c r="BC40" s="15" t="s">
        <v>62</v>
      </c>
      <c r="BD40" s="40">
        <v>0.15790000000000001</v>
      </c>
      <c r="BE40" s="40">
        <v>0.12379999999999999</v>
      </c>
      <c r="BF40" s="22">
        <v>0.17319999999999999</v>
      </c>
      <c r="BG40" s="22">
        <v>0.1893</v>
      </c>
      <c r="BH40" s="22">
        <v>0.2145</v>
      </c>
      <c r="BI40" s="15"/>
      <c r="BJ40" s="15" t="s">
        <v>62</v>
      </c>
      <c r="BK40" s="22">
        <v>0.19639999999999999</v>
      </c>
      <c r="BL40" s="22">
        <v>0.15490000000000001</v>
      </c>
      <c r="BM40" s="40">
        <v>0.15440000000000001</v>
      </c>
      <c r="BN40" s="40">
        <v>0.16020000000000001</v>
      </c>
      <c r="BO40" s="3" t="s">
        <v>32</v>
      </c>
      <c r="BP40" s="3" t="s">
        <v>33</v>
      </c>
      <c r="BQ40" s="3" t="s">
        <v>34</v>
      </c>
      <c r="CQ40" t="s">
        <v>62</v>
      </c>
      <c r="CR40" t="s">
        <v>62</v>
      </c>
      <c r="CS40" s="40">
        <v>0.191</v>
      </c>
      <c r="CT40" s="15"/>
      <c r="CU40" s="15" t="s">
        <v>62</v>
      </c>
      <c r="CV40" s="84">
        <v>0.1981</v>
      </c>
      <c r="CW40" s="40">
        <v>0.19719999999999999</v>
      </c>
      <c r="CX40" s="40">
        <v>0.19259999999999999</v>
      </c>
      <c r="CY40" s="22">
        <v>0.15160000000000001</v>
      </c>
      <c r="CZ40" s="40">
        <v>0.16869999999999999</v>
      </c>
      <c r="DA40" s="15"/>
      <c r="DB40" s="15" t="s">
        <v>62</v>
      </c>
      <c r="DC40" s="40">
        <v>0.17949999999999999</v>
      </c>
      <c r="DD40" s="40">
        <v>0.2041</v>
      </c>
      <c r="DE40" s="40">
        <v>0.2014</v>
      </c>
      <c r="DF40" s="40">
        <v>0.16389999999999999</v>
      </c>
      <c r="DG40" s="40">
        <v>0.17280000000000001</v>
      </c>
      <c r="DH40" s="15"/>
      <c r="DI40" s="15"/>
      <c r="DJ40" s="40">
        <v>0.17169999999999999</v>
      </c>
      <c r="DK40" s="22">
        <v>0.1883</v>
      </c>
      <c r="DL40" s="40">
        <v>0.18509999999999999</v>
      </c>
      <c r="DM40" s="22">
        <v>0.19670000000000001</v>
      </c>
      <c r="DN40" s="40">
        <v>0.2069</v>
      </c>
      <c r="DO40" s="15" t="s">
        <v>62</v>
      </c>
      <c r="DP40" s="15"/>
      <c r="DQ40" s="22">
        <v>0.20610000000000001</v>
      </c>
      <c r="DR40" s="22">
        <v>0.27550000000000002</v>
      </c>
      <c r="DS40" s="22">
        <v>0.32469999999999999</v>
      </c>
      <c r="DT40" s="22">
        <v>0.31240000000000001</v>
      </c>
      <c r="DU40" s="15"/>
      <c r="DV40" s="15"/>
      <c r="DW40" s="15"/>
      <c r="DX40" s="3" t="s">
        <v>32</v>
      </c>
      <c r="DY40" s="3" t="s">
        <v>33</v>
      </c>
      <c r="DZ40" s="3" t="s">
        <v>34</v>
      </c>
      <c r="FM40" t="s">
        <v>62</v>
      </c>
      <c r="FN40" s="22">
        <v>0.30759999999999998</v>
      </c>
      <c r="FO40" s="15"/>
      <c r="FP40" s="15"/>
      <c r="FQ40" s="22">
        <v>0.29260000000000003</v>
      </c>
      <c r="FR40" s="22">
        <v>0.31130000000000002</v>
      </c>
      <c r="FS40" s="22">
        <v>0.32519999999999999</v>
      </c>
      <c r="FT40" s="22">
        <v>0.2989</v>
      </c>
      <c r="FU40" s="22">
        <v>0.2384</v>
      </c>
      <c r="FV40" s="15"/>
      <c r="FW40" s="15"/>
      <c r="FX40" s="22">
        <v>0.30409999999999998</v>
      </c>
      <c r="FY40" s="22">
        <v>0.2472</v>
      </c>
      <c r="FZ40" s="22">
        <v>0.37569999999999998</v>
      </c>
      <c r="GA40" s="22">
        <v>0.34129999999999999</v>
      </c>
      <c r="GB40" s="22">
        <v>0.35549999999999998</v>
      </c>
      <c r="GC40" s="15"/>
      <c r="GD40" s="15"/>
      <c r="GE40" s="22">
        <v>0.32969999999999999</v>
      </c>
      <c r="GF40" s="22">
        <v>0.3347</v>
      </c>
      <c r="GG40" s="22">
        <v>0.26939999999999997</v>
      </c>
      <c r="GH40" s="22">
        <v>0.23619999999999999</v>
      </c>
      <c r="GI40" s="22">
        <v>0.30130000000000001</v>
      </c>
      <c r="GJ40" s="15"/>
      <c r="GK40" s="15"/>
      <c r="GL40" s="22">
        <v>0.28449999999999998</v>
      </c>
      <c r="GM40" s="22">
        <v>0.2984</v>
      </c>
      <c r="GN40" s="22">
        <v>0.32719999999999999</v>
      </c>
      <c r="GO40" s="22">
        <v>0.26379999999999998</v>
      </c>
      <c r="GP40" s="22">
        <v>0.2407</v>
      </c>
      <c r="GQ40" s="15"/>
      <c r="GR40" s="15" t="s">
        <v>62</v>
      </c>
      <c r="GS40" s="3" t="s">
        <v>32</v>
      </c>
      <c r="GT40" s="3" t="s">
        <v>33</v>
      </c>
      <c r="GU40" s="3" t="s">
        <v>34</v>
      </c>
      <c r="IJ40" t="s">
        <v>62</v>
      </c>
      <c r="IK40" t="s">
        <v>62</v>
      </c>
      <c r="IL40" s="22">
        <v>0.28910000000000002</v>
      </c>
      <c r="IM40" s="22">
        <v>0.32150000000000001</v>
      </c>
      <c r="IN40" s="22">
        <v>0.32490000000000002</v>
      </c>
      <c r="IO40" s="22">
        <v>0.28949999999999998</v>
      </c>
      <c r="IP40" s="22">
        <v>0.27479999999999999</v>
      </c>
      <c r="IQ40" s="15"/>
      <c r="IR40" s="15"/>
      <c r="IS40" s="22">
        <v>0.27360000000000001</v>
      </c>
      <c r="IT40" s="22">
        <v>0.26779999999999998</v>
      </c>
      <c r="IU40" s="22">
        <v>0.28129999999999999</v>
      </c>
      <c r="IV40" s="22">
        <v>0.28799999999999998</v>
      </c>
      <c r="IW40" s="22">
        <v>0.28060000000000002</v>
      </c>
      <c r="IX40" s="15"/>
      <c r="IY40" s="15"/>
      <c r="IZ40" s="22">
        <v>0.3019</v>
      </c>
      <c r="JA40" s="22">
        <v>0.28100000000000003</v>
      </c>
      <c r="JB40" s="22">
        <v>0.2833</v>
      </c>
      <c r="JC40" s="22">
        <v>0.28029999999999999</v>
      </c>
      <c r="JD40" s="22">
        <v>0.28070000000000001</v>
      </c>
      <c r="JE40" s="15"/>
      <c r="JF40" s="15"/>
      <c r="JG40" s="22">
        <v>0.27779999999999999</v>
      </c>
      <c r="JH40" s="22">
        <v>0.27410000000000001</v>
      </c>
      <c r="JI40" s="22">
        <v>0.29310000000000003</v>
      </c>
      <c r="JJ40" s="22">
        <v>0.28100000000000003</v>
      </c>
      <c r="JK40" s="22">
        <v>0.27839999999999998</v>
      </c>
      <c r="JL40" s="15" t="s">
        <v>62</v>
      </c>
      <c r="JM40" s="15" t="s">
        <v>62</v>
      </c>
      <c r="JN40" s="22">
        <v>0.28270000000000001</v>
      </c>
      <c r="JO40" s="22">
        <v>0.32829999999999998</v>
      </c>
      <c r="JP40" s="15"/>
      <c r="JQ40" s="478" t="s">
        <v>32</v>
      </c>
      <c r="JR40" s="3" t="s">
        <v>33</v>
      </c>
      <c r="JS40" s="476" t="s">
        <v>34</v>
      </c>
      <c r="LC40" t="s">
        <v>62</v>
      </c>
      <c r="LD40" s="22">
        <v>0.35510000000000003</v>
      </c>
      <c r="LE40" s="22">
        <v>0.35659999999999997</v>
      </c>
      <c r="LF40" s="22">
        <v>0.4123</v>
      </c>
      <c r="LG40" s="53"/>
      <c r="LH40" s="53"/>
      <c r="LI40" s="22">
        <v>0.38619999999999999</v>
      </c>
      <c r="LJ40" s="22">
        <v>0.37169999999999997</v>
      </c>
      <c r="LK40" s="22">
        <v>0.34399999999999997</v>
      </c>
      <c r="LL40" s="22">
        <v>0.33150000000000002</v>
      </c>
      <c r="LM40" s="22">
        <v>0.31929999999999997</v>
      </c>
      <c r="LN40" s="53"/>
      <c r="LO40" s="53" t="s">
        <v>62</v>
      </c>
      <c r="LP40" s="22">
        <v>0.30299999999999999</v>
      </c>
      <c r="LQ40" s="22">
        <v>0.28189999999999998</v>
      </c>
      <c r="LR40" s="22">
        <v>0.25159999999999999</v>
      </c>
      <c r="LS40" s="22">
        <v>0.24060000000000001</v>
      </c>
      <c r="LT40" s="22">
        <v>0.2112</v>
      </c>
      <c r="LU40" s="53"/>
      <c r="LV40" s="53"/>
      <c r="LW40" s="22">
        <v>0.20050000000000001</v>
      </c>
      <c r="LX40" s="22">
        <v>0.2009</v>
      </c>
      <c r="LY40" s="22">
        <v>0.17949999999999999</v>
      </c>
      <c r="LZ40" s="22">
        <v>0.16300000000000001</v>
      </c>
      <c r="MA40" s="22">
        <v>0.17649999999999999</v>
      </c>
      <c r="MB40" s="53"/>
      <c r="MC40" s="53"/>
      <c r="MD40" s="22">
        <v>0.16600000000000001</v>
      </c>
      <c r="ME40" s="22">
        <v>0.16089999999999999</v>
      </c>
      <c r="MF40" s="22">
        <v>0.15989999999999999</v>
      </c>
      <c r="MG40" s="22">
        <v>0.15390000000000001</v>
      </c>
      <c r="MH40" s="22">
        <v>0.14069999999999999</v>
      </c>
      <c r="MI40" s="495" t="s">
        <v>32</v>
      </c>
      <c r="MJ40" s="3" t="s">
        <v>33</v>
      </c>
      <c r="MK40" s="495" t="s">
        <v>34</v>
      </c>
      <c r="NM40" s="53" t="s">
        <v>62</v>
      </c>
      <c r="NN40" s="53"/>
      <c r="NO40" s="22">
        <v>0.1237</v>
      </c>
      <c r="NP40" s="22">
        <v>0.1356</v>
      </c>
      <c r="NQ40" s="22">
        <v>0.1404</v>
      </c>
      <c r="NR40" s="22">
        <v>0.1318</v>
      </c>
      <c r="NS40" s="22">
        <v>0.13270000000000001</v>
      </c>
      <c r="NT40" s="53"/>
      <c r="NU40" s="53"/>
      <c r="NV40" s="22">
        <v>0.12809999999999999</v>
      </c>
      <c r="NW40" s="22">
        <v>0.1545</v>
      </c>
      <c r="NX40" s="22">
        <v>0.15379999999999999</v>
      </c>
      <c r="NY40" s="22">
        <v>0.1479</v>
      </c>
      <c r="NZ40" s="22">
        <v>0.13789999999999999</v>
      </c>
      <c r="OA40" s="53"/>
      <c r="OB40" s="53"/>
      <c r="OC40" s="22">
        <v>0.10920000000000001</v>
      </c>
      <c r="OD40" s="22">
        <v>0.11310000000000001</v>
      </c>
      <c r="OE40" s="22">
        <v>0.13950000000000001</v>
      </c>
      <c r="OF40" s="22">
        <v>0.12809999999999999</v>
      </c>
      <c r="OG40" s="22">
        <v>0.1406</v>
      </c>
      <c r="OH40" s="53"/>
      <c r="OI40" s="53"/>
      <c r="OJ40" s="16">
        <v>0.12330000000000001</v>
      </c>
      <c r="OK40" s="40">
        <v>0.114</v>
      </c>
      <c r="OL40" s="40">
        <v>0.13550000000000001</v>
      </c>
      <c r="OM40" s="40">
        <v>0.14460000000000001</v>
      </c>
      <c r="ON40" s="40">
        <v>0.14069999999999999</v>
      </c>
      <c r="OO40" s="53"/>
      <c r="OP40" s="53"/>
      <c r="OQ40" s="53"/>
      <c r="OR40" s="495" t="s">
        <v>32</v>
      </c>
      <c r="OS40" s="3" t="s">
        <v>33</v>
      </c>
      <c r="OT40" s="495" t="s">
        <v>34</v>
      </c>
      <c r="PM40" t="s">
        <v>62</v>
      </c>
      <c r="PN40" t="s">
        <v>62</v>
      </c>
      <c r="PO40" s="40">
        <v>0.16209999999999999</v>
      </c>
      <c r="PP40" s="40">
        <v>0.16930000000000001</v>
      </c>
      <c r="PQ40" s="40">
        <v>0.18279999999999999</v>
      </c>
      <c r="PR40" s="40">
        <v>0.18870000000000001</v>
      </c>
      <c r="PS40" s="40">
        <v>0.21460000000000001</v>
      </c>
      <c r="PT40" s="15"/>
      <c r="PU40" s="15"/>
      <c r="PV40" s="53"/>
      <c r="PW40" s="53"/>
      <c r="PX40" s="53"/>
      <c r="PY40" s="53"/>
      <c r="PZ40" s="53"/>
      <c r="QA40" s="15"/>
      <c r="QB40" s="15"/>
      <c r="QC40" s="53"/>
      <c r="QD40" s="53"/>
      <c r="QE40" s="53"/>
      <c r="QF40" s="53"/>
      <c r="QG40" s="53"/>
      <c r="QH40" s="15"/>
      <c r="QI40" s="15"/>
      <c r="QJ40" s="53"/>
      <c r="QK40" s="53"/>
      <c r="QL40" s="53"/>
      <c r="QM40" s="53"/>
      <c r="QN40" s="53"/>
      <c r="QO40" s="53"/>
      <c r="QP40" s="53"/>
      <c r="QQ40" s="53"/>
      <c r="QR40" s="53"/>
      <c r="QS40" s="53"/>
      <c r="QT40" s="495" t="s">
        <v>32</v>
      </c>
      <c r="QU40" s="3" t="s">
        <v>33</v>
      </c>
      <c r="QV40" s="495" t="s">
        <v>34</v>
      </c>
      <c r="RK40" t="s">
        <v>62</v>
      </c>
    </row>
    <row r="41" spans="1:488" ht="15.75" thickBot="1" x14ac:dyDescent="0.3">
      <c r="AJ41" s="6" t="s">
        <v>62</v>
      </c>
      <c r="AK41" s="40">
        <v>6.83E-2</v>
      </c>
      <c r="AL41" s="40">
        <v>8.9800000000000005E-2</v>
      </c>
      <c r="AM41" s="30">
        <v>5.9700000000000003E-2</v>
      </c>
      <c r="AN41" s="6"/>
      <c r="AO41" s="6" t="s">
        <v>62</v>
      </c>
      <c r="AP41" s="30">
        <v>6.6400000000000001E-2</v>
      </c>
      <c r="AQ41" s="30">
        <v>7.2599999999999998E-2</v>
      </c>
      <c r="AR41" s="30">
        <v>6.1800000000000001E-2</v>
      </c>
      <c r="AS41" s="30">
        <v>0.1007</v>
      </c>
      <c r="AT41" s="30">
        <v>0.1192</v>
      </c>
      <c r="AU41" s="6"/>
      <c r="AV41" s="6" t="s">
        <v>62</v>
      </c>
      <c r="AW41" s="30">
        <v>9.7699999999999995E-2</v>
      </c>
      <c r="AX41" s="30">
        <v>0.11650000000000001</v>
      </c>
      <c r="AY41" s="30">
        <v>9.9099999999999994E-2</v>
      </c>
      <c r="AZ41" s="30">
        <v>0.12559999999999999</v>
      </c>
      <c r="BA41" s="30">
        <v>0.11849999999999999</v>
      </c>
      <c r="BB41" s="6"/>
      <c r="BC41" s="6" t="s">
        <v>62</v>
      </c>
      <c r="BD41" s="30">
        <v>0.1195</v>
      </c>
      <c r="BE41" s="22">
        <v>0.12130000000000001</v>
      </c>
      <c r="BF41" s="40">
        <v>0.1081</v>
      </c>
      <c r="BG41" s="40">
        <v>0.1217</v>
      </c>
      <c r="BH41" s="40">
        <v>0.1424</v>
      </c>
      <c r="BI41" s="6"/>
      <c r="BJ41" s="6" t="s">
        <v>62</v>
      </c>
      <c r="BK41" s="40">
        <v>0.12189999999999999</v>
      </c>
      <c r="BL41" s="40">
        <v>0.1278</v>
      </c>
      <c r="BM41" s="22">
        <v>0.14069999999999999</v>
      </c>
      <c r="BN41" s="30">
        <v>0.15640000000000001</v>
      </c>
      <c r="BO41" s="51">
        <f>MIN(BO2:BO8,BO10:BO15,BO17:BO21,BO23:BO26,BO28:BO30,BO32:BO33,BO35)</f>
        <v>-1.7399999999999999E-2</v>
      </c>
      <c r="BP41" s="51">
        <f>AVERAGE(BP2:BP8,BP10:BP15,BP17:BP21,BP23:BP26,BP28:BP30,BP32:BP33,BP35)</f>
        <v>5.0000000000000001E-4</v>
      </c>
      <c r="BQ41" s="51">
        <f>MAX(BQ2:BQ8,BQ10:BQ15,BQ17:BQ21,BQ23:BQ26,BQ28:BQ30,BQ32:BQ33,BQ35)</f>
        <v>2.4400000000000002E-2</v>
      </c>
      <c r="CS41" s="30">
        <v>0.1386</v>
      </c>
      <c r="CT41" s="6" t="s">
        <v>62</v>
      </c>
      <c r="CU41" s="6"/>
      <c r="CV41" s="85">
        <v>0.13170000000000001</v>
      </c>
      <c r="CW41" s="30">
        <v>0.15190000000000001</v>
      </c>
      <c r="CX41" s="22">
        <v>0.12820000000000001</v>
      </c>
      <c r="CY41" s="40">
        <v>0.14680000000000001</v>
      </c>
      <c r="CZ41" s="22">
        <v>0.14269999999999999</v>
      </c>
      <c r="DA41" s="6"/>
      <c r="DB41" s="6" t="s">
        <v>62</v>
      </c>
      <c r="DC41" s="22">
        <v>0.1207</v>
      </c>
      <c r="DD41" s="22">
        <v>0.13089999999999999</v>
      </c>
      <c r="DE41" s="22">
        <v>0.1139</v>
      </c>
      <c r="DF41" s="34">
        <v>0.1244</v>
      </c>
      <c r="DG41" s="34">
        <v>0.1353</v>
      </c>
      <c r="DH41" s="6"/>
      <c r="DI41" s="6" t="s">
        <v>62</v>
      </c>
      <c r="DJ41" s="22">
        <v>0.13039999999999999</v>
      </c>
      <c r="DK41" s="40">
        <v>0.1593</v>
      </c>
      <c r="DL41" s="22">
        <v>0.1847</v>
      </c>
      <c r="DM41" s="40">
        <v>0.1774</v>
      </c>
      <c r="DN41" s="22">
        <v>0.18679999999999999</v>
      </c>
      <c r="DO41" s="6"/>
      <c r="DP41" s="6" t="s">
        <v>62</v>
      </c>
      <c r="DQ41" s="40">
        <v>0.16389999999999999</v>
      </c>
      <c r="DR41" s="40">
        <v>0.15010000000000001</v>
      </c>
      <c r="DS41" s="40">
        <v>0.17330000000000001</v>
      </c>
      <c r="DT41" s="40">
        <v>0.182</v>
      </c>
      <c r="DU41" s="6" t="s">
        <v>62</v>
      </c>
      <c r="DV41" s="6"/>
      <c r="DW41" s="6" t="s">
        <v>62</v>
      </c>
      <c r="DX41" s="51">
        <f>MIN(DX2:DX8,DX10:DX15,DX17:DX21,DX23:DX26,DX28:DX30,DX32:DX33,DX35)</f>
        <v>-1.7399999999999999E-2</v>
      </c>
      <c r="DY41" s="51">
        <f>AVERAGE(DY2:DY8,DY10:DY15,DY17:DY21,DY23:DY26,DY28:DY30,DY32:DY33,DY35)</f>
        <v>4.1714285714285714E-4</v>
      </c>
      <c r="DZ41" s="51">
        <f>MAX(DZ2:DZ8,DZ10:DZ15,DZ17:DZ21,DZ23:DZ26,DZ28:DZ30,DZ32:DZ33,DZ35)</f>
        <v>1.77E-2</v>
      </c>
      <c r="FN41" s="40">
        <v>0.1278</v>
      </c>
      <c r="FO41" s="6" t="s">
        <v>62</v>
      </c>
      <c r="FP41" s="6"/>
      <c r="FQ41" s="40">
        <v>0.1183</v>
      </c>
      <c r="FR41" s="40">
        <v>0.1048</v>
      </c>
      <c r="FS41" s="34">
        <v>7.3499999999999996E-2</v>
      </c>
      <c r="FT41" s="40">
        <v>8.8999999999999996E-2</v>
      </c>
      <c r="FU41" s="34">
        <v>0.1241</v>
      </c>
      <c r="FV41" s="6"/>
      <c r="FW41" s="6" t="s">
        <v>62</v>
      </c>
      <c r="FX41" s="34">
        <v>0.1389</v>
      </c>
      <c r="FY41" s="34">
        <v>0.1658</v>
      </c>
      <c r="FZ41" s="34">
        <v>0.12520000000000001</v>
      </c>
      <c r="GA41" s="34">
        <v>0.11310000000000001</v>
      </c>
      <c r="GB41" s="34">
        <v>0.12709999999999999</v>
      </c>
      <c r="GC41" s="6"/>
      <c r="GD41" s="6" t="s">
        <v>62</v>
      </c>
      <c r="GE41" s="34">
        <v>0.13289999999999999</v>
      </c>
      <c r="GF41" s="34">
        <v>0.1303</v>
      </c>
      <c r="GG41" s="34">
        <v>0.1391</v>
      </c>
      <c r="GH41" s="34">
        <v>0.1487</v>
      </c>
      <c r="GI41" s="34">
        <v>0.14949999999999999</v>
      </c>
      <c r="GJ41" s="6"/>
      <c r="GK41" s="6" t="s">
        <v>62</v>
      </c>
      <c r="GL41" s="34">
        <v>0.1777</v>
      </c>
      <c r="GM41" s="34">
        <v>0.18279999999999999</v>
      </c>
      <c r="GN41" s="34">
        <v>7.9699999999999993E-2</v>
      </c>
      <c r="GO41" s="34">
        <v>7.6200000000000004E-2</v>
      </c>
      <c r="GP41" s="34">
        <v>9.98E-2</v>
      </c>
      <c r="GQ41" s="6"/>
      <c r="GR41" s="6" t="s">
        <v>62</v>
      </c>
      <c r="GS41" s="51">
        <f>MIN(GS2:GS8,GS10:GS15,GS17:GS21,GS23:GS26,GS28:GS30,GS32:GS33,GS35)</f>
        <v>-1.72E-2</v>
      </c>
      <c r="GT41" s="51">
        <f>AVERAGE(GT2:GT8,GT10:GT15,GT17:GT21,GT23:GT26,GT28:GT30,GT32:GT33,GT35)</f>
        <v>-1.0085034013605447E-4</v>
      </c>
      <c r="GU41" s="51">
        <f>MAX(GU2:GU8,GU10:GU15,GU17:GU21,GU23:GU26,GU28:GU30,GU32:GU33,GU35)</f>
        <v>2.1299999999999999E-2</v>
      </c>
      <c r="IL41" s="30">
        <v>0.1095</v>
      </c>
      <c r="IM41" s="40">
        <v>9.7100000000000006E-2</v>
      </c>
      <c r="IN41" s="30">
        <v>0.1116</v>
      </c>
      <c r="IO41" s="30">
        <v>0.129</v>
      </c>
      <c r="IP41" s="30">
        <v>0.13100000000000001</v>
      </c>
      <c r="IQ41" s="6" t="s">
        <v>62</v>
      </c>
      <c r="IR41" s="6"/>
      <c r="IS41" s="30">
        <v>0.13650000000000001</v>
      </c>
      <c r="IT41" s="30">
        <v>0.13519999999999999</v>
      </c>
      <c r="IU41" s="30">
        <v>0.17430000000000001</v>
      </c>
      <c r="IV41" s="30">
        <v>0.1492</v>
      </c>
      <c r="IW41" s="30">
        <v>0.18559999999999999</v>
      </c>
      <c r="IX41" s="6" t="s">
        <v>62</v>
      </c>
      <c r="IY41" s="6"/>
      <c r="IZ41" s="30">
        <v>0.1885</v>
      </c>
      <c r="JA41" s="30">
        <v>0.19819999999999999</v>
      </c>
      <c r="JB41" s="30">
        <v>0.20860000000000001</v>
      </c>
      <c r="JC41" s="30">
        <v>0.2039</v>
      </c>
      <c r="JD41" s="30">
        <v>0.20219999999999999</v>
      </c>
      <c r="JE41" s="6" t="s">
        <v>62</v>
      </c>
      <c r="JF41" s="6"/>
      <c r="JG41" s="30">
        <v>0.18590000000000001</v>
      </c>
      <c r="JH41" s="30">
        <v>0.1731</v>
      </c>
      <c r="JI41" s="30">
        <v>0.11169999999999999</v>
      </c>
      <c r="JJ41" s="30">
        <v>0.108</v>
      </c>
      <c r="JK41" s="30">
        <v>0.12640000000000001</v>
      </c>
      <c r="JL41" s="6"/>
      <c r="JM41" s="6"/>
      <c r="JN41" s="30">
        <v>0.13830000000000001</v>
      </c>
      <c r="JO41" s="30">
        <v>0.114</v>
      </c>
      <c r="JP41" s="6" t="s">
        <v>62</v>
      </c>
      <c r="JQ41" s="479">
        <f>MIN(JQ2:JQ8,JQ10:JQ15,JQ17:JQ21,JQ23:JQ26,JQ28:JQ30,JQ32:JQ33,JQ35)</f>
        <v>-1.26E-2</v>
      </c>
      <c r="JR41" s="51">
        <f>AVERAGE(JR2:JR8,JR10:JR15,JR17:JR21,JR23:JR26,JR28:JR30,JR32:JR33,JR35)</f>
        <v>4.1233766233766234E-4</v>
      </c>
      <c r="JS41" s="477">
        <f>MAX(JS2:JS8,JS10:JS15,JS17:JS21,JS23:JS26,JS28:JS30,JS32:JS33,JS35)</f>
        <v>1.12E-2</v>
      </c>
      <c r="LC41" t="s">
        <v>62</v>
      </c>
      <c r="LD41" s="30">
        <v>9.1899999999999996E-2</v>
      </c>
      <c r="LE41" s="30">
        <v>8.6300000000000002E-2</v>
      </c>
      <c r="LF41" s="30">
        <v>8.2600000000000007E-2</v>
      </c>
      <c r="LG41" s="53"/>
      <c r="LH41" s="53"/>
      <c r="LI41" s="30">
        <v>6.9599999999999995E-2</v>
      </c>
      <c r="LJ41" s="30">
        <v>9.0200000000000002E-2</v>
      </c>
      <c r="LK41" s="30">
        <v>7.6300000000000007E-2</v>
      </c>
      <c r="LL41" s="30">
        <v>6.3200000000000006E-2</v>
      </c>
      <c r="LM41" s="40">
        <v>7.2900000000000006E-2</v>
      </c>
      <c r="LN41" s="53"/>
      <c r="LO41" s="53"/>
      <c r="LP41" s="7">
        <v>3.9300000000000002E-2</v>
      </c>
      <c r="LQ41" s="40">
        <v>6.1199999999999997E-2</v>
      </c>
      <c r="LR41" s="40">
        <v>8.1299999999999997E-2</v>
      </c>
      <c r="LS41" s="7">
        <v>8.1500000000000003E-2</v>
      </c>
      <c r="LT41" s="7">
        <v>9.8100000000000007E-2</v>
      </c>
      <c r="LU41" s="53"/>
      <c r="LV41" s="53"/>
      <c r="LW41" s="40">
        <v>0.1037</v>
      </c>
      <c r="LX41" s="40">
        <v>0.1318</v>
      </c>
      <c r="LY41" s="40">
        <v>0.1216</v>
      </c>
      <c r="LZ41" s="7">
        <v>8.14E-2</v>
      </c>
      <c r="MA41" s="40">
        <v>7.6700000000000004E-2</v>
      </c>
      <c r="MB41" s="53"/>
      <c r="MC41" s="53"/>
      <c r="MD41" s="40">
        <v>8.6099999999999996E-2</v>
      </c>
      <c r="ME41" s="7">
        <v>7.9899999999999999E-2</v>
      </c>
      <c r="MF41" s="7">
        <v>9.3600000000000003E-2</v>
      </c>
      <c r="MG41" s="7">
        <v>9.4500000000000001E-2</v>
      </c>
      <c r="MH41" s="7">
        <v>6.5500000000000003E-2</v>
      </c>
      <c r="MI41" s="53">
        <f>MIN(MI2:MI8,MI10:MI15,MI17:MI21,MI23:MI26,MI28:MI30,MI32:MI33,MI35)</f>
        <v>-1.35E-2</v>
      </c>
      <c r="MJ41" s="51">
        <f>AVERAGE(MJ2:MJ8,MJ10:MJ15,MJ17:MJ21,MJ23:MJ26,MJ28:MJ30,MJ32:MJ33,MJ35)</f>
        <v>-6.1413043478260863E-4</v>
      </c>
      <c r="MK41" s="53">
        <f>MAX(MK2:MK8,MK10:MK15,MK17:MK21,MK23:MK26,MK28:MK30,MK32:MK33,MK35)</f>
        <v>1.0800000000000001E-2</v>
      </c>
      <c r="NL41" t="s">
        <v>62</v>
      </c>
      <c r="NM41" s="53"/>
      <c r="NN41" s="53"/>
      <c r="NO41" s="16">
        <v>5.5399999999999998E-2</v>
      </c>
      <c r="NP41" s="16">
        <v>5.3800000000000001E-2</v>
      </c>
      <c r="NQ41" s="40">
        <v>4.8300000000000003E-2</v>
      </c>
      <c r="NR41" s="16">
        <v>7.1800000000000003E-2</v>
      </c>
      <c r="NS41" s="16">
        <v>8.4400000000000003E-2</v>
      </c>
      <c r="NT41" s="53"/>
      <c r="NU41" s="53"/>
      <c r="NV41" s="40">
        <v>0.10580000000000001</v>
      </c>
      <c r="NW41" s="16">
        <v>0.1111</v>
      </c>
      <c r="NX41" s="16">
        <v>0.1061</v>
      </c>
      <c r="NY41" s="16">
        <v>0.10100000000000001</v>
      </c>
      <c r="NZ41" s="16">
        <v>9.8199999999999996E-2</v>
      </c>
      <c r="OA41" s="53"/>
      <c r="OB41" s="53"/>
      <c r="OC41" s="16">
        <v>0.11310000000000001</v>
      </c>
      <c r="OD41" s="16">
        <v>8.7800000000000003E-2</v>
      </c>
      <c r="OE41" s="16">
        <v>8.3599999999999994E-2</v>
      </c>
      <c r="OF41" s="40">
        <v>0.124</v>
      </c>
      <c r="OG41" s="16">
        <v>0.1206</v>
      </c>
      <c r="OH41" s="53"/>
      <c r="OI41" s="53"/>
      <c r="OJ41" s="22">
        <v>0.11990000000000001</v>
      </c>
      <c r="OK41" s="16">
        <v>0.1084</v>
      </c>
      <c r="OL41" s="16">
        <v>0.1056</v>
      </c>
      <c r="OM41" s="16">
        <v>9.7699999999999995E-2</v>
      </c>
      <c r="ON41" s="16">
        <v>9.0999999999999998E-2</v>
      </c>
      <c r="OO41" s="53"/>
      <c r="OP41" s="53"/>
      <c r="OQ41" s="53"/>
      <c r="OR41" s="53">
        <f>MIN(OR2:OR8,OR10:OR15,OR17:OR21,OR23:OR26,OR28:OR30,OR32:OR33,OR35)</f>
        <v>-1.26E-2</v>
      </c>
      <c r="OS41" s="51">
        <f>AVERAGE(OS2:OS8,OS10:OS15,OS17:OS21,OS23:OS26,OS28:OS30,OS32:OS33,OS35)</f>
        <v>1.2392857142857144E-4</v>
      </c>
      <c r="OT41" s="53">
        <f>MAX(OT2:OT8,OT10:OT15,OT17:OT21,OT23:OT26,OT28:OT30,OT32:OT33,OT35)</f>
        <v>1.18E-2</v>
      </c>
      <c r="PM41" t="s">
        <v>62</v>
      </c>
      <c r="PN41" t="s">
        <v>62</v>
      </c>
      <c r="PO41" s="22">
        <v>9.7600000000000006E-2</v>
      </c>
      <c r="PP41" s="16">
        <v>7.1800000000000003E-2</v>
      </c>
      <c r="PQ41" s="30">
        <v>5.7299999999999997E-2</v>
      </c>
      <c r="PR41" s="16">
        <v>6.0999999999999999E-2</v>
      </c>
      <c r="PS41" s="16">
        <v>6.1100000000000002E-2</v>
      </c>
      <c r="PT41" s="6" t="s">
        <v>62</v>
      </c>
      <c r="PU41" s="6"/>
      <c r="PV41" s="53"/>
      <c r="PW41" s="53"/>
      <c r="PX41" s="53"/>
      <c r="PY41" s="53"/>
      <c r="PZ41" s="53"/>
      <c r="QA41" s="6" t="s">
        <v>62</v>
      </c>
      <c r="QB41" s="6"/>
      <c r="QC41" s="53"/>
      <c r="QD41" s="53"/>
      <c r="QE41" s="53"/>
      <c r="QF41" s="53"/>
      <c r="QG41" s="53"/>
      <c r="QH41" s="6" t="s">
        <v>62</v>
      </c>
      <c r="QI41" s="6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3">
        <f>MIN(QT2:QT8,QT10:QT15,QT17:QT21,QT23:QT26,QT28:QT30,QT32:QT33,QT35)</f>
        <v>-9.1999999999999998E-3</v>
      </c>
      <c r="QU41" s="51">
        <f>AVERAGE(QU2:QU8,QU10:QU15,QU17:QU21,QU23:QU26,QU28:QU30,QU32:QU33,QU35)</f>
        <v>-2.0952380952380956E-4</v>
      </c>
      <c r="QV41" s="53">
        <f>MAX(QV2:QV8,QV10:QV15,QV17:QV21,QV23:QV26,QV28:QV30,QV32:QV33,QV35)</f>
        <v>1.18E-2</v>
      </c>
    </row>
    <row r="42" spans="1:488" ht="15.75" thickBot="1" x14ac:dyDescent="0.3">
      <c r="AH42" t="s">
        <v>62</v>
      </c>
      <c r="AI42" t="s">
        <v>62</v>
      </c>
      <c r="AJ42" s="52"/>
      <c r="AK42" s="7">
        <v>3.9199999999999999E-2</v>
      </c>
      <c r="AL42" s="7">
        <v>1.9E-3</v>
      </c>
      <c r="AM42" s="47">
        <v>3.8100000000000002E-2</v>
      </c>
      <c r="AN42" s="6"/>
      <c r="AP42" s="34">
        <v>-1.2500000000000001E-2</v>
      </c>
      <c r="AQ42" s="47">
        <v>-7.7000000000000002E-3</v>
      </c>
      <c r="AR42" s="34">
        <v>8.9999999999999998E-4</v>
      </c>
      <c r="AS42" s="34">
        <v>1.3299999999999999E-2</v>
      </c>
      <c r="AT42" s="34">
        <v>6.5100000000000005E-2</v>
      </c>
      <c r="AU42" s="6"/>
      <c r="AW42" s="34">
        <v>4.5999999999999999E-2</v>
      </c>
      <c r="AX42" s="34">
        <v>5.2699999999999997E-2</v>
      </c>
      <c r="AY42" s="22">
        <v>4.3999999999999997E-2</v>
      </c>
      <c r="AZ42" s="22">
        <v>0.1077</v>
      </c>
      <c r="BA42" s="22">
        <v>6.2399999999999997E-2</v>
      </c>
      <c r="BB42" s="6"/>
      <c r="BD42" s="22">
        <v>7.8E-2</v>
      </c>
      <c r="BE42" s="30">
        <v>7.7600000000000002E-2</v>
      </c>
      <c r="BF42" s="30">
        <v>7.85E-2</v>
      </c>
      <c r="BG42" s="30">
        <v>4.3700000000000003E-2</v>
      </c>
      <c r="BH42" s="30">
        <v>8.4900000000000003E-2</v>
      </c>
      <c r="BI42" s="6"/>
      <c r="BK42" s="30">
        <v>7.3099999999999998E-2</v>
      </c>
      <c r="BL42" s="30">
        <v>6.9599999999999995E-2</v>
      </c>
      <c r="BM42" s="30">
        <v>0.13220000000000001</v>
      </c>
      <c r="BN42" s="22">
        <v>0.1323</v>
      </c>
      <c r="BO42" s="47" t="s">
        <v>52</v>
      </c>
      <c r="BP42" s="54" t="s">
        <v>73</v>
      </c>
      <c r="BQ42" s="30" t="s">
        <v>63</v>
      </c>
      <c r="CQ42" t="s">
        <v>62</v>
      </c>
      <c r="CR42" t="s">
        <v>62</v>
      </c>
      <c r="CS42" s="22">
        <v>0.12989999999999999</v>
      </c>
      <c r="CU42" s="6"/>
      <c r="CV42" s="81">
        <v>0.1225</v>
      </c>
      <c r="CW42" s="34">
        <v>0.1217</v>
      </c>
      <c r="CX42" s="30">
        <v>6.2E-2</v>
      </c>
      <c r="CY42" s="30">
        <v>7.0400000000000004E-2</v>
      </c>
      <c r="CZ42" s="30">
        <v>5.3999999999999999E-2</v>
      </c>
      <c r="DA42" s="6"/>
      <c r="DC42" s="30">
        <v>5.3999999999999999E-2</v>
      </c>
      <c r="DD42" s="30">
        <v>7.7499999999999999E-2</v>
      </c>
      <c r="DE42" s="34">
        <v>9.0200000000000002E-2</v>
      </c>
      <c r="DF42" s="30">
        <v>8.5800000000000001E-2</v>
      </c>
      <c r="DG42" s="30">
        <v>0.10639999999999999</v>
      </c>
      <c r="DH42" s="6"/>
      <c r="DJ42" s="34">
        <v>0.1169</v>
      </c>
      <c r="DK42" s="34">
        <v>0.12820000000000001</v>
      </c>
      <c r="DL42" s="30">
        <v>0.1101</v>
      </c>
      <c r="DM42" s="34">
        <v>6.3200000000000006E-2</v>
      </c>
      <c r="DN42" s="34">
        <v>9.5699999999999993E-2</v>
      </c>
      <c r="DO42" s="6"/>
      <c r="DQ42" s="34">
        <v>0.1326</v>
      </c>
      <c r="DR42" s="34">
        <v>0.1169</v>
      </c>
      <c r="DS42" s="34">
        <v>8.0299999999999996E-2</v>
      </c>
      <c r="DT42" s="34">
        <v>5.3499999999999999E-2</v>
      </c>
      <c r="DV42" s="6"/>
      <c r="DW42" s="52"/>
      <c r="DX42" s="47" t="s">
        <v>67</v>
      </c>
      <c r="DY42" s="54" t="s">
        <v>73</v>
      </c>
      <c r="DZ42" s="22" t="s">
        <v>53</v>
      </c>
      <c r="FL42" t="s">
        <v>62</v>
      </c>
      <c r="FM42" t="s">
        <v>62</v>
      </c>
      <c r="FN42" s="34">
        <v>6.6199999999999995E-2</v>
      </c>
      <c r="FP42" s="6"/>
      <c r="FQ42" s="34">
        <v>9.6600000000000005E-2</v>
      </c>
      <c r="FR42" s="34">
        <v>8.8300000000000003E-2</v>
      </c>
      <c r="FS42" s="40">
        <v>7.0400000000000004E-2</v>
      </c>
      <c r="FT42" s="34">
        <v>8.43E-2</v>
      </c>
      <c r="FU42" s="40">
        <v>9.0700000000000003E-2</v>
      </c>
      <c r="FV42" s="6"/>
      <c r="FX42" s="40">
        <v>8.5800000000000001E-2</v>
      </c>
      <c r="FY42" s="40">
        <v>9.7500000000000003E-2</v>
      </c>
      <c r="FZ42" s="40">
        <v>9.35E-2</v>
      </c>
      <c r="GA42" s="40">
        <v>0.1031</v>
      </c>
      <c r="GB42" s="40">
        <v>7.9899999999999999E-2</v>
      </c>
      <c r="GC42" s="6"/>
      <c r="GE42" s="40">
        <v>7.7600000000000002E-2</v>
      </c>
      <c r="GF42" s="40">
        <v>7.9500000000000001E-2</v>
      </c>
      <c r="GG42" s="40">
        <v>6.6500000000000004E-2</v>
      </c>
      <c r="GH42" s="30">
        <v>6.8099999999999994E-2</v>
      </c>
      <c r="GI42" s="30">
        <v>3.39E-2</v>
      </c>
      <c r="GJ42" s="6"/>
      <c r="GL42" s="30">
        <v>5.7500000000000002E-2</v>
      </c>
      <c r="GM42" s="30">
        <v>9.0499999999999997E-2</v>
      </c>
      <c r="GN42" s="30">
        <v>6.1400000000000003E-2</v>
      </c>
      <c r="GO42" s="30">
        <v>7.3599999999999999E-2</v>
      </c>
      <c r="GP42" s="30">
        <v>9.0800000000000006E-2</v>
      </c>
      <c r="GQ42" s="6"/>
      <c r="GR42" s="52"/>
      <c r="GS42" s="47" t="s">
        <v>67</v>
      </c>
      <c r="GT42" s="54" t="s">
        <v>73</v>
      </c>
      <c r="GU42" s="22" t="s">
        <v>54</v>
      </c>
      <c r="IJ42" t="s">
        <v>62</v>
      </c>
      <c r="IK42" t="s">
        <v>62</v>
      </c>
      <c r="IL42" s="40">
        <v>0.1013</v>
      </c>
      <c r="IM42" s="30">
        <v>7.5999999999999998E-2</v>
      </c>
      <c r="IN42" s="40">
        <v>7.9399999999999998E-2</v>
      </c>
      <c r="IO42" s="40">
        <v>8.6400000000000005E-2</v>
      </c>
      <c r="IP42" s="40">
        <v>8.2900000000000001E-2</v>
      </c>
      <c r="IR42" s="6"/>
      <c r="IS42" s="40">
        <v>0.1053</v>
      </c>
      <c r="IT42" s="40">
        <v>9.6699999999999994E-2</v>
      </c>
      <c r="IU42" s="40">
        <v>8.6199999999999999E-2</v>
      </c>
      <c r="IV42" s="40">
        <v>7.7399999999999997E-2</v>
      </c>
      <c r="IW42" s="40">
        <v>9.01E-2</v>
      </c>
      <c r="IY42" s="6"/>
      <c r="IZ42" s="40">
        <v>6.4799999999999996E-2</v>
      </c>
      <c r="JA42" s="40">
        <v>8.14E-2</v>
      </c>
      <c r="JB42" s="40">
        <v>9.4E-2</v>
      </c>
      <c r="JC42" s="40">
        <v>9.4E-2</v>
      </c>
      <c r="JD42" s="40">
        <v>8.4000000000000005E-2</v>
      </c>
      <c r="JF42" s="6"/>
      <c r="JG42" s="40">
        <v>0.1115</v>
      </c>
      <c r="JH42" s="40">
        <v>8.6699999999999999E-2</v>
      </c>
      <c r="JI42" s="40">
        <v>8.5900000000000004E-2</v>
      </c>
      <c r="JJ42" s="40">
        <v>8.1100000000000005E-2</v>
      </c>
      <c r="JK42" s="40">
        <v>7.9200000000000007E-2</v>
      </c>
      <c r="JL42" s="6"/>
      <c r="JM42" s="6"/>
      <c r="JN42" s="40">
        <v>7.0099999999999996E-2</v>
      </c>
      <c r="JO42" s="40">
        <v>8.9599999999999999E-2</v>
      </c>
      <c r="JP42" s="52"/>
      <c r="JQ42" s="480" t="s">
        <v>40</v>
      </c>
      <c r="JR42" s="54" t="s">
        <v>73</v>
      </c>
      <c r="JS42" s="481" t="s">
        <v>52</v>
      </c>
      <c r="LC42" t="s">
        <v>62</v>
      </c>
      <c r="LD42" s="40">
        <v>7.7299999999999994E-2</v>
      </c>
      <c r="LE42" s="40">
        <v>7.0900000000000005E-2</v>
      </c>
      <c r="LF42" s="40">
        <v>6.7599999999999993E-2</v>
      </c>
      <c r="LG42" s="53"/>
      <c r="LH42" s="53"/>
      <c r="LI42" s="40">
        <v>6.8400000000000002E-2</v>
      </c>
      <c r="LJ42" s="40">
        <v>5.3100000000000001E-2</v>
      </c>
      <c r="LK42" s="40">
        <v>6.1899999999999997E-2</v>
      </c>
      <c r="LL42" s="40">
        <v>5.3600000000000002E-2</v>
      </c>
      <c r="LM42" s="30">
        <v>6.6699999999999995E-2</v>
      </c>
      <c r="LN42" s="53"/>
      <c r="LO42" s="53"/>
      <c r="LP42" s="40">
        <v>4.5600000000000002E-2</v>
      </c>
      <c r="LQ42" s="7">
        <v>4.9700000000000001E-2</v>
      </c>
      <c r="LR42" s="7">
        <v>5.8299999999999998E-2</v>
      </c>
      <c r="LS42" s="40">
        <v>8.7099999999999997E-2</v>
      </c>
      <c r="LT42" s="40">
        <v>9.8100000000000007E-2</v>
      </c>
      <c r="LU42" s="53"/>
      <c r="LV42" s="53"/>
      <c r="LW42" s="7">
        <v>8.3400000000000002E-2</v>
      </c>
      <c r="LX42" s="7">
        <v>9.6799999999999997E-2</v>
      </c>
      <c r="LY42" s="7">
        <v>0.1012</v>
      </c>
      <c r="LZ42" s="40">
        <v>7.9100000000000004E-2</v>
      </c>
      <c r="MA42" s="7">
        <v>5.8500000000000003E-2</v>
      </c>
      <c r="MB42" s="53"/>
      <c r="MC42" s="53"/>
      <c r="MD42" s="7">
        <v>6.9400000000000003E-2</v>
      </c>
      <c r="ME42" s="40">
        <v>6.59E-2</v>
      </c>
      <c r="MF42" s="40">
        <v>6.6400000000000001E-2</v>
      </c>
      <c r="MG42" s="40">
        <v>7.7100000000000002E-2</v>
      </c>
      <c r="MH42" s="16">
        <v>4.3900000000000002E-2</v>
      </c>
      <c r="MI42" s="47" t="s">
        <v>63</v>
      </c>
      <c r="MJ42" s="54" t="s">
        <v>73</v>
      </c>
      <c r="MK42" s="22" t="s">
        <v>37</v>
      </c>
      <c r="NH42" t="s">
        <v>62</v>
      </c>
      <c r="NK42" t="s">
        <v>62</v>
      </c>
      <c r="NL42" t="s">
        <v>62</v>
      </c>
      <c r="NM42" s="53"/>
      <c r="NN42" s="53"/>
      <c r="NO42" s="30">
        <v>4.02E-2</v>
      </c>
      <c r="NP42" s="40">
        <v>5.1499999999999997E-2</v>
      </c>
      <c r="NQ42" s="16">
        <v>4.6600000000000003E-2</v>
      </c>
      <c r="NR42" s="40">
        <v>6.2199999999999998E-2</v>
      </c>
      <c r="NS42" s="40">
        <v>8.1699999999999995E-2</v>
      </c>
      <c r="NT42" s="53"/>
      <c r="NU42" s="53"/>
      <c r="NV42" s="16">
        <v>9.6199999999999994E-2</v>
      </c>
      <c r="NW42" s="40">
        <v>9.98E-2</v>
      </c>
      <c r="NX42" s="40">
        <v>8.2199999999999995E-2</v>
      </c>
      <c r="NY42" s="40">
        <v>9.1700000000000004E-2</v>
      </c>
      <c r="NZ42" s="40">
        <v>8.2799999999999999E-2</v>
      </c>
      <c r="OA42" s="53"/>
      <c r="OB42" s="53"/>
      <c r="OC42" s="40">
        <v>8.5800000000000001E-2</v>
      </c>
      <c r="OD42" s="7">
        <v>7.2300000000000003E-2</v>
      </c>
      <c r="OE42" s="40">
        <v>0.12139999999999999</v>
      </c>
      <c r="OF42" s="299">
        <v>7.8399999999999997E-2</v>
      </c>
      <c r="OG42" s="40">
        <v>9.3799999999999994E-2</v>
      </c>
      <c r="OH42" s="489"/>
      <c r="OI42" s="53"/>
      <c r="OJ42" s="40">
        <v>9.9400000000000002E-2</v>
      </c>
      <c r="OK42" s="22">
        <v>9.4600000000000004E-2</v>
      </c>
      <c r="OL42" s="22">
        <v>9.3799999999999994E-2</v>
      </c>
      <c r="OM42" s="22">
        <v>7.4200000000000002E-2</v>
      </c>
      <c r="ON42" s="22">
        <v>8.3900000000000002E-2</v>
      </c>
      <c r="OO42" s="53"/>
      <c r="OP42" s="53"/>
      <c r="OQ42" s="53"/>
      <c r="OR42" s="86" t="s">
        <v>38</v>
      </c>
      <c r="OS42" s="54" t="s">
        <v>73</v>
      </c>
      <c r="OT42" s="34" t="s">
        <v>67</v>
      </c>
      <c r="PM42" t="s">
        <v>62</v>
      </c>
      <c r="PN42" t="s">
        <v>62</v>
      </c>
      <c r="PO42" s="16">
        <v>7.9299999999999995E-2</v>
      </c>
      <c r="PP42" s="22">
        <v>6.1800000000000001E-2</v>
      </c>
      <c r="PQ42" s="16">
        <v>5.57E-2</v>
      </c>
      <c r="PR42" s="30">
        <v>5.04E-2</v>
      </c>
      <c r="PS42" s="22">
        <v>4.87E-2</v>
      </c>
      <c r="PU42" s="6"/>
      <c r="PV42" s="53"/>
      <c r="PW42" s="53"/>
      <c r="PX42" s="53"/>
      <c r="PY42" s="53"/>
      <c r="PZ42" s="53"/>
      <c r="QB42" s="6"/>
      <c r="QC42" s="53"/>
      <c r="QD42" s="53"/>
      <c r="QE42" s="53"/>
      <c r="QF42" s="53"/>
      <c r="QG42" s="53"/>
      <c r="QI42" s="6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3"/>
      <c r="QU42" s="54" t="s">
        <v>73</v>
      </c>
      <c r="QV42" s="53"/>
      <c r="RK42" t="s">
        <v>62</v>
      </c>
    </row>
    <row r="43" spans="1:488" ht="15.75" thickBot="1" x14ac:dyDescent="0.3">
      <c r="M43" t="s">
        <v>62</v>
      </c>
      <c r="AH43" t="s">
        <v>62</v>
      </c>
      <c r="AJ43" s="6" t="s">
        <v>62</v>
      </c>
      <c r="AK43" s="30">
        <v>-2.5999999999999999E-2</v>
      </c>
      <c r="AL43" s="34">
        <v>-2.8500000000000001E-2</v>
      </c>
      <c r="AM43" s="34">
        <v>-6.0000000000000001E-3</v>
      </c>
      <c r="AN43" s="6"/>
      <c r="AO43" s="6" t="s">
        <v>62</v>
      </c>
      <c r="AP43" s="47">
        <v>-1.46E-2</v>
      </c>
      <c r="AQ43" s="34">
        <v>-3.3599999999999998E-2</v>
      </c>
      <c r="AR43" s="47">
        <v>-1.0200000000000001E-2</v>
      </c>
      <c r="AS43" s="47">
        <v>-1.2500000000000001E-2</v>
      </c>
      <c r="AT43" s="22">
        <v>-1.6500000000000001E-2</v>
      </c>
      <c r="AU43" s="6"/>
      <c r="AV43" s="6" t="s">
        <v>62</v>
      </c>
      <c r="AW43" s="22">
        <v>6.9999999999999999E-4</v>
      </c>
      <c r="AX43" s="22">
        <v>1.5900000000000001E-2</v>
      </c>
      <c r="AY43" s="34">
        <v>2.3400000000000001E-2</v>
      </c>
      <c r="AZ43" s="34">
        <v>3.0999999999999999E-3</v>
      </c>
      <c r="BA43" s="34">
        <v>2.9999999999999997E-4</v>
      </c>
      <c r="BB43" s="6"/>
      <c r="BC43" s="6" t="s">
        <v>62</v>
      </c>
      <c r="BD43" s="34">
        <v>-8.3999999999999995E-3</v>
      </c>
      <c r="BE43" s="34">
        <v>2.3E-3</v>
      </c>
      <c r="BF43" s="34">
        <v>2.8199999999999999E-2</v>
      </c>
      <c r="BG43" s="34">
        <v>1.7600000000000001E-2</v>
      </c>
      <c r="BH43" s="34">
        <v>5.0299999999999997E-2</v>
      </c>
      <c r="BI43" s="6"/>
      <c r="BJ43" s="6" t="s">
        <v>62</v>
      </c>
      <c r="BK43" s="34">
        <v>4.3400000000000001E-2</v>
      </c>
      <c r="BL43" s="34">
        <v>5.4800000000000001E-2</v>
      </c>
      <c r="BM43" s="34">
        <v>8.77E-2</v>
      </c>
      <c r="BN43" s="34">
        <v>0.10680000000000001</v>
      </c>
      <c r="BO43" s="54" t="s">
        <v>85</v>
      </c>
      <c r="BP43" s="54" t="s">
        <v>74</v>
      </c>
      <c r="BQ43" s="54" t="s">
        <v>4</v>
      </c>
      <c r="CQ43" t="s">
        <v>62</v>
      </c>
      <c r="CS43" s="34">
        <v>9.4500000000000001E-2</v>
      </c>
      <c r="CT43" s="6" t="s">
        <v>62</v>
      </c>
      <c r="CU43" s="6"/>
      <c r="CV43" s="83">
        <v>0.1003</v>
      </c>
      <c r="CW43" s="22">
        <v>8.2799999999999999E-2</v>
      </c>
      <c r="CX43" s="34">
        <v>2.75E-2</v>
      </c>
      <c r="CY43" s="34">
        <v>7.7000000000000002E-3</v>
      </c>
      <c r="CZ43" s="34">
        <v>4.5999999999999999E-3</v>
      </c>
      <c r="DA43" s="6"/>
      <c r="DB43" s="6" t="s">
        <v>62</v>
      </c>
      <c r="DC43" s="34">
        <v>1.8499999999999999E-2</v>
      </c>
      <c r="DD43" s="34">
        <v>9.2999999999999992E-3</v>
      </c>
      <c r="DE43" s="30">
        <v>8.1100000000000005E-2</v>
      </c>
      <c r="DF43" s="22">
        <v>7.2999999999999995E-2</v>
      </c>
      <c r="DG43" s="22">
        <v>0.10879999999999999</v>
      </c>
      <c r="DH43" s="6"/>
      <c r="DI43" s="6" t="s">
        <v>62</v>
      </c>
      <c r="DJ43" s="30">
        <v>9.6199999999999994E-2</v>
      </c>
      <c r="DK43" s="30">
        <v>0.10580000000000001</v>
      </c>
      <c r="DL43" s="34">
        <v>0.1014</v>
      </c>
      <c r="DM43" s="30">
        <v>5.1200000000000002E-2</v>
      </c>
      <c r="DN43" s="30">
        <v>7.2499999999999995E-2</v>
      </c>
      <c r="DO43" s="6"/>
      <c r="DP43" s="6" t="s">
        <v>62</v>
      </c>
      <c r="DQ43" s="30">
        <v>0.1111</v>
      </c>
      <c r="DR43" s="30">
        <v>0.10730000000000001</v>
      </c>
      <c r="DS43" s="30">
        <v>7.1199999999999999E-2</v>
      </c>
      <c r="DT43" s="30">
        <v>4.1200000000000001E-2</v>
      </c>
      <c r="DU43" s="6" t="s">
        <v>62</v>
      </c>
      <c r="DV43" s="6"/>
      <c r="DW43" s="6" t="s">
        <v>62</v>
      </c>
      <c r="DX43" s="54" t="s">
        <v>6</v>
      </c>
      <c r="DY43" s="54" t="s">
        <v>74</v>
      </c>
      <c r="DZ43" s="54" t="s">
        <v>6</v>
      </c>
      <c r="FL43" t="s">
        <v>62</v>
      </c>
      <c r="FN43" s="30">
        <v>4.82E-2</v>
      </c>
      <c r="FO43" s="6" t="s">
        <v>62</v>
      </c>
      <c r="FP43" s="6"/>
      <c r="FQ43" s="30">
        <v>6.1499999999999999E-2</v>
      </c>
      <c r="FR43" s="30">
        <v>7.0000000000000007E-2</v>
      </c>
      <c r="FS43" s="30">
        <v>2.8000000000000001E-2</v>
      </c>
      <c r="FT43" s="30">
        <v>3.6499999999999998E-2</v>
      </c>
      <c r="FU43" s="30">
        <v>5.16E-2</v>
      </c>
      <c r="FV43" s="6"/>
      <c r="FW43" s="6" t="s">
        <v>62</v>
      </c>
      <c r="FX43" s="30">
        <v>6.2E-2</v>
      </c>
      <c r="FY43" s="30">
        <v>6.5100000000000005E-2</v>
      </c>
      <c r="FZ43" s="30">
        <v>4.6199999999999998E-2</v>
      </c>
      <c r="GA43" s="30">
        <v>3.9600000000000003E-2</v>
      </c>
      <c r="GB43" s="30">
        <v>5.0500000000000003E-2</v>
      </c>
      <c r="GC43" s="6"/>
      <c r="GD43" s="6" t="s">
        <v>62</v>
      </c>
      <c r="GE43" s="30">
        <v>6.83E-2</v>
      </c>
      <c r="GF43" s="30">
        <v>4.7E-2</v>
      </c>
      <c r="GG43" s="30">
        <v>5.57E-2</v>
      </c>
      <c r="GH43" s="40">
        <v>4.1799999999999997E-2</v>
      </c>
      <c r="GI43" s="40">
        <v>6.1000000000000004E-3</v>
      </c>
      <c r="GJ43" s="6"/>
      <c r="GK43" s="6" t="s">
        <v>62</v>
      </c>
      <c r="GL43" s="40">
        <v>1.04E-2</v>
      </c>
      <c r="GM43" s="40">
        <v>2.8199999999999999E-2</v>
      </c>
      <c r="GN43" s="40">
        <v>3.7600000000000001E-2</v>
      </c>
      <c r="GO43" s="40">
        <v>4.02E-2</v>
      </c>
      <c r="GP43" s="40">
        <v>8.09E-2</v>
      </c>
      <c r="GQ43" s="6"/>
      <c r="GR43" s="6" t="s">
        <v>62</v>
      </c>
      <c r="GS43" s="54" t="s">
        <v>27</v>
      </c>
      <c r="GT43" s="54" t="s">
        <v>74</v>
      </c>
      <c r="GU43" s="54" t="s">
        <v>108</v>
      </c>
      <c r="IJ43" t="s">
        <v>62</v>
      </c>
      <c r="IL43" s="34">
        <v>9.8199999999999996E-2</v>
      </c>
      <c r="IM43" s="34">
        <v>5.33E-2</v>
      </c>
      <c r="IN43" s="34">
        <v>6.7299999999999999E-2</v>
      </c>
      <c r="IO43" s="34">
        <v>5.1700000000000003E-2</v>
      </c>
      <c r="IP43" s="34">
        <v>3.5299999999999998E-2</v>
      </c>
      <c r="IQ43" s="6" t="s">
        <v>62</v>
      </c>
      <c r="IR43" s="6"/>
      <c r="IS43" s="34">
        <v>2.7300000000000001E-2</v>
      </c>
      <c r="IT43" s="34">
        <v>2.92E-2</v>
      </c>
      <c r="IU43" s="34">
        <v>3.9399999999999998E-2</v>
      </c>
      <c r="IV43" s="34">
        <v>2.3400000000000001E-2</v>
      </c>
      <c r="IW43" s="34">
        <v>4.5100000000000001E-2</v>
      </c>
      <c r="IX43" s="6" t="s">
        <v>62</v>
      </c>
      <c r="IY43" s="6"/>
      <c r="IZ43" s="34">
        <v>4.7800000000000002E-2</v>
      </c>
      <c r="JA43" s="34">
        <v>5.4100000000000002E-2</v>
      </c>
      <c r="JB43" s="34">
        <v>1.6299999999999999E-2</v>
      </c>
      <c r="JC43" s="7">
        <v>2.3599999999999999E-2</v>
      </c>
      <c r="JD43" s="7">
        <v>1.9699999999999999E-2</v>
      </c>
      <c r="JE43" s="6" t="s">
        <v>62</v>
      </c>
      <c r="JF43" s="6"/>
      <c r="JG43" s="7">
        <v>2.07E-2</v>
      </c>
      <c r="JH43" s="7">
        <v>4.4200000000000003E-2</v>
      </c>
      <c r="JI43" s="7">
        <v>8.5099999999999995E-2</v>
      </c>
      <c r="JJ43" s="7">
        <v>7.6300000000000007E-2</v>
      </c>
      <c r="JK43" s="7">
        <v>6.0900000000000003E-2</v>
      </c>
      <c r="JL43" s="6"/>
      <c r="JM43" s="6"/>
      <c r="JN43" s="7">
        <v>5.1900000000000002E-2</v>
      </c>
      <c r="JO43" s="7">
        <v>3.2899999999999999E-2</v>
      </c>
      <c r="JP43" s="6" t="s">
        <v>62</v>
      </c>
      <c r="JQ43" s="478" t="s">
        <v>24</v>
      </c>
      <c r="JR43" s="54" t="s">
        <v>74</v>
      </c>
      <c r="JS43" s="476" t="s">
        <v>1</v>
      </c>
      <c r="KV43" t="s">
        <v>62</v>
      </c>
      <c r="LD43" s="7">
        <v>4.6899999999999997E-2</v>
      </c>
      <c r="LE43" s="7">
        <v>5.7200000000000001E-2</v>
      </c>
      <c r="LF43" s="7">
        <v>2.5700000000000001E-2</v>
      </c>
      <c r="LG43" s="53"/>
      <c r="LH43" s="53"/>
      <c r="LI43" s="7">
        <v>4.1099999999999998E-2</v>
      </c>
      <c r="LJ43" s="7">
        <v>4.0300000000000002E-2</v>
      </c>
      <c r="LK43" s="7">
        <v>5.2900000000000003E-2</v>
      </c>
      <c r="LL43" s="7">
        <v>4.1700000000000001E-2</v>
      </c>
      <c r="LM43" s="7">
        <v>2.9499999999999998E-2</v>
      </c>
      <c r="LN43" s="53"/>
      <c r="LO43" s="53"/>
      <c r="LP43" s="16">
        <v>0.04</v>
      </c>
      <c r="LQ43" s="16">
        <v>3.3799999999999997E-2</v>
      </c>
      <c r="LR43" s="16">
        <v>3.9699999999999999E-2</v>
      </c>
      <c r="LS43" s="16">
        <v>4.02E-2</v>
      </c>
      <c r="LT43" s="16">
        <v>4.7199999999999999E-2</v>
      </c>
      <c r="LU43" s="53"/>
      <c r="LV43" s="53"/>
      <c r="LW43" s="16">
        <v>3.9300000000000002E-2</v>
      </c>
      <c r="LX43" s="16">
        <v>5.2600000000000001E-2</v>
      </c>
      <c r="LY43" s="16">
        <v>5.4199999999999998E-2</v>
      </c>
      <c r="LZ43" s="16">
        <v>5.8900000000000001E-2</v>
      </c>
      <c r="MA43" s="16">
        <v>5.4600000000000003E-2</v>
      </c>
      <c r="MB43" s="53"/>
      <c r="MC43" s="53"/>
      <c r="MD43" s="16">
        <v>5.79E-2</v>
      </c>
      <c r="ME43" s="16">
        <v>4.9099999999999998E-2</v>
      </c>
      <c r="MF43" s="16">
        <v>4.3700000000000003E-2</v>
      </c>
      <c r="MG43" s="16">
        <v>4.4699999999999997E-2</v>
      </c>
      <c r="MH43" s="40">
        <v>3.5400000000000001E-2</v>
      </c>
      <c r="MI43" s="53" t="s">
        <v>13</v>
      </c>
      <c r="MJ43" s="54" t="s">
        <v>74</v>
      </c>
      <c r="MK43" s="53" t="s">
        <v>3</v>
      </c>
      <c r="NM43" s="53"/>
      <c r="NN43" s="53"/>
      <c r="NO43" s="40">
        <v>3.5999999999999997E-2</v>
      </c>
      <c r="NP43" s="30">
        <v>4.7399999999999998E-2</v>
      </c>
      <c r="NQ43" s="30">
        <v>3.4599999999999999E-2</v>
      </c>
      <c r="NR43" s="30">
        <v>3.0099999999999998E-2</v>
      </c>
      <c r="NS43" s="30">
        <v>2.6200000000000001E-2</v>
      </c>
      <c r="NT43" s="53"/>
      <c r="NU43" s="53"/>
      <c r="NV43" s="7">
        <v>8.6999999999999994E-3</v>
      </c>
      <c r="NW43" s="7">
        <v>1.2200000000000001E-2</v>
      </c>
      <c r="NX43" s="7">
        <v>3.1899999999999998E-2</v>
      </c>
      <c r="NY43" s="7">
        <v>3.4000000000000002E-2</v>
      </c>
      <c r="NZ43" s="7">
        <v>7.6499999999999999E-2</v>
      </c>
      <c r="OA43" s="53"/>
      <c r="OB43" s="53"/>
      <c r="OC43" s="7">
        <v>8.3099999999999993E-2</v>
      </c>
      <c r="OD43" s="40">
        <v>9.5600000000000004E-2</v>
      </c>
      <c r="OE43" s="7">
        <v>4.4200000000000003E-2</v>
      </c>
      <c r="OF43" s="7">
        <v>-6.1999999999999998E-3</v>
      </c>
      <c r="OG43" s="7">
        <v>-2.1700000000000001E-2</v>
      </c>
      <c r="OH43" s="53"/>
      <c r="OI43" s="53"/>
      <c r="OJ43" s="30">
        <v>-3.3099999999999997E-2</v>
      </c>
      <c r="OK43" s="30">
        <v>-2.8199999999999999E-2</v>
      </c>
      <c r="OL43" s="30">
        <v>-4.3E-3</v>
      </c>
      <c r="OM43" s="30">
        <v>1.32E-2</v>
      </c>
      <c r="ON43" s="30">
        <v>1.9699999999999999E-2</v>
      </c>
      <c r="OO43" s="53"/>
      <c r="OP43" s="53"/>
      <c r="OQ43" s="53"/>
      <c r="OR43" s="53" t="s">
        <v>20</v>
      </c>
      <c r="OS43" s="54" t="s">
        <v>74</v>
      </c>
      <c r="OT43" s="53" t="s">
        <v>26</v>
      </c>
      <c r="PO43" s="30">
        <v>2.5999999999999999E-3</v>
      </c>
      <c r="PP43" s="30">
        <v>2.6499999999999999E-2</v>
      </c>
      <c r="PQ43" s="22">
        <v>3.8800000000000001E-2</v>
      </c>
      <c r="PR43" s="22">
        <v>4.19E-2</v>
      </c>
      <c r="PS43" s="30">
        <v>4.2000000000000003E-2</v>
      </c>
      <c r="PT43" s="6" t="s">
        <v>62</v>
      </c>
      <c r="PU43" s="6"/>
      <c r="PV43" s="53"/>
      <c r="PW43" s="53"/>
      <c r="PX43" s="53"/>
      <c r="PY43" s="53"/>
      <c r="PZ43" s="53"/>
      <c r="QA43" s="6" t="s">
        <v>62</v>
      </c>
      <c r="QB43" s="6"/>
      <c r="QC43" s="53"/>
      <c r="QD43" s="53"/>
      <c r="QE43" s="53"/>
      <c r="QF43" s="53"/>
      <c r="QG43" s="53"/>
      <c r="QH43" s="6" t="s">
        <v>62</v>
      </c>
      <c r="QI43" s="6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3"/>
      <c r="QU43" s="54" t="s">
        <v>74</v>
      </c>
      <c r="QV43" s="53"/>
    </row>
    <row r="44" spans="1:488" ht="15.75" thickBot="1" x14ac:dyDescent="0.3">
      <c r="C44" t="s">
        <v>62</v>
      </c>
      <c r="D44" t="s">
        <v>62</v>
      </c>
      <c r="O44" t="s">
        <v>62</v>
      </c>
      <c r="AH44" t="s">
        <v>62</v>
      </c>
      <c r="AJ44" s="52" t="s">
        <v>62</v>
      </c>
      <c r="AK44" s="86">
        <v>-3.1199999999999999E-2</v>
      </c>
      <c r="AL44" s="30">
        <v>-3.9199999999999999E-2</v>
      </c>
      <c r="AM44" s="7">
        <v>-2.98E-2</v>
      </c>
      <c r="AN44" s="6"/>
      <c r="AO44" t="s">
        <v>62</v>
      </c>
      <c r="AP44" s="22">
        <v>-3.4700000000000002E-2</v>
      </c>
      <c r="AQ44" s="7">
        <v>-4.3799999999999999E-2</v>
      </c>
      <c r="AR44" s="16">
        <v>-2.1399999999999999E-2</v>
      </c>
      <c r="AS44" s="16">
        <v>-2.93E-2</v>
      </c>
      <c r="AT44" s="47">
        <v>-3.5499999999999997E-2</v>
      </c>
      <c r="AU44" s="6"/>
      <c r="AV44" t="s">
        <v>62</v>
      </c>
      <c r="AW44" s="47">
        <v>-1.6500000000000001E-2</v>
      </c>
      <c r="AX44" s="47">
        <v>-3.9800000000000002E-2</v>
      </c>
      <c r="AY44" s="7">
        <v>-4.9099999999999998E-2</v>
      </c>
      <c r="AZ44" s="7">
        <v>-5.1900000000000002E-2</v>
      </c>
      <c r="BA44" s="7">
        <v>-2.93E-2</v>
      </c>
      <c r="BB44" s="6"/>
      <c r="BC44" t="s">
        <v>62</v>
      </c>
      <c r="BD44" s="7">
        <v>-2.6200000000000001E-2</v>
      </c>
      <c r="BE44" s="7">
        <v>-2.46E-2</v>
      </c>
      <c r="BF44" s="7">
        <v>-4.5199999999999997E-2</v>
      </c>
      <c r="BG44" s="7">
        <v>-2.46E-2</v>
      </c>
      <c r="BH44" s="7">
        <v>-8.14E-2</v>
      </c>
      <c r="BI44" s="6"/>
      <c r="BJ44" t="s">
        <v>62</v>
      </c>
      <c r="BK44" s="16">
        <v>-7.1599999999999997E-2</v>
      </c>
      <c r="BL44" s="16">
        <v>-5.4600000000000003E-2</v>
      </c>
      <c r="BM44" s="16">
        <v>-6.1499999999999999E-2</v>
      </c>
      <c r="BN44" s="16">
        <v>-9.0200000000000002E-2</v>
      </c>
      <c r="BO44" s="3" t="s">
        <v>32</v>
      </c>
      <c r="BP44" s="3" t="s">
        <v>33</v>
      </c>
      <c r="BQ44" s="3" t="s">
        <v>34</v>
      </c>
      <c r="CQ44" t="s">
        <v>62</v>
      </c>
      <c r="CS44" s="16">
        <v>-7.2499999999999995E-2</v>
      </c>
      <c r="CT44" t="s">
        <v>62</v>
      </c>
      <c r="CU44" s="6"/>
      <c r="CV44" s="130">
        <v>-6.7100000000000007E-2</v>
      </c>
      <c r="CW44" s="7">
        <v>-7.4099999999999999E-2</v>
      </c>
      <c r="CX44" s="7">
        <v>-2.5399999999999999E-2</v>
      </c>
      <c r="CY44" s="7">
        <v>-1.5699999999999999E-2</v>
      </c>
      <c r="CZ44" s="7">
        <v>-1.66E-2</v>
      </c>
      <c r="DA44" s="6"/>
      <c r="DB44" t="s">
        <v>62</v>
      </c>
      <c r="DC44" s="7">
        <v>9.5999999999999992E-3</v>
      </c>
      <c r="DD44" s="7">
        <v>-4.5999999999999999E-3</v>
      </c>
      <c r="DE44" s="7">
        <v>5.0000000000000001E-3</v>
      </c>
      <c r="DF44" s="7">
        <v>-7.4000000000000003E-3</v>
      </c>
      <c r="DG44" s="7">
        <v>-2.6100000000000002E-2</v>
      </c>
      <c r="DH44" s="6"/>
      <c r="DI44" t="s">
        <v>62</v>
      </c>
      <c r="DJ44" s="7">
        <v>-2.8400000000000002E-2</v>
      </c>
      <c r="DK44" s="7">
        <v>-5.7299999999999997E-2</v>
      </c>
      <c r="DL44" s="7">
        <v>-5.2400000000000002E-2</v>
      </c>
      <c r="DM44" s="7">
        <v>-0.03</v>
      </c>
      <c r="DN44" s="7">
        <v>-0.05</v>
      </c>
      <c r="DO44" s="6"/>
      <c r="DP44" t="s">
        <v>62</v>
      </c>
      <c r="DQ44" s="7">
        <v>-5.9799999999999999E-2</v>
      </c>
      <c r="DR44" s="16">
        <v>-6.8199999999999997E-2</v>
      </c>
      <c r="DS44" s="16">
        <v>-6.5299999999999997E-2</v>
      </c>
      <c r="DT44" s="16">
        <v>-4.6399999999999997E-2</v>
      </c>
      <c r="DU44" t="s">
        <v>62</v>
      </c>
      <c r="DV44" s="6"/>
      <c r="DW44" s="52" t="s">
        <v>62</v>
      </c>
      <c r="DX44" s="3" t="s">
        <v>32</v>
      </c>
      <c r="DY44" s="3" t="s">
        <v>33</v>
      </c>
      <c r="DZ44" s="3" t="s">
        <v>34</v>
      </c>
      <c r="FL44" t="s">
        <v>62</v>
      </c>
      <c r="FN44" s="16">
        <v>-2.7699999999999999E-2</v>
      </c>
      <c r="FO44" t="s">
        <v>62</v>
      </c>
      <c r="FP44" s="6"/>
      <c r="FQ44" s="7">
        <v>-3.7699999999999997E-2</v>
      </c>
      <c r="FR44" s="7">
        <v>-1.9599999999999999E-2</v>
      </c>
      <c r="FS44" s="7">
        <v>-1.1000000000000001E-3</v>
      </c>
      <c r="FT44" s="7">
        <v>2.5399999999999999E-2</v>
      </c>
      <c r="FU44" s="7">
        <v>5.5999999999999999E-3</v>
      </c>
      <c r="FV44" s="6"/>
      <c r="FW44" t="s">
        <v>62</v>
      </c>
      <c r="FX44" s="7">
        <v>-1.1900000000000001E-2</v>
      </c>
      <c r="FY44" s="7">
        <v>-1.89E-2</v>
      </c>
      <c r="FZ44" s="7">
        <v>-5.4199999999999998E-2</v>
      </c>
      <c r="GA44" s="7">
        <v>-2.9399999999999999E-2</v>
      </c>
      <c r="GB44" s="7">
        <v>-4.48E-2</v>
      </c>
      <c r="GC44" s="6"/>
      <c r="GD44" t="s">
        <v>62</v>
      </c>
      <c r="GE44" s="16">
        <v>-3.7199999999999997E-2</v>
      </c>
      <c r="GF44" s="16">
        <v>-2.87E-2</v>
      </c>
      <c r="GG44" s="16">
        <v>-5.7000000000000002E-3</v>
      </c>
      <c r="GH44" s="16">
        <v>-1.54E-2</v>
      </c>
      <c r="GI44" s="7">
        <v>-5.6099999999999997E-2</v>
      </c>
      <c r="GJ44" s="6"/>
      <c r="GK44" t="s">
        <v>62</v>
      </c>
      <c r="GL44" s="16">
        <v>-6.7400000000000002E-2</v>
      </c>
      <c r="GM44" s="7">
        <v>-6.1699999999999998E-2</v>
      </c>
      <c r="GN44" s="7">
        <v>-3.5200000000000002E-2</v>
      </c>
      <c r="GO44" s="7">
        <v>-1.4500000000000001E-2</v>
      </c>
      <c r="GP44" s="7">
        <v>-2.5000000000000001E-2</v>
      </c>
      <c r="GQ44" s="6"/>
      <c r="GR44" s="52" t="s">
        <v>62</v>
      </c>
      <c r="GS44" s="3" t="s">
        <v>32</v>
      </c>
      <c r="GT44" s="3" t="s">
        <v>33</v>
      </c>
      <c r="GU44" s="3" t="s">
        <v>34</v>
      </c>
      <c r="IJ44" t="s">
        <v>62</v>
      </c>
      <c r="IL44" s="7">
        <v>-2.7699999999999999E-2</v>
      </c>
      <c r="IM44" s="7">
        <v>-1.4200000000000001E-2</v>
      </c>
      <c r="IN44" s="7">
        <v>-2.4799999999999999E-2</v>
      </c>
      <c r="IO44" s="7">
        <v>-1.01E-2</v>
      </c>
      <c r="IP44" s="7">
        <v>0</v>
      </c>
      <c r="IQ44" t="s">
        <v>62</v>
      </c>
      <c r="IR44" s="6"/>
      <c r="IS44" s="7">
        <v>-1.8700000000000001E-2</v>
      </c>
      <c r="IT44" s="7">
        <v>-1.9800000000000002E-2</v>
      </c>
      <c r="IU44" s="7">
        <v>-3.1099999999999999E-2</v>
      </c>
      <c r="IV44" s="7">
        <v>-4.1999999999999997E-3</v>
      </c>
      <c r="IW44" s="16">
        <v>-1.4999999999999999E-2</v>
      </c>
      <c r="IX44" t="s">
        <v>62</v>
      </c>
      <c r="IY44" s="6"/>
      <c r="IZ44" s="16">
        <v>-6.7000000000000002E-3</v>
      </c>
      <c r="JA44" s="7">
        <v>-1.23E-2</v>
      </c>
      <c r="JB44" s="16">
        <v>6.8999999999999999E-3</v>
      </c>
      <c r="JC44" s="16">
        <v>-8.9999999999999993E-3</v>
      </c>
      <c r="JD44" s="16">
        <v>-1.6999999999999999E-3</v>
      </c>
      <c r="JE44" t="s">
        <v>62</v>
      </c>
      <c r="JF44" s="6"/>
      <c r="JG44" s="16">
        <v>1.26E-2</v>
      </c>
      <c r="JH44" s="16">
        <v>1.67E-2</v>
      </c>
      <c r="JI44" s="16">
        <v>5.7000000000000002E-3</v>
      </c>
      <c r="JJ44" s="16">
        <v>-1.6E-2</v>
      </c>
      <c r="JK44" s="34">
        <v>1E-4</v>
      </c>
      <c r="JL44" s="6"/>
      <c r="JM44" s="6"/>
      <c r="JN44" s="16">
        <v>4.8999999999999998E-3</v>
      </c>
      <c r="JO44" s="16">
        <v>8.3000000000000001E-3</v>
      </c>
      <c r="JP44" s="52" t="s">
        <v>62</v>
      </c>
      <c r="JQ44" s="3" t="s">
        <v>32</v>
      </c>
      <c r="JR44" s="3" t="s">
        <v>33</v>
      </c>
      <c r="JS44" s="3" t="s">
        <v>34</v>
      </c>
      <c r="LD44" s="16">
        <v>9.5999999999999992E-3</v>
      </c>
      <c r="LE44" s="16">
        <v>4.5999999999999999E-3</v>
      </c>
      <c r="LF44" s="16">
        <v>-3.3E-3</v>
      </c>
      <c r="LG44" s="53"/>
      <c r="LH44" s="53"/>
      <c r="LI44" s="16">
        <v>1.4E-2</v>
      </c>
      <c r="LJ44" s="16">
        <v>9.7999999999999997E-3</v>
      </c>
      <c r="LK44" s="16">
        <v>2.3900000000000001E-2</v>
      </c>
      <c r="LL44" s="16">
        <v>2.7199999999999998E-2</v>
      </c>
      <c r="LM44" s="16">
        <v>3.44E-2</v>
      </c>
      <c r="LN44" s="53"/>
      <c r="LO44" s="53"/>
      <c r="LP44" s="30">
        <v>1.52E-2</v>
      </c>
      <c r="LQ44" s="30">
        <v>2.3900000000000001E-2</v>
      </c>
      <c r="LR44" s="30">
        <v>1.2E-2</v>
      </c>
      <c r="LS44" s="30">
        <v>-8.0000000000000002E-3</v>
      </c>
      <c r="LT44" s="30">
        <v>-1.83E-2</v>
      </c>
      <c r="LU44" s="53"/>
      <c r="LV44" s="53"/>
      <c r="LW44" s="30">
        <v>1.55E-2</v>
      </c>
      <c r="LX44" s="30">
        <v>3.3999999999999998E-3</v>
      </c>
      <c r="LY44" s="30">
        <v>7.1999999999999998E-3</v>
      </c>
      <c r="LZ44" s="30">
        <v>6.4999999999999997E-3</v>
      </c>
      <c r="MA44" s="30">
        <v>1.7100000000000001E-2</v>
      </c>
      <c r="MB44" s="53"/>
      <c r="MC44" s="53"/>
      <c r="MD44" s="30">
        <v>1.6899999999999998E-2</v>
      </c>
      <c r="ME44" s="30">
        <v>3.2399999999999998E-2</v>
      </c>
      <c r="MF44" s="30">
        <v>4.0500000000000001E-2</v>
      </c>
      <c r="MG44" s="30">
        <v>3.56E-2</v>
      </c>
      <c r="MH44" s="30">
        <v>3.2099999999999997E-2</v>
      </c>
      <c r="MI44" s="3" t="s">
        <v>32</v>
      </c>
      <c r="MJ44" s="3" t="s">
        <v>33</v>
      </c>
      <c r="MK44" s="3" t="s">
        <v>34</v>
      </c>
      <c r="NM44" s="53"/>
      <c r="NN44" s="53"/>
      <c r="NO44" s="7">
        <v>2.63E-2</v>
      </c>
      <c r="NP44" s="7">
        <v>1.46E-2</v>
      </c>
      <c r="NQ44" s="7">
        <v>2.7699999999999999E-2</v>
      </c>
      <c r="NR44" s="7">
        <v>1.23E-2</v>
      </c>
      <c r="NS44" s="7">
        <v>-1.6799999999999999E-2</v>
      </c>
      <c r="NT44" s="53"/>
      <c r="NU44" s="53"/>
      <c r="NV44" s="30">
        <v>5.7999999999999996E-3</v>
      </c>
      <c r="NW44" s="30">
        <v>1.01E-2</v>
      </c>
      <c r="NX44" s="30">
        <v>-8.8000000000000005E-3</v>
      </c>
      <c r="NY44" s="30">
        <v>-2.2499999999999999E-2</v>
      </c>
      <c r="NZ44" s="47">
        <v>-1.8700000000000001E-2</v>
      </c>
      <c r="OA44" s="53"/>
      <c r="OB44" s="53"/>
      <c r="OC44" s="47">
        <v>-1.2E-2</v>
      </c>
      <c r="OD44" s="47">
        <v>-1.6E-2</v>
      </c>
      <c r="OE44" s="47">
        <v>-1.8700000000000001E-2</v>
      </c>
      <c r="OF44" s="47">
        <v>-7.3000000000000001E-3</v>
      </c>
      <c r="OG44" s="47">
        <v>-2.7099999999999999E-2</v>
      </c>
      <c r="OH44" s="53"/>
      <c r="OI44" s="53"/>
      <c r="OJ44" s="7">
        <v>-4.1399999999999999E-2</v>
      </c>
      <c r="OK44" s="47">
        <v>-3.3000000000000002E-2</v>
      </c>
      <c r="OL44" s="7">
        <v>-4.2599999999999999E-2</v>
      </c>
      <c r="OM44" s="7">
        <v>-5.11E-2</v>
      </c>
      <c r="ON44" s="7">
        <v>-5.5899999999999998E-2</v>
      </c>
      <c r="OO44" s="53"/>
      <c r="OP44" s="53"/>
      <c r="OQ44" s="53"/>
      <c r="OR44" s="3" t="s">
        <v>32</v>
      </c>
      <c r="OS44" s="3" t="s">
        <v>33</v>
      </c>
      <c r="OT44" s="3" t="s">
        <v>34</v>
      </c>
      <c r="PO44" s="7">
        <v>-1.09E-2</v>
      </c>
      <c r="PP44" s="7">
        <v>-1.9400000000000001E-2</v>
      </c>
      <c r="PQ44" s="7">
        <v>-3.0200000000000001E-2</v>
      </c>
      <c r="PR44" s="7">
        <v>-3.0800000000000001E-2</v>
      </c>
      <c r="PS44" s="7">
        <v>8.8000000000000005E-3</v>
      </c>
      <c r="PT44" t="s">
        <v>62</v>
      </c>
      <c r="PU44" s="6"/>
      <c r="PV44" s="53"/>
      <c r="PW44" s="53"/>
      <c r="PX44" s="53"/>
      <c r="PY44" s="53"/>
      <c r="PZ44" s="53"/>
      <c r="QA44" t="s">
        <v>62</v>
      </c>
      <c r="QB44" s="6"/>
      <c r="QC44" s="53"/>
      <c r="QD44" s="53"/>
      <c r="QE44" s="53"/>
      <c r="QF44" s="53"/>
      <c r="QG44" s="53"/>
      <c r="QH44" t="s">
        <v>62</v>
      </c>
      <c r="QI44" s="6"/>
      <c r="QJ44" s="53"/>
      <c r="QK44" s="53"/>
      <c r="QL44" s="53"/>
      <c r="QM44" s="53"/>
      <c r="QN44" s="53"/>
      <c r="QO44" s="53"/>
      <c r="QP44" s="53"/>
      <c r="QQ44" s="53"/>
      <c r="QR44" s="53"/>
      <c r="QS44" s="53"/>
      <c r="QT44" s="3" t="s">
        <v>32</v>
      </c>
      <c r="QU44" s="3" t="s">
        <v>33</v>
      </c>
      <c r="QV44" s="3" t="s">
        <v>34</v>
      </c>
    </row>
    <row r="45" spans="1:488" ht="15.75" thickBot="1" x14ac:dyDescent="0.3">
      <c r="E45" t="s">
        <v>62</v>
      </c>
      <c r="G45" t="s">
        <v>62</v>
      </c>
      <c r="O45" t="s">
        <v>62</v>
      </c>
      <c r="AH45" t="s">
        <v>62</v>
      </c>
      <c r="AJ45" s="6"/>
      <c r="AK45" s="34">
        <v>-3.7600000000000001E-2</v>
      </c>
      <c r="AL45" s="16">
        <v>-4.2500000000000003E-2</v>
      </c>
      <c r="AM45" s="22">
        <v>-3.9800000000000002E-2</v>
      </c>
      <c r="AN45" s="6"/>
      <c r="AO45" s="6"/>
      <c r="AP45" s="16">
        <v>-3.85E-2</v>
      </c>
      <c r="AQ45" s="86">
        <v>-4.6699999999999998E-2</v>
      </c>
      <c r="AR45" s="86">
        <v>-3.6400000000000002E-2</v>
      </c>
      <c r="AS45" s="22">
        <v>-6.2600000000000003E-2</v>
      </c>
      <c r="AT45" s="16">
        <v>-6.6900000000000001E-2</v>
      </c>
      <c r="AU45" s="6"/>
      <c r="AV45" s="6"/>
      <c r="AW45" s="16">
        <v>-6.7699999999999996E-2</v>
      </c>
      <c r="AX45" s="7">
        <v>-6.6600000000000006E-2</v>
      </c>
      <c r="AY45" s="47">
        <v>-5.74E-2</v>
      </c>
      <c r="AZ45" s="47">
        <v>-7.1800000000000003E-2</v>
      </c>
      <c r="BA45" s="16">
        <v>-8.0600000000000005E-2</v>
      </c>
      <c r="BB45" s="6"/>
      <c r="BC45" s="6"/>
      <c r="BD45" s="16">
        <v>-7.3700000000000002E-2</v>
      </c>
      <c r="BE45" s="47">
        <v>-5.4800000000000001E-2</v>
      </c>
      <c r="BF45" s="16">
        <v>-7.7799999999999994E-2</v>
      </c>
      <c r="BG45" s="47">
        <v>-7.3999999999999996E-2</v>
      </c>
      <c r="BH45" s="16">
        <v>-9.2100000000000001E-2</v>
      </c>
      <c r="BI45" s="6"/>
      <c r="BJ45" s="6" t="s">
        <v>62</v>
      </c>
      <c r="BK45" s="7">
        <v>-7.7600000000000002E-2</v>
      </c>
      <c r="BL45" s="7">
        <v>-6.4299999999999996E-2</v>
      </c>
      <c r="BM45" s="7">
        <v>-0.1075</v>
      </c>
      <c r="BN45" s="47">
        <v>-0.1095</v>
      </c>
      <c r="BO45" s="51">
        <f>MIN(BO9,BO16,BO22,BO27,BO31,BO34,BO36,BO37)</f>
        <v>-9.6300000000000024E-2</v>
      </c>
      <c r="BP45" s="51">
        <f>AVERAGE(BP9,BP16,BP22,BP27,BP31,BP34,BP36,BP37)</f>
        <v>0</v>
      </c>
      <c r="BQ45" s="51">
        <f>MAX(BQ9,BQ16,BQ22,BQ27,BQ31,BQ34,BQ36,BQ37)</f>
        <v>9.8900000000000002E-2</v>
      </c>
      <c r="CQ45" t="s">
        <v>62</v>
      </c>
      <c r="CS45" s="7">
        <v>-0.1023</v>
      </c>
      <c r="CT45" s="6"/>
      <c r="CU45" s="6"/>
      <c r="CV45" s="82">
        <v>-8.5900000000000004E-2</v>
      </c>
      <c r="CW45" s="16">
        <v>-7.6999999999999999E-2</v>
      </c>
      <c r="CX45" s="16">
        <v>-5.4800000000000001E-2</v>
      </c>
      <c r="CY45" s="16">
        <v>-6.0999999999999999E-2</v>
      </c>
      <c r="CZ45" s="16">
        <v>-7.0300000000000001E-2</v>
      </c>
      <c r="DA45" s="6"/>
      <c r="DB45" s="6"/>
      <c r="DC45" s="16">
        <v>-7.4300000000000005E-2</v>
      </c>
      <c r="DD45" s="16">
        <v>-5.1400000000000001E-2</v>
      </c>
      <c r="DE45" s="16">
        <v>-8.4599999999999995E-2</v>
      </c>
      <c r="DF45" s="16">
        <v>-7.2700000000000001E-2</v>
      </c>
      <c r="DG45" s="16">
        <v>-9.4100000000000003E-2</v>
      </c>
      <c r="DH45" s="6"/>
      <c r="DI45" s="6"/>
      <c r="DJ45" s="16">
        <v>-7.5800000000000006E-2</v>
      </c>
      <c r="DK45" s="16">
        <v>-8.1500000000000003E-2</v>
      </c>
      <c r="DL45" s="16">
        <v>-7.7299999999999994E-2</v>
      </c>
      <c r="DM45" s="16">
        <v>-5.7200000000000001E-2</v>
      </c>
      <c r="DN45" s="16">
        <v>-7.7799999999999994E-2</v>
      </c>
      <c r="DO45" s="6"/>
      <c r="DP45" s="6"/>
      <c r="DQ45" s="16">
        <v>-6.7699999999999996E-2</v>
      </c>
      <c r="DR45" s="7">
        <v>-8.4599999999999995E-2</v>
      </c>
      <c r="DS45" s="7">
        <v>-7.1300000000000002E-2</v>
      </c>
      <c r="DT45" s="7">
        <v>-5.6399999999999999E-2</v>
      </c>
      <c r="DU45" s="6"/>
      <c r="DV45" s="6"/>
      <c r="DW45" s="6"/>
      <c r="DX45" s="51">
        <f>MIN(DX9,DX16,DX22,DX27,DX31,DX34,DX36,DX37)</f>
        <v>-9.4200000000000006E-2</v>
      </c>
      <c r="DY45" s="51">
        <f>AVERAGE(DY9,DY16,DY22,DY27,DY31,DY34,DY36,DY37)</f>
        <v>0</v>
      </c>
      <c r="DZ45" s="51">
        <f>MAX(DZ9,DZ16,DZ22,DZ27,DZ31,DZ34,DZ36,DZ37)</f>
        <v>8.09E-2</v>
      </c>
      <c r="FL45" t="s">
        <v>62</v>
      </c>
      <c r="FN45" s="7">
        <v>-3.3500000000000002E-2</v>
      </c>
      <c r="FO45" s="6" t="s">
        <v>62</v>
      </c>
      <c r="FP45" s="6"/>
      <c r="FQ45" s="16">
        <v>-4.4999999999999998E-2</v>
      </c>
      <c r="FR45" s="16">
        <v>-4.9700000000000001E-2</v>
      </c>
      <c r="FS45" s="16">
        <v>-3.04E-2</v>
      </c>
      <c r="FT45" s="16">
        <v>-8.3000000000000004E-2</v>
      </c>
      <c r="FU45" s="16">
        <v>-7.2300000000000003E-2</v>
      </c>
      <c r="FV45" s="6"/>
      <c r="FW45" s="6"/>
      <c r="FX45" s="16">
        <v>-7.7600000000000002E-2</v>
      </c>
      <c r="FY45" s="16">
        <v>-5.3999999999999999E-2</v>
      </c>
      <c r="FZ45" s="16">
        <v>-5.6399999999999999E-2</v>
      </c>
      <c r="GA45" s="16">
        <v>-4.7199999999999999E-2</v>
      </c>
      <c r="GB45" s="16">
        <v>-4.4999999999999998E-2</v>
      </c>
      <c r="GC45" s="6"/>
      <c r="GD45" s="6"/>
      <c r="GE45" s="7">
        <v>-0.05</v>
      </c>
      <c r="GF45" s="7">
        <v>-5.3100000000000001E-2</v>
      </c>
      <c r="GG45" s="7">
        <v>-7.4499999999999997E-2</v>
      </c>
      <c r="GH45" s="7">
        <v>-5.7500000000000002E-2</v>
      </c>
      <c r="GI45" s="16">
        <v>-6.5799999999999997E-2</v>
      </c>
      <c r="GJ45" s="6"/>
      <c r="GK45" s="6"/>
      <c r="GL45" s="7">
        <v>-6.8900000000000003E-2</v>
      </c>
      <c r="GM45" s="16">
        <v>-9.1200000000000003E-2</v>
      </c>
      <c r="GN45" s="16">
        <v>-7.8E-2</v>
      </c>
      <c r="GO45" s="16">
        <v>-6.9500000000000006E-2</v>
      </c>
      <c r="GP45" s="16">
        <v>-8.3000000000000004E-2</v>
      </c>
      <c r="GQ45" s="6"/>
      <c r="GR45" s="6"/>
      <c r="GS45" s="51">
        <f>MIN(GS9,GS16,GS22,GS27,GS31,GS34,GS36,GS37)</f>
        <v>-0.1031</v>
      </c>
      <c r="GT45" s="51">
        <f>AVERAGE(GT9,GT16,GT22,GT27,GT31,GT34,GT36,GT37)</f>
        <v>-3.2526065174565133E-19</v>
      </c>
      <c r="GU45" s="51">
        <f>MAX(GU9,GU16,GU22,GU27,GU31,GU34,GU36,GU37)</f>
        <v>0.12849999999999998</v>
      </c>
      <c r="IJ45" t="s">
        <v>62</v>
      </c>
      <c r="IL45" s="16">
        <v>-8.9200000000000002E-2</v>
      </c>
      <c r="IM45" s="16">
        <v>-8.3099999999999993E-2</v>
      </c>
      <c r="IN45" s="16">
        <v>-7.2999999999999995E-2</v>
      </c>
      <c r="IO45" s="16">
        <v>-6.4699999999999994E-2</v>
      </c>
      <c r="IP45" s="16">
        <v>-5.7599999999999998E-2</v>
      </c>
      <c r="IQ45" s="6"/>
      <c r="IR45" s="6"/>
      <c r="IS45" s="16">
        <v>-4.3299999999999998E-2</v>
      </c>
      <c r="IT45" s="16">
        <v>-4.1599999999999998E-2</v>
      </c>
      <c r="IU45" s="16">
        <v>-4.5600000000000002E-2</v>
      </c>
      <c r="IV45" s="16">
        <v>-2.9399999999999999E-2</v>
      </c>
      <c r="IW45" s="7">
        <v>-2.2599999999999999E-2</v>
      </c>
      <c r="IX45" s="6"/>
      <c r="IY45" s="6"/>
      <c r="IZ45" s="7">
        <v>-1.95E-2</v>
      </c>
      <c r="JA45" s="16">
        <v>-1.34E-2</v>
      </c>
      <c r="JB45" s="7">
        <v>-5.3E-3</v>
      </c>
      <c r="JC45" s="34">
        <v>-9.4999999999999998E-3</v>
      </c>
      <c r="JD45" s="34">
        <v>-4.4999999999999997E-3</v>
      </c>
      <c r="JE45" s="6"/>
      <c r="JF45" s="6"/>
      <c r="JG45" s="34">
        <v>-1.55E-2</v>
      </c>
      <c r="JH45" s="34">
        <v>-1.8499999999999999E-2</v>
      </c>
      <c r="JI45" s="34">
        <v>-6.1400000000000003E-2</v>
      </c>
      <c r="JJ45" s="34">
        <v>-2.8299999999999999E-2</v>
      </c>
      <c r="JK45" s="16">
        <v>-1.8100000000000002E-2</v>
      </c>
      <c r="JL45" s="6"/>
      <c r="JM45" s="6"/>
      <c r="JN45" s="34">
        <v>4.7000000000000002E-3</v>
      </c>
      <c r="JO45" s="34">
        <v>-2.7000000000000001E-3</v>
      </c>
      <c r="JP45" s="6"/>
      <c r="JQ45" s="51">
        <f>MIN(JQ9,JQ16,JQ22,JQ27,JQ31,JQ34,JQ36,JQ37)</f>
        <v>-6.1400000000000003E-2</v>
      </c>
      <c r="JR45" s="51">
        <f>AVERAGE(JR9,JR16,JR22,JR27,JR31,JR34,JR36,JR37)</f>
        <v>1.1519648082658485E-19</v>
      </c>
      <c r="JS45" s="51">
        <f>MAX(JS9,JS16,JS22,JS27,JS31,JS34,JS36,JS37)</f>
        <v>4.8399999999999999E-2</v>
      </c>
      <c r="KA45" t="s">
        <v>62</v>
      </c>
      <c r="LB45" t="s">
        <v>62</v>
      </c>
      <c r="LD45" s="34">
        <v>-5.1999999999999998E-2</v>
      </c>
      <c r="LE45" s="34">
        <v>-4.7800000000000002E-2</v>
      </c>
      <c r="LF45" s="34">
        <v>-4.6800000000000001E-2</v>
      </c>
      <c r="LG45" s="53"/>
      <c r="LH45" s="53"/>
      <c r="LI45" s="34">
        <v>-7.6399999999999996E-2</v>
      </c>
      <c r="LJ45" s="34">
        <v>-8.7300000000000003E-2</v>
      </c>
      <c r="LK45" s="34">
        <v>-0.1062</v>
      </c>
      <c r="LL45" s="34">
        <v>-0.1048</v>
      </c>
      <c r="LM45" s="34">
        <v>-0.105</v>
      </c>
      <c r="LN45" s="53"/>
      <c r="LO45" s="53"/>
      <c r="LP45" s="47">
        <v>-8.7999999999999995E-2</v>
      </c>
      <c r="LQ45" s="47">
        <v>-0.1017</v>
      </c>
      <c r="LR45" s="47">
        <v>-9.1600000000000001E-2</v>
      </c>
      <c r="LS45" s="47">
        <v>-8.9599999999999999E-2</v>
      </c>
      <c r="LT45" s="47">
        <v>-8.6300000000000002E-2</v>
      </c>
      <c r="LU45" s="53"/>
      <c r="LV45" s="53"/>
      <c r="LW45" s="47">
        <v>-9.8299999999999998E-2</v>
      </c>
      <c r="LX45" s="47">
        <v>-0.1169</v>
      </c>
      <c r="LY45" s="47">
        <v>-0.1021</v>
      </c>
      <c r="LZ45" s="47">
        <v>-6.7199999999999996E-2</v>
      </c>
      <c r="MA45" s="47">
        <v>-6.7900000000000002E-2</v>
      </c>
      <c r="MB45" s="53"/>
      <c r="MC45" s="53"/>
      <c r="MD45" s="47">
        <v>-7.6100000000000001E-2</v>
      </c>
      <c r="ME45" s="47">
        <v>-5.6800000000000003E-2</v>
      </c>
      <c r="MF45" s="47">
        <v>-6.0400000000000002E-2</v>
      </c>
      <c r="MG45" s="47">
        <v>-6.1800000000000001E-2</v>
      </c>
      <c r="MH45" s="47">
        <v>-5.0000000000000001E-4</v>
      </c>
      <c r="MI45" s="51">
        <f>MIN(MI9,MI16,MI22,MI27,MI31,MI34,MI36,MI37)</f>
        <v>-5.1499999999999997E-2</v>
      </c>
      <c r="MJ45" s="51">
        <f>AVERAGE(MJ9,MJ16,MJ22,MJ27,MJ31,MJ34,MJ36,MJ37)</f>
        <v>0</v>
      </c>
      <c r="MK45" s="51">
        <f>MAX(MK9,MK16,MK22,MK27,MK31,MK34,MK36,MK37)</f>
        <v>6.1300000000000007E-2</v>
      </c>
      <c r="NM45" s="53"/>
      <c r="NN45" s="53"/>
      <c r="NO45" s="47">
        <v>-2.4199999999999999E-2</v>
      </c>
      <c r="NP45" s="47">
        <v>-4.1500000000000002E-2</v>
      </c>
      <c r="NQ45" s="47">
        <v>-5.21E-2</v>
      </c>
      <c r="NR45" s="47">
        <v>-6.2600000000000003E-2</v>
      </c>
      <c r="NS45" s="34">
        <v>-7.3899999999999993E-2</v>
      </c>
      <c r="NT45" s="53"/>
      <c r="NU45" s="53"/>
      <c r="NV45" s="47">
        <v>-7.6899999999999996E-2</v>
      </c>
      <c r="NW45" s="47">
        <v>-7.8399999999999997E-2</v>
      </c>
      <c r="NX45" s="47">
        <v>-5.7599999999999998E-2</v>
      </c>
      <c r="NY45" s="47">
        <v>-4.8500000000000001E-2</v>
      </c>
      <c r="NZ45" s="30">
        <v>-2.76E-2</v>
      </c>
      <c r="OA45" s="53"/>
      <c r="OB45" s="53"/>
      <c r="OC45" s="30">
        <v>-4.24E-2</v>
      </c>
      <c r="OD45" s="30">
        <v>-2.5999999999999999E-2</v>
      </c>
      <c r="OE45" s="30">
        <v>-4.5900000000000003E-2</v>
      </c>
      <c r="OF45" s="30">
        <v>-4.8599999999999997E-2</v>
      </c>
      <c r="OG45" s="30">
        <v>-5.4600000000000003E-2</v>
      </c>
      <c r="OH45" s="53"/>
      <c r="OI45" s="53"/>
      <c r="OJ45" s="47">
        <v>-4.6600000000000003E-2</v>
      </c>
      <c r="OK45" s="7">
        <v>-3.73E-2</v>
      </c>
      <c r="OL45" s="47">
        <v>-8.5199999999999998E-2</v>
      </c>
      <c r="OM45" s="34">
        <v>-7.4399999999999994E-2</v>
      </c>
      <c r="ON45" s="34">
        <v>-5.9499999999999997E-2</v>
      </c>
      <c r="OO45" s="53"/>
      <c r="OP45" s="53"/>
      <c r="OQ45" s="53"/>
      <c r="OR45" s="51">
        <f>MIN(OR9,OR16,OR22,OR27,OR31,OR34,OR36,OR37)</f>
        <v>-5.2199999999999996E-2</v>
      </c>
      <c r="OS45" s="51">
        <f>AVERAGE(OS9,OS16,OS22,OS27,OS31,OS34,OS36,OS37)</f>
        <v>0</v>
      </c>
      <c r="OT45" s="51">
        <f>MAX(OT9,OT16,OT22,OT27,OT31,OT34,OT36,OT37)</f>
        <v>4.99E-2</v>
      </c>
      <c r="PM45" t="s">
        <v>62</v>
      </c>
      <c r="PO45" s="34">
        <v>-6.5199999999999994E-2</v>
      </c>
      <c r="PP45" s="47">
        <v>-7.3599999999999999E-2</v>
      </c>
      <c r="PQ45" s="34">
        <v>-5.1299999999999998E-2</v>
      </c>
      <c r="PR45" s="34">
        <v>-7.1599999999999997E-2</v>
      </c>
      <c r="PS45" s="47">
        <v>-9.1499999999999998E-2</v>
      </c>
      <c r="PT45" s="6"/>
      <c r="PU45" s="6"/>
      <c r="PV45" s="53"/>
      <c r="PW45" s="53"/>
      <c r="PX45" s="53"/>
      <c r="PY45" s="53"/>
      <c r="PZ45" s="53"/>
      <c r="QA45" s="6"/>
      <c r="QB45" s="6"/>
      <c r="QC45" s="53"/>
      <c r="QD45" s="53"/>
      <c r="QE45" s="53"/>
      <c r="QF45" s="53"/>
      <c r="QG45" s="53"/>
      <c r="QH45" s="6"/>
      <c r="QI45" s="6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1">
        <f>MIN(QT9,QT16,QT22,QT27,QT31,QT34,QT36,QT37)</f>
        <v>-4.8700000000000007E-2</v>
      </c>
      <c r="QU45" s="51">
        <f>AVERAGE(QU9,QU16,QU22,QU27,QU31,QU34,QU36,QU37)</f>
        <v>-1.6940658945086007E-20</v>
      </c>
      <c r="QV45" s="51">
        <f>MAX(QV9,QV16,QV22,QV27,QV31,QV34,QV36,QV37)</f>
        <v>4.4999999999999998E-2</v>
      </c>
    </row>
    <row r="46" spans="1:488" ht="15.75" thickBot="1" x14ac:dyDescent="0.3">
      <c r="AH46" t="s">
        <v>62</v>
      </c>
      <c r="AJ46" s="6"/>
      <c r="AK46" s="16">
        <v>-4.19E-2</v>
      </c>
      <c r="AL46" s="86">
        <v>-4.5600000000000002E-2</v>
      </c>
      <c r="AM46" s="16">
        <v>-6.9500000000000006E-2</v>
      </c>
      <c r="AN46" s="6"/>
      <c r="AO46" s="6"/>
      <c r="AP46" s="86">
        <v>-4.6699999999999998E-2</v>
      </c>
      <c r="AQ46" s="16">
        <v>-4.6899999999999997E-2</v>
      </c>
      <c r="AR46" s="22">
        <v>-5.8500000000000003E-2</v>
      </c>
      <c r="AS46" s="7">
        <v>-6.8900000000000003E-2</v>
      </c>
      <c r="AT46" s="7">
        <v>-8.0799999999999997E-2</v>
      </c>
      <c r="AU46" s="6"/>
      <c r="AV46" s="6"/>
      <c r="AW46" s="7">
        <v>-8.4099999999999994E-2</v>
      </c>
      <c r="AX46" s="16">
        <v>-8.9200000000000002E-2</v>
      </c>
      <c r="AY46" s="16">
        <v>-8.4900000000000003E-2</v>
      </c>
      <c r="AZ46" s="16">
        <v>-8.7999999999999995E-2</v>
      </c>
      <c r="BA46" s="47">
        <v>-8.5999999999999993E-2</v>
      </c>
      <c r="BB46" s="6"/>
      <c r="BC46" s="6"/>
      <c r="BD46" s="47">
        <v>-7.7100000000000002E-2</v>
      </c>
      <c r="BE46" s="16">
        <v>-7.4200000000000002E-2</v>
      </c>
      <c r="BF46" s="47">
        <v>-9.2399999999999996E-2</v>
      </c>
      <c r="BG46" s="16">
        <v>-0.1095</v>
      </c>
      <c r="BH46" s="47">
        <v>-0.12280000000000001</v>
      </c>
      <c r="BI46" s="6"/>
      <c r="BJ46" s="6"/>
      <c r="BK46" s="47">
        <v>-0.10539999999999999</v>
      </c>
      <c r="BL46" s="47">
        <v>-9.5799999999999996E-2</v>
      </c>
      <c r="BM46" s="47">
        <v>-0.1143</v>
      </c>
      <c r="BN46" s="7">
        <v>-0.115</v>
      </c>
      <c r="BO46" s="47" t="s">
        <v>72</v>
      </c>
      <c r="BP46" s="54" t="s">
        <v>75</v>
      </c>
      <c r="BQ46" s="30" t="s">
        <v>66</v>
      </c>
      <c r="CQ46" t="s">
        <v>62</v>
      </c>
      <c r="CR46" t="s">
        <v>62</v>
      </c>
      <c r="CS46" s="47">
        <v>-0.14299999999999999</v>
      </c>
      <c r="CT46" s="6"/>
      <c r="CU46" s="6"/>
      <c r="CV46" s="79">
        <v>-0.1593</v>
      </c>
      <c r="CW46" s="47">
        <v>-0.15570000000000001</v>
      </c>
      <c r="CX46" s="47">
        <v>-0.1113</v>
      </c>
      <c r="CY46" s="47">
        <v>-8.9300000000000004E-2</v>
      </c>
      <c r="CZ46" s="47">
        <v>-8.7499999999999994E-2</v>
      </c>
      <c r="DA46" s="6"/>
      <c r="DB46" s="6"/>
      <c r="DC46" s="47">
        <v>-0.1089</v>
      </c>
      <c r="DD46" s="47">
        <v>-0.13100000000000001</v>
      </c>
      <c r="DE46" s="47">
        <v>-0.16059999999999999</v>
      </c>
      <c r="DF46" s="47">
        <v>-0.1394</v>
      </c>
      <c r="DG46" s="47">
        <v>-0.15629999999999999</v>
      </c>
      <c r="DH46" s="6" t="s">
        <v>62</v>
      </c>
      <c r="DI46" s="6"/>
      <c r="DJ46" s="47">
        <v>-0.16919999999999999</v>
      </c>
      <c r="DK46" s="47">
        <v>-0.19670000000000001</v>
      </c>
      <c r="DL46" s="47">
        <v>-0.21110000000000001</v>
      </c>
      <c r="DM46" s="47">
        <v>-0.17829999999999999</v>
      </c>
      <c r="DN46" s="47">
        <v>-0.19470000000000001</v>
      </c>
      <c r="DO46" s="6"/>
      <c r="DP46" s="6"/>
      <c r="DQ46" s="47">
        <v>-0.23469999999999999</v>
      </c>
      <c r="DR46" s="47">
        <v>-0.2253</v>
      </c>
      <c r="DS46" s="47">
        <v>-0.24329999999999999</v>
      </c>
      <c r="DT46" s="86">
        <v>-0.22700000000000001</v>
      </c>
      <c r="DU46" s="6"/>
      <c r="DV46" s="6"/>
      <c r="DW46" s="6"/>
      <c r="DX46" s="34" t="s">
        <v>69</v>
      </c>
      <c r="DY46" s="54" t="s">
        <v>75</v>
      </c>
      <c r="DZ46" s="34" t="s">
        <v>102</v>
      </c>
      <c r="FL46" t="s">
        <v>62</v>
      </c>
      <c r="FN46" s="86">
        <v>-0.2117</v>
      </c>
      <c r="FO46" s="6"/>
      <c r="FP46" s="6"/>
      <c r="FQ46" s="86">
        <v>-0.21379999999999999</v>
      </c>
      <c r="FR46" s="86">
        <v>-0.2402</v>
      </c>
      <c r="FS46" s="86">
        <v>-0.22770000000000001</v>
      </c>
      <c r="FT46" s="47">
        <v>-0.19850000000000001</v>
      </c>
      <c r="FU46" s="47">
        <v>-0.19209999999999999</v>
      </c>
      <c r="FV46" s="6" t="s">
        <v>62</v>
      </c>
      <c r="FW46" s="6"/>
      <c r="FX46" s="47">
        <v>-0.21540000000000001</v>
      </c>
      <c r="FY46" s="47">
        <v>-0.2321</v>
      </c>
      <c r="FZ46" s="47">
        <v>-0.25750000000000001</v>
      </c>
      <c r="GA46" s="86">
        <v>-0.2485</v>
      </c>
      <c r="GB46" s="86">
        <v>-0.25040000000000001</v>
      </c>
      <c r="GC46" s="6"/>
      <c r="GD46" s="6"/>
      <c r="GE46" s="86">
        <v>-0.24529999999999999</v>
      </c>
      <c r="GF46" s="86">
        <v>-0.23250000000000001</v>
      </c>
      <c r="GG46" s="86">
        <v>-0.2</v>
      </c>
      <c r="GH46" s="86">
        <v>-0.18079999999999999</v>
      </c>
      <c r="GI46" s="47">
        <v>-0.17649999999999999</v>
      </c>
      <c r="GJ46" s="6"/>
      <c r="GK46" s="6"/>
      <c r="GL46" s="47">
        <v>-0.19539999999999999</v>
      </c>
      <c r="GM46" s="86">
        <v>-0.21049999999999999</v>
      </c>
      <c r="GN46" s="86">
        <v>-0.19059999999999999</v>
      </c>
      <c r="GO46" s="86">
        <v>-0.1769</v>
      </c>
      <c r="GP46" s="86">
        <v>-0.1862</v>
      </c>
      <c r="GQ46" s="6"/>
      <c r="GR46" s="6"/>
      <c r="GS46" s="34" t="s">
        <v>69</v>
      </c>
      <c r="GT46" s="54" t="s">
        <v>75</v>
      </c>
      <c r="GU46" s="22" t="s">
        <v>56</v>
      </c>
      <c r="IJ46" t="s">
        <v>62</v>
      </c>
      <c r="IL46" s="86">
        <v>-0.22170000000000001</v>
      </c>
      <c r="IM46" s="86">
        <v>-0.2056</v>
      </c>
      <c r="IN46" s="86">
        <v>-0.21740000000000001</v>
      </c>
      <c r="IO46" s="86">
        <v>-0.2172</v>
      </c>
      <c r="IP46" s="86">
        <v>-0.2089</v>
      </c>
      <c r="IQ46" s="6"/>
      <c r="IR46" s="6"/>
      <c r="IS46" s="86">
        <v>-0.21779999999999999</v>
      </c>
      <c r="IT46" s="86">
        <v>-0.2268</v>
      </c>
      <c r="IU46" s="47">
        <v>-0.2414</v>
      </c>
      <c r="IV46" s="86">
        <v>-0.2422</v>
      </c>
      <c r="IW46" s="86">
        <v>-0.25619999999999998</v>
      </c>
      <c r="IX46" s="6"/>
      <c r="IY46" s="6"/>
      <c r="IZ46" s="86">
        <v>-0.26769999999999999</v>
      </c>
      <c r="JA46" s="86">
        <v>-0.2888</v>
      </c>
      <c r="JB46" s="47">
        <v>-0.29759999999999998</v>
      </c>
      <c r="JC46" s="47">
        <v>-0.26469999999999999</v>
      </c>
      <c r="JD46" s="47">
        <v>-0.26679999999999998</v>
      </c>
      <c r="JE46" s="6"/>
      <c r="JF46" s="6"/>
      <c r="JG46" s="47">
        <v>-0.26939999999999997</v>
      </c>
      <c r="JH46" s="47">
        <v>-0.24079999999999999</v>
      </c>
      <c r="JI46" s="47">
        <v>-0.2218</v>
      </c>
      <c r="JJ46" s="47">
        <v>-0.19550000000000001</v>
      </c>
      <c r="JK46" s="47">
        <v>-0.21149999999999999</v>
      </c>
      <c r="JL46" s="6"/>
      <c r="JM46" s="6"/>
      <c r="JN46" s="47">
        <v>-0.22850000000000001</v>
      </c>
      <c r="JO46" s="47">
        <v>-0.23269999999999999</v>
      </c>
      <c r="JP46" s="6"/>
      <c r="JQ46" s="30" t="s">
        <v>115</v>
      </c>
      <c r="JR46" s="54" t="s">
        <v>75</v>
      </c>
      <c r="JS46" s="22" t="s">
        <v>56</v>
      </c>
      <c r="LB46" t="s">
        <v>62</v>
      </c>
      <c r="LD46" s="47">
        <v>-0.21729999999999999</v>
      </c>
      <c r="LE46" s="47">
        <v>-0.21579999999999999</v>
      </c>
      <c r="LF46" s="47">
        <v>-0.218</v>
      </c>
      <c r="LG46" s="53"/>
      <c r="LH46" s="53"/>
      <c r="LI46" s="47">
        <v>-0.188</v>
      </c>
      <c r="LJ46" s="47">
        <v>-0.15029999999999999</v>
      </c>
      <c r="LK46" s="47">
        <v>-0.12770000000000001</v>
      </c>
      <c r="LL46" s="47">
        <v>-0.11609999999999999</v>
      </c>
      <c r="LM46" s="47">
        <v>-0.14299999999999999</v>
      </c>
      <c r="LN46" s="53"/>
      <c r="LO46" s="53"/>
      <c r="LP46" s="34">
        <v>-0.1305</v>
      </c>
      <c r="LQ46" s="34">
        <v>-0.11310000000000001</v>
      </c>
      <c r="LR46" s="34">
        <v>-0.1226</v>
      </c>
      <c r="LS46" s="34">
        <v>-0.13450000000000001</v>
      </c>
      <c r="LT46" s="34">
        <v>-0.1394</v>
      </c>
      <c r="LU46" s="53"/>
      <c r="LV46" s="53"/>
      <c r="LW46" s="34">
        <v>-0.13600000000000001</v>
      </c>
      <c r="LX46" s="34">
        <v>-0.1542</v>
      </c>
      <c r="LY46" s="34">
        <v>-0.1623</v>
      </c>
      <c r="LZ46" s="34">
        <v>-0.1517</v>
      </c>
      <c r="MA46" s="34">
        <v>-0.13519999999999999</v>
      </c>
      <c r="MB46" s="53"/>
      <c r="MC46" s="53"/>
      <c r="MD46" s="34">
        <v>-0.1346</v>
      </c>
      <c r="ME46" s="34">
        <v>-0.12609999999999999</v>
      </c>
      <c r="MF46" s="34">
        <v>-0.1484</v>
      </c>
      <c r="MG46" s="34">
        <v>-0.1507</v>
      </c>
      <c r="MH46" s="34">
        <v>-0.14660000000000001</v>
      </c>
      <c r="MI46" s="30" t="s">
        <v>115</v>
      </c>
      <c r="MJ46" s="54" t="s">
        <v>75</v>
      </c>
      <c r="MK46" s="47" t="s">
        <v>72</v>
      </c>
      <c r="NK46" t="s">
        <v>62</v>
      </c>
      <c r="NM46" s="53"/>
      <c r="NN46" s="53"/>
      <c r="NO46" s="34">
        <v>-0.1108</v>
      </c>
      <c r="NP46" s="34">
        <v>-0.10539999999999999</v>
      </c>
      <c r="NQ46" s="34">
        <v>-8.1900000000000001E-2</v>
      </c>
      <c r="NR46" s="34">
        <v>-9.2200000000000004E-2</v>
      </c>
      <c r="NS46" s="47">
        <v>-7.8E-2</v>
      </c>
      <c r="NT46" s="53"/>
      <c r="NU46" s="53"/>
      <c r="NV46" s="34">
        <v>-0.1162</v>
      </c>
      <c r="NW46" s="34">
        <v>-0.1414</v>
      </c>
      <c r="NX46" s="34">
        <v>-0.13339999999999999</v>
      </c>
      <c r="NY46" s="34">
        <v>-0.1416</v>
      </c>
      <c r="NZ46" s="86">
        <v>-0.15870000000000001</v>
      </c>
      <c r="OA46" s="53"/>
      <c r="OB46" s="53"/>
      <c r="OC46" s="86">
        <v>-0.1555</v>
      </c>
      <c r="OD46" s="34">
        <v>-0.1535</v>
      </c>
      <c r="OE46" s="86">
        <v>-0.15260000000000001</v>
      </c>
      <c r="OF46" s="86">
        <v>-0.1027</v>
      </c>
      <c r="OG46" s="86">
        <v>-7.4099999999999999E-2</v>
      </c>
      <c r="OH46" s="53"/>
      <c r="OI46" s="53"/>
      <c r="OJ46" s="86">
        <v>-5.9200000000000003E-2</v>
      </c>
      <c r="OK46" s="86">
        <v>-8.6499999999999994E-2</v>
      </c>
      <c r="OL46" s="34">
        <v>-8.8999999999999996E-2</v>
      </c>
      <c r="OM46" s="47">
        <v>-9.35E-2</v>
      </c>
      <c r="ON46" s="47">
        <v>-0.1069</v>
      </c>
      <c r="OO46" s="53"/>
      <c r="OP46" s="53"/>
      <c r="OQ46" s="53"/>
      <c r="OR46" s="47" t="s">
        <v>72</v>
      </c>
      <c r="OS46" s="54" t="s">
        <v>75</v>
      </c>
      <c r="OT46" s="86" t="s">
        <v>61</v>
      </c>
      <c r="PG46" t="s">
        <v>62</v>
      </c>
      <c r="PM46" t="s">
        <v>62</v>
      </c>
      <c r="PO46" s="47">
        <v>-0.1038</v>
      </c>
      <c r="PP46" s="34">
        <v>-7.8200000000000006E-2</v>
      </c>
      <c r="PQ46" s="47">
        <v>-8.1100000000000005E-2</v>
      </c>
      <c r="PR46" s="47">
        <v>-8.0600000000000005E-2</v>
      </c>
      <c r="PS46" s="34">
        <v>-0.10680000000000001</v>
      </c>
      <c r="PT46" s="6"/>
      <c r="PU46" s="6"/>
      <c r="PV46" s="53"/>
      <c r="PW46" s="53"/>
      <c r="PX46" s="53"/>
      <c r="PY46" s="53"/>
      <c r="PZ46" s="53"/>
      <c r="QA46" s="6"/>
      <c r="QB46" s="6"/>
      <c r="QC46" s="53"/>
      <c r="QD46" s="53"/>
      <c r="QE46" s="53"/>
      <c r="QF46" s="53"/>
      <c r="QG46" s="53"/>
      <c r="QH46" s="6"/>
      <c r="QI46" s="6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3"/>
      <c r="QU46" s="54" t="s">
        <v>75</v>
      </c>
      <c r="QV46" s="53"/>
      <c r="RN46" t="s">
        <v>62</v>
      </c>
    </row>
    <row r="47" spans="1:488" ht="15.75" thickBot="1" x14ac:dyDescent="0.3">
      <c r="AI47" t="s">
        <v>62</v>
      </c>
      <c r="AJ47" s="10" t="s">
        <v>62</v>
      </c>
      <c r="AK47" s="291">
        <v>-5.2699999999999997E-2</v>
      </c>
      <c r="AL47" s="291">
        <v>-7.0300000000000001E-2</v>
      </c>
      <c r="AM47" s="292">
        <v>-7.5499999999999998E-2</v>
      </c>
      <c r="AN47" s="10"/>
      <c r="AO47" s="10" t="s">
        <v>62</v>
      </c>
      <c r="AP47" s="293">
        <v>-5.8299999999999998E-2</v>
      </c>
      <c r="AQ47" s="291">
        <v>-5.91E-2</v>
      </c>
      <c r="AR47" s="293">
        <v>-9.0399999999999994E-2</v>
      </c>
      <c r="AS47" s="292">
        <v>-9.8599999999999993E-2</v>
      </c>
      <c r="AT47" s="292">
        <v>-0.10970000000000001</v>
      </c>
      <c r="AU47" s="10"/>
      <c r="AV47" s="10" t="s">
        <v>62</v>
      </c>
      <c r="AW47" s="292">
        <v>-9.1700000000000004E-2</v>
      </c>
      <c r="AX47" s="292">
        <v>-0.13059999999999999</v>
      </c>
      <c r="AY47" s="292">
        <v>-0.1368</v>
      </c>
      <c r="AZ47" s="292">
        <v>-0.17</v>
      </c>
      <c r="BA47" s="292">
        <v>-0.1593</v>
      </c>
      <c r="BB47" s="10"/>
      <c r="BC47" s="10" t="s">
        <v>62</v>
      </c>
      <c r="BD47" s="292">
        <v>-0.17</v>
      </c>
      <c r="BE47" s="292">
        <v>-0.1714</v>
      </c>
      <c r="BF47" s="292">
        <v>-0.1726</v>
      </c>
      <c r="BG47" s="292">
        <v>-0.16420000000000001</v>
      </c>
      <c r="BH47" s="292">
        <v>-0.1958</v>
      </c>
      <c r="BI47" s="10"/>
      <c r="BJ47" s="10" t="s">
        <v>62</v>
      </c>
      <c r="BK47" s="292">
        <v>-0.1802</v>
      </c>
      <c r="BL47" s="292">
        <v>-0.19239999999999999</v>
      </c>
      <c r="BM47" s="292">
        <v>-0.23169999999999999</v>
      </c>
      <c r="BN47" s="292">
        <v>-0.24099999999999999</v>
      </c>
      <c r="BO47" s="61" t="s">
        <v>86</v>
      </c>
      <c r="BP47" s="61" t="s">
        <v>76</v>
      </c>
      <c r="BQ47" s="61" t="s">
        <v>86</v>
      </c>
      <c r="CS47" s="292">
        <v>-0.23619999999999999</v>
      </c>
      <c r="CT47" s="10" t="s">
        <v>62</v>
      </c>
      <c r="CU47" s="10"/>
      <c r="CV47" s="294">
        <v>-0.24030000000000001</v>
      </c>
      <c r="CW47" s="292">
        <v>-0.24679999999999999</v>
      </c>
      <c r="CX47" s="292">
        <v>-0.21879999999999999</v>
      </c>
      <c r="CY47" s="292">
        <v>-0.21049999999999999</v>
      </c>
      <c r="CZ47" s="86">
        <v>-0.1956</v>
      </c>
      <c r="DB47" s="10" t="s">
        <v>62</v>
      </c>
      <c r="DC47" s="86">
        <v>-0.1991</v>
      </c>
      <c r="DD47" s="86">
        <v>-0.23480000000000001</v>
      </c>
      <c r="DE47" s="86">
        <v>-0.24640000000000001</v>
      </c>
      <c r="DF47" s="86">
        <v>-0.2276</v>
      </c>
      <c r="DG47" s="86">
        <v>-0.24679999999999999</v>
      </c>
      <c r="DH47" s="10"/>
      <c r="DI47" s="10" t="s">
        <v>62</v>
      </c>
      <c r="DJ47" s="86">
        <v>-0.24179999999999999</v>
      </c>
      <c r="DK47" s="86">
        <v>-0.24610000000000001</v>
      </c>
      <c r="DL47" s="86">
        <v>-0.24049999999999999</v>
      </c>
      <c r="DM47" s="86">
        <v>-0.223</v>
      </c>
      <c r="DN47" s="86">
        <v>-0.2394</v>
      </c>
      <c r="DO47" s="10"/>
      <c r="DP47" s="10" t="s">
        <v>62</v>
      </c>
      <c r="DQ47" s="86">
        <v>-0.2515</v>
      </c>
      <c r="DR47" s="86">
        <v>-0.2717</v>
      </c>
      <c r="DS47" s="86">
        <v>-0.26960000000000001</v>
      </c>
      <c r="DT47" s="47">
        <v>-0.25929999999999997</v>
      </c>
      <c r="DU47" s="10" t="s">
        <v>62</v>
      </c>
      <c r="DV47" s="10"/>
      <c r="DW47" s="10" t="s">
        <v>62</v>
      </c>
      <c r="DX47" s="61" t="s">
        <v>6</v>
      </c>
      <c r="DY47" s="61" t="s">
        <v>76</v>
      </c>
      <c r="DZ47" s="61" t="s">
        <v>13</v>
      </c>
      <c r="FM47" t="s">
        <v>62</v>
      </c>
      <c r="FN47" s="47">
        <v>-0.27689999999999998</v>
      </c>
      <c r="FO47" s="10" t="s">
        <v>62</v>
      </c>
      <c r="FP47" s="10"/>
      <c r="FQ47" s="47">
        <v>-0.27250000000000002</v>
      </c>
      <c r="FR47" s="47">
        <v>-0.26490000000000002</v>
      </c>
      <c r="FS47" s="47">
        <v>-0.2379</v>
      </c>
      <c r="FT47" s="86">
        <v>-0.25259999999999999</v>
      </c>
      <c r="FU47" s="86">
        <v>-0.246</v>
      </c>
      <c r="FV47" s="10"/>
      <c r="FW47" s="10" t="s">
        <v>62</v>
      </c>
      <c r="FX47" s="86">
        <v>-0.28589999999999999</v>
      </c>
      <c r="FY47" s="86">
        <v>-0.27060000000000001</v>
      </c>
      <c r="FZ47" s="86">
        <v>-0.27250000000000002</v>
      </c>
      <c r="GA47" s="47">
        <v>-0.27200000000000002</v>
      </c>
      <c r="GB47" s="47">
        <v>-0.27279999999999999</v>
      </c>
      <c r="GC47" s="10"/>
      <c r="GD47" s="10" t="s">
        <v>62</v>
      </c>
      <c r="GE47" s="47">
        <v>-0.27600000000000002</v>
      </c>
      <c r="GF47" s="47">
        <v>-0.2772</v>
      </c>
      <c r="GG47" s="47">
        <v>-0.2505</v>
      </c>
      <c r="GH47" s="47">
        <v>-0.24110000000000001</v>
      </c>
      <c r="GI47" s="86">
        <v>-0.19239999999999999</v>
      </c>
      <c r="GJ47" s="10"/>
      <c r="GK47" s="10" t="s">
        <v>62</v>
      </c>
      <c r="GL47" s="86">
        <v>-0.19839999999999999</v>
      </c>
      <c r="GM47" s="47">
        <v>-0.23649999999999999</v>
      </c>
      <c r="GN47" s="47">
        <v>-0.2021</v>
      </c>
      <c r="GO47" s="47">
        <v>-0.19289999999999999</v>
      </c>
      <c r="GP47" s="47">
        <v>-0.218</v>
      </c>
      <c r="GQ47" s="10"/>
      <c r="GR47" s="10" t="s">
        <v>62</v>
      </c>
      <c r="GS47" s="54" t="s">
        <v>27</v>
      </c>
      <c r="GT47" s="61" t="s">
        <v>76</v>
      </c>
      <c r="GU47" s="54" t="s">
        <v>13</v>
      </c>
      <c r="IL47" s="47">
        <v>-0.25950000000000001</v>
      </c>
      <c r="IM47" s="47">
        <v>-0.245</v>
      </c>
      <c r="IN47" s="47">
        <v>-0.26800000000000002</v>
      </c>
      <c r="IO47" s="47">
        <v>-0.2646</v>
      </c>
      <c r="IP47" s="47">
        <v>-0.25750000000000001</v>
      </c>
      <c r="IQ47" s="10" t="s">
        <v>62</v>
      </c>
      <c r="IR47" s="10"/>
      <c r="IS47" s="47">
        <v>-0.26290000000000002</v>
      </c>
      <c r="IT47" s="47">
        <v>-0.2407</v>
      </c>
      <c r="IU47" s="86">
        <v>-0.2631</v>
      </c>
      <c r="IV47" s="47">
        <v>-0.26219999999999999</v>
      </c>
      <c r="IW47" s="47">
        <v>-0.30759999999999998</v>
      </c>
      <c r="IX47" s="10" t="s">
        <v>62</v>
      </c>
      <c r="IY47" s="10"/>
      <c r="IZ47" s="47">
        <v>-0.30909999999999999</v>
      </c>
      <c r="JA47" s="47">
        <v>-0.30020000000000002</v>
      </c>
      <c r="JB47" s="86">
        <v>-0.30620000000000003</v>
      </c>
      <c r="JC47" s="86">
        <v>-0.31859999999999999</v>
      </c>
      <c r="JD47" s="86">
        <v>-0.31359999999999999</v>
      </c>
      <c r="JE47" s="10" t="s">
        <v>62</v>
      </c>
      <c r="JF47" s="10"/>
      <c r="JG47" s="86">
        <v>-0.3236</v>
      </c>
      <c r="JH47" s="86">
        <v>-0.33550000000000002</v>
      </c>
      <c r="JI47" s="86">
        <v>-0.29830000000000001</v>
      </c>
      <c r="JJ47" s="86">
        <v>-0.30659999999999998</v>
      </c>
      <c r="JK47" s="86">
        <v>-0.31540000000000001</v>
      </c>
      <c r="JL47" s="10"/>
      <c r="JM47" s="10"/>
      <c r="JN47" s="86">
        <v>-0.3241</v>
      </c>
      <c r="JO47" s="86">
        <v>-0.3377</v>
      </c>
      <c r="JP47" s="10" t="s">
        <v>62</v>
      </c>
      <c r="JQ47" s="61" t="s">
        <v>24</v>
      </c>
      <c r="JR47" s="61" t="s">
        <v>76</v>
      </c>
      <c r="JS47" s="61" t="s">
        <v>1</v>
      </c>
      <c r="LD47" s="86">
        <v>-0.3115</v>
      </c>
      <c r="LE47" s="86">
        <v>-0.312</v>
      </c>
      <c r="LF47" s="86">
        <v>-0.3201</v>
      </c>
      <c r="LG47" s="53"/>
      <c r="LH47" s="53"/>
      <c r="LI47" s="86">
        <v>-0.31490000000000001</v>
      </c>
      <c r="LJ47" s="86">
        <v>-0.32750000000000001</v>
      </c>
      <c r="LK47" s="86">
        <v>-0.3251</v>
      </c>
      <c r="LL47" s="86">
        <v>-0.29630000000000001</v>
      </c>
      <c r="LM47" s="86">
        <v>-0.27479999999999999</v>
      </c>
      <c r="LN47" s="53"/>
      <c r="LO47" s="53"/>
      <c r="LP47" s="86">
        <v>-0.22459999999999999</v>
      </c>
      <c r="LQ47" s="86">
        <v>-0.23569999999999999</v>
      </c>
      <c r="LR47" s="86">
        <v>-0.22869999999999999</v>
      </c>
      <c r="LS47" s="86">
        <v>-0.21729999999999999</v>
      </c>
      <c r="LT47" s="86">
        <v>-0.21060000000000001</v>
      </c>
      <c r="LU47" s="53"/>
      <c r="LV47" s="53"/>
      <c r="LW47" s="86">
        <v>-0.20810000000000001</v>
      </c>
      <c r="LX47" s="86">
        <v>-0.21440000000000001</v>
      </c>
      <c r="LY47" s="86">
        <v>-0.1993</v>
      </c>
      <c r="LZ47" s="86">
        <v>-0.17</v>
      </c>
      <c r="MA47" s="86">
        <v>-0.18029999999999999</v>
      </c>
      <c r="MB47" s="53"/>
      <c r="MC47" s="53"/>
      <c r="MD47" s="86">
        <v>-0.18559999999999999</v>
      </c>
      <c r="ME47" s="86">
        <v>-0.20530000000000001</v>
      </c>
      <c r="MF47" s="86">
        <v>-0.1953</v>
      </c>
      <c r="MG47" s="86">
        <v>-0.1933</v>
      </c>
      <c r="MH47" s="86">
        <v>-0.17050000000000001</v>
      </c>
      <c r="MI47" s="53" t="s">
        <v>13</v>
      </c>
      <c r="MJ47" s="61" t="s">
        <v>76</v>
      </c>
      <c r="MK47" s="53" t="s">
        <v>31</v>
      </c>
      <c r="ML47" t="s">
        <v>62</v>
      </c>
      <c r="NM47" s="53"/>
      <c r="NN47" s="53"/>
      <c r="NO47" s="86">
        <v>-0.14660000000000001</v>
      </c>
      <c r="NP47" s="86">
        <v>-0.156</v>
      </c>
      <c r="NQ47" s="86">
        <v>-0.1636</v>
      </c>
      <c r="NR47" s="86">
        <v>-0.15340000000000001</v>
      </c>
      <c r="NS47" s="86">
        <v>-0.15629999999999999</v>
      </c>
      <c r="NT47" s="53"/>
      <c r="NU47" s="53" t="s">
        <v>62</v>
      </c>
      <c r="NV47" s="86">
        <v>-0.1515</v>
      </c>
      <c r="NW47" s="86">
        <v>-0.16789999999999999</v>
      </c>
      <c r="NX47" s="86">
        <v>-0.17419999999999999</v>
      </c>
      <c r="NY47" s="86">
        <v>-0.16200000000000001</v>
      </c>
      <c r="NZ47" s="34">
        <v>-0.19040000000000001</v>
      </c>
      <c r="OA47" s="53"/>
      <c r="OB47" s="53"/>
      <c r="OC47" s="34">
        <v>-0.18129999999999999</v>
      </c>
      <c r="OD47" s="86">
        <v>-0.17330000000000001</v>
      </c>
      <c r="OE47" s="34">
        <v>-0.17150000000000001</v>
      </c>
      <c r="OF47" s="34">
        <v>-0.16569999999999999</v>
      </c>
      <c r="OG47" s="34">
        <v>-0.17749999999999999</v>
      </c>
      <c r="OH47" s="53" t="s">
        <v>62</v>
      </c>
      <c r="OI47" s="53" t="s">
        <v>62</v>
      </c>
      <c r="OJ47" s="34">
        <v>-0.1623</v>
      </c>
      <c r="OK47" s="34">
        <v>-0.13200000000000001</v>
      </c>
      <c r="OL47" s="86">
        <v>-0.1138</v>
      </c>
      <c r="OM47" s="86">
        <v>-0.11070000000000001</v>
      </c>
      <c r="ON47" s="86">
        <v>-0.113</v>
      </c>
      <c r="OO47" s="53"/>
      <c r="OP47" s="53"/>
      <c r="OQ47" s="53"/>
      <c r="OR47" s="53" t="s">
        <v>26</v>
      </c>
      <c r="OS47" s="61" t="s">
        <v>76</v>
      </c>
      <c r="OT47" s="53" t="s">
        <v>20</v>
      </c>
      <c r="OZ47" t="s">
        <v>62</v>
      </c>
      <c r="PB47" t="s">
        <v>62</v>
      </c>
      <c r="PO47" s="86">
        <v>-0.16170000000000001</v>
      </c>
      <c r="PP47" s="86">
        <v>-0.15820000000000001</v>
      </c>
      <c r="PQ47" s="86">
        <v>-0.17199999999999999</v>
      </c>
      <c r="PR47" s="86">
        <v>-0.159</v>
      </c>
      <c r="PS47" s="86">
        <v>-0.1769</v>
      </c>
      <c r="PT47" s="10" t="s">
        <v>62</v>
      </c>
      <c r="PU47" s="10"/>
      <c r="PV47" s="53"/>
      <c r="PW47" s="53"/>
      <c r="PX47" s="53"/>
      <c r="PY47" s="53"/>
      <c r="PZ47" s="53"/>
      <c r="QA47" s="10" t="s">
        <v>62</v>
      </c>
      <c r="QB47" s="10"/>
      <c r="QC47" s="53"/>
      <c r="QD47" s="53"/>
      <c r="QE47" s="53"/>
      <c r="QF47" s="53"/>
      <c r="QG47" s="53"/>
      <c r="QH47" s="10" t="s">
        <v>62</v>
      </c>
      <c r="QI47" s="10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53"/>
      <c r="QU47" s="61" t="s">
        <v>76</v>
      </c>
      <c r="QV47" s="53"/>
      <c r="RK47" t="s">
        <v>62</v>
      </c>
      <c r="RR47" t="s">
        <v>62</v>
      </c>
      <c r="RT47" t="s">
        <v>62</v>
      </c>
    </row>
    <row r="48" spans="1:488" s="562" customFormat="1" ht="15.75" thickBot="1" x14ac:dyDescent="0.3">
      <c r="A48" s="589" t="s">
        <v>92</v>
      </c>
      <c r="BS48" s="589" t="s">
        <v>92</v>
      </c>
      <c r="BT48" s="592" t="s">
        <v>93</v>
      </c>
      <c r="EK48" s="589" t="s">
        <v>90</v>
      </c>
      <c r="EL48" s="589" t="s">
        <v>94</v>
      </c>
      <c r="HC48" s="589" t="s">
        <v>90</v>
      </c>
      <c r="JU48" s="589" t="s">
        <v>90</v>
      </c>
      <c r="MM48" s="589" t="s">
        <v>90</v>
      </c>
      <c r="NN48" s="563"/>
      <c r="NO48" s="563"/>
      <c r="NP48" s="563"/>
      <c r="NQ48" s="563"/>
      <c r="NR48" s="563"/>
      <c r="NS48" s="563"/>
      <c r="NT48" s="563"/>
      <c r="NU48" s="563"/>
      <c r="NV48" s="563"/>
      <c r="NW48" s="563"/>
      <c r="NX48" s="563"/>
      <c r="NY48" s="563"/>
      <c r="NZ48" s="563"/>
      <c r="OA48" s="563"/>
      <c r="OB48" s="563"/>
      <c r="OC48" s="563"/>
      <c r="OD48" s="563"/>
      <c r="OE48" s="563"/>
      <c r="OF48" s="563"/>
      <c r="OG48" s="563"/>
      <c r="OH48" s="563"/>
      <c r="OI48" s="563"/>
      <c r="OJ48" s="563"/>
      <c r="OK48" s="563"/>
      <c r="OL48" s="563"/>
      <c r="OM48" s="563"/>
      <c r="ON48" s="563"/>
      <c r="OO48" s="563"/>
      <c r="OP48" s="563"/>
      <c r="OQ48" s="563"/>
      <c r="PE48" s="591" t="s">
        <v>90</v>
      </c>
      <c r="PF48" s="563"/>
      <c r="PG48" s="563"/>
      <c r="PH48" s="563"/>
      <c r="PI48" s="563"/>
      <c r="PJ48" s="563"/>
      <c r="PN48" s="563"/>
      <c r="PO48" s="563"/>
      <c r="PP48" s="563"/>
      <c r="PQ48" s="563"/>
      <c r="PR48" s="563"/>
      <c r="PS48" s="563"/>
    </row>
    <row r="49" spans="1:489" s="265" customFormat="1" ht="16.5" thickBot="1" x14ac:dyDescent="0.3">
      <c r="A49" s="62"/>
      <c r="B49" s="63">
        <v>43101</v>
      </c>
      <c r="C49" s="65"/>
      <c r="D49" s="241"/>
      <c r="E49" s="63">
        <v>43102</v>
      </c>
      <c r="F49" s="242"/>
      <c r="G49" s="241"/>
      <c r="H49" s="63">
        <v>43103</v>
      </c>
      <c r="I49" s="243"/>
      <c r="J49" s="241"/>
      <c r="K49" s="63">
        <v>43104</v>
      </c>
      <c r="L49" s="244" t="s">
        <v>77</v>
      </c>
      <c r="M49" s="245"/>
      <c r="N49" s="67">
        <v>43107</v>
      </c>
      <c r="O49" s="246"/>
      <c r="P49" s="245"/>
      <c r="Q49" s="67">
        <v>43108</v>
      </c>
      <c r="R49" s="247"/>
      <c r="S49" s="245"/>
      <c r="T49" s="67">
        <v>43109</v>
      </c>
      <c r="U49" s="247"/>
      <c r="V49" s="245"/>
      <c r="W49" s="67">
        <v>43110</v>
      </c>
      <c r="X49" s="247"/>
      <c r="Y49" s="245"/>
      <c r="Z49" s="67">
        <v>43111</v>
      </c>
      <c r="AA49" s="247"/>
      <c r="AB49" s="248"/>
      <c r="AC49" s="70">
        <v>43114</v>
      </c>
      <c r="AD49" s="249"/>
      <c r="AE49" s="248"/>
      <c r="AF49" s="70">
        <v>43115</v>
      </c>
      <c r="AG49" s="249"/>
      <c r="AH49" s="248"/>
      <c r="AI49" s="70">
        <v>43116</v>
      </c>
      <c r="AJ49" s="249"/>
      <c r="AK49" s="248"/>
      <c r="AL49" s="70">
        <v>43117</v>
      </c>
      <c r="AM49" s="249"/>
      <c r="AN49" s="248"/>
      <c r="AO49" s="70">
        <v>43118</v>
      </c>
      <c r="AP49" s="249"/>
      <c r="AQ49" s="268"/>
      <c r="AR49" s="73">
        <v>43121</v>
      </c>
      <c r="AS49" s="269"/>
      <c r="AT49" s="268"/>
      <c r="AU49" s="73">
        <v>43122</v>
      </c>
      <c r="AV49" s="269"/>
      <c r="AW49" s="268"/>
      <c r="AX49" s="73">
        <v>43123</v>
      </c>
      <c r="AY49" s="269"/>
      <c r="AZ49" s="268"/>
      <c r="BA49" s="73">
        <v>43124</v>
      </c>
      <c r="BB49" s="269"/>
      <c r="BC49" s="268"/>
      <c r="BD49" s="73">
        <v>43125</v>
      </c>
      <c r="BE49" s="269"/>
      <c r="BF49" s="241"/>
      <c r="BG49" s="63">
        <v>43128</v>
      </c>
      <c r="BH49" s="243"/>
      <c r="BI49" s="241"/>
      <c r="BJ49" s="63">
        <v>43129</v>
      </c>
      <c r="BK49" s="243"/>
      <c r="BL49" s="241"/>
      <c r="BM49" s="63">
        <v>43130</v>
      </c>
      <c r="BN49" s="243"/>
      <c r="BO49" s="65"/>
      <c r="BP49" s="63">
        <v>43131</v>
      </c>
      <c r="BQ49" s="64"/>
      <c r="BR49" s="286" t="s">
        <v>62</v>
      </c>
      <c r="BS49" s="241"/>
      <c r="BT49" s="63">
        <v>43132</v>
      </c>
      <c r="BU49" s="244" t="s">
        <v>77</v>
      </c>
      <c r="BV49" s="245"/>
      <c r="BW49" s="67">
        <v>43135</v>
      </c>
      <c r="BX49" s="290"/>
      <c r="BY49" s="245"/>
      <c r="BZ49" s="67">
        <v>43136</v>
      </c>
      <c r="CA49" s="247"/>
      <c r="CB49" s="245"/>
      <c r="CC49" s="67">
        <v>43137</v>
      </c>
      <c r="CD49" s="295"/>
      <c r="CE49" s="245"/>
      <c r="CF49" s="67">
        <v>43138</v>
      </c>
      <c r="CG49" s="246"/>
      <c r="CH49" s="245"/>
      <c r="CI49" s="67">
        <v>43139</v>
      </c>
      <c r="CJ49" s="247"/>
      <c r="CK49" s="248"/>
      <c r="CL49" s="70">
        <v>43142</v>
      </c>
      <c r="CM49" s="249"/>
      <c r="CN49" s="248"/>
      <c r="CO49" s="70">
        <v>43143</v>
      </c>
      <c r="CP49" s="249"/>
      <c r="CQ49" s="248"/>
      <c r="CR49" s="70">
        <v>43144</v>
      </c>
      <c r="CS49" s="249"/>
      <c r="CT49" s="248"/>
      <c r="CU49" s="70">
        <v>43145</v>
      </c>
      <c r="CV49" s="249"/>
      <c r="CW49" s="248"/>
      <c r="CX49" s="70">
        <v>43146</v>
      </c>
      <c r="CY49" s="249"/>
      <c r="CZ49" s="268"/>
      <c r="DA49" s="73">
        <v>43149</v>
      </c>
      <c r="DB49" s="269"/>
      <c r="DC49" s="268"/>
      <c r="DD49" s="73">
        <v>43150</v>
      </c>
      <c r="DE49" s="269"/>
      <c r="DF49" s="268"/>
      <c r="DG49" s="73">
        <v>43151</v>
      </c>
      <c r="DH49" s="269"/>
      <c r="DI49" s="268"/>
      <c r="DJ49" s="73">
        <v>43152</v>
      </c>
      <c r="DK49" s="269"/>
      <c r="DL49" s="297"/>
      <c r="DM49" s="73">
        <v>43153</v>
      </c>
      <c r="DN49" s="297"/>
      <c r="DO49" s="241"/>
      <c r="DP49" s="63">
        <v>43156</v>
      </c>
      <c r="DQ49" s="243"/>
      <c r="DR49" s="241"/>
      <c r="DS49" s="63">
        <v>43157</v>
      </c>
      <c r="DT49" s="243"/>
      <c r="DU49" s="241"/>
      <c r="DV49" s="63">
        <v>43158</v>
      </c>
      <c r="DW49" s="243"/>
      <c r="DX49" s="65"/>
      <c r="DY49" s="63">
        <v>43159</v>
      </c>
      <c r="DZ49" s="64"/>
      <c r="EA49" s="66"/>
      <c r="EB49" s="67"/>
      <c r="EC49" s="68"/>
      <c r="ED49" s="66"/>
      <c r="EE49" s="67"/>
      <c r="EF49" s="68"/>
      <c r="EG49" s="66"/>
      <c r="EH49" s="67"/>
      <c r="EI49" s="68"/>
      <c r="EK49" s="241"/>
      <c r="EL49" s="63">
        <v>43525</v>
      </c>
      <c r="EM49" s="348"/>
      <c r="EN49" s="245"/>
      <c r="EO49" s="67">
        <v>43528</v>
      </c>
      <c r="EP49" s="290"/>
      <c r="EQ49" s="245"/>
      <c r="ER49" s="67">
        <v>43529</v>
      </c>
      <c r="ES49" s="247"/>
      <c r="ET49" s="245"/>
      <c r="EU49" s="67">
        <v>43530</v>
      </c>
      <c r="EV49" s="295"/>
      <c r="EW49" s="245"/>
      <c r="EX49" s="67">
        <v>43531</v>
      </c>
      <c r="EY49" s="246"/>
      <c r="EZ49" s="245"/>
      <c r="FA49" s="67">
        <v>43532</v>
      </c>
      <c r="FB49" s="349" t="s">
        <v>100</v>
      </c>
      <c r="FC49" s="437"/>
      <c r="FD49" s="350">
        <v>43535</v>
      </c>
      <c r="FE49" s="438"/>
      <c r="FF49" s="248"/>
      <c r="FG49" s="70">
        <v>43536</v>
      </c>
      <c r="FH49" s="249"/>
      <c r="FI49" s="248"/>
      <c r="FJ49" s="70">
        <v>43537</v>
      </c>
      <c r="FK49" s="249"/>
      <c r="FL49" s="248"/>
      <c r="FM49" s="70">
        <v>43538</v>
      </c>
      <c r="FN49" s="249"/>
      <c r="FO49" s="248"/>
      <c r="FP49" s="70">
        <v>43539</v>
      </c>
      <c r="FQ49" s="249"/>
      <c r="FR49" s="268"/>
      <c r="FS49" s="73">
        <v>43542</v>
      </c>
      <c r="FT49" s="269"/>
      <c r="FU49" s="268"/>
      <c r="FV49" s="73">
        <v>43543</v>
      </c>
      <c r="FW49" s="269"/>
      <c r="FX49" s="268"/>
      <c r="FY49" s="73">
        <v>43544</v>
      </c>
      <c r="FZ49" s="269"/>
      <c r="GA49" s="268"/>
      <c r="GB49" s="73">
        <v>43545</v>
      </c>
      <c r="GC49" s="269"/>
      <c r="GD49" s="268"/>
      <c r="GE49" s="73">
        <v>43546</v>
      </c>
      <c r="GF49" s="269"/>
      <c r="GG49" s="241"/>
      <c r="GH49" s="63">
        <v>43549</v>
      </c>
      <c r="GI49" s="243"/>
      <c r="GJ49" s="241"/>
      <c r="GK49" s="63">
        <v>43550</v>
      </c>
      <c r="GL49" s="243"/>
      <c r="GM49" s="241"/>
      <c r="GN49" s="63">
        <v>43551</v>
      </c>
      <c r="GO49" s="243"/>
      <c r="GP49" s="241"/>
      <c r="GQ49" s="63">
        <v>43552</v>
      </c>
      <c r="GR49" s="243"/>
      <c r="GS49" s="65"/>
      <c r="GT49" s="63">
        <v>43553</v>
      </c>
      <c r="GU49" s="64"/>
      <c r="GV49" s="66"/>
      <c r="GW49" s="67"/>
      <c r="GX49" s="68"/>
      <c r="GY49" s="66"/>
      <c r="GZ49" s="67"/>
      <c r="HA49" s="68"/>
      <c r="HC49" s="245"/>
      <c r="HD49" s="67">
        <v>43556</v>
      </c>
      <c r="HE49" s="295"/>
      <c r="HF49" s="245"/>
      <c r="HG49" s="67">
        <v>43557</v>
      </c>
      <c r="HH49" s="290"/>
      <c r="HI49" s="245"/>
      <c r="HJ49" s="67">
        <v>43558</v>
      </c>
      <c r="HK49" s="247"/>
      <c r="HL49" s="245"/>
      <c r="HM49" s="67">
        <v>43559</v>
      </c>
      <c r="HN49" s="295"/>
      <c r="HO49" s="245"/>
      <c r="HP49" s="67">
        <v>43560</v>
      </c>
      <c r="HQ49" s="349" t="s">
        <v>77</v>
      </c>
      <c r="HR49" s="248"/>
      <c r="HS49" s="70">
        <v>43563</v>
      </c>
      <c r="HT49" s="249"/>
      <c r="HU49" s="248"/>
      <c r="HV49" s="70">
        <v>43564</v>
      </c>
      <c r="HW49" s="249"/>
      <c r="HX49" s="248"/>
      <c r="HY49" s="70">
        <v>43565</v>
      </c>
      <c r="HZ49" s="249"/>
      <c r="IA49" s="248"/>
      <c r="IB49" s="70">
        <v>43566</v>
      </c>
      <c r="IC49" s="249"/>
      <c r="ID49" s="248"/>
      <c r="IE49" s="70">
        <v>43567</v>
      </c>
      <c r="IF49" s="249"/>
      <c r="IG49" s="268"/>
      <c r="IH49" s="73">
        <v>43570</v>
      </c>
      <c r="II49" s="269"/>
      <c r="IJ49" s="268"/>
      <c r="IK49" s="73">
        <v>43571</v>
      </c>
      <c r="IL49" s="269"/>
      <c r="IM49" s="268"/>
      <c r="IN49" s="73">
        <v>43572</v>
      </c>
      <c r="IO49" s="269"/>
      <c r="IP49" s="268"/>
      <c r="IQ49" s="73">
        <v>43573</v>
      </c>
      <c r="IR49" s="269"/>
      <c r="IS49" s="268"/>
      <c r="IT49" s="73">
        <v>43574</v>
      </c>
      <c r="IU49" s="269"/>
      <c r="IV49" s="241"/>
      <c r="IW49" s="63">
        <v>43577</v>
      </c>
      <c r="IX49" s="243"/>
      <c r="IY49" s="241"/>
      <c r="IZ49" s="63">
        <v>43578</v>
      </c>
      <c r="JA49" s="65"/>
      <c r="JB49" s="241"/>
      <c r="JC49" s="63">
        <v>43579</v>
      </c>
      <c r="JD49" s="243"/>
      <c r="JE49" s="241"/>
      <c r="JF49" s="63">
        <v>43580</v>
      </c>
      <c r="JG49" s="243"/>
      <c r="JH49" s="241"/>
      <c r="JI49" s="63">
        <v>43581</v>
      </c>
      <c r="JJ49" s="243"/>
      <c r="JK49" s="245"/>
      <c r="JL49" s="67">
        <v>43584</v>
      </c>
      <c r="JM49" s="247"/>
      <c r="JN49" s="483"/>
      <c r="JO49" s="67">
        <v>43585</v>
      </c>
      <c r="JP49" s="68"/>
      <c r="JQ49" s="66"/>
      <c r="JR49" s="67"/>
      <c r="JS49" s="68"/>
      <c r="JU49" s="241"/>
      <c r="JV49" s="63">
        <v>43586</v>
      </c>
      <c r="JW49" s="243"/>
      <c r="JX49" s="241"/>
      <c r="JY49" s="63">
        <v>43587</v>
      </c>
      <c r="JZ49" s="242"/>
      <c r="KA49" s="241"/>
      <c r="KB49" s="63">
        <v>43588</v>
      </c>
      <c r="KC49" s="244" t="s">
        <v>77</v>
      </c>
      <c r="KD49" s="245"/>
      <c r="KE49" s="67">
        <v>43591</v>
      </c>
      <c r="KF49" s="246"/>
      <c r="KG49" s="245"/>
      <c r="KH49" s="67">
        <v>43592</v>
      </c>
      <c r="KI49" s="247"/>
      <c r="KJ49" s="245"/>
      <c r="KK49" s="67">
        <v>43593</v>
      </c>
      <c r="KL49" s="247"/>
      <c r="KM49" s="245"/>
      <c r="KN49" s="67">
        <v>43594</v>
      </c>
      <c r="KO49" s="247"/>
      <c r="KP49" s="245"/>
      <c r="KQ49" s="67">
        <v>43595</v>
      </c>
      <c r="KR49" s="247"/>
      <c r="KS49" s="248"/>
      <c r="KT49" s="70">
        <v>43598</v>
      </c>
      <c r="KU49" s="249"/>
      <c r="KV49" s="248"/>
      <c r="KW49" s="70">
        <v>43599</v>
      </c>
      <c r="KX49" s="249"/>
      <c r="KY49" s="248"/>
      <c r="KZ49" s="70">
        <v>43600</v>
      </c>
      <c r="LA49" s="249"/>
      <c r="LB49" s="248"/>
      <c r="LC49" s="70">
        <v>43601</v>
      </c>
      <c r="LD49" s="249"/>
      <c r="LE49" s="248"/>
      <c r="LF49" s="70">
        <v>43602</v>
      </c>
      <c r="LG49" s="249"/>
      <c r="LH49" s="268"/>
      <c r="LI49" s="73">
        <v>43605</v>
      </c>
      <c r="LJ49" s="269"/>
      <c r="LK49" s="268"/>
      <c r="LL49" s="73">
        <v>43606</v>
      </c>
      <c r="LM49" s="269"/>
      <c r="LN49" s="268"/>
      <c r="LO49" s="73">
        <v>43607</v>
      </c>
      <c r="LP49" s="269"/>
      <c r="LQ49" s="268"/>
      <c r="LR49" s="73">
        <v>43608</v>
      </c>
      <c r="LS49" s="269"/>
      <c r="LT49" s="268"/>
      <c r="LU49" s="73">
        <v>43609</v>
      </c>
      <c r="LV49" s="269"/>
      <c r="LW49" s="241"/>
      <c r="LX49" s="63">
        <v>43612</v>
      </c>
      <c r="LY49" s="243"/>
      <c r="LZ49" s="241"/>
      <c r="MA49" s="63">
        <v>43613</v>
      </c>
      <c r="MB49" s="243"/>
      <c r="MC49" s="241"/>
      <c r="MD49" s="63">
        <v>43614</v>
      </c>
      <c r="ME49" s="243"/>
      <c r="MF49" s="241"/>
      <c r="MG49" s="63">
        <v>43615</v>
      </c>
      <c r="MH49" s="243"/>
      <c r="MI49" s="65"/>
      <c r="MJ49" s="63">
        <v>43616</v>
      </c>
      <c r="MK49" s="497"/>
      <c r="MM49" s="245"/>
      <c r="MN49" s="67">
        <v>43619</v>
      </c>
      <c r="MO49" s="295"/>
      <c r="MP49" s="245"/>
      <c r="MQ49" s="67">
        <v>43620</v>
      </c>
      <c r="MR49" s="290"/>
      <c r="MS49" s="245"/>
      <c r="MT49" s="67">
        <v>43621</v>
      </c>
      <c r="MU49" s="247"/>
      <c r="MV49" s="245"/>
      <c r="MW49" s="67">
        <v>43622</v>
      </c>
      <c r="MX49" s="295"/>
      <c r="MY49" s="245"/>
      <c r="MZ49" s="67">
        <v>43623</v>
      </c>
      <c r="NA49" s="349" t="s">
        <v>77</v>
      </c>
      <c r="NB49" s="248"/>
      <c r="NC49" s="70">
        <v>43626</v>
      </c>
      <c r="ND49" s="249"/>
      <c r="NE49" s="248"/>
      <c r="NF49" s="70">
        <v>43627</v>
      </c>
      <c r="NG49" s="249"/>
      <c r="NH49" s="248"/>
      <c r="NI49" s="70">
        <v>43628</v>
      </c>
      <c r="NJ49" s="249"/>
      <c r="NK49" s="271"/>
      <c r="NL49" s="70">
        <v>43629</v>
      </c>
      <c r="NM49" s="271"/>
      <c r="NN49" s="506"/>
      <c r="NO49" s="507">
        <v>43630</v>
      </c>
      <c r="NP49" s="508"/>
      <c r="NQ49" s="510"/>
      <c r="NR49" s="511">
        <v>43633</v>
      </c>
      <c r="NS49" s="512"/>
      <c r="NT49" s="510"/>
      <c r="NU49" s="511">
        <v>43634</v>
      </c>
      <c r="NV49" s="512"/>
      <c r="NW49" s="510"/>
      <c r="NX49" s="511">
        <v>43635</v>
      </c>
      <c r="NY49" s="512"/>
      <c r="NZ49" s="510"/>
      <c r="OA49" s="511">
        <v>43636</v>
      </c>
      <c r="OB49" s="512"/>
      <c r="OC49" s="510"/>
      <c r="OD49" s="511">
        <v>43637</v>
      </c>
      <c r="OE49" s="512"/>
      <c r="OF49" s="472"/>
      <c r="OG49" s="473">
        <v>43640</v>
      </c>
      <c r="OH49" s="474"/>
      <c r="OI49" s="472"/>
      <c r="OJ49" s="473">
        <v>43641</v>
      </c>
      <c r="OK49" s="474"/>
      <c r="OL49" s="472"/>
      <c r="OM49" s="473">
        <v>43642</v>
      </c>
      <c r="ON49" s="474"/>
      <c r="OO49" s="472"/>
      <c r="OP49" s="473">
        <v>43643</v>
      </c>
      <c r="OQ49" s="474"/>
      <c r="OR49" s="65"/>
      <c r="OS49" s="63">
        <v>43644</v>
      </c>
      <c r="OT49" s="243"/>
      <c r="OU49" s="245"/>
      <c r="OV49" s="67"/>
      <c r="OW49" s="247"/>
      <c r="OX49" s="483"/>
      <c r="OY49" s="67"/>
      <c r="OZ49" s="68"/>
      <c r="PA49" s="66"/>
      <c r="PB49" s="67"/>
      <c r="PC49" s="68"/>
      <c r="PE49" s="484"/>
      <c r="PF49" s="485">
        <v>43647</v>
      </c>
      <c r="PG49" s="514"/>
      <c r="PH49" s="484"/>
      <c r="PI49" s="485">
        <v>43648</v>
      </c>
      <c r="PJ49" s="518"/>
      <c r="PK49" s="483"/>
      <c r="PL49" s="67">
        <v>43649</v>
      </c>
      <c r="PM49" s="483"/>
      <c r="PN49" s="484"/>
      <c r="PO49" s="485">
        <v>43650</v>
      </c>
      <c r="PP49" s="514"/>
      <c r="PQ49" s="484"/>
      <c r="PR49" s="485">
        <v>43651</v>
      </c>
      <c r="PS49" s="522" t="s">
        <v>77</v>
      </c>
      <c r="PT49" s="271"/>
      <c r="PU49" s="70">
        <v>43654</v>
      </c>
      <c r="PV49" s="249"/>
      <c r="PW49" s="248"/>
      <c r="PX49" s="70">
        <v>43655</v>
      </c>
      <c r="PY49" s="249"/>
      <c r="PZ49" s="248"/>
      <c r="QA49" s="70">
        <v>43656</v>
      </c>
      <c r="QB49" s="249"/>
      <c r="QC49" s="248"/>
      <c r="QD49" s="70">
        <v>43657</v>
      </c>
      <c r="QE49" s="249"/>
      <c r="QF49" s="248"/>
      <c r="QG49" s="70">
        <v>43658</v>
      </c>
      <c r="QH49" s="249"/>
      <c r="QI49" s="268"/>
      <c r="QJ49" s="73">
        <v>43661</v>
      </c>
      <c r="QK49" s="269"/>
      <c r="QL49" s="268"/>
      <c r="QM49" s="73">
        <v>43662</v>
      </c>
      <c r="QN49" s="269"/>
      <c r="QO49" s="268"/>
      <c r="QP49" s="73">
        <v>43663</v>
      </c>
      <c r="QQ49" s="269"/>
      <c r="QR49" s="268"/>
      <c r="QS49" s="73">
        <v>43664</v>
      </c>
      <c r="QT49" s="269"/>
      <c r="QU49" s="268"/>
      <c r="QV49" s="73">
        <v>43665</v>
      </c>
      <c r="QW49" s="269"/>
      <c r="QX49" s="241"/>
      <c r="QY49" s="63">
        <v>43668</v>
      </c>
      <c r="QZ49" s="243"/>
      <c r="RA49" s="241"/>
      <c r="RB49" s="63">
        <v>43669</v>
      </c>
      <c r="RC49" s="65"/>
      <c r="RD49" s="241"/>
      <c r="RE49" s="63">
        <v>43670</v>
      </c>
      <c r="RF49" s="243"/>
      <c r="RG49" s="241"/>
      <c r="RH49" s="63">
        <v>43671</v>
      </c>
      <c r="RI49" s="243"/>
      <c r="RJ49" s="241"/>
      <c r="RK49" s="63">
        <v>43672</v>
      </c>
      <c r="RL49" s="243"/>
      <c r="RM49" s="245"/>
      <c r="RN49" s="67">
        <v>43675</v>
      </c>
      <c r="RO49" s="247"/>
      <c r="RP49" s="483"/>
      <c r="RQ49" s="67">
        <v>43676</v>
      </c>
      <c r="RR49" s="68"/>
      <c r="RS49" s="66"/>
      <c r="RT49" s="67">
        <v>43677</v>
      </c>
      <c r="RU49" s="68"/>
    </row>
    <row r="50" spans="1:489" ht="16.5" thickBot="1" x14ac:dyDescent="0.3">
      <c r="A50" s="55" t="s">
        <v>78</v>
      </c>
      <c r="B50" s="55" t="s">
        <v>79</v>
      </c>
      <c r="C50" s="258" t="s">
        <v>80</v>
      </c>
      <c r="D50" s="119" t="s">
        <v>78</v>
      </c>
      <c r="E50" s="55" t="s">
        <v>79</v>
      </c>
      <c r="F50" s="120" t="s">
        <v>80</v>
      </c>
      <c r="G50" s="119" t="s">
        <v>78</v>
      </c>
      <c r="H50" s="55" t="s">
        <v>79</v>
      </c>
      <c r="I50" s="120" t="s">
        <v>80</v>
      </c>
      <c r="J50" s="119" t="s">
        <v>78</v>
      </c>
      <c r="K50" s="55" t="s">
        <v>79</v>
      </c>
      <c r="L50" s="120" t="s">
        <v>80</v>
      </c>
      <c r="M50" s="119" t="s">
        <v>78</v>
      </c>
      <c r="N50" s="55" t="s">
        <v>79</v>
      </c>
      <c r="O50" s="120" t="s">
        <v>80</v>
      </c>
      <c r="P50" s="119" t="s">
        <v>78</v>
      </c>
      <c r="Q50" s="55" t="s">
        <v>79</v>
      </c>
      <c r="R50" s="120" t="s">
        <v>80</v>
      </c>
      <c r="S50" s="119" t="s">
        <v>78</v>
      </c>
      <c r="T50" s="55" t="s">
        <v>79</v>
      </c>
      <c r="U50" s="120" t="s">
        <v>80</v>
      </c>
      <c r="V50" s="119" t="s">
        <v>78</v>
      </c>
      <c r="W50" s="55" t="s">
        <v>79</v>
      </c>
      <c r="X50" s="120" t="s">
        <v>80</v>
      </c>
      <c r="Y50" s="119" t="s">
        <v>78</v>
      </c>
      <c r="Z50" s="55" t="s">
        <v>79</v>
      </c>
      <c r="AA50" s="120" t="s">
        <v>80</v>
      </c>
      <c r="AB50" s="119" t="s">
        <v>78</v>
      </c>
      <c r="AC50" s="55" t="s">
        <v>79</v>
      </c>
      <c r="AD50" s="120" t="s">
        <v>80</v>
      </c>
      <c r="AE50" s="119" t="s">
        <v>78</v>
      </c>
      <c r="AF50" s="55" t="s">
        <v>79</v>
      </c>
      <c r="AG50" s="120" t="s">
        <v>80</v>
      </c>
      <c r="AH50" s="119" t="s">
        <v>78</v>
      </c>
      <c r="AI50" s="55" t="s">
        <v>79</v>
      </c>
      <c r="AJ50" s="120" t="s">
        <v>80</v>
      </c>
      <c r="AK50" s="119" t="s">
        <v>78</v>
      </c>
      <c r="AL50" s="55" t="s">
        <v>79</v>
      </c>
      <c r="AM50" s="120" t="s">
        <v>80</v>
      </c>
      <c r="AN50" s="119" t="s">
        <v>78</v>
      </c>
      <c r="AO50" s="55" t="s">
        <v>79</v>
      </c>
      <c r="AP50" s="120" t="s">
        <v>80</v>
      </c>
      <c r="AQ50" s="119" t="s">
        <v>78</v>
      </c>
      <c r="AR50" s="55" t="s">
        <v>79</v>
      </c>
      <c r="AS50" s="120" t="s">
        <v>80</v>
      </c>
      <c r="AT50" s="119" t="s">
        <v>78</v>
      </c>
      <c r="AU50" s="55" t="s">
        <v>79</v>
      </c>
      <c r="AV50" s="120" t="s">
        <v>80</v>
      </c>
      <c r="AW50" s="119" t="s">
        <v>78</v>
      </c>
      <c r="AX50" s="55" t="s">
        <v>79</v>
      </c>
      <c r="AY50" s="120" t="s">
        <v>80</v>
      </c>
      <c r="AZ50" s="119" t="s">
        <v>78</v>
      </c>
      <c r="BA50" s="55" t="s">
        <v>79</v>
      </c>
      <c r="BB50" s="120" t="s">
        <v>80</v>
      </c>
      <c r="BC50" s="119" t="s">
        <v>78</v>
      </c>
      <c r="BD50" s="55" t="s">
        <v>79</v>
      </c>
      <c r="BE50" s="120" t="s">
        <v>80</v>
      </c>
      <c r="BF50" s="119" t="s">
        <v>78</v>
      </c>
      <c r="BG50" s="55" t="s">
        <v>79</v>
      </c>
      <c r="BH50" s="120" t="s">
        <v>80</v>
      </c>
      <c r="BI50" s="119" t="s">
        <v>78</v>
      </c>
      <c r="BJ50" s="55" t="s">
        <v>79</v>
      </c>
      <c r="BK50" s="120" t="s">
        <v>80</v>
      </c>
      <c r="BL50" s="119" t="s">
        <v>78</v>
      </c>
      <c r="BM50" s="55" t="s">
        <v>79</v>
      </c>
      <c r="BN50" s="120" t="s">
        <v>80</v>
      </c>
      <c r="BO50" s="259" t="s">
        <v>78</v>
      </c>
      <c r="BP50" s="55" t="s">
        <v>79</v>
      </c>
      <c r="BQ50" s="55" t="s">
        <v>80</v>
      </c>
      <c r="BS50" s="119" t="s">
        <v>78</v>
      </c>
      <c r="BT50" s="55" t="s">
        <v>79</v>
      </c>
      <c r="BU50" s="120" t="s">
        <v>80</v>
      </c>
      <c r="BV50" s="119" t="s">
        <v>78</v>
      </c>
      <c r="BW50" s="55" t="s">
        <v>79</v>
      </c>
      <c r="BX50" s="120" t="s">
        <v>80</v>
      </c>
      <c r="BY50" s="119" t="s">
        <v>78</v>
      </c>
      <c r="BZ50" s="55" t="s">
        <v>79</v>
      </c>
      <c r="CA50" s="120" t="s">
        <v>80</v>
      </c>
      <c r="CB50" s="119" t="s">
        <v>78</v>
      </c>
      <c r="CC50" s="55" t="s">
        <v>79</v>
      </c>
      <c r="CD50" s="120" t="s">
        <v>80</v>
      </c>
      <c r="CE50" s="119" t="s">
        <v>78</v>
      </c>
      <c r="CF50" s="55" t="s">
        <v>79</v>
      </c>
      <c r="CG50" s="120" t="s">
        <v>80</v>
      </c>
      <c r="CH50" s="119" t="s">
        <v>78</v>
      </c>
      <c r="CI50" s="55" t="s">
        <v>79</v>
      </c>
      <c r="CJ50" s="120" t="s">
        <v>80</v>
      </c>
      <c r="CK50" s="119" t="s">
        <v>78</v>
      </c>
      <c r="CL50" s="55" t="s">
        <v>79</v>
      </c>
      <c r="CM50" s="120" t="s">
        <v>80</v>
      </c>
      <c r="CN50" s="119" t="s">
        <v>78</v>
      </c>
      <c r="CO50" s="55" t="s">
        <v>79</v>
      </c>
      <c r="CP50" s="120" t="s">
        <v>80</v>
      </c>
      <c r="CQ50" s="119" t="s">
        <v>78</v>
      </c>
      <c r="CR50" s="55" t="s">
        <v>79</v>
      </c>
      <c r="CS50" s="120" t="s">
        <v>80</v>
      </c>
      <c r="CT50" s="119" t="s">
        <v>78</v>
      </c>
      <c r="CU50" s="55" t="s">
        <v>79</v>
      </c>
      <c r="CV50" s="120" t="s">
        <v>80</v>
      </c>
      <c r="CW50" s="119" t="s">
        <v>78</v>
      </c>
      <c r="CX50" s="55" t="s">
        <v>79</v>
      </c>
      <c r="CY50" s="120" t="s">
        <v>80</v>
      </c>
      <c r="CZ50" s="119" t="s">
        <v>78</v>
      </c>
      <c r="DA50" s="55" t="s">
        <v>79</v>
      </c>
      <c r="DB50" s="120" t="s">
        <v>80</v>
      </c>
      <c r="DC50" s="119" t="s">
        <v>78</v>
      </c>
      <c r="DD50" s="55" t="s">
        <v>79</v>
      </c>
      <c r="DE50" s="120" t="s">
        <v>80</v>
      </c>
      <c r="DF50" s="119" t="s">
        <v>78</v>
      </c>
      <c r="DG50" s="55" t="s">
        <v>79</v>
      </c>
      <c r="DH50" s="120" t="s">
        <v>80</v>
      </c>
      <c r="DI50" s="119" t="s">
        <v>78</v>
      </c>
      <c r="DJ50" s="55" t="s">
        <v>79</v>
      </c>
      <c r="DK50" s="120" t="s">
        <v>80</v>
      </c>
      <c r="DL50" s="259" t="s">
        <v>78</v>
      </c>
      <c r="DM50" s="55" t="s">
        <v>79</v>
      </c>
      <c r="DN50" s="258" t="s">
        <v>80</v>
      </c>
      <c r="DO50" s="119" t="s">
        <v>78</v>
      </c>
      <c r="DP50" s="55" t="s">
        <v>79</v>
      </c>
      <c r="DQ50" s="120" t="s">
        <v>80</v>
      </c>
      <c r="DR50" s="119" t="s">
        <v>78</v>
      </c>
      <c r="DS50" s="55" t="s">
        <v>79</v>
      </c>
      <c r="DT50" s="120" t="s">
        <v>80</v>
      </c>
      <c r="DU50" s="119" t="s">
        <v>78</v>
      </c>
      <c r="DV50" s="55" t="s">
        <v>79</v>
      </c>
      <c r="DW50" s="120" t="s">
        <v>80</v>
      </c>
      <c r="DX50" s="259" t="s">
        <v>78</v>
      </c>
      <c r="DY50" s="55" t="s">
        <v>79</v>
      </c>
      <c r="DZ50" s="55" t="s">
        <v>80</v>
      </c>
      <c r="EA50" s="55" t="s">
        <v>78</v>
      </c>
      <c r="EB50" s="55" t="s">
        <v>79</v>
      </c>
      <c r="EC50" s="55" t="s">
        <v>80</v>
      </c>
      <c r="ED50" s="55" t="s">
        <v>78</v>
      </c>
      <c r="EE50" s="55" t="s">
        <v>79</v>
      </c>
      <c r="EF50" s="55" t="s">
        <v>80</v>
      </c>
      <c r="EG50" s="55" t="s">
        <v>78</v>
      </c>
      <c r="EH50" s="55" t="s">
        <v>79</v>
      </c>
      <c r="EI50" s="55" t="s">
        <v>80</v>
      </c>
      <c r="EK50" s="119" t="s">
        <v>78</v>
      </c>
      <c r="EL50" s="55" t="s">
        <v>79</v>
      </c>
      <c r="EM50" s="120" t="s">
        <v>80</v>
      </c>
      <c r="EN50" s="119" t="s">
        <v>78</v>
      </c>
      <c r="EO50" s="55" t="s">
        <v>79</v>
      </c>
      <c r="EP50" s="120" t="s">
        <v>80</v>
      </c>
      <c r="EQ50" s="119" t="s">
        <v>78</v>
      </c>
      <c r="ER50" s="55" t="s">
        <v>79</v>
      </c>
      <c r="ES50" s="120" t="s">
        <v>80</v>
      </c>
      <c r="ET50" s="119" t="s">
        <v>78</v>
      </c>
      <c r="EU50" s="55" t="s">
        <v>79</v>
      </c>
      <c r="EV50" s="120" t="s">
        <v>80</v>
      </c>
      <c r="EW50" s="119" t="s">
        <v>78</v>
      </c>
      <c r="EX50" s="55" t="s">
        <v>79</v>
      </c>
      <c r="EY50" s="120" t="s">
        <v>80</v>
      </c>
      <c r="EZ50" s="119" t="s">
        <v>78</v>
      </c>
      <c r="FA50" s="55" t="s">
        <v>79</v>
      </c>
      <c r="FB50" s="120" t="s">
        <v>80</v>
      </c>
      <c r="FC50" s="382" t="s">
        <v>78</v>
      </c>
      <c r="FD50" s="351" t="s">
        <v>79</v>
      </c>
      <c r="FE50" s="383" t="s">
        <v>80</v>
      </c>
      <c r="FF50" s="119" t="s">
        <v>78</v>
      </c>
      <c r="FG50" s="55" t="s">
        <v>79</v>
      </c>
      <c r="FH50" s="120" t="s">
        <v>80</v>
      </c>
      <c r="FI50" s="119" t="s">
        <v>78</v>
      </c>
      <c r="FJ50" s="55" t="s">
        <v>79</v>
      </c>
      <c r="FK50" s="120" t="s">
        <v>80</v>
      </c>
      <c r="FL50" s="119" t="s">
        <v>78</v>
      </c>
      <c r="FM50" s="55" t="s">
        <v>79</v>
      </c>
      <c r="FN50" s="120" t="s">
        <v>80</v>
      </c>
      <c r="FO50" s="119" t="s">
        <v>78</v>
      </c>
      <c r="FP50" s="55" t="s">
        <v>79</v>
      </c>
      <c r="FQ50" s="120" t="s">
        <v>80</v>
      </c>
      <c r="FR50" s="119" t="s">
        <v>78</v>
      </c>
      <c r="FS50" s="55" t="s">
        <v>79</v>
      </c>
      <c r="FT50" s="120" t="s">
        <v>80</v>
      </c>
      <c r="FU50" s="119" t="s">
        <v>78</v>
      </c>
      <c r="FV50" s="55" t="s">
        <v>79</v>
      </c>
      <c r="FW50" s="120" t="s">
        <v>80</v>
      </c>
      <c r="FX50" s="119" t="s">
        <v>78</v>
      </c>
      <c r="FY50" s="55" t="s">
        <v>79</v>
      </c>
      <c r="FZ50" s="120" t="s">
        <v>80</v>
      </c>
      <c r="GA50" s="119" t="s">
        <v>78</v>
      </c>
      <c r="GB50" s="55" t="s">
        <v>79</v>
      </c>
      <c r="GC50" s="120" t="s">
        <v>80</v>
      </c>
      <c r="GD50" s="119" t="s">
        <v>78</v>
      </c>
      <c r="GE50" s="55" t="s">
        <v>79</v>
      </c>
      <c r="GF50" s="120" t="s">
        <v>80</v>
      </c>
      <c r="GG50" s="119" t="s">
        <v>78</v>
      </c>
      <c r="GH50" s="55" t="s">
        <v>79</v>
      </c>
      <c r="GI50" s="120" t="s">
        <v>80</v>
      </c>
      <c r="GJ50" s="119" t="s">
        <v>78</v>
      </c>
      <c r="GK50" s="55" t="s">
        <v>79</v>
      </c>
      <c r="GL50" s="120" t="s">
        <v>80</v>
      </c>
      <c r="GM50" s="119" t="s">
        <v>78</v>
      </c>
      <c r="GN50" s="55" t="s">
        <v>79</v>
      </c>
      <c r="GO50" s="120" t="s">
        <v>80</v>
      </c>
      <c r="GP50" s="119" t="s">
        <v>78</v>
      </c>
      <c r="GQ50" s="55" t="s">
        <v>79</v>
      </c>
      <c r="GR50" s="120" t="s">
        <v>80</v>
      </c>
      <c r="GS50" s="259" t="s">
        <v>78</v>
      </c>
      <c r="GT50" s="55" t="s">
        <v>79</v>
      </c>
      <c r="GU50" s="55" t="s">
        <v>80</v>
      </c>
      <c r="GV50" s="55" t="s">
        <v>78</v>
      </c>
      <c r="GW50" s="55" t="s">
        <v>79</v>
      </c>
      <c r="GX50" s="55" t="s">
        <v>80</v>
      </c>
      <c r="GY50" s="55" t="s">
        <v>78</v>
      </c>
      <c r="GZ50" s="55" t="s">
        <v>79</v>
      </c>
      <c r="HA50" s="55" t="s">
        <v>80</v>
      </c>
      <c r="HC50" s="119" t="s">
        <v>78</v>
      </c>
      <c r="HD50" s="55" t="s">
        <v>79</v>
      </c>
      <c r="HE50" s="120" t="s">
        <v>80</v>
      </c>
      <c r="HF50" s="119" t="s">
        <v>78</v>
      </c>
      <c r="HG50" s="55" t="s">
        <v>79</v>
      </c>
      <c r="HH50" s="120" t="s">
        <v>80</v>
      </c>
      <c r="HI50" s="119" t="s">
        <v>78</v>
      </c>
      <c r="HJ50" s="55" t="s">
        <v>79</v>
      </c>
      <c r="HK50" s="120" t="s">
        <v>80</v>
      </c>
      <c r="HL50" s="119" t="s">
        <v>78</v>
      </c>
      <c r="HM50" s="55" t="s">
        <v>79</v>
      </c>
      <c r="HN50" s="120" t="s">
        <v>80</v>
      </c>
      <c r="HO50" s="119" t="s">
        <v>78</v>
      </c>
      <c r="HP50" s="55" t="s">
        <v>79</v>
      </c>
      <c r="HQ50" s="120" t="s">
        <v>80</v>
      </c>
      <c r="HR50" s="119" t="s">
        <v>78</v>
      </c>
      <c r="HS50" s="55" t="s">
        <v>79</v>
      </c>
      <c r="HT50" s="120" t="s">
        <v>80</v>
      </c>
      <c r="HU50" s="119" t="s">
        <v>78</v>
      </c>
      <c r="HV50" s="55" t="s">
        <v>79</v>
      </c>
      <c r="HW50" s="120" t="s">
        <v>80</v>
      </c>
      <c r="HX50" s="119" t="s">
        <v>78</v>
      </c>
      <c r="HY50" s="55" t="s">
        <v>79</v>
      </c>
      <c r="HZ50" s="120" t="s">
        <v>80</v>
      </c>
      <c r="IA50" s="119" t="s">
        <v>78</v>
      </c>
      <c r="IB50" s="55" t="s">
        <v>79</v>
      </c>
      <c r="IC50" s="120" t="s">
        <v>80</v>
      </c>
      <c r="ID50" s="119" t="s">
        <v>78</v>
      </c>
      <c r="IE50" s="55" t="s">
        <v>79</v>
      </c>
      <c r="IF50" s="120" t="s">
        <v>80</v>
      </c>
      <c r="IG50" s="119" t="s">
        <v>78</v>
      </c>
      <c r="IH50" s="55" t="s">
        <v>79</v>
      </c>
      <c r="II50" s="120" t="s">
        <v>80</v>
      </c>
      <c r="IJ50" s="119" t="s">
        <v>78</v>
      </c>
      <c r="IK50" s="55" t="s">
        <v>79</v>
      </c>
      <c r="IL50" s="120" t="s">
        <v>80</v>
      </c>
      <c r="IM50" s="119" t="s">
        <v>78</v>
      </c>
      <c r="IN50" s="55" t="s">
        <v>79</v>
      </c>
      <c r="IO50" s="120" t="s">
        <v>80</v>
      </c>
      <c r="IP50" s="119" t="s">
        <v>78</v>
      </c>
      <c r="IQ50" s="55" t="s">
        <v>79</v>
      </c>
      <c r="IR50" s="120" t="s">
        <v>80</v>
      </c>
      <c r="IS50" s="119" t="s">
        <v>78</v>
      </c>
      <c r="IT50" s="55" t="s">
        <v>79</v>
      </c>
      <c r="IU50" s="120" t="s">
        <v>80</v>
      </c>
      <c r="IV50" s="119" t="s">
        <v>78</v>
      </c>
      <c r="IW50" s="55" t="s">
        <v>79</v>
      </c>
      <c r="IX50" s="120" t="s">
        <v>80</v>
      </c>
      <c r="IY50" s="119" t="s">
        <v>78</v>
      </c>
      <c r="IZ50" s="55" t="s">
        <v>79</v>
      </c>
      <c r="JA50" s="258" t="s">
        <v>80</v>
      </c>
      <c r="JB50" s="119" t="s">
        <v>78</v>
      </c>
      <c r="JC50" s="55" t="s">
        <v>79</v>
      </c>
      <c r="JD50" s="120" t="s">
        <v>80</v>
      </c>
      <c r="JE50" s="119" t="s">
        <v>78</v>
      </c>
      <c r="JF50" s="55" t="s">
        <v>79</v>
      </c>
      <c r="JG50" s="120" t="s">
        <v>80</v>
      </c>
      <c r="JH50" s="119" t="s">
        <v>78</v>
      </c>
      <c r="JI50" s="55" t="s">
        <v>79</v>
      </c>
      <c r="JJ50" s="120" t="s">
        <v>80</v>
      </c>
      <c r="JK50" s="119" t="s">
        <v>78</v>
      </c>
      <c r="JL50" s="55" t="s">
        <v>79</v>
      </c>
      <c r="JM50" s="120" t="s">
        <v>80</v>
      </c>
      <c r="JN50" s="259" t="s">
        <v>78</v>
      </c>
      <c r="JO50" s="55" t="s">
        <v>79</v>
      </c>
      <c r="JP50" s="55" t="s">
        <v>80</v>
      </c>
      <c r="JQ50" s="55" t="s">
        <v>78</v>
      </c>
      <c r="JR50" s="55" t="s">
        <v>79</v>
      </c>
      <c r="JS50" s="55" t="s">
        <v>80</v>
      </c>
      <c r="JU50" s="119" t="s">
        <v>78</v>
      </c>
      <c r="JV50" s="55" t="s">
        <v>79</v>
      </c>
      <c r="JW50" s="120" t="s">
        <v>80</v>
      </c>
      <c r="JX50" s="119" t="s">
        <v>78</v>
      </c>
      <c r="JY50" s="55" t="s">
        <v>79</v>
      </c>
      <c r="JZ50" s="120" t="s">
        <v>80</v>
      </c>
      <c r="KA50" s="119" t="s">
        <v>78</v>
      </c>
      <c r="KB50" s="55" t="s">
        <v>79</v>
      </c>
      <c r="KC50" s="120" t="s">
        <v>80</v>
      </c>
      <c r="KD50" s="119" t="s">
        <v>78</v>
      </c>
      <c r="KE50" s="55" t="s">
        <v>79</v>
      </c>
      <c r="KF50" s="120" t="s">
        <v>80</v>
      </c>
      <c r="KG50" s="119" t="s">
        <v>78</v>
      </c>
      <c r="KH50" s="55" t="s">
        <v>79</v>
      </c>
      <c r="KI50" s="120" t="s">
        <v>80</v>
      </c>
      <c r="KJ50" s="119" t="s">
        <v>78</v>
      </c>
      <c r="KK50" s="55" t="s">
        <v>79</v>
      </c>
      <c r="KL50" s="120" t="s">
        <v>80</v>
      </c>
      <c r="KM50" s="119" t="s">
        <v>78</v>
      </c>
      <c r="KN50" s="55" t="s">
        <v>79</v>
      </c>
      <c r="KO50" s="120" t="s">
        <v>80</v>
      </c>
      <c r="KP50" s="119" t="s">
        <v>78</v>
      </c>
      <c r="KQ50" s="55" t="s">
        <v>79</v>
      </c>
      <c r="KR50" s="120" t="s">
        <v>80</v>
      </c>
      <c r="KS50" s="119" t="s">
        <v>78</v>
      </c>
      <c r="KT50" s="55" t="s">
        <v>79</v>
      </c>
      <c r="KU50" s="120" t="s">
        <v>80</v>
      </c>
      <c r="KV50" s="119" t="s">
        <v>78</v>
      </c>
      <c r="KW50" s="55" t="s">
        <v>79</v>
      </c>
      <c r="KX50" s="120" t="s">
        <v>80</v>
      </c>
      <c r="KY50" s="119" t="s">
        <v>78</v>
      </c>
      <c r="KZ50" s="55" t="s">
        <v>79</v>
      </c>
      <c r="LA50" s="120" t="s">
        <v>80</v>
      </c>
      <c r="LB50" s="119" t="s">
        <v>78</v>
      </c>
      <c r="LC50" s="55" t="s">
        <v>79</v>
      </c>
      <c r="LD50" s="120" t="s">
        <v>80</v>
      </c>
      <c r="LE50" s="119" t="s">
        <v>78</v>
      </c>
      <c r="LF50" s="55" t="s">
        <v>79</v>
      </c>
      <c r="LG50" s="120" t="s">
        <v>80</v>
      </c>
      <c r="LH50" s="119" t="s">
        <v>78</v>
      </c>
      <c r="LI50" s="55" t="s">
        <v>79</v>
      </c>
      <c r="LJ50" s="120" t="s">
        <v>80</v>
      </c>
      <c r="LK50" s="119" t="s">
        <v>78</v>
      </c>
      <c r="LL50" s="55" t="s">
        <v>79</v>
      </c>
      <c r="LM50" s="120" t="s">
        <v>80</v>
      </c>
      <c r="LN50" s="119" t="s">
        <v>78</v>
      </c>
      <c r="LO50" s="55" t="s">
        <v>79</v>
      </c>
      <c r="LP50" s="120" t="s">
        <v>80</v>
      </c>
      <c r="LQ50" s="119" t="s">
        <v>78</v>
      </c>
      <c r="LR50" s="55" t="s">
        <v>79</v>
      </c>
      <c r="LS50" s="120" t="s">
        <v>80</v>
      </c>
      <c r="LT50" s="119" t="s">
        <v>78</v>
      </c>
      <c r="LU50" s="55" t="s">
        <v>79</v>
      </c>
      <c r="LV50" s="120" t="s">
        <v>80</v>
      </c>
      <c r="LW50" s="119" t="s">
        <v>78</v>
      </c>
      <c r="LX50" s="55" t="s">
        <v>79</v>
      </c>
      <c r="LY50" s="120" t="s">
        <v>80</v>
      </c>
      <c r="LZ50" s="119" t="s">
        <v>78</v>
      </c>
      <c r="MA50" s="55" t="s">
        <v>79</v>
      </c>
      <c r="MB50" s="120" t="s">
        <v>80</v>
      </c>
      <c r="MC50" s="119" t="s">
        <v>78</v>
      </c>
      <c r="MD50" s="55" t="s">
        <v>79</v>
      </c>
      <c r="ME50" s="120" t="s">
        <v>80</v>
      </c>
      <c r="MF50" s="119" t="s">
        <v>78</v>
      </c>
      <c r="MG50" s="55" t="s">
        <v>79</v>
      </c>
      <c r="MH50" s="120" t="s">
        <v>80</v>
      </c>
      <c r="MI50" s="259" t="s">
        <v>78</v>
      </c>
      <c r="MJ50" s="55" t="s">
        <v>79</v>
      </c>
      <c r="MK50" s="55" t="s">
        <v>80</v>
      </c>
      <c r="MM50" s="119" t="s">
        <v>78</v>
      </c>
      <c r="MN50" s="55" t="s">
        <v>79</v>
      </c>
      <c r="MO50" s="120" t="s">
        <v>80</v>
      </c>
      <c r="MP50" s="119" t="s">
        <v>78</v>
      </c>
      <c r="MQ50" s="55" t="s">
        <v>79</v>
      </c>
      <c r="MR50" s="120" t="s">
        <v>80</v>
      </c>
      <c r="MS50" s="119" t="s">
        <v>78</v>
      </c>
      <c r="MT50" s="55" t="s">
        <v>79</v>
      </c>
      <c r="MU50" s="120" t="s">
        <v>80</v>
      </c>
      <c r="MV50" s="119" t="s">
        <v>78</v>
      </c>
      <c r="MW50" s="55" t="s">
        <v>79</v>
      </c>
      <c r="MX50" s="120" t="s">
        <v>80</v>
      </c>
      <c r="MY50" s="119" t="s">
        <v>78</v>
      </c>
      <c r="MZ50" s="55" t="s">
        <v>79</v>
      </c>
      <c r="NA50" s="120" t="s">
        <v>80</v>
      </c>
      <c r="NB50" s="119" t="s">
        <v>78</v>
      </c>
      <c r="NC50" s="55" t="s">
        <v>79</v>
      </c>
      <c r="ND50" s="120" t="s">
        <v>80</v>
      </c>
      <c r="NE50" s="119" t="s">
        <v>78</v>
      </c>
      <c r="NF50" s="55" t="s">
        <v>79</v>
      </c>
      <c r="NG50" s="120" t="s">
        <v>80</v>
      </c>
      <c r="NH50" s="119" t="s">
        <v>78</v>
      </c>
      <c r="NI50" s="55" t="s">
        <v>79</v>
      </c>
      <c r="NJ50" s="120" t="s">
        <v>80</v>
      </c>
      <c r="NK50" s="259" t="s">
        <v>78</v>
      </c>
      <c r="NL50" s="55" t="s">
        <v>79</v>
      </c>
      <c r="NM50" s="258" t="s">
        <v>80</v>
      </c>
      <c r="NN50" s="119" t="s">
        <v>78</v>
      </c>
      <c r="NO50" s="55" t="s">
        <v>79</v>
      </c>
      <c r="NP50" s="120" t="s">
        <v>80</v>
      </c>
      <c r="NQ50" s="119" t="s">
        <v>78</v>
      </c>
      <c r="NR50" s="55" t="s">
        <v>79</v>
      </c>
      <c r="NS50" s="120" t="s">
        <v>80</v>
      </c>
      <c r="NT50" s="119" t="s">
        <v>78</v>
      </c>
      <c r="NU50" s="55" t="s">
        <v>79</v>
      </c>
      <c r="NV50" s="120" t="s">
        <v>80</v>
      </c>
      <c r="NW50" s="119" t="s">
        <v>78</v>
      </c>
      <c r="NX50" s="55" t="s">
        <v>79</v>
      </c>
      <c r="NY50" s="120" t="s">
        <v>80</v>
      </c>
      <c r="NZ50" s="119" t="s">
        <v>78</v>
      </c>
      <c r="OA50" s="55" t="s">
        <v>79</v>
      </c>
      <c r="OB50" s="120" t="s">
        <v>80</v>
      </c>
      <c r="OC50" s="119" t="s">
        <v>78</v>
      </c>
      <c r="OD50" s="55" t="s">
        <v>79</v>
      </c>
      <c r="OE50" s="120" t="s">
        <v>80</v>
      </c>
      <c r="OF50" s="119" t="s">
        <v>78</v>
      </c>
      <c r="OG50" s="55" t="s">
        <v>79</v>
      </c>
      <c r="OH50" s="120" t="s">
        <v>80</v>
      </c>
      <c r="OI50" s="119" t="s">
        <v>78</v>
      </c>
      <c r="OJ50" s="55" t="s">
        <v>79</v>
      </c>
      <c r="OK50" s="120" t="s">
        <v>80</v>
      </c>
      <c r="OL50" s="119" t="s">
        <v>78</v>
      </c>
      <c r="OM50" s="55" t="s">
        <v>79</v>
      </c>
      <c r="ON50" s="120" t="s">
        <v>80</v>
      </c>
      <c r="OO50" s="119" t="s">
        <v>78</v>
      </c>
      <c r="OP50" s="55" t="s">
        <v>79</v>
      </c>
      <c r="OQ50" s="120" t="s">
        <v>80</v>
      </c>
      <c r="OR50" s="259" t="s">
        <v>78</v>
      </c>
      <c r="OS50" s="55" t="s">
        <v>79</v>
      </c>
      <c r="OT50" s="120" t="s">
        <v>80</v>
      </c>
      <c r="OU50" s="119" t="s">
        <v>78</v>
      </c>
      <c r="OV50" s="55" t="s">
        <v>79</v>
      </c>
      <c r="OW50" s="120" t="s">
        <v>80</v>
      </c>
      <c r="OX50" s="259" t="s">
        <v>78</v>
      </c>
      <c r="OY50" s="55" t="s">
        <v>79</v>
      </c>
      <c r="OZ50" s="55" t="s">
        <v>80</v>
      </c>
      <c r="PA50" s="55" t="s">
        <v>78</v>
      </c>
      <c r="PB50" s="55" t="s">
        <v>79</v>
      </c>
      <c r="PC50" s="55" t="s">
        <v>80</v>
      </c>
      <c r="PE50" s="119" t="s">
        <v>78</v>
      </c>
      <c r="PF50" s="55" t="s">
        <v>79</v>
      </c>
      <c r="PG50" s="120" t="s">
        <v>80</v>
      </c>
      <c r="PH50" s="119" t="s">
        <v>78</v>
      </c>
      <c r="PI50" s="55" t="s">
        <v>79</v>
      </c>
      <c r="PJ50" s="120" t="s">
        <v>80</v>
      </c>
      <c r="PK50" s="259" t="s">
        <v>78</v>
      </c>
      <c r="PL50" s="55" t="s">
        <v>79</v>
      </c>
      <c r="PM50" s="258" t="s">
        <v>80</v>
      </c>
      <c r="PN50" s="119" t="s">
        <v>78</v>
      </c>
      <c r="PO50" s="55" t="s">
        <v>79</v>
      </c>
      <c r="PP50" s="120" t="s">
        <v>80</v>
      </c>
      <c r="PQ50" s="119" t="s">
        <v>78</v>
      </c>
      <c r="PR50" s="55" t="s">
        <v>79</v>
      </c>
      <c r="PS50" s="120" t="s">
        <v>80</v>
      </c>
      <c r="PT50" s="259" t="s">
        <v>78</v>
      </c>
      <c r="PU50" s="55" t="s">
        <v>79</v>
      </c>
      <c r="PV50" s="120" t="s">
        <v>80</v>
      </c>
      <c r="PW50" s="119" t="s">
        <v>78</v>
      </c>
      <c r="PX50" s="55" t="s">
        <v>79</v>
      </c>
      <c r="PY50" s="120" t="s">
        <v>80</v>
      </c>
      <c r="PZ50" s="119" t="s">
        <v>78</v>
      </c>
      <c r="QA50" s="55" t="s">
        <v>79</v>
      </c>
      <c r="QB50" s="120" t="s">
        <v>80</v>
      </c>
      <c r="QC50" s="119" t="s">
        <v>78</v>
      </c>
      <c r="QD50" s="55" t="s">
        <v>79</v>
      </c>
      <c r="QE50" s="120" t="s">
        <v>80</v>
      </c>
      <c r="QF50" s="119" t="s">
        <v>78</v>
      </c>
      <c r="QG50" s="55" t="s">
        <v>79</v>
      </c>
      <c r="QH50" s="120" t="s">
        <v>80</v>
      </c>
      <c r="QI50" s="119" t="s">
        <v>78</v>
      </c>
      <c r="QJ50" s="55" t="s">
        <v>79</v>
      </c>
      <c r="QK50" s="120" t="s">
        <v>80</v>
      </c>
      <c r="QL50" s="119" t="s">
        <v>78</v>
      </c>
      <c r="QM50" s="55" t="s">
        <v>79</v>
      </c>
      <c r="QN50" s="120" t="s">
        <v>80</v>
      </c>
      <c r="QO50" s="119" t="s">
        <v>78</v>
      </c>
      <c r="QP50" s="55" t="s">
        <v>79</v>
      </c>
      <c r="QQ50" s="120" t="s">
        <v>80</v>
      </c>
      <c r="QR50" s="119" t="s">
        <v>78</v>
      </c>
      <c r="QS50" s="55" t="s">
        <v>79</v>
      </c>
      <c r="QT50" s="120" t="s">
        <v>80</v>
      </c>
      <c r="QU50" s="119" t="s">
        <v>78</v>
      </c>
      <c r="QV50" s="55" t="s">
        <v>79</v>
      </c>
      <c r="QW50" s="120" t="s">
        <v>80</v>
      </c>
      <c r="QX50" s="119" t="s">
        <v>78</v>
      </c>
      <c r="QY50" s="55" t="s">
        <v>79</v>
      </c>
      <c r="QZ50" s="120" t="s">
        <v>80</v>
      </c>
      <c r="RA50" s="119" t="s">
        <v>78</v>
      </c>
      <c r="RB50" s="55" t="s">
        <v>79</v>
      </c>
      <c r="RC50" s="258" t="s">
        <v>80</v>
      </c>
      <c r="RD50" s="119" t="s">
        <v>78</v>
      </c>
      <c r="RE50" s="55" t="s">
        <v>79</v>
      </c>
      <c r="RF50" s="120" t="s">
        <v>80</v>
      </c>
      <c r="RG50" s="119" t="s">
        <v>78</v>
      </c>
      <c r="RH50" s="55" t="s">
        <v>79</v>
      </c>
      <c r="RI50" s="120" t="s">
        <v>80</v>
      </c>
      <c r="RJ50" s="119" t="s">
        <v>78</v>
      </c>
      <c r="RK50" s="55" t="s">
        <v>79</v>
      </c>
      <c r="RL50" s="120" t="s">
        <v>80</v>
      </c>
      <c r="RM50" s="119" t="s">
        <v>78</v>
      </c>
      <c r="RN50" s="55" t="s">
        <v>79</v>
      </c>
      <c r="RO50" s="120" t="s">
        <v>80</v>
      </c>
      <c r="RP50" s="259" t="s">
        <v>78</v>
      </c>
      <c r="RQ50" s="55" t="s">
        <v>79</v>
      </c>
      <c r="RR50" s="55" t="s">
        <v>80</v>
      </c>
      <c r="RS50" s="55" t="s">
        <v>78</v>
      </c>
      <c r="RT50" s="55" t="s">
        <v>79</v>
      </c>
      <c r="RU50" s="55" t="s">
        <v>80</v>
      </c>
    </row>
    <row r="51" spans="1:489" ht="16.5" thickBot="1" x14ac:dyDescent="0.3">
      <c r="A51" s="54" t="s">
        <v>81</v>
      </c>
      <c r="B51" s="54" t="s">
        <v>82</v>
      </c>
      <c r="C51" s="91" t="s">
        <v>83</v>
      </c>
      <c r="D51" s="121" t="s">
        <v>81</v>
      </c>
      <c r="E51" s="54" t="s">
        <v>82</v>
      </c>
      <c r="F51" s="122" t="s">
        <v>83</v>
      </c>
      <c r="G51" s="121" t="s">
        <v>81</v>
      </c>
      <c r="H51" s="54" t="s">
        <v>82</v>
      </c>
      <c r="I51" s="122" t="s">
        <v>83</v>
      </c>
      <c r="J51" s="121" t="s">
        <v>81</v>
      </c>
      <c r="K51" s="54" t="s">
        <v>82</v>
      </c>
      <c r="L51" s="122" t="s">
        <v>83</v>
      </c>
      <c r="M51" s="121" t="s">
        <v>81</v>
      </c>
      <c r="N51" s="54" t="s">
        <v>82</v>
      </c>
      <c r="O51" s="122" t="s">
        <v>83</v>
      </c>
      <c r="P51" s="121" t="s">
        <v>81</v>
      </c>
      <c r="Q51" s="54" t="s">
        <v>82</v>
      </c>
      <c r="R51" s="122" t="s">
        <v>83</v>
      </c>
      <c r="S51" s="121" t="s">
        <v>81</v>
      </c>
      <c r="T51" s="54" t="s">
        <v>82</v>
      </c>
      <c r="U51" s="122" t="s">
        <v>83</v>
      </c>
      <c r="V51" s="121" t="s">
        <v>81</v>
      </c>
      <c r="W51" s="54" t="s">
        <v>82</v>
      </c>
      <c r="X51" s="122" t="s">
        <v>83</v>
      </c>
      <c r="Y51" s="121" t="s">
        <v>81</v>
      </c>
      <c r="Z51" s="54" t="s">
        <v>82</v>
      </c>
      <c r="AA51" s="122" t="s">
        <v>83</v>
      </c>
      <c r="AB51" s="121" t="s">
        <v>81</v>
      </c>
      <c r="AC51" s="54" t="s">
        <v>82</v>
      </c>
      <c r="AD51" s="122" t="s">
        <v>83</v>
      </c>
      <c r="AE51" s="121" t="s">
        <v>81</v>
      </c>
      <c r="AF51" s="54" t="s">
        <v>82</v>
      </c>
      <c r="AG51" s="122" t="s">
        <v>83</v>
      </c>
      <c r="AH51" s="121" t="s">
        <v>81</v>
      </c>
      <c r="AI51" s="54" t="s">
        <v>82</v>
      </c>
      <c r="AJ51" s="122" t="s">
        <v>83</v>
      </c>
      <c r="AK51" s="121" t="s">
        <v>81</v>
      </c>
      <c r="AL51" s="54" t="s">
        <v>82</v>
      </c>
      <c r="AM51" s="122" t="s">
        <v>83</v>
      </c>
      <c r="AN51" s="121" t="s">
        <v>81</v>
      </c>
      <c r="AO51" s="54" t="s">
        <v>82</v>
      </c>
      <c r="AP51" s="122" t="s">
        <v>83</v>
      </c>
      <c r="AQ51" s="121" t="s">
        <v>81</v>
      </c>
      <c r="AR51" s="54" t="s">
        <v>82</v>
      </c>
      <c r="AS51" s="122" t="s">
        <v>83</v>
      </c>
      <c r="AT51" s="121" t="s">
        <v>81</v>
      </c>
      <c r="AU51" s="54" t="s">
        <v>82</v>
      </c>
      <c r="AV51" s="122" t="s">
        <v>83</v>
      </c>
      <c r="AW51" s="121" t="s">
        <v>81</v>
      </c>
      <c r="AX51" s="54" t="s">
        <v>82</v>
      </c>
      <c r="AY51" s="122" t="s">
        <v>83</v>
      </c>
      <c r="AZ51" s="121" t="s">
        <v>81</v>
      </c>
      <c r="BA51" s="54" t="s">
        <v>82</v>
      </c>
      <c r="BB51" s="122" t="s">
        <v>83</v>
      </c>
      <c r="BC51" s="121" t="s">
        <v>81</v>
      </c>
      <c r="BD51" s="54" t="s">
        <v>82</v>
      </c>
      <c r="BE51" s="122" t="s">
        <v>83</v>
      </c>
      <c r="BF51" s="121" t="s">
        <v>81</v>
      </c>
      <c r="BG51" s="54" t="s">
        <v>82</v>
      </c>
      <c r="BH51" s="122" t="s">
        <v>83</v>
      </c>
      <c r="BI51" s="121" t="s">
        <v>81</v>
      </c>
      <c r="BJ51" s="54" t="s">
        <v>82</v>
      </c>
      <c r="BK51" s="122" t="s">
        <v>83</v>
      </c>
      <c r="BL51" s="121" t="s">
        <v>81</v>
      </c>
      <c r="BM51" s="54" t="s">
        <v>82</v>
      </c>
      <c r="BN51" s="122" t="s">
        <v>83</v>
      </c>
      <c r="BO51" s="98" t="s">
        <v>81</v>
      </c>
      <c r="BP51" s="54" t="s">
        <v>82</v>
      </c>
      <c r="BQ51" s="54" t="s">
        <v>83</v>
      </c>
      <c r="BR51" s="287" t="s">
        <v>62</v>
      </c>
      <c r="BS51" s="121" t="s">
        <v>81</v>
      </c>
      <c r="BT51" s="54" t="s">
        <v>82</v>
      </c>
      <c r="BU51" s="122" t="s">
        <v>83</v>
      </c>
      <c r="BV51" s="121" t="s">
        <v>81</v>
      </c>
      <c r="BW51" s="54" t="s">
        <v>82</v>
      </c>
      <c r="BX51" s="122" t="s">
        <v>83</v>
      </c>
      <c r="BY51" s="121" t="s">
        <v>81</v>
      </c>
      <c r="BZ51" s="54" t="s">
        <v>82</v>
      </c>
      <c r="CA51" s="122" t="s">
        <v>83</v>
      </c>
      <c r="CB51" s="121" t="s">
        <v>81</v>
      </c>
      <c r="CC51" s="54" t="s">
        <v>82</v>
      </c>
      <c r="CD51" s="122" t="s">
        <v>83</v>
      </c>
      <c r="CE51" s="121" t="s">
        <v>81</v>
      </c>
      <c r="CF51" s="54" t="s">
        <v>82</v>
      </c>
      <c r="CG51" s="122" t="s">
        <v>83</v>
      </c>
      <c r="CH51" s="121" t="s">
        <v>81</v>
      </c>
      <c r="CI51" s="54" t="s">
        <v>82</v>
      </c>
      <c r="CJ51" s="122" t="s">
        <v>83</v>
      </c>
      <c r="CK51" s="121" t="s">
        <v>81</v>
      </c>
      <c r="CL51" s="54" t="s">
        <v>82</v>
      </c>
      <c r="CM51" s="122" t="s">
        <v>83</v>
      </c>
      <c r="CN51" s="121" t="s">
        <v>81</v>
      </c>
      <c r="CO51" s="54" t="s">
        <v>82</v>
      </c>
      <c r="CP51" s="122" t="s">
        <v>83</v>
      </c>
      <c r="CQ51" s="121" t="s">
        <v>81</v>
      </c>
      <c r="CR51" s="54" t="s">
        <v>82</v>
      </c>
      <c r="CS51" s="122" t="s">
        <v>83</v>
      </c>
      <c r="CT51" s="121" t="s">
        <v>81</v>
      </c>
      <c r="CU51" s="54" t="s">
        <v>82</v>
      </c>
      <c r="CV51" s="122" t="s">
        <v>83</v>
      </c>
      <c r="CW51" s="121" t="s">
        <v>81</v>
      </c>
      <c r="CX51" s="54" t="s">
        <v>82</v>
      </c>
      <c r="CY51" s="122" t="s">
        <v>83</v>
      </c>
      <c r="CZ51" s="121" t="s">
        <v>81</v>
      </c>
      <c r="DA51" s="54" t="s">
        <v>82</v>
      </c>
      <c r="DB51" s="122" t="s">
        <v>83</v>
      </c>
      <c r="DC51" s="121" t="s">
        <v>81</v>
      </c>
      <c r="DD51" s="54" t="s">
        <v>82</v>
      </c>
      <c r="DE51" s="122" t="s">
        <v>83</v>
      </c>
      <c r="DF51" s="121" t="s">
        <v>81</v>
      </c>
      <c r="DG51" s="54" t="s">
        <v>82</v>
      </c>
      <c r="DH51" s="122" t="s">
        <v>83</v>
      </c>
      <c r="DI51" s="121" t="s">
        <v>81</v>
      </c>
      <c r="DJ51" s="54" t="s">
        <v>82</v>
      </c>
      <c r="DK51" s="122" t="s">
        <v>83</v>
      </c>
      <c r="DL51" s="98" t="s">
        <v>81</v>
      </c>
      <c r="DM51" s="54" t="s">
        <v>82</v>
      </c>
      <c r="DN51" s="91" t="s">
        <v>83</v>
      </c>
      <c r="DO51" s="121" t="s">
        <v>81</v>
      </c>
      <c r="DP51" s="54" t="s">
        <v>82</v>
      </c>
      <c r="DQ51" s="122" t="s">
        <v>83</v>
      </c>
      <c r="DR51" s="121" t="s">
        <v>81</v>
      </c>
      <c r="DS51" s="54" t="s">
        <v>82</v>
      </c>
      <c r="DT51" s="122" t="s">
        <v>83</v>
      </c>
      <c r="DU51" s="121" t="s">
        <v>81</v>
      </c>
      <c r="DV51" s="54" t="s">
        <v>82</v>
      </c>
      <c r="DW51" s="122" t="s">
        <v>83</v>
      </c>
      <c r="DX51" s="98" t="s">
        <v>81</v>
      </c>
      <c r="DY51" s="54" t="s">
        <v>82</v>
      </c>
      <c r="DZ51" s="54" t="s">
        <v>83</v>
      </c>
      <c r="EA51" s="54" t="s">
        <v>81</v>
      </c>
      <c r="EB51" s="54" t="s">
        <v>82</v>
      </c>
      <c r="EC51" s="54" t="s">
        <v>83</v>
      </c>
      <c r="ED51" s="54" t="s">
        <v>81</v>
      </c>
      <c r="EE51" s="54" t="s">
        <v>82</v>
      </c>
      <c r="EF51" s="54" t="s">
        <v>83</v>
      </c>
      <c r="EG51" s="54" t="s">
        <v>81</v>
      </c>
      <c r="EH51" s="54" t="s">
        <v>82</v>
      </c>
      <c r="EI51" s="54" t="s">
        <v>83</v>
      </c>
      <c r="EK51" s="121" t="s">
        <v>81</v>
      </c>
      <c r="EL51" s="54" t="s">
        <v>82</v>
      </c>
      <c r="EM51" s="122" t="s">
        <v>83</v>
      </c>
      <c r="EN51" s="121" t="s">
        <v>81</v>
      </c>
      <c r="EO51" s="54" t="s">
        <v>82</v>
      </c>
      <c r="EP51" s="122" t="s">
        <v>83</v>
      </c>
      <c r="EQ51" s="121" t="s">
        <v>81</v>
      </c>
      <c r="ER51" s="54" t="s">
        <v>82</v>
      </c>
      <c r="ES51" s="122" t="s">
        <v>83</v>
      </c>
      <c r="ET51" s="121" t="s">
        <v>81</v>
      </c>
      <c r="EU51" s="54" t="s">
        <v>82</v>
      </c>
      <c r="EV51" s="122" t="s">
        <v>83</v>
      </c>
      <c r="EW51" s="121" t="s">
        <v>81</v>
      </c>
      <c r="EX51" s="54" t="s">
        <v>82</v>
      </c>
      <c r="EY51" s="122" t="s">
        <v>83</v>
      </c>
      <c r="EZ51" s="121" t="s">
        <v>81</v>
      </c>
      <c r="FA51" s="54" t="s">
        <v>82</v>
      </c>
      <c r="FB51" s="122" t="s">
        <v>83</v>
      </c>
      <c r="FC51" s="384" t="s">
        <v>81</v>
      </c>
      <c r="FD51" s="352" t="s">
        <v>82</v>
      </c>
      <c r="FE51" s="385" t="s">
        <v>83</v>
      </c>
      <c r="FF51" s="121" t="s">
        <v>81</v>
      </c>
      <c r="FG51" s="54" t="s">
        <v>82</v>
      </c>
      <c r="FH51" s="122" t="s">
        <v>83</v>
      </c>
      <c r="FI51" s="121" t="s">
        <v>81</v>
      </c>
      <c r="FJ51" s="54" t="s">
        <v>82</v>
      </c>
      <c r="FK51" s="122" t="s">
        <v>83</v>
      </c>
      <c r="FL51" s="121" t="s">
        <v>81</v>
      </c>
      <c r="FM51" s="54" t="s">
        <v>82</v>
      </c>
      <c r="FN51" s="122" t="s">
        <v>83</v>
      </c>
      <c r="FO51" s="121" t="s">
        <v>81</v>
      </c>
      <c r="FP51" s="54" t="s">
        <v>82</v>
      </c>
      <c r="FQ51" s="122" t="s">
        <v>83</v>
      </c>
      <c r="FR51" s="121" t="s">
        <v>81</v>
      </c>
      <c r="FS51" s="54" t="s">
        <v>82</v>
      </c>
      <c r="FT51" s="122" t="s">
        <v>83</v>
      </c>
      <c r="FU51" s="121" t="s">
        <v>81</v>
      </c>
      <c r="FV51" s="54" t="s">
        <v>82</v>
      </c>
      <c r="FW51" s="122" t="s">
        <v>83</v>
      </c>
      <c r="FX51" s="121" t="s">
        <v>81</v>
      </c>
      <c r="FY51" s="54" t="s">
        <v>82</v>
      </c>
      <c r="FZ51" s="122" t="s">
        <v>83</v>
      </c>
      <c r="GA51" s="121" t="s">
        <v>81</v>
      </c>
      <c r="GB51" s="54" t="s">
        <v>82</v>
      </c>
      <c r="GC51" s="122" t="s">
        <v>83</v>
      </c>
      <c r="GD51" s="121" t="s">
        <v>81</v>
      </c>
      <c r="GE51" s="54" t="s">
        <v>82</v>
      </c>
      <c r="GF51" s="122" t="s">
        <v>83</v>
      </c>
      <c r="GG51" s="121" t="s">
        <v>81</v>
      </c>
      <c r="GH51" s="54" t="s">
        <v>82</v>
      </c>
      <c r="GI51" s="122" t="s">
        <v>83</v>
      </c>
      <c r="GJ51" s="121" t="s">
        <v>81</v>
      </c>
      <c r="GK51" s="54" t="s">
        <v>82</v>
      </c>
      <c r="GL51" s="122" t="s">
        <v>83</v>
      </c>
      <c r="GM51" s="121" t="s">
        <v>81</v>
      </c>
      <c r="GN51" s="54" t="s">
        <v>82</v>
      </c>
      <c r="GO51" s="122" t="s">
        <v>83</v>
      </c>
      <c r="GP51" s="121" t="s">
        <v>81</v>
      </c>
      <c r="GQ51" s="54" t="s">
        <v>82</v>
      </c>
      <c r="GR51" s="122" t="s">
        <v>83</v>
      </c>
      <c r="GS51" s="98" t="s">
        <v>81</v>
      </c>
      <c r="GT51" s="54" t="s">
        <v>82</v>
      </c>
      <c r="GU51" s="54" t="s">
        <v>83</v>
      </c>
      <c r="GV51" s="54" t="s">
        <v>81</v>
      </c>
      <c r="GW51" s="54" t="s">
        <v>82</v>
      </c>
      <c r="GX51" s="54" t="s">
        <v>83</v>
      </c>
      <c r="GY51" s="54" t="s">
        <v>81</v>
      </c>
      <c r="GZ51" s="54" t="s">
        <v>82</v>
      </c>
      <c r="HA51" s="54" t="s">
        <v>83</v>
      </c>
      <c r="HC51" s="121" t="s">
        <v>81</v>
      </c>
      <c r="HD51" s="54" t="s">
        <v>82</v>
      </c>
      <c r="HE51" s="122" t="s">
        <v>83</v>
      </c>
      <c r="HF51" s="121" t="s">
        <v>81</v>
      </c>
      <c r="HG51" s="54" t="s">
        <v>82</v>
      </c>
      <c r="HH51" s="122" t="s">
        <v>83</v>
      </c>
      <c r="HI51" s="121" t="s">
        <v>81</v>
      </c>
      <c r="HJ51" s="54" t="s">
        <v>82</v>
      </c>
      <c r="HK51" s="122" t="s">
        <v>83</v>
      </c>
      <c r="HL51" s="121" t="s">
        <v>81</v>
      </c>
      <c r="HM51" s="54" t="s">
        <v>82</v>
      </c>
      <c r="HN51" s="122" t="s">
        <v>83</v>
      </c>
      <c r="HO51" s="121" t="s">
        <v>81</v>
      </c>
      <c r="HP51" s="54" t="s">
        <v>82</v>
      </c>
      <c r="HQ51" s="122" t="s">
        <v>83</v>
      </c>
      <c r="HR51" s="121" t="s">
        <v>81</v>
      </c>
      <c r="HS51" s="54" t="s">
        <v>82</v>
      </c>
      <c r="HT51" s="122" t="s">
        <v>83</v>
      </c>
      <c r="HU51" s="121" t="s">
        <v>81</v>
      </c>
      <c r="HV51" s="54" t="s">
        <v>82</v>
      </c>
      <c r="HW51" s="122" t="s">
        <v>83</v>
      </c>
      <c r="HX51" s="121" t="s">
        <v>81</v>
      </c>
      <c r="HY51" s="54" t="s">
        <v>82</v>
      </c>
      <c r="HZ51" s="122" t="s">
        <v>83</v>
      </c>
      <c r="IA51" s="121" t="s">
        <v>81</v>
      </c>
      <c r="IB51" s="54" t="s">
        <v>82</v>
      </c>
      <c r="IC51" s="122" t="s">
        <v>83</v>
      </c>
      <c r="ID51" s="121" t="s">
        <v>81</v>
      </c>
      <c r="IE51" s="54" t="s">
        <v>82</v>
      </c>
      <c r="IF51" s="122" t="s">
        <v>83</v>
      </c>
      <c r="IG51" s="121" t="s">
        <v>81</v>
      </c>
      <c r="IH51" s="54" t="s">
        <v>82</v>
      </c>
      <c r="II51" s="122" t="s">
        <v>83</v>
      </c>
      <c r="IJ51" s="121" t="s">
        <v>81</v>
      </c>
      <c r="IK51" s="54" t="s">
        <v>82</v>
      </c>
      <c r="IL51" s="122" t="s">
        <v>83</v>
      </c>
      <c r="IM51" s="121" t="s">
        <v>81</v>
      </c>
      <c r="IN51" s="54" t="s">
        <v>82</v>
      </c>
      <c r="IO51" s="122" t="s">
        <v>83</v>
      </c>
      <c r="IP51" s="121" t="s">
        <v>81</v>
      </c>
      <c r="IQ51" s="54" t="s">
        <v>82</v>
      </c>
      <c r="IR51" s="122" t="s">
        <v>83</v>
      </c>
      <c r="IS51" s="121" t="s">
        <v>81</v>
      </c>
      <c r="IT51" s="54" t="s">
        <v>82</v>
      </c>
      <c r="IU51" s="122" t="s">
        <v>83</v>
      </c>
      <c r="IV51" s="121" t="s">
        <v>81</v>
      </c>
      <c r="IW51" s="54" t="s">
        <v>82</v>
      </c>
      <c r="IX51" s="122" t="s">
        <v>83</v>
      </c>
      <c r="IY51" s="121" t="s">
        <v>81</v>
      </c>
      <c r="IZ51" s="54" t="s">
        <v>82</v>
      </c>
      <c r="JA51" s="91" t="s">
        <v>83</v>
      </c>
      <c r="JB51" s="121" t="s">
        <v>81</v>
      </c>
      <c r="JC51" s="54" t="s">
        <v>82</v>
      </c>
      <c r="JD51" s="122" t="s">
        <v>83</v>
      </c>
      <c r="JE51" s="121" t="s">
        <v>81</v>
      </c>
      <c r="JF51" s="54" t="s">
        <v>82</v>
      </c>
      <c r="JG51" s="122" t="s">
        <v>83</v>
      </c>
      <c r="JH51" s="121" t="s">
        <v>81</v>
      </c>
      <c r="JI51" s="54" t="s">
        <v>82</v>
      </c>
      <c r="JJ51" s="122" t="s">
        <v>83</v>
      </c>
      <c r="JK51" s="121" t="s">
        <v>81</v>
      </c>
      <c r="JL51" s="54" t="s">
        <v>82</v>
      </c>
      <c r="JM51" s="122" t="s">
        <v>83</v>
      </c>
      <c r="JN51" s="98" t="s">
        <v>81</v>
      </c>
      <c r="JO51" s="54" t="s">
        <v>82</v>
      </c>
      <c r="JP51" s="54" t="s">
        <v>83</v>
      </c>
      <c r="JQ51" s="54" t="s">
        <v>81</v>
      </c>
      <c r="JR51" s="54" t="s">
        <v>82</v>
      </c>
      <c r="JS51" s="54" t="s">
        <v>83</v>
      </c>
      <c r="JU51" s="121" t="s">
        <v>81</v>
      </c>
      <c r="JV51" s="54" t="s">
        <v>82</v>
      </c>
      <c r="JW51" s="122" t="s">
        <v>83</v>
      </c>
      <c r="JX51" s="121" t="s">
        <v>81</v>
      </c>
      <c r="JY51" s="54" t="s">
        <v>82</v>
      </c>
      <c r="JZ51" s="122" t="s">
        <v>83</v>
      </c>
      <c r="KA51" s="121" t="s">
        <v>81</v>
      </c>
      <c r="KB51" s="54" t="s">
        <v>82</v>
      </c>
      <c r="KC51" s="122" t="s">
        <v>83</v>
      </c>
      <c r="KD51" s="121" t="s">
        <v>81</v>
      </c>
      <c r="KE51" s="54" t="s">
        <v>82</v>
      </c>
      <c r="KF51" s="122" t="s">
        <v>83</v>
      </c>
      <c r="KG51" s="121" t="s">
        <v>81</v>
      </c>
      <c r="KH51" s="54" t="s">
        <v>82</v>
      </c>
      <c r="KI51" s="122" t="s">
        <v>83</v>
      </c>
      <c r="KJ51" s="121" t="s">
        <v>81</v>
      </c>
      <c r="KK51" s="54" t="s">
        <v>82</v>
      </c>
      <c r="KL51" s="122" t="s">
        <v>83</v>
      </c>
      <c r="KM51" s="121" t="s">
        <v>81</v>
      </c>
      <c r="KN51" s="54" t="s">
        <v>82</v>
      </c>
      <c r="KO51" s="122" t="s">
        <v>83</v>
      </c>
      <c r="KP51" s="121" t="s">
        <v>81</v>
      </c>
      <c r="KQ51" s="54" t="s">
        <v>82</v>
      </c>
      <c r="KR51" s="122" t="s">
        <v>83</v>
      </c>
      <c r="KS51" s="121" t="s">
        <v>81</v>
      </c>
      <c r="KT51" s="54" t="s">
        <v>82</v>
      </c>
      <c r="KU51" s="122" t="s">
        <v>83</v>
      </c>
      <c r="KV51" s="121" t="s">
        <v>81</v>
      </c>
      <c r="KW51" s="54" t="s">
        <v>82</v>
      </c>
      <c r="KX51" s="122" t="s">
        <v>83</v>
      </c>
      <c r="KY51" s="121" t="s">
        <v>81</v>
      </c>
      <c r="KZ51" s="54" t="s">
        <v>82</v>
      </c>
      <c r="LA51" s="122" t="s">
        <v>83</v>
      </c>
      <c r="LB51" s="121" t="s">
        <v>81</v>
      </c>
      <c r="LC51" s="54" t="s">
        <v>82</v>
      </c>
      <c r="LD51" s="122" t="s">
        <v>83</v>
      </c>
      <c r="LE51" s="121" t="s">
        <v>81</v>
      </c>
      <c r="LF51" s="54" t="s">
        <v>82</v>
      </c>
      <c r="LG51" s="122" t="s">
        <v>83</v>
      </c>
      <c r="LH51" s="121" t="s">
        <v>81</v>
      </c>
      <c r="LI51" s="54" t="s">
        <v>82</v>
      </c>
      <c r="LJ51" s="122" t="s">
        <v>83</v>
      </c>
      <c r="LK51" s="121" t="s">
        <v>81</v>
      </c>
      <c r="LL51" s="54" t="s">
        <v>82</v>
      </c>
      <c r="LM51" s="122" t="s">
        <v>83</v>
      </c>
      <c r="LN51" s="121" t="s">
        <v>81</v>
      </c>
      <c r="LO51" s="54" t="s">
        <v>82</v>
      </c>
      <c r="LP51" s="122" t="s">
        <v>83</v>
      </c>
      <c r="LQ51" s="121" t="s">
        <v>81</v>
      </c>
      <c r="LR51" s="54" t="s">
        <v>82</v>
      </c>
      <c r="LS51" s="122" t="s">
        <v>83</v>
      </c>
      <c r="LT51" s="121" t="s">
        <v>81</v>
      </c>
      <c r="LU51" s="54" t="s">
        <v>82</v>
      </c>
      <c r="LV51" s="122" t="s">
        <v>83</v>
      </c>
      <c r="LW51" s="121" t="s">
        <v>81</v>
      </c>
      <c r="LX51" s="54" t="s">
        <v>82</v>
      </c>
      <c r="LY51" s="122" t="s">
        <v>83</v>
      </c>
      <c r="LZ51" s="121" t="s">
        <v>81</v>
      </c>
      <c r="MA51" s="54" t="s">
        <v>82</v>
      </c>
      <c r="MB51" s="122" t="s">
        <v>83</v>
      </c>
      <c r="MC51" s="121" t="s">
        <v>81</v>
      </c>
      <c r="MD51" s="54" t="s">
        <v>82</v>
      </c>
      <c r="ME51" s="122" t="s">
        <v>83</v>
      </c>
      <c r="MF51" s="121" t="s">
        <v>81</v>
      </c>
      <c r="MG51" s="54" t="s">
        <v>82</v>
      </c>
      <c r="MH51" s="122" t="s">
        <v>83</v>
      </c>
      <c r="MI51" s="98" t="s">
        <v>81</v>
      </c>
      <c r="MJ51" s="54" t="s">
        <v>82</v>
      </c>
      <c r="MK51" s="54" t="s">
        <v>83</v>
      </c>
      <c r="MM51" s="121" t="s">
        <v>81</v>
      </c>
      <c r="MN51" s="54" t="s">
        <v>82</v>
      </c>
      <c r="MO51" s="122" t="s">
        <v>83</v>
      </c>
      <c r="MP51" s="121" t="s">
        <v>81</v>
      </c>
      <c r="MQ51" s="54" t="s">
        <v>82</v>
      </c>
      <c r="MR51" s="122" t="s">
        <v>83</v>
      </c>
      <c r="MS51" s="121" t="s">
        <v>81</v>
      </c>
      <c r="MT51" s="54" t="s">
        <v>82</v>
      </c>
      <c r="MU51" s="122" t="s">
        <v>83</v>
      </c>
      <c r="MV51" s="121" t="s">
        <v>81</v>
      </c>
      <c r="MW51" s="54" t="s">
        <v>82</v>
      </c>
      <c r="MX51" s="122" t="s">
        <v>83</v>
      </c>
      <c r="MY51" s="121" t="s">
        <v>81</v>
      </c>
      <c r="MZ51" s="54" t="s">
        <v>82</v>
      </c>
      <c r="NA51" s="122" t="s">
        <v>83</v>
      </c>
      <c r="NB51" s="121" t="s">
        <v>81</v>
      </c>
      <c r="NC51" s="54" t="s">
        <v>82</v>
      </c>
      <c r="ND51" s="122" t="s">
        <v>83</v>
      </c>
      <c r="NE51" s="121" t="s">
        <v>81</v>
      </c>
      <c r="NF51" s="54" t="s">
        <v>82</v>
      </c>
      <c r="NG51" s="122" t="s">
        <v>83</v>
      </c>
      <c r="NH51" s="121" t="s">
        <v>81</v>
      </c>
      <c r="NI51" s="54" t="s">
        <v>82</v>
      </c>
      <c r="NJ51" s="122" t="s">
        <v>83</v>
      </c>
      <c r="NK51" s="98" t="s">
        <v>81</v>
      </c>
      <c r="NL51" s="54" t="s">
        <v>82</v>
      </c>
      <c r="NM51" s="91" t="s">
        <v>83</v>
      </c>
      <c r="NN51" s="121" t="s">
        <v>81</v>
      </c>
      <c r="NO51" s="54" t="s">
        <v>82</v>
      </c>
      <c r="NP51" s="122" t="s">
        <v>83</v>
      </c>
      <c r="NQ51" s="121" t="s">
        <v>81</v>
      </c>
      <c r="NR51" s="54" t="s">
        <v>82</v>
      </c>
      <c r="NS51" s="122" t="s">
        <v>83</v>
      </c>
      <c r="NT51" s="121" t="s">
        <v>81</v>
      </c>
      <c r="NU51" s="54" t="s">
        <v>82</v>
      </c>
      <c r="NV51" s="122" t="s">
        <v>83</v>
      </c>
      <c r="NW51" s="121" t="s">
        <v>81</v>
      </c>
      <c r="NX51" s="54" t="s">
        <v>82</v>
      </c>
      <c r="NY51" s="122" t="s">
        <v>83</v>
      </c>
      <c r="NZ51" s="121" t="s">
        <v>81</v>
      </c>
      <c r="OA51" s="54" t="s">
        <v>82</v>
      </c>
      <c r="OB51" s="122" t="s">
        <v>83</v>
      </c>
      <c r="OC51" s="121" t="s">
        <v>81</v>
      </c>
      <c r="OD51" s="54" t="s">
        <v>82</v>
      </c>
      <c r="OE51" s="122" t="s">
        <v>83</v>
      </c>
      <c r="OF51" s="121" t="s">
        <v>81</v>
      </c>
      <c r="OG51" s="54" t="s">
        <v>82</v>
      </c>
      <c r="OH51" s="122" t="s">
        <v>83</v>
      </c>
      <c r="OI51" s="121" t="s">
        <v>81</v>
      </c>
      <c r="OJ51" s="54" t="s">
        <v>82</v>
      </c>
      <c r="OK51" s="122" t="s">
        <v>83</v>
      </c>
      <c r="OL51" s="121" t="s">
        <v>81</v>
      </c>
      <c r="OM51" s="54" t="s">
        <v>82</v>
      </c>
      <c r="ON51" s="122" t="s">
        <v>83</v>
      </c>
      <c r="OO51" s="121" t="s">
        <v>81</v>
      </c>
      <c r="OP51" s="54" t="s">
        <v>82</v>
      </c>
      <c r="OQ51" s="122" t="s">
        <v>83</v>
      </c>
      <c r="OR51" s="98" t="s">
        <v>81</v>
      </c>
      <c r="OS51" s="54" t="s">
        <v>82</v>
      </c>
      <c r="OT51" s="122" t="s">
        <v>83</v>
      </c>
      <c r="OU51" s="121" t="s">
        <v>81</v>
      </c>
      <c r="OV51" s="54" t="s">
        <v>82</v>
      </c>
      <c r="OW51" s="122" t="s">
        <v>83</v>
      </c>
      <c r="OX51" s="98" t="s">
        <v>81</v>
      </c>
      <c r="OY51" s="54" t="s">
        <v>82</v>
      </c>
      <c r="OZ51" s="54" t="s">
        <v>83</v>
      </c>
      <c r="PA51" s="54" t="s">
        <v>81</v>
      </c>
      <c r="PB51" s="54" t="s">
        <v>82</v>
      </c>
      <c r="PC51" s="54" t="s">
        <v>83</v>
      </c>
      <c r="PE51" s="121" t="s">
        <v>81</v>
      </c>
      <c r="PF51" s="54" t="s">
        <v>82</v>
      </c>
      <c r="PG51" s="122" t="s">
        <v>83</v>
      </c>
      <c r="PH51" s="121" t="s">
        <v>81</v>
      </c>
      <c r="PI51" s="54" t="s">
        <v>82</v>
      </c>
      <c r="PJ51" s="122" t="s">
        <v>83</v>
      </c>
      <c r="PK51" s="98" t="s">
        <v>81</v>
      </c>
      <c r="PL51" s="54" t="s">
        <v>82</v>
      </c>
      <c r="PM51" s="91" t="s">
        <v>83</v>
      </c>
      <c r="PN51" s="121" t="s">
        <v>81</v>
      </c>
      <c r="PO51" s="54" t="s">
        <v>82</v>
      </c>
      <c r="PP51" s="122" t="s">
        <v>83</v>
      </c>
      <c r="PQ51" s="121" t="s">
        <v>81</v>
      </c>
      <c r="PR51" s="54" t="s">
        <v>82</v>
      </c>
      <c r="PS51" s="122" t="s">
        <v>83</v>
      </c>
      <c r="PT51" s="98" t="s">
        <v>81</v>
      </c>
      <c r="PU51" s="54" t="s">
        <v>82</v>
      </c>
      <c r="PV51" s="122" t="s">
        <v>83</v>
      </c>
      <c r="PW51" s="121" t="s">
        <v>81</v>
      </c>
      <c r="PX51" s="54" t="s">
        <v>82</v>
      </c>
      <c r="PY51" s="122" t="s">
        <v>83</v>
      </c>
      <c r="PZ51" s="121" t="s">
        <v>81</v>
      </c>
      <c r="QA51" s="54" t="s">
        <v>82</v>
      </c>
      <c r="QB51" s="122" t="s">
        <v>83</v>
      </c>
      <c r="QC51" s="121" t="s">
        <v>81</v>
      </c>
      <c r="QD51" s="54" t="s">
        <v>82</v>
      </c>
      <c r="QE51" s="122" t="s">
        <v>83</v>
      </c>
      <c r="QF51" s="121" t="s">
        <v>81</v>
      </c>
      <c r="QG51" s="54" t="s">
        <v>82</v>
      </c>
      <c r="QH51" s="122" t="s">
        <v>83</v>
      </c>
      <c r="QI51" s="121" t="s">
        <v>81</v>
      </c>
      <c r="QJ51" s="54" t="s">
        <v>82</v>
      </c>
      <c r="QK51" s="122" t="s">
        <v>83</v>
      </c>
      <c r="QL51" s="121" t="s">
        <v>81</v>
      </c>
      <c r="QM51" s="54" t="s">
        <v>82</v>
      </c>
      <c r="QN51" s="122" t="s">
        <v>83</v>
      </c>
      <c r="QO51" s="121" t="s">
        <v>81</v>
      </c>
      <c r="QP51" s="54" t="s">
        <v>82</v>
      </c>
      <c r="QQ51" s="122" t="s">
        <v>83</v>
      </c>
      <c r="QR51" s="121" t="s">
        <v>81</v>
      </c>
      <c r="QS51" s="54" t="s">
        <v>82</v>
      </c>
      <c r="QT51" s="122" t="s">
        <v>83</v>
      </c>
      <c r="QU51" s="121" t="s">
        <v>81</v>
      </c>
      <c r="QV51" s="54" t="s">
        <v>82</v>
      </c>
      <c r="QW51" s="122" t="s">
        <v>83</v>
      </c>
      <c r="QX51" s="121" t="s">
        <v>81</v>
      </c>
      <c r="QY51" s="54" t="s">
        <v>82</v>
      </c>
      <c r="QZ51" s="122" t="s">
        <v>83</v>
      </c>
      <c r="RA51" s="121" t="s">
        <v>81</v>
      </c>
      <c r="RB51" s="54" t="s">
        <v>82</v>
      </c>
      <c r="RC51" s="91" t="s">
        <v>83</v>
      </c>
      <c r="RD51" s="121" t="s">
        <v>81</v>
      </c>
      <c r="RE51" s="54" t="s">
        <v>82</v>
      </c>
      <c r="RF51" s="122" t="s">
        <v>83</v>
      </c>
      <c r="RG51" s="121" t="s">
        <v>81</v>
      </c>
      <c r="RH51" s="54" t="s">
        <v>82</v>
      </c>
      <c r="RI51" s="122" t="s">
        <v>83</v>
      </c>
      <c r="RJ51" s="121" t="s">
        <v>81</v>
      </c>
      <c r="RK51" s="54" t="s">
        <v>82</v>
      </c>
      <c r="RL51" s="122" t="s">
        <v>83</v>
      </c>
      <c r="RM51" s="121" t="s">
        <v>81</v>
      </c>
      <c r="RN51" s="54" t="s">
        <v>82</v>
      </c>
      <c r="RO51" s="122" t="s">
        <v>83</v>
      </c>
      <c r="RP51" s="98" t="s">
        <v>81</v>
      </c>
      <c r="RQ51" s="54" t="s">
        <v>82</v>
      </c>
      <c r="RR51" s="54" t="s">
        <v>83</v>
      </c>
      <c r="RS51" s="54" t="s">
        <v>81</v>
      </c>
      <c r="RT51" s="54" t="s">
        <v>82</v>
      </c>
      <c r="RU51" s="54" t="s">
        <v>83</v>
      </c>
    </row>
    <row r="52" spans="1:489" ht="16.5" thickBot="1" x14ac:dyDescent="0.3">
      <c r="A52" s="53" t="s">
        <v>62</v>
      </c>
      <c r="B52" s="53"/>
      <c r="C52" s="92"/>
      <c r="D52" s="123">
        <v>3.4200000000000001E-2</v>
      </c>
      <c r="E52" s="47">
        <v>5.04E-2</v>
      </c>
      <c r="F52" s="79">
        <v>8.1900000000000001E-2</v>
      </c>
      <c r="G52" s="124">
        <v>0.1772</v>
      </c>
      <c r="H52" s="47">
        <v>0.16880000000000001</v>
      </c>
      <c r="I52" s="79">
        <v>0.13439999999999999</v>
      </c>
      <c r="J52" s="124">
        <v>0.1139</v>
      </c>
      <c r="K52" s="40">
        <v>0.11070000000000001</v>
      </c>
      <c r="L52" s="84">
        <v>0.12280000000000001</v>
      </c>
      <c r="M52" s="123">
        <v>0.11899999999999999</v>
      </c>
      <c r="N52" s="40">
        <v>0.1134</v>
      </c>
      <c r="O52" s="84">
        <v>0.1389</v>
      </c>
      <c r="P52" s="123">
        <v>0.16070000000000001</v>
      </c>
      <c r="Q52" s="40">
        <v>0.15210000000000001</v>
      </c>
      <c r="R52" s="84">
        <v>0.16520000000000001</v>
      </c>
      <c r="S52" s="123">
        <v>0.17780000000000001</v>
      </c>
      <c r="T52" s="40">
        <v>0.16950000000000001</v>
      </c>
      <c r="U52" s="84">
        <v>0.1542</v>
      </c>
      <c r="V52" s="123">
        <v>0.1356</v>
      </c>
      <c r="W52" s="40">
        <v>0.15229999999999999</v>
      </c>
      <c r="X52" s="84">
        <v>0.15790000000000001</v>
      </c>
      <c r="Y52" s="123">
        <v>0.1585</v>
      </c>
      <c r="Z52" s="40">
        <v>0.14910000000000001</v>
      </c>
      <c r="AA52" s="84">
        <v>0.12509999999999999</v>
      </c>
      <c r="AB52" s="123">
        <v>0.1192</v>
      </c>
      <c r="AC52" s="40">
        <v>0.1173</v>
      </c>
      <c r="AD52" s="84">
        <v>0.11559999999999999</v>
      </c>
      <c r="AE52" s="123">
        <v>0.11990000000000001</v>
      </c>
      <c r="AF52" s="40">
        <v>0.1371</v>
      </c>
      <c r="AG52" s="84">
        <v>0.1411</v>
      </c>
      <c r="AH52" s="123">
        <v>0.1484</v>
      </c>
      <c r="AI52" s="40">
        <v>0.15310000000000001</v>
      </c>
      <c r="AJ52" s="84">
        <v>0.16170000000000001</v>
      </c>
      <c r="AK52" s="123">
        <v>0.15029999999999999</v>
      </c>
      <c r="AL52" s="40">
        <v>0.14249999999999999</v>
      </c>
      <c r="AM52" s="84">
        <v>0.14530000000000001</v>
      </c>
      <c r="AN52" s="123">
        <v>0.15310000000000001</v>
      </c>
      <c r="AO52" s="40">
        <v>0.15049999999999999</v>
      </c>
      <c r="AP52" s="84">
        <v>0.17399999999999999</v>
      </c>
      <c r="AQ52" s="123">
        <v>0.16600000000000001</v>
      </c>
      <c r="AR52" s="40">
        <v>0.16139999999999999</v>
      </c>
      <c r="AS52" s="84">
        <v>0.15790000000000001</v>
      </c>
      <c r="AT52" s="123">
        <v>0.1419</v>
      </c>
      <c r="AU52" s="40">
        <v>0.14549999999999999</v>
      </c>
      <c r="AV52" s="84">
        <v>0.12379999999999999</v>
      </c>
      <c r="AW52" s="123">
        <v>0.13289999999999999</v>
      </c>
      <c r="AX52" s="22">
        <v>0.1588</v>
      </c>
      <c r="AY52" s="81">
        <v>0.17319999999999999</v>
      </c>
      <c r="AZ52" s="128">
        <v>0.1749</v>
      </c>
      <c r="BA52" s="22">
        <v>0.1638</v>
      </c>
      <c r="BB52" s="81">
        <v>0.1893</v>
      </c>
      <c r="BC52" s="128">
        <v>0.20760000000000001</v>
      </c>
      <c r="BD52" s="22">
        <v>0.20219999999999999</v>
      </c>
      <c r="BE52" s="81">
        <v>0.2145</v>
      </c>
      <c r="BF52" s="128">
        <v>0.19650000000000001</v>
      </c>
      <c r="BG52" s="22">
        <v>0.18770000000000001</v>
      </c>
      <c r="BH52" s="81">
        <v>0.19639999999999999</v>
      </c>
      <c r="BI52" s="128">
        <v>0.1822</v>
      </c>
      <c r="BJ52" s="22">
        <v>0.20480000000000001</v>
      </c>
      <c r="BK52" s="81">
        <v>0.15490000000000001</v>
      </c>
      <c r="BL52" s="128">
        <v>0.1547</v>
      </c>
      <c r="BM52" s="22">
        <v>0.16719999999999999</v>
      </c>
      <c r="BN52" s="84">
        <v>0.15440000000000001</v>
      </c>
      <c r="BO52" s="100">
        <v>0.15190000000000001</v>
      </c>
      <c r="BP52" s="30">
        <v>0.14949999999999999</v>
      </c>
      <c r="BQ52" s="40">
        <v>0.16020000000000001</v>
      </c>
      <c r="BS52" s="123">
        <v>0.15229999999999999</v>
      </c>
      <c r="BT52" s="40">
        <v>0.1545</v>
      </c>
      <c r="BU52" s="84">
        <v>0.191</v>
      </c>
      <c r="BV52" s="123">
        <v>0.1956</v>
      </c>
      <c r="BW52" s="40">
        <v>0.1988</v>
      </c>
      <c r="BX52" s="84">
        <v>0.1981</v>
      </c>
      <c r="BY52" s="123">
        <v>0.18909999999999999</v>
      </c>
      <c r="BZ52" s="40">
        <v>0.19769999999999999</v>
      </c>
      <c r="CA52" s="84">
        <v>0.19719999999999999</v>
      </c>
      <c r="CB52" s="123">
        <v>0.18340000000000001</v>
      </c>
      <c r="CC52" s="40">
        <v>0.18110000000000001</v>
      </c>
      <c r="CD52" s="84">
        <v>0.19259999999999999</v>
      </c>
      <c r="CE52" s="123">
        <v>0.18049999999999999</v>
      </c>
      <c r="CF52" s="40">
        <v>0.17319999999999999</v>
      </c>
      <c r="CG52" s="81">
        <v>0.15160000000000001</v>
      </c>
      <c r="CH52" s="128">
        <v>0.14749999999999999</v>
      </c>
      <c r="CI52" s="22">
        <v>0.16370000000000001</v>
      </c>
      <c r="CJ52" s="84">
        <v>0.16869999999999999</v>
      </c>
      <c r="CK52" s="123">
        <v>0.1638</v>
      </c>
      <c r="CL52" s="40">
        <v>0.18240000000000001</v>
      </c>
      <c r="CM52" s="84">
        <v>0.17949999999999999</v>
      </c>
      <c r="CN52" s="123">
        <v>0.18790000000000001</v>
      </c>
      <c r="CO52" s="40">
        <v>0.19950000000000001</v>
      </c>
      <c r="CP52" s="84">
        <v>0.2041</v>
      </c>
      <c r="CQ52" s="123">
        <v>0.19650000000000001</v>
      </c>
      <c r="CR52" s="40">
        <v>0.18659999999999999</v>
      </c>
      <c r="CS52" s="84">
        <v>0.2014</v>
      </c>
      <c r="CT52" s="123">
        <v>0.19420000000000001</v>
      </c>
      <c r="CU52" s="40">
        <v>0.1888</v>
      </c>
      <c r="CV52" s="84">
        <v>0.16389999999999999</v>
      </c>
      <c r="CW52" s="123">
        <v>0.16139999999999999</v>
      </c>
      <c r="CX52" s="40">
        <v>0.1678</v>
      </c>
      <c r="CY52" s="84">
        <v>0.17280000000000001</v>
      </c>
      <c r="CZ52" s="123">
        <v>0.1734</v>
      </c>
      <c r="DA52" s="40">
        <v>0.16439999999999999</v>
      </c>
      <c r="DB52" s="84">
        <v>0.17169999999999999</v>
      </c>
      <c r="DC52" s="123">
        <v>0.16919999999999999</v>
      </c>
      <c r="DD52" s="40">
        <v>0.1769</v>
      </c>
      <c r="DE52" s="81">
        <v>0.1883</v>
      </c>
      <c r="DF52" s="128">
        <v>0.18709999999999999</v>
      </c>
      <c r="DG52" s="40">
        <v>0.18149999999999999</v>
      </c>
      <c r="DH52" s="84">
        <v>0.18509999999999999</v>
      </c>
      <c r="DI52" s="128">
        <v>0.19289999999999999</v>
      </c>
      <c r="DJ52" s="22">
        <v>0.2109</v>
      </c>
      <c r="DK52" s="81">
        <v>0.19670000000000001</v>
      </c>
      <c r="DL52" s="106">
        <v>0.1953</v>
      </c>
      <c r="DM52" s="40">
        <v>0.18659999999999999</v>
      </c>
      <c r="DN52" s="314">
        <v>0.2069</v>
      </c>
      <c r="DO52" s="336"/>
      <c r="DP52" s="22">
        <v>0.19239999999999999</v>
      </c>
      <c r="DQ52" s="81">
        <v>0.20610000000000001</v>
      </c>
      <c r="DR52" s="128">
        <v>0.23719999999999999</v>
      </c>
      <c r="DS52" s="22">
        <v>0.26600000000000001</v>
      </c>
      <c r="DT52" s="81">
        <v>0.27550000000000002</v>
      </c>
      <c r="DU52" s="128">
        <v>0.2787</v>
      </c>
      <c r="DV52" s="22">
        <v>0.32079999999999997</v>
      </c>
      <c r="DW52" s="81">
        <v>0.32469999999999999</v>
      </c>
      <c r="DX52" s="106">
        <v>0.30640000000000001</v>
      </c>
      <c r="DY52" s="22">
        <v>0.30659999999999998</v>
      </c>
      <c r="DZ52" s="22">
        <v>0.31240000000000001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8">
        <v>0.31019999999999998</v>
      </c>
      <c r="EL52" s="22">
        <v>0.29859999999999998</v>
      </c>
      <c r="EM52" s="81">
        <v>0.30759999999999998</v>
      </c>
      <c r="EN52" s="128">
        <v>0.32819999999999999</v>
      </c>
      <c r="EO52" s="22">
        <v>0.31190000000000001</v>
      </c>
      <c r="EP52" s="81">
        <v>0.29260000000000003</v>
      </c>
      <c r="EQ52" s="128">
        <v>0.3009</v>
      </c>
      <c r="ER52" s="22">
        <v>0.27879999999999999</v>
      </c>
      <c r="ES52" s="81">
        <v>0.31130000000000002</v>
      </c>
      <c r="ET52" s="128">
        <v>0.30590000000000001</v>
      </c>
      <c r="EU52" s="22">
        <v>0.30580000000000002</v>
      </c>
      <c r="EV52" s="81">
        <v>0.32519999999999999</v>
      </c>
      <c r="EW52" s="128">
        <v>0.31879999999999997</v>
      </c>
      <c r="EX52" s="22">
        <v>0.29849999999999999</v>
      </c>
      <c r="EY52" s="81">
        <v>0.2989</v>
      </c>
      <c r="EZ52" s="128">
        <v>0.29520000000000002</v>
      </c>
      <c r="FA52" s="22">
        <v>0.27079999999999999</v>
      </c>
      <c r="FB52" s="81">
        <v>0.2384</v>
      </c>
      <c r="FC52" s="386">
        <v>0.22289999999999999</v>
      </c>
      <c r="FD52" s="353">
        <v>0.2326</v>
      </c>
      <c r="FE52" s="387">
        <v>0.30409999999999998</v>
      </c>
      <c r="FF52" s="128">
        <v>0.33460000000000001</v>
      </c>
      <c r="FG52" s="22">
        <v>0.24030000000000001</v>
      </c>
      <c r="FH52" s="81">
        <v>0.2472</v>
      </c>
      <c r="FI52" s="128">
        <v>0.2646</v>
      </c>
      <c r="FJ52" s="22">
        <v>0.2984</v>
      </c>
      <c r="FK52" s="81">
        <v>0.37569999999999998</v>
      </c>
      <c r="FL52" s="128">
        <v>0.35539999999999999</v>
      </c>
      <c r="FM52" s="22">
        <v>0.34489999999999998</v>
      </c>
      <c r="FN52" s="81">
        <v>0.34129999999999999</v>
      </c>
      <c r="FO52" s="128">
        <v>0.33389999999999997</v>
      </c>
      <c r="FP52" s="22">
        <v>0.34720000000000001</v>
      </c>
      <c r="FQ52" s="81">
        <v>0.35549999999999998</v>
      </c>
      <c r="FR52" s="128">
        <v>0.34510000000000002</v>
      </c>
      <c r="FS52" s="22">
        <v>0.33589999999999998</v>
      </c>
      <c r="FT52" s="81">
        <v>0.32969999999999999</v>
      </c>
      <c r="FU52" s="128">
        <v>0.33639999999999998</v>
      </c>
      <c r="FV52" s="22">
        <v>0.33689999999999998</v>
      </c>
      <c r="FW52" s="81">
        <v>0.3347</v>
      </c>
      <c r="FX52" s="128">
        <v>0.33610000000000001</v>
      </c>
      <c r="FY52" s="22">
        <v>0.31259999999999999</v>
      </c>
      <c r="FZ52" s="81">
        <v>0.26939999999999997</v>
      </c>
      <c r="GA52" s="128">
        <v>0.26979999999999998</v>
      </c>
      <c r="GB52" s="22">
        <v>0.2298</v>
      </c>
      <c r="GC52" s="81">
        <v>0.23619999999999999</v>
      </c>
      <c r="GD52" s="128">
        <v>0.25740000000000002</v>
      </c>
      <c r="GE52" s="22">
        <v>0.26590000000000003</v>
      </c>
      <c r="GF52" s="81">
        <v>0.30130000000000001</v>
      </c>
      <c r="GG52" s="128">
        <v>0.28079999999999999</v>
      </c>
      <c r="GH52" s="22">
        <v>0.28399999999999997</v>
      </c>
      <c r="GI52" s="81">
        <v>0.28449999999999998</v>
      </c>
      <c r="GJ52" s="128">
        <v>0.28589999999999999</v>
      </c>
      <c r="GK52" s="22">
        <v>0.3085</v>
      </c>
      <c r="GL52" s="81">
        <v>0.2984</v>
      </c>
      <c r="GM52" s="128">
        <v>0.31230000000000002</v>
      </c>
      <c r="GN52" s="22">
        <v>0.32690000000000002</v>
      </c>
      <c r="GO52" s="81">
        <v>0.32719999999999999</v>
      </c>
      <c r="GP52" s="128">
        <v>0.31850000000000001</v>
      </c>
      <c r="GQ52" s="22">
        <v>0.29310000000000003</v>
      </c>
      <c r="GR52" s="81">
        <v>0.26379999999999998</v>
      </c>
      <c r="GS52" s="106">
        <v>0.27860000000000001</v>
      </c>
      <c r="GT52" s="22">
        <v>0.28889999999999999</v>
      </c>
      <c r="GU52" s="22">
        <v>0.2407</v>
      </c>
      <c r="GV52" s="53"/>
      <c r="GW52" s="53"/>
      <c r="GX52" s="53"/>
      <c r="GY52" s="53"/>
      <c r="GZ52" s="53"/>
      <c r="HA52" s="53"/>
      <c r="HC52" s="128">
        <v>0.25900000000000001</v>
      </c>
      <c r="HD52" s="22">
        <v>0.27410000000000001</v>
      </c>
      <c r="HE52" s="81">
        <v>0.28910000000000002</v>
      </c>
      <c r="HF52" s="128">
        <v>0.27229999999999999</v>
      </c>
      <c r="HG52" s="22">
        <v>0.26419999999999999</v>
      </c>
      <c r="HH52" s="81">
        <v>0.32150000000000001</v>
      </c>
      <c r="HI52" s="128">
        <v>0.3276</v>
      </c>
      <c r="HJ52" s="22">
        <v>0.31879999999999997</v>
      </c>
      <c r="HK52" s="81">
        <v>0.32490000000000002</v>
      </c>
      <c r="HL52" s="128">
        <v>0.33850000000000002</v>
      </c>
      <c r="HM52" s="22">
        <v>0.31730000000000003</v>
      </c>
      <c r="HN52" s="81">
        <v>0.28949999999999998</v>
      </c>
      <c r="HO52" s="128">
        <v>0.30009999999999998</v>
      </c>
      <c r="HP52" s="22">
        <v>0.29020000000000001</v>
      </c>
      <c r="HQ52" s="81">
        <v>0.27479999999999999</v>
      </c>
      <c r="HR52" s="128">
        <v>0.28239999999999998</v>
      </c>
      <c r="HS52" s="22">
        <v>0.27489999999999998</v>
      </c>
      <c r="HT52" s="81">
        <v>0.27360000000000001</v>
      </c>
      <c r="HU52" s="128">
        <v>0.28370000000000001</v>
      </c>
      <c r="HV52" s="22">
        <v>0.2767</v>
      </c>
      <c r="HW52" s="81">
        <v>0.26779999999999998</v>
      </c>
      <c r="HX52" s="128">
        <v>0.2752</v>
      </c>
      <c r="HY52" s="22">
        <v>0.28470000000000001</v>
      </c>
      <c r="HZ52" s="81">
        <v>0.28129999999999999</v>
      </c>
      <c r="IA52" s="128">
        <v>0.28599999999999998</v>
      </c>
      <c r="IB52" s="22">
        <v>0.2888</v>
      </c>
      <c r="IC52" s="81">
        <v>0.28799999999999998</v>
      </c>
      <c r="ID52" s="128">
        <v>0.2888</v>
      </c>
      <c r="IE52" s="22">
        <v>0.29389999999999999</v>
      </c>
      <c r="IF52" s="81">
        <v>0.28060000000000002</v>
      </c>
      <c r="IG52" s="128">
        <v>0.28739999999999999</v>
      </c>
      <c r="IH52" s="22">
        <v>0.2994</v>
      </c>
      <c r="II52" s="81">
        <v>0.3019</v>
      </c>
      <c r="IJ52" s="128">
        <v>0.30409999999999998</v>
      </c>
      <c r="IK52" s="22">
        <v>0.30309999999999998</v>
      </c>
      <c r="IL52" s="81">
        <v>0.28100000000000003</v>
      </c>
      <c r="IM52" s="128">
        <v>0.28260000000000002</v>
      </c>
      <c r="IN52" s="22">
        <v>0.2858</v>
      </c>
      <c r="IO52" s="81">
        <v>0.2833</v>
      </c>
      <c r="IP52" s="128">
        <v>0.28560000000000002</v>
      </c>
      <c r="IQ52" s="22">
        <v>0.28710000000000002</v>
      </c>
      <c r="IR52" s="81">
        <v>0.28029999999999999</v>
      </c>
      <c r="IS52" s="128">
        <v>0.28170000000000001</v>
      </c>
      <c r="IT52" s="22">
        <v>0.28539999999999999</v>
      </c>
      <c r="IU52" s="81">
        <v>0.28070000000000001</v>
      </c>
      <c r="IV52" s="128">
        <v>0.28820000000000001</v>
      </c>
      <c r="IW52" s="22">
        <v>0.28310000000000002</v>
      </c>
      <c r="IX52" s="81">
        <v>0.27779999999999999</v>
      </c>
      <c r="IY52" s="128">
        <v>0.28849999999999998</v>
      </c>
      <c r="IZ52" s="22">
        <v>0.3049</v>
      </c>
      <c r="JA52" s="302">
        <v>0.27410000000000001</v>
      </c>
      <c r="JB52" s="128">
        <v>0.28510000000000002</v>
      </c>
      <c r="JC52" s="22">
        <v>0.2954</v>
      </c>
      <c r="JD52" s="81">
        <v>0.29310000000000003</v>
      </c>
      <c r="JE52" s="128">
        <v>0.2918</v>
      </c>
      <c r="JF52" s="22">
        <v>0.28499999999999998</v>
      </c>
      <c r="JG52" s="81">
        <v>0.28100000000000003</v>
      </c>
      <c r="JH52" s="128">
        <v>0.28189999999999998</v>
      </c>
      <c r="JI52" s="22">
        <v>0.27889999999999998</v>
      </c>
      <c r="JJ52" s="81">
        <v>0.27839999999999998</v>
      </c>
      <c r="JK52" s="128">
        <v>0.28520000000000001</v>
      </c>
      <c r="JL52" s="22">
        <v>0.28449999999999998</v>
      </c>
      <c r="JM52" s="81">
        <v>0.28270000000000001</v>
      </c>
      <c r="JN52" s="106">
        <v>0.28889999999999999</v>
      </c>
      <c r="JO52" s="22">
        <v>0.31459999999999999</v>
      </c>
      <c r="JP52" s="22">
        <v>0.32829999999999998</v>
      </c>
      <c r="JQ52" s="53" t="s">
        <v>62</v>
      </c>
      <c r="JR52" s="53"/>
      <c r="JS52" s="53"/>
      <c r="JU52" s="128">
        <v>0.33860000000000001</v>
      </c>
      <c r="JV52" s="22">
        <v>0.34710000000000002</v>
      </c>
      <c r="JW52" s="81">
        <v>0.35510000000000003</v>
      </c>
      <c r="JX52" s="128">
        <v>0.35870000000000002</v>
      </c>
      <c r="JY52" s="22">
        <v>0.35399999999999998</v>
      </c>
      <c r="JZ52" s="81">
        <v>0.35659999999999997</v>
      </c>
      <c r="KA52" s="128">
        <v>0.35780000000000001</v>
      </c>
      <c r="KB52" s="22">
        <v>0.34720000000000001</v>
      </c>
      <c r="KC52" s="81">
        <v>0.4123</v>
      </c>
      <c r="KD52" s="128">
        <v>0.39929999999999999</v>
      </c>
      <c r="KE52" s="22">
        <v>0.3881</v>
      </c>
      <c r="KF52" s="81">
        <v>0.38619999999999999</v>
      </c>
      <c r="KG52" s="128">
        <v>0.39219999999999999</v>
      </c>
      <c r="KH52" s="22">
        <v>0.37480000000000002</v>
      </c>
      <c r="KI52" s="81">
        <v>0.37169999999999997</v>
      </c>
      <c r="KJ52" s="128">
        <v>0.36109999999999998</v>
      </c>
      <c r="KK52" s="22">
        <v>0.33739999999999998</v>
      </c>
      <c r="KL52" s="81">
        <v>0.34399999999999997</v>
      </c>
      <c r="KM52" s="128">
        <v>0.35089999999999999</v>
      </c>
      <c r="KN52" s="22">
        <v>0.33350000000000002</v>
      </c>
      <c r="KO52" s="81">
        <v>0.33150000000000002</v>
      </c>
      <c r="KP52" s="128">
        <v>0.32600000000000001</v>
      </c>
      <c r="KQ52" s="22">
        <v>0.3306</v>
      </c>
      <c r="KR52" s="81">
        <v>0.31929999999999997</v>
      </c>
      <c r="KS52" s="128">
        <v>0.3327</v>
      </c>
      <c r="KT52" s="22">
        <v>0.33119999999999999</v>
      </c>
      <c r="KU52" s="81">
        <v>0.30299999999999999</v>
      </c>
      <c r="KV52" s="128">
        <v>0.29859999999999998</v>
      </c>
      <c r="KW52" s="22">
        <v>0.30509999999999998</v>
      </c>
      <c r="KX52" s="81">
        <v>0.28189999999999998</v>
      </c>
      <c r="KY52" s="128">
        <v>0.28920000000000001</v>
      </c>
      <c r="KZ52" s="22">
        <v>0.28149999999999997</v>
      </c>
      <c r="LA52" s="81">
        <v>0.25159999999999999</v>
      </c>
      <c r="LB52" s="128">
        <v>0.25090000000000001</v>
      </c>
      <c r="LC52" s="22">
        <v>0.23219999999999999</v>
      </c>
      <c r="LD52" s="81">
        <v>0.24060000000000001</v>
      </c>
      <c r="LE52" s="128">
        <v>0.23419999999999999</v>
      </c>
      <c r="LF52" s="22">
        <v>0.2195</v>
      </c>
      <c r="LG52" s="81">
        <v>0.2112</v>
      </c>
      <c r="LH52" s="128">
        <v>0.2051</v>
      </c>
      <c r="LI52" s="22">
        <v>0.21079999999999999</v>
      </c>
      <c r="LJ52" s="81">
        <v>0.20050000000000001</v>
      </c>
      <c r="LK52" s="128">
        <v>0.20760000000000001</v>
      </c>
      <c r="LL52" s="22">
        <v>0.20080000000000001</v>
      </c>
      <c r="LM52" s="81">
        <v>0.2009</v>
      </c>
      <c r="LN52" s="128">
        <v>0.1961</v>
      </c>
      <c r="LO52" s="22">
        <v>0.1681</v>
      </c>
      <c r="LP52" s="81">
        <v>0.17949999999999999</v>
      </c>
      <c r="LQ52" s="128">
        <v>0.16239999999999999</v>
      </c>
      <c r="LR52" s="22">
        <v>0.17349999999999999</v>
      </c>
      <c r="LS52" s="81">
        <v>0.16300000000000001</v>
      </c>
      <c r="LT52" s="128">
        <v>0.17419999999999999</v>
      </c>
      <c r="LU52" s="22">
        <v>0.16650000000000001</v>
      </c>
      <c r="LV52" s="81">
        <v>0.17649999999999999</v>
      </c>
      <c r="LW52" s="128">
        <v>0.19489999999999999</v>
      </c>
      <c r="LX52" s="22">
        <v>0.17169999999999999</v>
      </c>
      <c r="LY52" s="81">
        <v>0.16600000000000001</v>
      </c>
      <c r="LZ52" s="128">
        <v>0.17519999999999999</v>
      </c>
      <c r="MA52" s="22">
        <v>0.1653</v>
      </c>
      <c r="MB52" s="81">
        <v>0.16089999999999999</v>
      </c>
      <c r="MC52" s="128">
        <v>0.16389999999999999</v>
      </c>
      <c r="MD52" s="22">
        <v>0.15629999999999999</v>
      </c>
      <c r="ME52" s="81">
        <v>0.15989999999999999</v>
      </c>
      <c r="MF52" s="128">
        <v>0.16170000000000001</v>
      </c>
      <c r="MG52" s="22">
        <v>0.15720000000000001</v>
      </c>
      <c r="MH52" s="81">
        <v>0.15390000000000001</v>
      </c>
      <c r="MI52" s="106">
        <v>0.14979999999999999</v>
      </c>
      <c r="MJ52" s="22">
        <v>0.1283</v>
      </c>
      <c r="MK52" s="22">
        <v>0.14069999999999999</v>
      </c>
      <c r="MM52" s="128">
        <v>0.1406</v>
      </c>
      <c r="MN52" s="22">
        <v>0.124</v>
      </c>
      <c r="MO52" s="81">
        <v>0.1237</v>
      </c>
      <c r="MP52" s="128">
        <v>0.1275</v>
      </c>
      <c r="MQ52" s="22">
        <v>0.13320000000000001</v>
      </c>
      <c r="MR52" s="81">
        <v>0.1356</v>
      </c>
      <c r="MS52" s="128">
        <v>0.1313</v>
      </c>
      <c r="MT52" s="22">
        <v>0.13819999999999999</v>
      </c>
      <c r="MU52" s="81">
        <v>0.1404</v>
      </c>
      <c r="MV52" s="128">
        <v>0.1305</v>
      </c>
      <c r="MW52" s="22">
        <v>0.1454</v>
      </c>
      <c r="MX52" s="81">
        <v>0.1318</v>
      </c>
      <c r="MY52" s="128">
        <v>0.1469</v>
      </c>
      <c r="MZ52" s="22">
        <v>0.14949999999999999</v>
      </c>
      <c r="NA52" s="81">
        <v>0.13270000000000001</v>
      </c>
      <c r="NB52" s="128">
        <v>0.13650000000000001</v>
      </c>
      <c r="NC52" s="22">
        <v>0.11799999999999999</v>
      </c>
      <c r="ND52" s="81">
        <v>0.12809999999999999</v>
      </c>
      <c r="NE52" s="128">
        <v>0.12559999999999999</v>
      </c>
      <c r="NF52" s="22">
        <v>0.14660000000000001</v>
      </c>
      <c r="NG52" s="81">
        <v>0.1545</v>
      </c>
      <c r="NH52" s="128">
        <v>0.15809999999999999</v>
      </c>
      <c r="NI52" s="22">
        <v>0.16869999999999999</v>
      </c>
      <c r="NJ52" s="81">
        <v>0.15379999999999999</v>
      </c>
      <c r="NK52" s="106">
        <v>0.15010000000000001</v>
      </c>
      <c r="NL52" s="22">
        <v>0.14940000000000001</v>
      </c>
      <c r="NM52" s="302">
        <v>0.1479</v>
      </c>
      <c r="NN52" s="128">
        <v>0.15359999999999999</v>
      </c>
      <c r="NO52" s="22">
        <v>0.14030000000000001</v>
      </c>
      <c r="NP52" s="81">
        <v>0.13789999999999999</v>
      </c>
      <c r="NQ52" s="128">
        <v>0.13500000000000001</v>
      </c>
      <c r="NR52" s="22">
        <v>0.1368</v>
      </c>
      <c r="NS52" s="81">
        <v>0.10920000000000001</v>
      </c>
      <c r="NT52" s="128">
        <v>0.10970000000000001</v>
      </c>
      <c r="NU52" s="22">
        <v>0.1016</v>
      </c>
      <c r="NV52" s="81">
        <v>0.11310000000000001</v>
      </c>
      <c r="NW52" s="128">
        <v>0.1103</v>
      </c>
      <c r="NX52" s="22">
        <v>0.1258</v>
      </c>
      <c r="NY52" s="81">
        <v>0.13950000000000001</v>
      </c>
      <c r="NZ52" s="128">
        <v>0.1439</v>
      </c>
      <c r="OA52" s="40">
        <v>0.14119999999999999</v>
      </c>
      <c r="OB52" s="81">
        <v>0.12809999999999999</v>
      </c>
      <c r="OC52" s="123">
        <v>0.1265</v>
      </c>
      <c r="OD52" s="40">
        <v>0.1328</v>
      </c>
      <c r="OE52" s="81">
        <v>0.1406</v>
      </c>
      <c r="OF52" s="128">
        <v>0.14019999999999999</v>
      </c>
      <c r="OG52" s="22">
        <v>0.1363</v>
      </c>
      <c r="OH52" s="130">
        <v>0.12330000000000001</v>
      </c>
      <c r="OI52" s="128">
        <v>0.12939999999999999</v>
      </c>
      <c r="OJ52" s="22">
        <v>0.1173</v>
      </c>
      <c r="OK52" s="84">
        <v>0.114</v>
      </c>
      <c r="OL52" s="123">
        <v>0.11210000000000001</v>
      </c>
      <c r="OM52" s="40">
        <v>0.1206</v>
      </c>
      <c r="ON52" s="84">
        <v>0.13550000000000001</v>
      </c>
      <c r="OO52" s="123">
        <v>0.1411</v>
      </c>
      <c r="OP52" s="40">
        <v>0.13</v>
      </c>
      <c r="OQ52" s="84">
        <v>0.14460000000000001</v>
      </c>
      <c r="OR52" s="100">
        <v>0.13980000000000001</v>
      </c>
      <c r="OS52" s="40">
        <v>0.1391</v>
      </c>
      <c r="OT52" s="40">
        <v>0.14069999999999999</v>
      </c>
      <c r="OU52" s="487"/>
      <c r="OV52" s="53"/>
      <c r="OW52" s="488"/>
      <c r="OX52" s="489"/>
      <c r="OY52" s="53"/>
      <c r="OZ52" s="53"/>
      <c r="PA52" s="53"/>
      <c r="PB52" s="53"/>
      <c r="PC52" s="53"/>
      <c r="PE52" s="123">
        <v>0.1608</v>
      </c>
      <c r="PF52" s="40">
        <v>0.16</v>
      </c>
      <c r="PG52" s="84">
        <v>0.16209999999999999</v>
      </c>
      <c r="PH52" s="123">
        <v>0.16819999999999999</v>
      </c>
      <c r="PI52" s="40">
        <v>0.16830000000000001</v>
      </c>
      <c r="PJ52" s="84">
        <v>0.16930000000000001</v>
      </c>
      <c r="PK52" s="100">
        <v>0.16550000000000001</v>
      </c>
      <c r="PL52" s="40">
        <v>0.16309999999999999</v>
      </c>
      <c r="PM52" s="314">
        <v>0.18279999999999999</v>
      </c>
      <c r="PN52" s="123">
        <v>0.17480000000000001</v>
      </c>
      <c r="PO52" s="40">
        <v>0.17829999999999999</v>
      </c>
      <c r="PP52" s="84">
        <v>0.18870000000000001</v>
      </c>
      <c r="PQ52" s="123">
        <v>0.18790000000000001</v>
      </c>
      <c r="PR52" s="40">
        <v>0.19359999999999999</v>
      </c>
      <c r="PS52" s="84">
        <v>0.21460000000000001</v>
      </c>
      <c r="PT52" s="100">
        <v>0.20979999999999999</v>
      </c>
      <c r="PU52" s="40">
        <v>0.22270000000000001</v>
      </c>
      <c r="PV52" s="40"/>
      <c r="PW52" s="40"/>
      <c r="PX52" s="40"/>
      <c r="PY52" s="40"/>
      <c r="PZ52" s="40"/>
      <c r="QA52" s="40"/>
      <c r="QB52" s="40"/>
      <c r="QC52" s="40"/>
      <c r="QD52" s="40"/>
      <c r="QE52" s="40"/>
      <c r="QF52" s="40"/>
      <c r="QG52" s="40"/>
      <c r="QH52" s="40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4">
        <v>8.3999999999999995E-3</v>
      </c>
      <c r="E53" s="40">
        <v>2.46E-2</v>
      </c>
      <c r="F53" s="84">
        <v>6.83E-2</v>
      </c>
      <c r="G53" s="123">
        <v>4.8000000000000001E-2</v>
      </c>
      <c r="H53" s="40">
        <v>6.0199999999999997E-2</v>
      </c>
      <c r="I53" s="84">
        <v>8.9800000000000005E-2</v>
      </c>
      <c r="J53" s="123">
        <v>0.1037</v>
      </c>
      <c r="K53" s="47">
        <v>9.6000000000000002E-2</v>
      </c>
      <c r="L53" s="85">
        <v>5.9700000000000003E-2</v>
      </c>
      <c r="M53" s="129">
        <v>6.5100000000000005E-2</v>
      </c>
      <c r="N53" s="30">
        <v>5.9700000000000003E-2</v>
      </c>
      <c r="O53" s="85">
        <v>6.6400000000000001E-2</v>
      </c>
      <c r="P53" s="129">
        <v>4.65E-2</v>
      </c>
      <c r="Q53" s="30">
        <v>6.2399999999999997E-2</v>
      </c>
      <c r="R53" s="85">
        <v>7.2599999999999998E-2</v>
      </c>
      <c r="S53" s="129">
        <v>7.5999999999999998E-2</v>
      </c>
      <c r="T53" s="30">
        <v>8.5099999999999995E-2</v>
      </c>
      <c r="U53" s="85">
        <v>6.1800000000000001E-2</v>
      </c>
      <c r="V53" s="129">
        <v>7.1199999999999999E-2</v>
      </c>
      <c r="W53" s="30">
        <v>8.5300000000000001E-2</v>
      </c>
      <c r="X53" s="85">
        <v>0.1007</v>
      </c>
      <c r="Y53" s="129">
        <v>0.11310000000000001</v>
      </c>
      <c r="Z53" s="30">
        <v>0.1195</v>
      </c>
      <c r="AA53" s="85">
        <v>0.1192</v>
      </c>
      <c r="AB53" s="129">
        <v>9.6199999999999994E-2</v>
      </c>
      <c r="AC53" s="30">
        <v>9.9000000000000005E-2</v>
      </c>
      <c r="AD53" s="85">
        <v>9.7699999999999995E-2</v>
      </c>
      <c r="AE53" s="129">
        <v>0.11609999999999999</v>
      </c>
      <c r="AF53" s="30">
        <v>0.10299999999999999</v>
      </c>
      <c r="AG53" s="85">
        <v>0.11650000000000001</v>
      </c>
      <c r="AH53" s="129">
        <v>0.123</v>
      </c>
      <c r="AI53" s="30">
        <v>0.1045</v>
      </c>
      <c r="AJ53" s="85">
        <v>9.9099999999999994E-2</v>
      </c>
      <c r="AK53" s="129">
        <v>9.6600000000000005E-2</v>
      </c>
      <c r="AL53" s="30">
        <v>0.1057</v>
      </c>
      <c r="AM53" s="85">
        <v>0.12559999999999999</v>
      </c>
      <c r="AN53" s="129">
        <v>0.12659999999999999</v>
      </c>
      <c r="AO53" s="30">
        <v>0.13619999999999999</v>
      </c>
      <c r="AP53" s="85">
        <v>0.11849999999999999</v>
      </c>
      <c r="AQ53" s="129">
        <v>0.12470000000000001</v>
      </c>
      <c r="AR53" s="30">
        <v>0.1135</v>
      </c>
      <c r="AS53" s="85">
        <v>0.1195</v>
      </c>
      <c r="AT53" s="129">
        <v>9.6500000000000002E-2</v>
      </c>
      <c r="AU53" s="30">
        <v>9.5200000000000007E-2</v>
      </c>
      <c r="AV53" s="81">
        <v>0.12130000000000001</v>
      </c>
      <c r="AW53" s="128">
        <v>0.1188</v>
      </c>
      <c r="AX53" s="40">
        <v>0.1303</v>
      </c>
      <c r="AY53" s="84">
        <v>0.1081</v>
      </c>
      <c r="AZ53" s="123">
        <v>0.1089</v>
      </c>
      <c r="BA53" s="40">
        <v>0.1154</v>
      </c>
      <c r="BB53" s="84">
        <v>0.1217</v>
      </c>
      <c r="BC53" s="123">
        <v>0.1331</v>
      </c>
      <c r="BD53" s="40">
        <v>0.12239999999999999</v>
      </c>
      <c r="BE53" s="84">
        <v>0.1424</v>
      </c>
      <c r="BF53" s="123">
        <v>0.13700000000000001</v>
      </c>
      <c r="BG53" s="40">
        <v>0.13569999999999999</v>
      </c>
      <c r="BH53" s="84">
        <v>0.12189999999999999</v>
      </c>
      <c r="BI53" s="123">
        <v>0.1178</v>
      </c>
      <c r="BJ53" s="40">
        <v>0.124</v>
      </c>
      <c r="BK53" s="84">
        <v>0.1278</v>
      </c>
      <c r="BL53" s="123">
        <v>0.12720000000000001</v>
      </c>
      <c r="BM53" s="40">
        <v>0.14430000000000001</v>
      </c>
      <c r="BN53" s="81">
        <v>0.14069999999999999</v>
      </c>
      <c r="BO53" s="106">
        <v>0.14360000000000001</v>
      </c>
      <c r="BP53" s="40">
        <v>0.14380000000000001</v>
      </c>
      <c r="BQ53" s="30">
        <v>0.15640000000000001</v>
      </c>
      <c r="BS53" s="128">
        <v>0.13969999999999999</v>
      </c>
      <c r="BT53" s="30">
        <v>0.14280000000000001</v>
      </c>
      <c r="BU53" s="85">
        <v>0.1386</v>
      </c>
      <c r="BV53" s="128">
        <v>0.13769999999999999</v>
      </c>
      <c r="BW53" s="22">
        <v>0.13339999999999999</v>
      </c>
      <c r="BX53" s="85">
        <v>0.13170000000000001</v>
      </c>
      <c r="BY53" s="129">
        <v>0.16320000000000001</v>
      </c>
      <c r="BZ53" s="30">
        <v>0.16</v>
      </c>
      <c r="CA53" s="85">
        <v>0.15190000000000001</v>
      </c>
      <c r="CB53" s="128">
        <v>0.1027</v>
      </c>
      <c r="CC53" s="22">
        <v>0.1119</v>
      </c>
      <c r="CD53" s="81">
        <v>0.12820000000000001</v>
      </c>
      <c r="CE53" s="128">
        <v>0.1343</v>
      </c>
      <c r="CF53" s="22">
        <v>0.1149</v>
      </c>
      <c r="CG53" s="84">
        <v>0.14680000000000001</v>
      </c>
      <c r="CH53" s="123">
        <v>0.1424</v>
      </c>
      <c r="CI53" s="40">
        <v>0.14630000000000001</v>
      </c>
      <c r="CJ53" s="81">
        <v>0.14269999999999999</v>
      </c>
      <c r="CK53" s="128">
        <v>0.1318</v>
      </c>
      <c r="CL53" s="22">
        <v>0.1331</v>
      </c>
      <c r="CM53" s="81">
        <v>0.1207</v>
      </c>
      <c r="CN53" s="128">
        <v>0.1226</v>
      </c>
      <c r="CO53" s="22">
        <v>0.1197</v>
      </c>
      <c r="CP53" s="81">
        <v>0.13089999999999999</v>
      </c>
      <c r="CQ53" s="128">
        <v>0.12609999999999999</v>
      </c>
      <c r="CR53" s="22">
        <v>0.1323</v>
      </c>
      <c r="CS53" s="81">
        <v>0.1139</v>
      </c>
      <c r="CT53" s="131">
        <v>0.1231</v>
      </c>
      <c r="CU53" s="34">
        <v>0.128</v>
      </c>
      <c r="CV53" s="83">
        <v>0.1244</v>
      </c>
      <c r="CW53" s="131">
        <v>0.11409999999999999</v>
      </c>
      <c r="CX53" s="34">
        <v>0.1429</v>
      </c>
      <c r="CY53" s="83">
        <v>0.1353</v>
      </c>
      <c r="CZ53" s="131">
        <v>0.13120000000000001</v>
      </c>
      <c r="DA53" s="34">
        <v>0.13519999999999999</v>
      </c>
      <c r="DB53" s="81">
        <v>0.13039999999999999</v>
      </c>
      <c r="DC53" s="128">
        <v>0.1336</v>
      </c>
      <c r="DD53" s="22">
        <v>0.14860000000000001</v>
      </c>
      <c r="DE53" s="84">
        <v>0.1593</v>
      </c>
      <c r="DF53" s="123">
        <v>0.17780000000000001</v>
      </c>
      <c r="DG53" s="22">
        <v>0.1767</v>
      </c>
      <c r="DH53" s="81">
        <v>0.1847</v>
      </c>
      <c r="DI53" s="123">
        <v>0.1903</v>
      </c>
      <c r="DJ53" s="40">
        <v>0.19589999999999999</v>
      </c>
      <c r="DK53" s="84">
        <v>0.1774</v>
      </c>
      <c r="DL53" s="100">
        <v>0.1797</v>
      </c>
      <c r="DM53" s="22">
        <v>0.17019999999999999</v>
      </c>
      <c r="DN53" s="302">
        <v>0.18679999999999999</v>
      </c>
      <c r="DO53" s="336"/>
      <c r="DP53" s="40">
        <v>0.18679999999999999</v>
      </c>
      <c r="DQ53" s="84">
        <v>0.16389999999999999</v>
      </c>
      <c r="DR53" s="123">
        <v>0.14949999999999999</v>
      </c>
      <c r="DS53" s="40">
        <v>0.14069999999999999</v>
      </c>
      <c r="DT53" s="84">
        <v>0.15010000000000001</v>
      </c>
      <c r="DU53" s="123">
        <v>0.1482</v>
      </c>
      <c r="DV53" s="40">
        <v>0.16089999999999999</v>
      </c>
      <c r="DW53" s="84">
        <v>0.17330000000000001</v>
      </c>
      <c r="DX53" s="100">
        <v>0.16009999999999999</v>
      </c>
      <c r="DY53" s="40">
        <v>0.15429999999999999</v>
      </c>
      <c r="DZ53" s="40">
        <v>0.182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23">
        <v>0.2041</v>
      </c>
      <c r="EL53" s="40">
        <v>0.19889999999999999</v>
      </c>
      <c r="EM53" s="84">
        <v>0.1278</v>
      </c>
      <c r="EN53" s="123">
        <v>0.12690000000000001</v>
      </c>
      <c r="EO53" s="40">
        <v>0.1208</v>
      </c>
      <c r="EP53" s="84">
        <v>0.1183</v>
      </c>
      <c r="EQ53" s="123">
        <v>0.1129</v>
      </c>
      <c r="ER53" s="40">
        <v>0.1108</v>
      </c>
      <c r="ES53" s="84">
        <v>0.1048</v>
      </c>
      <c r="ET53" s="123">
        <v>0.111</v>
      </c>
      <c r="EU53" s="40">
        <v>9.8699999999999996E-2</v>
      </c>
      <c r="EV53" s="83">
        <v>7.3499999999999996E-2</v>
      </c>
      <c r="EW53" s="131">
        <v>8.5400000000000004E-2</v>
      </c>
      <c r="EX53" s="34">
        <v>9.35E-2</v>
      </c>
      <c r="EY53" s="84">
        <v>8.8999999999999996E-2</v>
      </c>
      <c r="EZ53" s="131">
        <v>8.3400000000000002E-2</v>
      </c>
      <c r="FA53" s="34">
        <v>0.109</v>
      </c>
      <c r="FB53" s="83">
        <v>0.1241</v>
      </c>
      <c r="FC53" s="388">
        <v>0.1288</v>
      </c>
      <c r="FD53" s="354">
        <v>0.12709999999999999</v>
      </c>
      <c r="FE53" s="389">
        <v>0.1389</v>
      </c>
      <c r="FF53" s="131">
        <v>0.14729999999999999</v>
      </c>
      <c r="FG53" s="34">
        <v>0.15809999999999999</v>
      </c>
      <c r="FH53" s="83">
        <v>0.1658</v>
      </c>
      <c r="FI53" s="131">
        <v>0.1454</v>
      </c>
      <c r="FJ53" s="34">
        <v>0.13819999999999999</v>
      </c>
      <c r="FK53" s="83">
        <v>0.12520000000000001</v>
      </c>
      <c r="FL53" s="131">
        <v>0.1196</v>
      </c>
      <c r="FM53" s="34">
        <v>0.10970000000000001</v>
      </c>
      <c r="FN53" s="83">
        <v>0.11310000000000001</v>
      </c>
      <c r="FO53" s="131">
        <v>0.1298</v>
      </c>
      <c r="FP53" s="34">
        <v>0.1258</v>
      </c>
      <c r="FQ53" s="83">
        <v>0.12709999999999999</v>
      </c>
      <c r="FR53" s="131">
        <v>0.14510000000000001</v>
      </c>
      <c r="FS53" s="34">
        <v>0.14180000000000001</v>
      </c>
      <c r="FT53" s="83">
        <v>0.13289999999999999</v>
      </c>
      <c r="FU53" s="131">
        <v>0.13619999999999999</v>
      </c>
      <c r="FV53" s="34">
        <v>0.1328</v>
      </c>
      <c r="FW53" s="83">
        <v>0.1303</v>
      </c>
      <c r="FX53" s="131">
        <v>0.1176</v>
      </c>
      <c r="FY53" s="34">
        <v>0.12859999999999999</v>
      </c>
      <c r="FZ53" s="83">
        <v>0.1391</v>
      </c>
      <c r="GA53" s="131">
        <v>0.1648</v>
      </c>
      <c r="GB53" s="34">
        <v>0.16350000000000001</v>
      </c>
      <c r="GC53" s="83">
        <v>0.1487</v>
      </c>
      <c r="GD53" s="131">
        <v>0.16070000000000001</v>
      </c>
      <c r="GE53" s="34">
        <v>0.15179999999999999</v>
      </c>
      <c r="GF53" s="83">
        <v>0.14949999999999999</v>
      </c>
      <c r="GG53" s="131">
        <v>0.16250000000000001</v>
      </c>
      <c r="GH53" s="34">
        <v>0.15870000000000001</v>
      </c>
      <c r="GI53" s="83">
        <v>0.1777</v>
      </c>
      <c r="GJ53" s="131">
        <v>0.17069999999999999</v>
      </c>
      <c r="GK53" s="34">
        <v>0.1729</v>
      </c>
      <c r="GL53" s="83">
        <v>0.18279999999999999</v>
      </c>
      <c r="GM53" s="131">
        <v>8.6099999999999996E-2</v>
      </c>
      <c r="GN53" s="34">
        <v>7.9799999999999996E-2</v>
      </c>
      <c r="GO53" s="83">
        <v>7.9699999999999993E-2</v>
      </c>
      <c r="GP53" s="131">
        <v>0.1023</v>
      </c>
      <c r="GQ53" s="34">
        <v>9.1999999999999998E-2</v>
      </c>
      <c r="GR53" s="83">
        <v>7.6200000000000004E-2</v>
      </c>
      <c r="GS53" s="105">
        <v>9.3399999999999997E-2</v>
      </c>
      <c r="GT53" s="34">
        <v>9.3200000000000005E-2</v>
      </c>
      <c r="GU53" s="34">
        <v>9.98E-2</v>
      </c>
      <c r="GV53" s="53"/>
      <c r="GW53" s="53"/>
      <c r="GX53" s="53"/>
      <c r="GY53" s="53"/>
      <c r="GZ53" s="53"/>
      <c r="HA53" s="53"/>
      <c r="HC53" s="129">
        <v>0.11600000000000001</v>
      </c>
      <c r="HD53" s="34">
        <v>0.10879999999999999</v>
      </c>
      <c r="HE53" s="85">
        <v>0.1095</v>
      </c>
      <c r="HF53" s="123">
        <v>0.1069</v>
      </c>
      <c r="HG53" s="40">
        <v>0.1108</v>
      </c>
      <c r="HH53" s="84">
        <v>9.7100000000000006E-2</v>
      </c>
      <c r="HI53" s="129">
        <v>0.1125</v>
      </c>
      <c r="HJ53" s="30">
        <v>0.11</v>
      </c>
      <c r="HK53" s="85">
        <v>0.1116</v>
      </c>
      <c r="HL53" s="129">
        <v>0.11070000000000001</v>
      </c>
      <c r="HM53" s="30">
        <v>0.11459999999999999</v>
      </c>
      <c r="HN53" s="85">
        <v>0.129</v>
      </c>
      <c r="HO53" s="129">
        <v>0.13789999999999999</v>
      </c>
      <c r="HP53" s="30">
        <v>0.1366</v>
      </c>
      <c r="HQ53" s="85">
        <v>0.13100000000000001</v>
      </c>
      <c r="HR53" s="129">
        <v>0.12</v>
      </c>
      <c r="HS53" s="30">
        <v>0.12520000000000001</v>
      </c>
      <c r="HT53" s="85">
        <v>0.13650000000000001</v>
      </c>
      <c r="HU53" s="129">
        <v>0.14729999999999999</v>
      </c>
      <c r="HV53" s="30">
        <v>0.1484</v>
      </c>
      <c r="HW53" s="85">
        <v>0.13519999999999999</v>
      </c>
      <c r="HX53" s="129">
        <v>0.15440000000000001</v>
      </c>
      <c r="HY53" s="30">
        <v>0.1545</v>
      </c>
      <c r="HZ53" s="85">
        <v>0.17430000000000001</v>
      </c>
      <c r="IA53" s="129">
        <v>0.16830000000000001</v>
      </c>
      <c r="IB53" s="30">
        <v>0.16639999999999999</v>
      </c>
      <c r="IC53" s="85">
        <v>0.1492</v>
      </c>
      <c r="ID53" s="129">
        <v>0.14960000000000001</v>
      </c>
      <c r="IE53" s="30">
        <v>0.18049999999999999</v>
      </c>
      <c r="IF53" s="85">
        <v>0.18559999999999999</v>
      </c>
      <c r="IG53" s="129">
        <v>0.17699999999999999</v>
      </c>
      <c r="IH53" s="30">
        <v>0.18390000000000001</v>
      </c>
      <c r="II53" s="85">
        <v>0.1885</v>
      </c>
      <c r="IJ53" s="129">
        <v>0.16489999999999999</v>
      </c>
      <c r="IK53" s="30">
        <v>0.17649999999999999</v>
      </c>
      <c r="IL53" s="85">
        <v>0.19819999999999999</v>
      </c>
      <c r="IM53" s="129">
        <v>0.2165</v>
      </c>
      <c r="IN53" s="30">
        <v>0.2177</v>
      </c>
      <c r="IO53" s="85">
        <v>0.20860000000000001</v>
      </c>
      <c r="IP53" s="129">
        <v>0.21340000000000001</v>
      </c>
      <c r="IQ53" s="30">
        <v>0.20030000000000001</v>
      </c>
      <c r="IR53" s="85">
        <v>0.2039</v>
      </c>
      <c r="IS53" s="129">
        <v>0.2001</v>
      </c>
      <c r="IT53" s="30">
        <v>0.2011</v>
      </c>
      <c r="IU53" s="85">
        <v>0.20219999999999999</v>
      </c>
      <c r="IV53" s="129">
        <v>0.18940000000000001</v>
      </c>
      <c r="IW53" s="30">
        <v>0.18790000000000001</v>
      </c>
      <c r="IX53" s="85">
        <v>0.18590000000000001</v>
      </c>
      <c r="IY53" s="129">
        <v>0.1749</v>
      </c>
      <c r="IZ53" s="30">
        <v>0.17199999999999999</v>
      </c>
      <c r="JA53" s="316">
        <v>0.1731</v>
      </c>
      <c r="JB53" s="129">
        <v>0.11650000000000001</v>
      </c>
      <c r="JC53" s="30">
        <v>0.1104</v>
      </c>
      <c r="JD53" s="85">
        <v>0.11169999999999999</v>
      </c>
      <c r="JE53" s="129">
        <v>0.1119</v>
      </c>
      <c r="JF53" s="30">
        <v>0.10249999999999999</v>
      </c>
      <c r="JG53" s="85">
        <v>0.108</v>
      </c>
      <c r="JH53" s="129">
        <v>0.1172</v>
      </c>
      <c r="JI53" s="30">
        <v>0.12759999999999999</v>
      </c>
      <c r="JJ53" s="85">
        <v>0.12640000000000001</v>
      </c>
      <c r="JK53" s="129">
        <v>0.1411</v>
      </c>
      <c r="JL53" s="30">
        <v>0.13789999999999999</v>
      </c>
      <c r="JM53" s="85">
        <v>0.13830000000000001</v>
      </c>
      <c r="JN53" s="104">
        <v>0.1192</v>
      </c>
      <c r="JO53" s="30">
        <v>0.1217</v>
      </c>
      <c r="JP53" s="30">
        <v>0.114</v>
      </c>
      <c r="JQ53" s="53"/>
      <c r="JR53" s="53"/>
      <c r="JS53" s="53"/>
      <c r="JU53" s="129">
        <v>0.1206</v>
      </c>
      <c r="JV53" s="30">
        <v>0.1116</v>
      </c>
      <c r="JW53" s="85">
        <v>9.1899999999999996E-2</v>
      </c>
      <c r="JX53" s="129">
        <v>9.7299999999999998E-2</v>
      </c>
      <c r="JY53" s="30">
        <v>0.10050000000000001</v>
      </c>
      <c r="JZ53" s="85">
        <v>8.6300000000000002E-2</v>
      </c>
      <c r="KA53" s="129">
        <v>7.9200000000000007E-2</v>
      </c>
      <c r="KB53" s="30">
        <v>8.6800000000000002E-2</v>
      </c>
      <c r="KC53" s="85">
        <v>8.2600000000000007E-2</v>
      </c>
      <c r="KD53" s="129">
        <v>5.7799999999999997E-2</v>
      </c>
      <c r="KE53" s="30">
        <v>6.4399999999999999E-2</v>
      </c>
      <c r="KF53" s="85">
        <v>6.9599999999999995E-2</v>
      </c>
      <c r="KG53" s="129">
        <v>0.10150000000000001</v>
      </c>
      <c r="KH53" s="30">
        <v>0.1041</v>
      </c>
      <c r="KI53" s="85">
        <v>9.0200000000000002E-2</v>
      </c>
      <c r="KJ53" s="129">
        <v>9.8000000000000004E-2</v>
      </c>
      <c r="KK53" s="30">
        <v>8.3500000000000005E-2</v>
      </c>
      <c r="KL53" s="85">
        <v>7.6300000000000007E-2</v>
      </c>
      <c r="KM53" s="129">
        <v>6.1199999999999997E-2</v>
      </c>
      <c r="KN53" s="7">
        <v>6.2E-2</v>
      </c>
      <c r="KO53" s="85">
        <v>6.3200000000000006E-2</v>
      </c>
      <c r="KP53" s="129">
        <v>6.7900000000000002E-2</v>
      </c>
      <c r="KQ53" s="30">
        <v>6.4299999999999996E-2</v>
      </c>
      <c r="KR53" s="84">
        <v>7.2900000000000006E-2</v>
      </c>
      <c r="KS53" s="123">
        <v>6.2799999999999995E-2</v>
      </c>
      <c r="KT53" s="40">
        <v>0.06</v>
      </c>
      <c r="KU53" s="82">
        <v>4.8300000000000003E-2</v>
      </c>
      <c r="KV53" s="123">
        <v>4.87E-2</v>
      </c>
      <c r="KW53" s="40">
        <v>5.3800000000000001E-2</v>
      </c>
      <c r="KX53" s="84">
        <v>6.1199999999999997E-2</v>
      </c>
      <c r="KY53" s="127">
        <v>6.4000000000000001E-2</v>
      </c>
      <c r="KZ53" s="7">
        <v>6.8699999999999997E-2</v>
      </c>
      <c r="LA53" s="84">
        <v>8.1299999999999997E-2</v>
      </c>
      <c r="LB53" s="123">
        <v>8.2199999999999995E-2</v>
      </c>
      <c r="LC53" s="40">
        <v>9.4700000000000006E-2</v>
      </c>
      <c r="LD53" s="82">
        <v>9.0499999999999997E-2</v>
      </c>
      <c r="LE53" s="127">
        <v>8.7900000000000006E-2</v>
      </c>
      <c r="LF53" s="7">
        <v>9.9199999999999997E-2</v>
      </c>
      <c r="LG53" s="82">
        <v>0.1071</v>
      </c>
      <c r="LH53" s="123">
        <v>0.1041</v>
      </c>
      <c r="LI53" s="40">
        <v>9.1399999999999995E-2</v>
      </c>
      <c r="LJ53" s="84">
        <v>0.1037</v>
      </c>
      <c r="LK53" s="123">
        <v>0.1198</v>
      </c>
      <c r="LL53" s="40">
        <v>0.1295</v>
      </c>
      <c r="LM53" s="84">
        <v>0.1318</v>
      </c>
      <c r="LN53" s="123">
        <v>0.13350000000000001</v>
      </c>
      <c r="LO53" s="40">
        <v>0.13980000000000001</v>
      </c>
      <c r="LP53" s="84">
        <v>0.1216</v>
      </c>
      <c r="LQ53" s="127">
        <v>0.1147</v>
      </c>
      <c r="LR53" s="7">
        <v>0.1124</v>
      </c>
      <c r="LS53" s="82">
        <v>9.0399999999999994E-2</v>
      </c>
      <c r="LT53" s="127">
        <v>8.3699999999999997E-2</v>
      </c>
      <c r="LU53" s="7">
        <v>8.2199999999999995E-2</v>
      </c>
      <c r="LV53" s="84">
        <v>7.6700000000000004E-2</v>
      </c>
      <c r="LW53" s="123">
        <v>8.0699999999999994E-2</v>
      </c>
      <c r="LX53" s="40">
        <v>8.0500000000000002E-2</v>
      </c>
      <c r="LY53" s="84">
        <v>8.6099999999999996E-2</v>
      </c>
      <c r="LZ53" s="123">
        <v>8.4599999999999995E-2</v>
      </c>
      <c r="MA53" s="7">
        <v>7.85E-2</v>
      </c>
      <c r="MB53" s="82">
        <v>8.8900000000000007E-2</v>
      </c>
      <c r="MC53" s="127">
        <v>8.5699999999999998E-2</v>
      </c>
      <c r="MD53" s="7">
        <v>9.1999999999999998E-2</v>
      </c>
      <c r="ME53" s="82">
        <v>0.1026</v>
      </c>
      <c r="MF53" s="127">
        <v>9.74E-2</v>
      </c>
      <c r="MG53" s="7">
        <v>0.1</v>
      </c>
      <c r="MH53" s="82">
        <v>0.10349999999999999</v>
      </c>
      <c r="MI53" s="101">
        <v>9.8100000000000007E-2</v>
      </c>
      <c r="MJ53" s="7">
        <v>0.10199999999999999</v>
      </c>
      <c r="MK53" s="7">
        <v>7.4499999999999997E-2</v>
      </c>
      <c r="MM53" s="127">
        <v>7.1999999999999995E-2</v>
      </c>
      <c r="MN53" s="7">
        <v>6.4500000000000002E-2</v>
      </c>
      <c r="MO53" s="130">
        <v>5.5399999999999998E-2</v>
      </c>
      <c r="MP53" s="125">
        <v>6.7400000000000002E-2</v>
      </c>
      <c r="MQ53" s="16">
        <v>6.3200000000000006E-2</v>
      </c>
      <c r="MR53" s="130">
        <v>5.3800000000000001E-2</v>
      </c>
      <c r="MS53" s="125">
        <v>5.33E-2</v>
      </c>
      <c r="MT53" s="16">
        <v>5.4899999999999997E-2</v>
      </c>
      <c r="MU53" s="84">
        <v>4.8300000000000003E-2</v>
      </c>
      <c r="MV53" s="125">
        <v>4.9599999999999998E-2</v>
      </c>
      <c r="MW53" s="16">
        <v>6.0999999999999999E-2</v>
      </c>
      <c r="MX53" s="130">
        <v>7.1800000000000003E-2</v>
      </c>
      <c r="MY53" s="125">
        <v>6.7900000000000002E-2</v>
      </c>
      <c r="MZ53" s="16">
        <v>7.0000000000000007E-2</v>
      </c>
      <c r="NA53" s="130">
        <v>8.4400000000000003E-2</v>
      </c>
      <c r="NB53" s="123">
        <v>0.106</v>
      </c>
      <c r="NC53" s="40">
        <v>0.10970000000000001</v>
      </c>
      <c r="ND53" s="84">
        <v>0.10580000000000001</v>
      </c>
      <c r="NE53" s="123">
        <v>0.1123</v>
      </c>
      <c r="NF53" s="40">
        <v>0.1211</v>
      </c>
      <c r="NG53" s="130">
        <v>0.1111</v>
      </c>
      <c r="NH53" s="125">
        <v>0.1188</v>
      </c>
      <c r="NI53" s="16">
        <v>0.11269999999999999</v>
      </c>
      <c r="NJ53" s="130">
        <v>0.1061</v>
      </c>
      <c r="NK53" s="103">
        <v>0.1144</v>
      </c>
      <c r="NL53" s="16">
        <v>0.1101</v>
      </c>
      <c r="NM53" s="299">
        <v>0.10100000000000001</v>
      </c>
      <c r="NN53" s="125">
        <v>0.11020000000000001</v>
      </c>
      <c r="NO53" s="16">
        <v>0.10630000000000001</v>
      </c>
      <c r="NP53" s="130">
        <v>9.8199999999999996E-2</v>
      </c>
      <c r="NQ53" s="125">
        <v>9.9699999999999997E-2</v>
      </c>
      <c r="NR53" s="16">
        <v>0.1118</v>
      </c>
      <c r="NS53" s="130">
        <v>0.11310000000000001</v>
      </c>
      <c r="NT53" s="125">
        <v>0.1217</v>
      </c>
      <c r="NU53" s="16">
        <v>9.5799999999999996E-2</v>
      </c>
      <c r="NV53" s="84">
        <v>9.5600000000000004E-2</v>
      </c>
      <c r="NW53" s="123">
        <v>9.3399999999999997E-2</v>
      </c>
      <c r="NX53" s="16">
        <v>9.2499999999999999E-2</v>
      </c>
      <c r="NY53" s="130">
        <v>8.3599999999999994E-2</v>
      </c>
      <c r="NZ53" s="123">
        <v>0.1235</v>
      </c>
      <c r="OA53" s="22">
        <v>0.1258</v>
      </c>
      <c r="OB53" s="84">
        <v>0.124</v>
      </c>
      <c r="OC53" s="128">
        <v>0.12570000000000001</v>
      </c>
      <c r="OD53" s="22">
        <v>0.1118</v>
      </c>
      <c r="OE53" s="130">
        <v>0.1206</v>
      </c>
      <c r="OF53" s="125">
        <v>0.1215</v>
      </c>
      <c r="OG53" s="16">
        <v>0.12590000000000001</v>
      </c>
      <c r="OH53" s="81">
        <v>0.11990000000000001</v>
      </c>
      <c r="OI53" s="125">
        <v>0.1183</v>
      </c>
      <c r="OJ53" s="16">
        <v>0.1142</v>
      </c>
      <c r="OK53" s="130">
        <v>0.1084</v>
      </c>
      <c r="OL53" s="125">
        <v>0.1038</v>
      </c>
      <c r="OM53" s="16">
        <v>0.1057</v>
      </c>
      <c r="ON53" s="130">
        <v>0.1056</v>
      </c>
      <c r="OO53" s="125">
        <v>0.1071</v>
      </c>
      <c r="OP53" s="22">
        <v>0.1056</v>
      </c>
      <c r="OQ53" s="130">
        <v>9.7699999999999995E-2</v>
      </c>
      <c r="OR53" s="103">
        <v>9.7900000000000001E-2</v>
      </c>
      <c r="OS53" s="16">
        <v>0.1</v>
      </c>
      <c r="OT53" s="16">
        <v>9.0999999999999998E-2</v>
      </c>
      <c r="OU53" s="487"/>
      <c r="OV53" s="53"/>
      <c r="OW53" s="488"/>
      <c r="OX53" s="489"/>
      <c r="OY53" s="53"/>
      <c r="OZ53" s="53"/>
      <c r="PA53" s="53"/>
      <c r="PB53" s="53"/>
      <c r="PC53" s="53"/>
      <c r="PE53" s="128">
        <v>0.1014</v>
      </c>
      <c r="PF53" s="22">
        <v>7.7899999999999997E-2</v>
      </c>
      <c r="PG53" s="81">
        <v>9.7600000000000006E-2</v>
      </c>
      <c r="PH53" s="128">
        <v>9.7100000000000006E-2</v>
      </c>
      <c r="PI53" s="22">
        <v>8.8499999999999995E-2</v>
      </c>
      <c r="PJ53" s="130">
        <v>7.1800000000000003E-2</v>
      </c>
      <c r="PK53" s="103">
        <v>7.0199999999999999E-2</v>
      </c>
      <c r="PL53" s="16">
        <v>6.7199999999999996E-2</v>
      </c>
      <c r="PM53" s="316">
        <v>5.7299999999999997E-2</v>
      </c>
      <c r="PN53" s="129">
        <v>6.25E-2</v>
      </c>
      <c r="PO53" s="16">
        <v>6.6100000000000006E-2</v>
      </c>
      <c r="PP53" s="130">
        <v>6.0999999999999999E-2</v>
      </c>
      <c r="PQ53" s="125">
        <v>6.2199999999999998E-2</v>
      </c>
      <c r="PR53" s="16">
        <v>6.2199999999999998E-2</v>
      </c>
      <c r="PS53" s="130">
        <v>6.1100000000000002E-2</v>
      </c>
      <c r="PT53" s="103">
        <v>5.5399999999999998E-2</v>
      </c>
      <c r="PU53" s="16">
        <v>5.62E-2</v>
      </c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5">
        <v>4.4000000000000003E-3</v>
      </c>
      <c r="E54" s="7">
        <v>2.3400000000000001E-2</v>
      </c>
      <c r="F54" s="82">
        <v>3.9199999999999999E-2</v>
      </c>
      <c r="G54" s="127">
        <v>3.2199999999999999E-2</v>
      </c>
      <c r="H54" s="7">
        <v>3.6499999999999998E-2</v>
      </c>
      <c r="I54" s="82">
        <v>1.9E-3</v>
      </c>
      <c r="J54" s="127">
        <v>-2.8999999999999998E-3</v>
      </c>
      <c r="K54" s="30">
        <v>-4.4999999999999997E-3</v>
      </c>
      <c r="L54" s="79">
        <v>3.8100000000000002E-2</v>
      </c>
      <c r="M54" s="124">
        <v>3.5799999999999998E-2</v>
      </c>
      <c r="N54" s="47">
        <v>2.81E-2</v>
      </c>
      <c r="O54" s="83">
        <v>-1.2500000000000001E-2</v>
      </c>
      <c r="P54" s="131">
        <v>-2.07E-2</v>
      </c>
      <c r="Q54" s="47">
        <v>-6.6E-3</v>
      </c>
      <c r="R54" s="79">
        <v>-7.7000000000000002E-3</v>
      </c>
      <c r="S54" s="131">
        <v>-6.7000000000000002E-3</v>
      </c>
      <c r="T54" s="34">
        <v>1.3299999999999999E-2</v>
      </c>
      <c r="U54" s="83">
        <v>8.9999999999999998E-4</v>
      </c>
      <c r="V54" s="124">
        <v>0.01</v>
      </c>
      <c r="W54" s="34">
        <v>6.4000000000000003E-3</v>
      </c>
      <c r="X54" s="83">
        <v>1.3299999999999999E-2</v>
      </c>
      <c r="Y54" s="131">
        <v>4.7699999999999999E-2</v>
      </c>
      <c r="Z54" s="34">
        <v>5.6899999999999999E-2</v>
      </c>
      <c r="AA54" s="83">
        <v>6.5100000000000005E-2</v>
      </c>
      <c r="AB54" s="131">
        <v>3.1600000000000003E-2</v>
      </c>
      <c r="AC54" s="34">
        <v>4.6199999999999998E-2</v>
      </c>
      <c r="AD54" s="83">
        <v>4.5999999999999999E-2</v>
      </c>
      <c r="AE54" s="131">
        <v>7.1400000000000005E-2</v>
      </c>
      <c r="AF54" s="34">
        <v>5.0200000000000002E-2</v>
      </c>
      <c r="AG54" s="83">
        <v>5.2699999999999997E-2</v>
      </c>
      <c r="AH54" s="131">
        <v>5.8400000000000001E-2</v>
      </c>
      <c r="AI54" s="22">
        <v>3.6299999999999999E-2</v>
      </c>
      <c r="AJ54" s="81">
        <v>4.3999999999999997E-2</v>
      </c>
      <c r="AK54" s="128">
        <v>4.1200000000000001E-2</v>
      </c>
      <c r="AL54" s="22">
        <v>6.1199999999999997E-2</v>
      </c>
      <c r="AM54" s="81">
        <v>0.1077</v>
      </c>
      <c r="AN54" s="128">
        <v>9.5600000000000004E-2</v>
      </c>
      <c r="AO54" s="22">
        <v>8.2199999999999995E-2</v>
      </c>
      <c r="AP54" s="81">
        <v>6.2399999999999997E-2</v>
      </c>
      <c r="AQ54" s="128">
        <v>5.6599999999999998E-2</v>
      </c>
      <c r="AR54" s="22">
        <v>7.0400000000000004E-2</v>
      </c>
      <c r="AS54" s="81">
        <v>7.8E-2</v>
      </c>
      <c r="AT54" s="128">
        <v>7.3700000000000002E-2</v>
      </c>
      <c r="AU54" s="22">
        <v>9.0399999999999994E-2</v>
      </c>
      <c r="AV54" s="85">
        <v>7.7600000000000002E-2</v>
      </c>
      <c r="AW54" s="129">
        <v>8.4699999999999998E-2</v>
      </c>
      <c r="AX54" s="30">
        <v>7.7899999999999997E-2</v>
      </c>
      <c r="AY54" s="85">
        <v>7.85E-2</v>
      </c>
      <c r="AZ54" s="129">
        <v>4.4400000000000002E-2</v>
      </c>
      <c r="BA54" s="30">
        <v>5.0900000000000001E-2</v>
      </c>
      <c r="BB54" s="85">
        <v>4.3700000000000003E-2</v>
      </c>
      <c r="BC54" s="129">
        <v>4.2000000000000003E-2</v>
      </c>
      <c r="BD54" s="30">
        <v>5.6000000000000001E-2</v>
      </c>
      <c r="BE54" s="85">
        <v>8.4900000000000003E-2</v>
      </c>
      <c r="BF54" s="129">
        <v>8.8200000000000001E-2</v>
      </c>
      <c r="BG54" s="30">
        <v>7.9299999999999995E-2</v>
      </c>
      <c r="BH54" s="85">
        <v>7.3099999999999998E-2</v>
      </c>
      <c r="BI54" s="131">
        <v>6.5500000000000003E-2</v>
      </c>
      <c r="BJ54" s="30">
        <v>6.9599999999999995E-2</v>
      </c>
      <c r="BK54" s="85">
        <v>6.9599999999999995E-2</v>
      </c>
      <c r="BL54" s="129">
        <v>0.1062</v>
      </c>
      <c r="BM54" s="30">
        <v>0.1061</v>
      </c>
      <c r="BN54" s="85">
        <v>0.13220000000000001</v>
      </c>
      <c r="BO54" s="104">
        <v>0.1416</v>
      </c>
      <c r="BP54" s="22">
        <v>0.13320000000000001</v>
      </c>
      <c r="BQ54" s="22">
        <v>0.1323</v>
      </c>
      <c r="BS54" s="129">
        <v>0.1331</v>
      </c>
      <c r="BT54" s="34">
        <v>0.1147</v>
      </c>
      <c r="BU54" s="81">
        <v>0.12989999999999999</v>
      </c>
      <c r="BV54" s="129">
        <v>0.13370000000000001</v>
      </c>
      <c r="BW54" s="30">
        <v>0.1244</v>
      </c>
      <c r="BX54" s="81">
        <v>0.1225</v>
      </c>
      <c r="BY54" s="128">
        <v>0.1245</v>
      </c>
      <c r="BZ54" s="34">
        <v>0.1177</v>
      </c>
      <c r="CA54" s="83">
        <v>0.1217</v>
      </c>
      <c r="CB54" s="131">
        <v>0.10150000000000001</v>
      </c>
      <c r="CC54" s="34">
        <v>0.1</v>
      </c>
      <c r="CD54" s="85">
        <v>6.2E-2</v>
      </c>
      <c r="CE54" s="129">
        <v>6.13E-2</v>
      </c>
      <c r="CF54" s="30">
        <v>7.3499999999999996E-2</v>
      </c>
      <c r="CG54" s="85">
        <v>7.0400000000000004E-2</v>
      </c>
      <c r="CH54" s="129">
        <v>5.3999999999999999E-2</v>
      </c>
      <c r="CI54" s="30">
        <v>4.9700000000000001E-2</v>
      </c>
      <c r="CJ54" s="85">
        <v>5.3999999999999999E-2</v>
      </c>
      <c r="CK54" s="129">
        <v>6.4699999999999994E-2</v>
      </c>
      <c r="CL54" s="30">
        <v>5.3499999999999999E-2</v>
      </c>
      <c r="CM54" s="85">
        <v>5.3999999999999999E-2</v>
      </c>
      <c r="CN54" s="129">
        <v>7.3999999999999996E-2</v>
      </c>
      <c r="CO54" s="30">
        <v>8.0600000000000005E-2</v>
      </c>
      <c r="CP54" s="85">
        <v>7.7499999999999999E-2</v>
      </c>
      <c r="CQ54" s="131">
        <v>0.1081</v>
      </c>
      <c r="CR54" s="34">
        <v>9.0899999999999995E-2</v>
      </c>
      <c r="CS54" s="83">
        <v>9.0200000000000002E-2</v>
      </c>
      <c r="CT54" s="128">
        <v>0.1101</v>
      </c>
      <c r="CU54" s="30">
        <v>9.6500000000000002E-2</v>
      </c>
      <c r="CV54" s="85">
        <v>8.5800000000000001E-2</v>
      </c>
      <c r="CW54" s="128">
        <v>7.9399999999999998E-2</v>
      </c>
      <c r="CX54" s="30">
        <v>9.2700000000000005E-2</v>
      </c>
      <c r="CY54" s="81">
        <v>0.10879999999999999</v>
      </c>
      <c r="CZ54" s="128">
        <v>0.1159</v>
      </c>
      <c r="DA54" s="22">
        <v>0.12130000000000001</v>
      </c>
      <c r="DB54" s="83">
        <v>0.1169</v>
      </c>
      <c r="DC54" s="131">
        <v>0.10390000000000001</v>
      </c>
      <c r="DD54" s="34">
        <v>9.5799999999999996E-2</v>
      </c>
      <c r="DE54" s="83">
        <v>0.12820000000000001</v>
      </c>
      <c r="DF54" s="131">
        <v>0.1114</v>
      </c>
      <c r="DG54" s="34">
        <v>0.1133</v>
      </c>
      <c r="DH54" s="85">
        <v>0.1101</v>
      </c>
      <c r="DI54" s="131">
        <v>7.2999999999999995E-2</v>
      </c>
      <c r="DJ54" s="34">
        <v>6.4600000000000005E-2</v>
      </c>
      <c r="DK54" s="83">
        <v>6.3200000000000006E-2</v>
      </c>
      <c r="DL54" s="104">
        <v>7.2800000000000004E-2</v>
      </c>
      <c r="DM54" s="30">
        <v>7.6799999999999993E-2</v>
      </c>
      <c r="DN54" s="315">
        <v>9.5699999999999993E-2</v>
      </c>
      <c r="DO54" s="336"/>
      <c r="DP54" s="34">
        <v>0.13170000000000001</v>
      </c>
      <c r="DQ54" s="83">
        <v>0.1326</v>
      </c>
      <c r="DR54" s="131">
        <v>0.1278</v>
      </c>
      <c r="DS54" s="34">
        <v>0.12280000000000001</v>
      </c>
      <c r="DT54" s="83">
        <v>0.1169</v>
      </c>
      <c r="DU54" s="131">
        <v>0.1179</v>
      </c>
      <c r="DV54" s="34">
        <v>8.4000000000000005E-2</v>
      </c>
      <c r="DW54" s="83">
        <v>8.0299999999999996E-2</v>
      </c>
      <c r="DX54" s="105">
        <v>7.1800000000000003E-2</v>
      </c>
      <c r="DY54" s="30">
        <v>6.2700000000000006E-2</v>
      </c>
      <c r="DZ54" s="34">
        <v>5.3499999999999999E-2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31">
        <v>6.4699999999999994E-2</v>
      </c>
      <c r="EL54" s="34">
        <v>8.0299999999999996E-2</v>
      </c>
      <c r="EM54" s="83">
        <v>6.6199999999999995E-2</v>
      </c>
      <c r="EN54" s="131">
        <v>7.6300000000000007E-2</v>
      </c>
      <c r="EO54" s="34">
        <v>7.7799999999999994E-2</v>
      </c>
      <c r="EP54" s="83">
        <v>9.6600000000000005E-2</v>
      </c>
      <c r="EQ54" s="131">
        <v>7.4499999999999997E-2</v>
      </c>
      <c r="ER54" s="34">
        <v>8.2199999999999995E-2</v>
      </c>
      <c r="ES54" s="83">
        <v>8.8300000000000003E-2</v>
      </c>
      <c r="ET54" s="131">
        <v>7.7499999999999999E-2</v>
      </c>
      <c r="EU54" s="34">
        <v>8.1000000000000003E-2</v>
      </c>
      <c r="EV54" s="84">
        <v>7.0400000000000004E-2</v>
      </c>
      <c r="EW54" s="123">
        <v>6.83E-2</v>
      </c>
      <c r="EX54" s="40">
        <v>8.1000000000000003E-2</v>
      </c>
      <c r="EY54" s="83">
        <v>8.43E-2</v>
      </c>
      <c r="EZ54" s="123">
        <v>8.0799999999999997E-2</v>
      </c>
      <c r="FA54" s="40">
        <v>7.6300000000000007E-2</v>
      </c>
      <c r="FB54" s="84">
        <v>9.0700000000000003E-2</v>
      </c>
      <c r="FC54" s="390">
        <v>8.8700000000000001E-2</v>
      </c>
      <c r="FD54" s="355">
        <v>8.6999999999999994E-2</v>
      </c>
      <c r="FE54" s="391">
        <v>8.5800000000000001E-2</v>
      </c>
      <c r="FF54" s="123">
        <v>7.6600000000000001E-2</v>
      </c>
      <c r="FG54" s="40">
        <v>8.4400000000000003E-2</v>
      </c>
      <c r="FH54" s="84">
        <v>9.7500000000000003E-2</v>
      </c>
      <c r="FI54" s="123">
        <v>9.8199999999999996E-2</v>
      </c>
      <c r="FJ54" s="40">
        <v>9.5399999999999999E-2</v>
      </c>
      <c r="FK54" s="84">
        <v>9.35E-2</v>
      </c>
      <c r="FL54" s="123">
        <v>0.1052</v>
      </c>
      <c r="FM54" s="40">
        <v>0.1051</v>
      </c>
      <c r="FN54" s="84">
        <v>0.1031</v>
      </c>
      <c r="FO54" s="123">
        <v>0.1095</v>
      </c>
      <c r="FP54" s="40">
        <v>9.9099999999999994E-2</v>
      </c>
      <c r="FQ54" s="84">
        <v>7.9899999999999999E-2</v>
      </c>
      <c r="FR54" s="123">
        <v>8.3400000000000002E-2</v>
      </c>
      <c r="FS54" s="40">
        <v>7.6799999999999993E-2</v>
      </c>
      <c r="FT54" s="84">
        <v>7.7600000000000002E-2</v>
      </c>
      <c r="FU54" s="123">
        <v>7.1900000000000006E-2</v>
      </c>
      <c r="FV54" s="40">
        <v>8.3500000000000005E-2</v>
      </c>
      <c r="FW54" s="84">
        <v>7.9500000000000001E-2</v>
      </c>
      <c r="FX54" s="123">
        <v>8.1199999999999994E-2</v>
      </c>
      <c r="FY54" s="40">
        <v>7.6200000000000004E-2</v>
      </c>
      <c r="FZ54" s="84">
        <v>6.6500000000000004E-2</v>
      </c>
      <c r="GA54" s="129">
        <v>7.2999999999999995E-2</v>
      </c>
      <c r="GB54" s="30">
        <v>7.8100000000000003E-2</v>
      </c>
      <c r="GC54" s="85">
        <v>6.8099999999999994E-2</v>
      </c>
      <c r="GD54" s="129">
        <v>5.9499999999999997E-2</v>
      </c>
      <c r="GE54" s="30">
        <v>5.4399999999999997E-2</v>
      </c>
      <c r="GF54" s="85">
        <v>3.39E-2</v>
      </c>
      <c r="GG54" s="129">
        <v>3.8300000000000001E-2</v>
      </c>
      <c r="GH54" s="30">
        <v>5.3699999999999998E-2</v>
      </c>
      <c r="GI54" s="85">
        <v>5.7500000000000002E-2</v>
      </c>
      <c r="GJ54" s="129">
        <v>6.9000000000000006E-2</v>
      </c>
      <c r="GK54" s="30">
        <v>7.2599999999999998E-2</v>
      </c>
      <c r="GL54" s="85">
        <v>9.0499999999999997E-2</v>
      </c>
      <c r="GM54" s="129">
        <v>8.0100000000000005E-2</v>
      </c>
      <c r="GN54" s="30">
        <v>6.3299999999999995E-2</v>
      </c>
      <c r="GO54" s="85">
        <v>6.1400000000000003E-2</v>
      </c>
      <c r="GP54" s="129">
        <v>7.1199999999999999E-2</v>
      </c>
      <c r="GQ54" s="30">
        <v>6.9099999999999995E-2</v>
      </c>
      <c r="GR54" s="85">
        <v>7.3599999999999999E-2</v>
      </c>
      <c r="GS54" s="104">
        <v>8.8499999999999995E-2</v>
      </c>
      <c r="GT54" s="30">
        <v>8.2400000000000001E-2</v>
      </c>
      <c r="GU54" s="30">
        <v>9.0800000000000006E-2</v>
      </c>
      <c r="GV54" s="53"/>
      <c r="GW54" s="53"/>
      <c r="GX54" s="53"/>
      <c r="GY54" s="53"/>
      <c r="GZ54" s="53"/>
      <c r="HA54" s="53"/>
      <c r="HC54" s="131">
        <v>0.11550000000000001</v>
      </c>
      <c r="HD54" s="30">
        <v>0.1067</v>
      </c>
      <c r="HE54" s="84">
        <v>0.1013</v>
      </c>
      <c r="HF54" s="129">
        <v>8.5400000000000004E-2</v>
      </c>
      <c r="HG54" s="30">
        <v>9.6299999999999997E-2</v>
      </c>
      <c r="HH54" s="85">
        <v>7.5999999999999998E-2</v>
      </c>
      <c r="HI54" s="123">
        <v>9.9699999999999997E-2</v>
      </c>
      <c r="HJ54" s="40">
        <v>9.3600000000000003E-2</v>
      </c>
      <c r="HK54" s="84">
        <v>7.9399999999999998E-2</v>
      </c>
      <c r="HL54" s="131">
        <v>7.4200000000000002E-2</v>
      </c>
      <c r="HM54" s="40">
        <v>8.1799999999999998E-2</v>
      </c>
      <c r="HN54" s="84">
        <v>8.6400000000000005E-2</v>
      </c>
      <c r="HO54" s="123">
        <v>8.2100000000000006E-2</v>
      </c>
      <c r="HP54" s="40">
        <v>0.08</v>
      </c>
      <c r="HQ54" s="84">
        <v>8.2900000000000001E-2</v>
      </c>
      <c r="HR54" s="123">
        <v>7.7100000000000002E-2</v>
      </c>
      <c r="HS54" s="40">
        <v>8.14E-2</v>
      </c>
      <c r="HT54" s="84">
        <v>0.1053</v>
      </c>
      <c r="HU54" s="123">
        <v>0.1067</v>
      </c>
      <c r="HV54" s="40">
        <v>0.1113</v>
      </c>
      <c r="HW54" s="84">
        <v>9.6699999999999994E-2</v>
      </c>
      <c r="HX54" s="123">
        <v>9.1499999999999998E-2</v>
      </c>
      <c r="HY54" s="40">
        <v>8.9899999999999994E-2</v>
      </c>
      <c r="HZ54" s="84">
        <v>8.6199999999999999E-2</v>
      </c>
      <c r="IA54" s="123">
        <v>7.4700000000000003E-2</v>
      </c>
      <c r="IB54" s="40">
        <v>7.4099999999999999E-2</v>
      </c>
      <c r="IC54" s="84">
        <v>7.7399999999999997E-2</v>
      </c>
      <c r="ID54" s="123">
        <v>8.1100000000000005E-2</v>
      </c>
      <c r="IE54" s="40">
        <v>8.3699999999999997E-2</v>
      </c>
      <c r="IF54" s="84">
        <v>9.01E-2</v>
      </c>
      <c r="IG54" s="123">
        <v>7.7299999999999994E-2</v>
      </c>
      <c r="IH54" s="40">
        <v>8.9599999999999999E-2</v>
      </c>
      <c r="II54" s="84">
        <v>6.4799999999999996E-2</v>
      </c>
      <c r="IJ54" s="123">
        <v>5.3600000000000002E-2</v>
      </c>
      <c r="IK54" s="40">
        <v>6.4500000000000002E-2</v>
      </c>
      <c r="IL54" s="84">
        <v>8.14E-2</v>
      </c>
      <c r="IM54" s="123">
        <v>8.7800000000000003E-2</v>
      </c>
      <c r="IN54" s="40">
        <v>8.9499999999999996E-2</v>
      </c>
      <c r="IO54" s="84">
        <v>9.4E-2</v>
      </c>
      <c r="IP54" s="123">
        <v>8.4099999999999994E-2</v>
      </c>
      <c r="IQ54" s="40">
        <v>8.8099999999999998E-2</v>
      </c>
      <c r="IR54" s="84">
        <v>9.4E-2</v>
      </c>
      <c r="IS54" s="123">
        <v>9.3700000000000006E-2</v>
      </c>
      <c r="IT54" s="40">
        <v>8.9599999999999999E-2</v>
      </c>
      <c r="IU54" s="84">
        <v>8.4000000000000005E-2</v>
      </c>
      <c r="IV54" s="123">
        <v>9.9299999999999999E-2</v>
      </c>
      <c r="IW54" s="40">
        <v>0.1038</v>
      </c>
      <c r="IX54" s="84">
        <v>0.1115</v>
      </c>
      <c r="IY54" s="123">
        <v>0.1067</v>
      </c>
      <c r="IZ54" s="40">
        <v>0.107</v>
      </c>
      <c r="JA54" s="314">
        <v>8.6699999999999999E-2</v>
      </c>
      <c r="JB54" s="123">
        <v>8.5999999999999993E-2</v>
      </c>
      <c r="JC54" s="40">
        <v>8.5900000000000004E-2</v>
      </c>
      <c r="JD54" s="84">
        <v>8.5900000000000004E-2</v>
      </c>
      <c r="JE54" s="123">
        <v>8.6900000000000005E-2</v>
      </c>
      <c r="JF54" s="7">
        <v>9.3600000000000003E-2</v>
      </c>
      <c r="JG54" s="84">
        <v>8.1100000000000005E-2</v>
      </c>
      <c r="JH54" s="123">
        <v>7.5700000000000003E-2</v>
      </c>
      <c r="JI54" s="40">
        <v>7.5999999999999998E-2</v>
      </c>
      <c r="JJ54" s="84">
        <v>7.9200000000000007E-2</v>
      </c>
      <c r="JK54" s="123">
        <v>7.0599999999999996E-2</v>
      </c>
      <c r="JL54" s="40">
        <v>6.8900000000000003E-2</v>
      </c>
      <c r="JM54" s="84">
        <v>7.0099999999999996E-2</v>
      </c>
      <c r="JN54" s="100">
        <v>6.2199999999999998E-2</v>
      </c>
      <c r="JO54" s="40">
        <v>6.3700000000000007E-2</v>
      </c>
      <c r="JP54" s="40">
        <v>8.9599999999999999E-2</v>
      </c>
      <c r="JQ54" s="53"/>
      <c r="JR54" s="53"/>
      <c r="JS54" s="53"/>
      <c r="JU54" s="123">
        <v>9.64E-2</v>
      </c>
      <c r="JV54" s="40">
        <v>7.8299999999999995E-2</v>
      </c>
      <c r="JW54" s="84">
        <v>7.7299999999999994E-2</v>
      </c>
      <c r="JX54" s="123">
        <v>8.0600000000000005E-2</v>
      </c>
      <c r="JY54" s="40">
        <v>8.09E-2</v>
      </c>
      <c r="JZ54" s="84">
        <v>7.0900000000000005E-2</v>
      </c>
      <c r="KA54" s="123">
        <v>7.6499999999999999E-2</v>
      </c>
      <c r="KB54" s="40">
        <v>7.8E-2</v>
      </c>
      <c r="KC54" s="84">
        <v>6.7599999999999993E-2</v>
      </c>
      <c r="KD54" s="127">
        <v>4.7E-2</v>
      </c>
      <c r="KE54" s="40">
        <v>5.5199999999999999E-2</v>
      </c>
      <c r="KF54" s="84">
        <v>6.8400000000000002E-2</v>
      </c>
      <c r="KG54" s="123">
        <v>6.6400000000000001E-2</v>
      </c>
      <c r="KH54" s="40">
        <v>6.1699999999999998E-2</v>
      </c>
      <c r="KI54" s="84">
        <v>5.3100000000000001E-2</v>
      </c>
      <c r="KJ54" s="123">
        <v>5.67E-2</v>
      </c>
      <c r="KK54" s="40">
        <v>5.79E-2</v>
      </c>
      <c r="KL54" s="84">
        <v>6.1899999999999997E-2</v>
      </c>
      <c r="KM54" s="127">
        <v>5.8799999999999998E-2</v>
      </c>
      <c r="KN54" s="40">
        <v>6.1899999999999997E-2</v>
      </c>
      <c r="KO54" s="84">
        <v>5.3600000000000002E-2</v>
      </c>
      <c r="KP54" s="123">
        <v>5.7599999999999998E-2</v>
      </c>
      <c r="KQ54" s="40">
        <v>4.8599999999999997E-2</v>
      </c>
      <c r="KR54" s="85">
        <v>6.6699999999999995E-2</v>
      </c>
      <c r="KS54" s="129">
        <v>4.3499999999999997E-2</v>
      </c>
      <c r="KT54" s="7">
        <v>3.9800000000000002E-2</v>
      </c>
      <c r="KU54" s="84">
        <v>4.5600000000000002E-2</v>
      </c>
      <c r="KV54" s="125">
        <v>4.8099999999999997E-2</v>
      </c>
      <c r="KW54" s="7">
        <v>4.8099999999999997E-2</v>
      </c>
      <c r="KX54" s="82">
        <v>5.8700000000000002E-2</v>
      </c>
      <c r="KY54" s="123">
        <v>6.1600000000000002E-2</v>
      </c>
      <c r="KZ54" s="40">
        <v>6.1600000000000002E-2</v>
      </c>
      <c r="LA54" s="82">
        <v>6.7299999999999999E-2</v>
      </c>
      <c r="LB54" s="127">
        <v>7.0099999999999996E-2</v>
      </c>
      <c r="LC54" s="7">
        <v>7.0199999999999999E-2</v>
      </c>
      <c r="LD54" s="84">
        <v>8.7099999999999997E-2</v>
      </c>
      <c r="LE54" s="123">
        <v>7.5499999999999998E-2</v>
      </c>
      <c r="LF54" s="40">
        <v>7.7700000000000005E-2</v>
      </c>
      <c r="LG54" s="84">
        <v>9.8100000000000007E-2</v>
      </c>
      <c r="LH54" s="127">
        <v>9.3700000000000006E-2</v>
      </c>
      <c r="LI54" s="7">
        <v>8.9300000000000004E-2</v>
      </c>
      <c r="LJ54" s="82">
        <v>9.2399999999999996E-2</v>
      </c>
      <c r="LK54" s="127">
        <v>0.10780000000000001</v>
      </c>
      <c r="LL54" s="7">
        <v>0.1087</v>
      </c>
      <c r="LM54" s="82">
        <v>0.10580000000000001</v>
      </c>
      <c r="LN54" s="127">
        <v>0.1086</v>
      </c>
      <c r="LO54" s="7">
        <v>0.1024</v>
      </c>
      <c r="LP54" s="82">
        <v>0.11020000000000001</v>
      </c>
      <c r="LQ54" s="123">
        <v>0.1123</v>
      </c>
      <c r="LR54" s="40">
        <v>0.1042</v>
      </c>
      <c r="LS54" s="84">
        <v>7.9100000000000004E-2</v>
      </c>
      <c r="LT54" s="123">
        <v>8.2100000000000006E-2</v>
      </c>
      <c r="LU54" s="40">
        <v>8.2199999999999995E-2</v>
      </c>
      <c r="LV54" s="82">
        <v>6.7500000000000004E-2</v>
      </c>
      <c r="LW54" s="127">
        <v>6.7799999999999999E-2</v>
      </c>
      <c r="LX54" s="7">
        <v>7.6399999999999996E-2</v>
      </c>
      <c r="LY54" s="82">
        <v>7.8399999999999997E-2</v>
      </c>
      <c r="LZ54" s="127">
        <v>7.2599999999999998E-2</v>
      </c>
      <c r="MA54" s="40">
        <v>7.0199999999999999E-2</v>
      </c>
      <c r="MB54" s="84">
        <v>6.59E-2</v>
      </c>
      <c r="MC54" s="123">
        <v>5.9499999999999997E-2</v>
      </c>
      <c r="MD54" s="40">
        <v>6.3E-2</v>
      </c>
      <c r="ME54" s="84">
        <v>6.6400000000000001E-2</v>
      </c>
      <c r="MF54" s="123">
        <v>7.0000000000000007E-2</v>
      </c>
      <c r="MG54" s="40">
        <v>8.0500000000000002E-2</v>
      </c>
      <c r="MH54" s="84">
        <v>7.7100000000000002E-2</v>
      </c>
      <c r="MI54" s="100">
        <v>4.6100000000000002E-2</v>
      </c>
      <c r="MJ54" s="16">
        <v>5.7299999999999997E-2</v>
      </c>
      <c r="MK54" s="16">
        <v>4.3900000000000002E-2</v>
      </c>
      <c r="MM54" s="129">
        <v>3.7400000000000003E-2</v>
      </c>
      <c r="MN54" s="30">
        <v>4.9000000000000002E-2</v>
      </c>
      <c r="MO54" s="85">
        <v>4.02E-2</v>
      </c>
      <c r="MP54" s="129">
        <v>4.0399999999999998E-2</v>
      </c>
      <c r="MQ54" s="30">
        <v>4.4699999999999997E-2</v>
      </c>
      <c r="MR54" s="84">
        <v>5.1499999999999997E-2</v>
      </c>
      <c r="MS54" s="123">
        <v>4.9099999999999998E-2</v>
      </c>
      <c r="MT54" s="40">
        <v>5.4199999999999998E-2</v>
      </c>
      <c r="MU54" s="130">
        <v>4.6600000000000003E-2</v>
      </c>
      <c r="MV54" s="123">
        <v>4.2500000000000003E-2</v>
      </c>
      <c r="MW54" s="40">
        <v>3.6600000000000001E-2</v>
      </c>
      <c r="MX54" s="84">
        <v>6.2199999999999998E-2</v>
      </c>
      <c r="MY54" s="123">
        <v>6.5199999999999994E-2</v>
      </c>
      <c r="MZ54" s="40">
        <v>6.5500000000000003E-2</v>
      </c>
      <c r="NA54" s="84">
        <v>8.1699999999999995E-2</v>
      </c>
      <c r="NB54" s="125">
        <v>9.0300000000000005E-2</v>
      </c>
      <c r="NC54" s="16">
        <v>9.2700000000000005E-2</v>
      </c>
      <c r="ND54" s="130">
        <v>9.6199999999999994E-2</v>
      </c>
      <c r="NE54" s="125">
        <v>0.1061</v>
      </c>
      <c r="NF54" s="16">
        <v>0.106</v>
      </c>
      <c r="NG54" s="84">
        <v>9.98E-2</v>
      </c>
      <c r="NH54" s="123">
        <v>9.2399999999999996E-2</v>
      </c>
      <c r="NI54" s="40">
        <v>9.2299999999999993E-2</v>
      </c>
      <c r="NJ54" s="84">
        <v>8.2199999999999995E-2</v>
      </c>
      <c r="NK54" s="100">
        <v>9.4700000000000006E-2</v>
      </c>
      <c r="NL54" s="40">
        <v>0.1</v>
      </c>
      <c r="NM54" s="314">
        <v>9.1700000000000004E-2</v>
      </c>
      <c r="NN54" s="123">
        <v>9.0399999999999994E-2</v>
      </c>
      <c r="NO54" s="40">
        <v>9.5699999999999993E-2</v>
      </c>
      <c r="NP54" s="84">
        <v>8.2799999999999999E-2</v>
      </c>
      <c r="NQ54" s="123">
        <v>8.1100000000000005E-2</v>
      </c>
      <c r="NR54" s="40">
        <v>8.0500000000000002E-2</v>
      </c>
      <c r="NS54" s="84">
        <v>8.5800000000000001E-2</v>
      </c>
      <c r="NT54" s="123">
        <v>8.4199999999999997E-2</v>
      </c>
      <c r="NU54" s="40">
        <v>8.3000000000000004E-2</v>
      </c>
      <c r="NV54" s="130">
        <v>8.7800000000000003E-2</v>
      </c>
      <c r="NW54" s="125">
        <v>8.7800000000000003E-2</v>
      </c>
      <c r="NX54" s="40">
        <v>8.9599999999999999E-2</v>
      </c>
      <c r="NY54" s="84">
        <v>0.12139999999999999</v>
      </c>
      <c r="NZ54" s="125">
        <v>8.9099999999999999E-2</v>
      </c>
      <c r="OA54" s="16">
        <v>9.7900000000000001E-2</v>
      </c>
      <c r="OB54" s="130">
        <v>7.8399999999999997E-2</v>
      </c>
      <c r="OC54" s="125">
        <v>7.8700000000000006E-2</v>
      </c>
      <c r="OD54" s="16">
        <v>0.10589999999999999</v>
      </c>
      <c r="OE54" s="84">
        <v>9.3799999999999994E-2</v>
      </c>
      <c r="OF54" s="123">
        <v>0.1028</v>
      </c>
      <c r="OG54" s="40">
        <v>0.10199999999999999</v>
      </c>
      <c r="OH54" s="84">
        <v>9.9400000000000002E-2</v>
      </c>
      <c r="OI54" s="123">
        <v>8.6999999999999994E-2</v>
      </c>
      <c r="OJ54" s="40">
        <v>0.1011</v>
      </c>
      <c r="OK54" s="81">
        <v>9.4600000000000004E-2</v>
      </c>
      <c r="OL54" s="128">
        <v>8.8999999999999996E-2</v>
      </c>
      <c r="OM54" s="22">
        <v>9.2499999999999999E-2</v>
      </c>
      <c r="ON54" s="81">
        <v>9.3799999999999994E-2</v>
      </c>
      <c r="OO54" s="128">
        <v>9.64E-2</v>
      </c>
      <c r="OP54" s="16">
        <v>0.1002</v>
      </c>
      <c r="OQ54" s="81">
        <v>7.4200000000000002E-2</v>
      </c>
      <c r="OR54" s="106">
        <v>7.5800000000000006E-2</v>
      </c>
      <c r="OS54" s="22">
        <v>8.5900000000000004E-2</v>
      </c>
      <c r="OT54" s="22">
        <v>8.3900000000000002E-2</v>
      </c>
      <c r="OU54" s="487"/>
      <c r="OV54" s="53"/>
      <c r="OW54" s="488"/>
      <c r="OX54" s="489"/>
      <c r="OY54" s="53"/>
      <c r="OZ54" s="53"/>
      <c r="PA54" s="53"/>
      <c r="PB54" s="53"/>
      <c r="PC54" s="53"/>
      <c r="PE54" s="125">
        <v>9.0499999999999997E-2</v>
      </c>
      <c r="PF54" s="16">
        <v>9.98E-2</v>
      </c>
      <c r="PG54" s="130">
        <v>7.9299999999999995E-2</v>
      </c>
      <c r="PH54" s="125">
        <v>8.1100000000000005E-2</v>
      </c>
      <c r="PI54" s="16">
        <v>8.4699999999999998E-2</v>
      </c>
      <c r="PJ54" s="81">
        <v>6.1800000000000001E-2</v>
      </c>
      <c r="PK54" s="106">
        <v>4.3999999999999997E-2</v>
      </c>
      <c r="PL54" s="30">
        <v>4.6399999999999997E-2</v>
      </c>
      <c r="PM54" s="299">
        <v>5.57E-2</v>
      </c>
      <c r="PN54" s="125">
        <v>6.2100000000000002E-2</v>
      </c>
      <c r="PO54" s="30">
        <v>5.1900000000000002E-2</v>
      </c>
      <c r="PP54" s="85">
        <v>5.04E-2</v>
      </c>
      <c r="PQ54" s="129">
        <v>5.0700000000000002E-2</v>
      </c>
      <c r="PR54" s="30">
        <v>5.8099999999999999E-2</v>
      </c>
      <c r="PS54" s="81">
        <v>4.87E-2</v>
      </c>
      <c r="PT54" s="106">
        <v>4.4499999999999998E-2</v>
      </c>
      <c r="PU54" s="22">
        <v>4.1200000000000001E-2</v>
      </c>
      <c r="PV54" s="22"/>
      <c r="PW54" s="22"/>
      <c r="PX54" s="22"/>
      <c r="PY54" s="22"/>
      <c r="PZ54" s="22"/>
      <c r="QA54" s="22"/>
      <c r="QB54" s="22"/>
      <c r="QC54" s="22"/>
      <c r="QD54" s="22"/>
      <c r="QE54" s="22"/>
      <c r="QF54" s="22"/>
      <c r="QG54" s="22"/>
      <c r="QH54" s="22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6">
        <v>-5.1999999999999998E-3</v>
      </c>
      <c r="E55" s="86">
        <v>-1.01E-2</v>
      </c>
      <c r="F55" s="85">
        <v>-2.5999999999999999E-2</v>
      </c>
      <c r="G55" s="126">
        <v>-8.5000000000000006E-3</v>
      </c>
      <c r="H55" s="86">
        <v>-2.93E-2</v>
      </c>
      <c r="I55" s="83">
        <v>-2.8500000000000001E-2</v>
      </c>
      <c r="J55" s="129">
        <v>-2.24E-2</v>
      </c>
      <c r="K55" s="7">
        <v>-8.9999999999999993E-3</v>
      </c>
      <c r="L55" s="83">
        <v>-6.0000000000000001E-3</v>
      </c>
      <c r="M55" s="131">
        <v>-3.5999999999999999E-3</v>
      </c>
      <c r="N55" s="34">
        <v>1.9E-3</v>
      </c>
      <c r="O55" s="79">
        <v>-1.46E-2</v>
      </c>
      <c r="P55" s="124">
        <v>-2.4400000000000002E-2</v>
      </c>
      <c r="Q55" s="34">
        <v>-2.7099999999999999E-2</v>
      </c>
      <c r="R55" s="83">
        <v>-3.3599999999999998E-2</v>
      </c>
      <c r="S55" s="124">
        <v>-3.6200000000000003E-2</v>
      </c>
      <c r="T55" s="47">
        <v>-3.9100000000000003E-2</v>
      </c>
      <c r="U55" s="79">
        <v>-1.0200000000000001E-2</v>
      </c>
      <c r="V55" s="131">
        <v>-7.4999999999999997E-3</v>
      </c>
      <c r="W55" s="47">
        <v>-1.8E-3</v>
      </c>
      <c r="X55" s="79">
        <v>-1.2500000000000001E-2</v>
      </c>
      <c r="Y55" s="124">
        <v>-2.5999999999999999E-2</v>
      </c>
      <c r="Z55" s="16">
        <v>-3.39E-2</v>
      </c>
      <c r="AA55" s="81">
        <v>-1.6500000000000001E-2</v>
      </c>
      <c r="AB55" s="124">
        <v>-8.9999999999999998E-4</v>
      </c>
      <c r="AC55" s="22">
        <v>-5.0000000000000001E-3</v>
      </c>
      <c r="AD55" s="81">
        <v>6.9999999999999999E-4</v>
      </c>
      <c r="AE55" s="128">
        <v>1.14E-2</v>
      </c>
      <c r="AF55" s="22">
        <v>2.9999999999999997E-4</v>
      </c>
      <c r="AG55" s="81">
        <v>1.5900000000000001E-2</v>
      </c>
      <c r="AH55" s="128">
        <v>2.1700000000000001E-2</v>
      </c>
      <c r="AI55" s="34">
        <v>1.6E-2</v>
      </c>
      <c r="AJ55" s="83">
        <v>2.3400000000000001E-2</v>
      </c>
      <c r="AK55" s="131">
        <v>-1.3299999999999999E-2</v>
      </c>
      <c r="AL55" s="34">
        <v>-1.3100000000000001E-2</v>
      </c>
      <c r="AM55" s="83">
        <v>3.0999999999999999E-3</v>
      </c>
      <c r="AN55" s="131">
        <v>1.0500000000000001E-2</v>
      </c>
      <c r="AO55" s="34">
        <v>1.37E-2</v>
      </c>
      <c r="AP55" s="83">
        <v>2.9999999999999997E-4</v>
      </c>
      <c r="AQ55" s="131">
        <v>-8.8000000000000005E-3</v>
      </c>
      <c r="AR55" s="34">
        <v>-1.3100000000000001E-2</v>
      </c>
      <c r="AS55" s="83">
        <v>-8.3999999999999995E-3</v>
      </c>
      <c r="AT55" s="131">
        <v>-1.1299999999999999E-2</v>
      </c>
      <c r="AU55" s="34">
        <v>-1.4800000000000001E-2</v>
      </c>
      <c r="AV55" s="83">
        <v>2.3E-3</v>
      </c>
      <c r="AW55" s="131">
        <v>3.9899999999999998E-2</v>
      </c>
      <c r="AX55" s="34">
        <v>3.4099999999999998E-2</v>
      </c>
      <c r="AY55" s="83">
        <v>2.8199999999999999E-2</v>
      </c>
      <c r="AZ55" s="131">
        <v>2.7900000000000001E-2</v>
      </c>
      <c r="BA55" s="34">
        <v>2.7699999999999999E-2</v>
      </c>
      <c r="BB55" s="83">
        <v>1.7600000000000001E-2</v>
      </c>
      <c r="BC55" s="131">
        <v>2.1700000000000001E-2</v>
      </c>
      <c r="BD55" s="34">
        <v>2.7300000000000001E-2</v>
      </c>
      <c r="BE55" s="83">
        <v>5.0299999999999997E-2</v>
      </c>
      <c r="BF55" s="131">
        <v>6.1800000000000001E-2</v>
      </c>
      <c r="BG55" s="34">
        <v>5.2200000000000003E-2</v>
      </c>
      <c r="BH55" s="83">
        <v>4.3400000000000001E-2</v>
      </c>
      <c r="BI55" s="129">
        <v>6.5000000000000002E-2</v>
      </c>
      <c r="BJ55" s="34">
        <v>6.0600000000000001E-2</v>
      </c>
      <c r="BK55" s="83">
        <v>5.4800000000000001E-2</v>
      </c>
      <c r="BL55" s="131">
        <v>6.2E-2</v>
      </c>
      <c r="BM55" s="34">
        <v>4.7100000000000003E-2</v>
      </c>
      <c r="BN55" s="83">
        <v>8.77E-2</v>
      </c>
      <c r="BO55" s="105">
        <v>9.3700000000000006E-2</v>
      </c>
      <c r="BP55" s="34">
        <v>9.9199999999999997E-2</v>
      </c>
      <c r="BQ55" s="34">
        <v>0.10680000000000001</v>
      </c>
      <c r="BS55" s="131">
        <v>0.1081</v>
      </c>
      <c r="BT55" s="22">
        <v>0.1051</v>
      </c>
      <c r="BU55" s="83">
        <v>9.4500000000000001E-2</v>
      </c>
      <c r="BV55" s="131">
        <v>0.10249999999999999</v>
      </c>
      <c r="BW55" s="34">
        <v>9.2899999999999996E-2</v>
      </c>
      <c r="BX55" s="83">
        <v>0.1003</v>
      </c>
      <c r="BY55" s="131">
        <v>0.1077</v>
      </c>
      <c r="BZ55" s="22">
        <v>0.11</v>
      </c>
      <c r="CA55" s="81">
        <v>8.2799999999999999E-2</v>
      </c>
      <c r="CB55" s="129">
        <v>6.9699999999999998E-2</v>
      </c>
      <c r="CC55" s="30">
        <v>6.7599999999999993E-2</v>
      </c>
      <c r="CD55" s="83">
        <v>2.75E-2</v>
      </c>
      <c r="CE55" s="131">
        <v>5.1000000000000004E-3</v>
      </c>
      <c r="CF55" s="34">
        <v>1.52E-2</v>
      </c>
      <c r="CG55" s="83">
        <v>7.7000000000000002E-3</v>
      </c>
      <c r="CH55" s="131">
        <v>0.02</v>
      </c>
      <c r="CI55" s="34">
        <v>1.6999999999999999E-3</v>
      </c>
      <c r="CJ55" s="83">
        <v>4.5999999999999999E-3</v>
      </c>
      <c r="CK55" s="131">
        <v>2.5100000000000001E-2</v>
      </c>
      <c r="CL55" s="34">
        <v>1.4999999999999999E-2</v>
      </c>
      <c r="CM55" s="83">
        <v>1.8499999999999999E-2</v>
      </c>
      <c r="CN55" s="131">
        <v>1.52E-2</v>
      </c>
      <c r="CO55" s="34">
        <v>1.55E-2</v>
      </c>
      <c r="CP55" s="83">
        <v>9.2999999999999992E-3</v>
      </c>
      <c r="CQ55" s="129">
        <v>8.8499999999999995E-2</v>
      </c>
      <c r="CR55" s="30">
        <v>8.4199999999999997E-2</v>
      </c>
      <c r="CS55" s="85">
        <v>8.1100000000000005E-2</v>
      </c>
      <c r="CT55" s="129">
        <v>0.1067</v>
      </c>
      <c r="CU55" s="22">
        <v>8.5999999999999993E-2</v>
      </c>
      <c r="CV55" s="81">
        <v>7.2999999999999995E-2</v>
      </c>
      <c r="CW55" s="129">
        <v>7.1900000000000006E-2</v>
      </c>
      <c r="CX55" s="22">
        <v>8.48E-2</v>
      </c>
      <c r="CY55" s="85">
        <v>0.10639999999999999</v>
      </c>
      <c r="CZ55" s="129">
        <v>0.11269999999999999</v>
      </c>
      <c r="DA55" s="30">
        <v>0.11509999999999999</v>
      </c>
      <c r="DB55" s="85">
        <v>9.6199999999999994E-2</v>
      </c>
      <c r="DC55" s="129">
        <v>8.4500000000000006E-2</v>
      </c>
      <c r="DD55" s="30">
        <v>8.2799999999999999E-2</v>
      </c>
      <c r="DE55" s="85">
        <v>0.10580000000000001</v>
      </c>
      <c r="DF55" s="129">
        <v>0.11020000000000001</v>
      </c>
      <c r="DG55" s="30">
        <v>0.1053</v>
      </c>
      <c r="DH55" s="83">
        <v>0.1014</v>
      </c>
      <c r="DI55" s="129">
        <v>7.1300000000000002E-2</v>
      </c>
      <c r="DJ55" s="30">
        <v>5.6399999999999999E-2</v>
      </c>
      <c r="DK55" s="85">
        <v>5.1200000000000002E-2</v>
      </c>
      <c r="DL55" s="105">
        <v>4.7500000000000001E-2</v>
      </c>
      <c r="DM55" s="34">
        <v>7.0099999999999996E-2</v>
      </c>
      <c r="DN55" s="316">
        <v>7.2499999999999995E-2</v>
      </c>
      <c r="DO55" s="336"/>
      <c r="DP55" s="30">
        <v>0.1052</v>
      </c>
      <c r="DQ55" s="85">
        <v>0.1111</v>
      </c>
      <c r="DR55" s="129">
        <v>9.6100000000000005E-2</v>
      </c>
      <c r="DS55" s="30">
        <v>8.6599999999999996E-2</v>
      </c>
      <c r="DT55" s="85">
        <v>0.10730000000000001</v>
      </c>
      <c r="DU55" s="129">
        <v>0.1027</v>
      </c>
      <c r="DV55" s="30">
        <v>7.0199999999999999E-2</v>
      </c>
      <c r="DW55" s="85">
        <v>7.1199999999999999E-2</v>
      </c>
      <c r="DX55" s="104">
        <v>6.3600000000000004E-2</v>
      </c>
      <c r="DY55" s="34">
        <v>6.2199999999999998E-2</v>
      </c>
      <c r="DZ55" s="30">
        <v>4.1200000000000001E-2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9">
        <v>4.2999999999999997E-2</v>
      </c>
      <c r="EL55" s="30">
        <v>6.1600000000000002E-2</v>
      </c>
      <c r="EM55" s="85">
        <v>4.82E-2</v>
      </c>
      <c r="EN55" s="129">
        <v>5.1999999999999998E-2</v>
      </c>
      <c r="EO55" s="30">
        <v>6.3600000000000004E-2</v>
      </c>
      <c r="EP55" s="85">
        <v>6.1499999999999999E-2</v>
      </c>
      <c r="EQ55" s="129">
        <v>5.7799999999999997E-2</v>
      </c>
      <c r="ER55" s="30">
        <v>5.8999999999999997E-2</v>
      </c>
      <c r="ES55" s="85">
        <v>7.0000000000000007E-2</v>
      </c>
      <c r="ET55" s="129">
        <v>2.7E-2</v>
      </c>
      <c r="EU55" s="30">
        <v>2.7900000000000001E-2</v>
      </c>
      <c r="EV55" s="85">
        <v>2.8000000000000001E-2</v>
      </c>
      <c r="EW55" s="129">
        <v>3.4099999999999998E-2</v>
      </c>
      <c r="EX55" s="30">
        <v>4.3700000000000003E-2</v>
      </c>
      <c r="EY55" s="85">
        <v>3.6499999999999998E-2</v>
      </c>
      <c r="EZ55" s="129">
        <v>1.7100000000000001E-2</v>
      </c>
      <c r="FA55" s="30">
        <v>3.9100000000000003E-2</v>
      </c>
      <c r="FB55" s="85">
        <v>5.16E-2</v>
      </c>
      <c r="FC55" s="392">
        <v>5.2699999999999997E-2</v>
      </c>
      <c r="FD55" s="356">
        <v>5.5599999999999997E-2</v>
      </c>
      <c r="FE55" s="393">
        <v>6.2E-2</v>
      </c>
      <c r="FF55" s="129">
        <v>5.3199999999999997E-2</v>
      </c>
      <c r="FG55" s="30">
        <v>6.5699999999999995E-2</v>
      </c>
      <c r="FH55" s="85">
        <v>6.5100000000000005E-2</v>
      </c>
      <c r="FI55" s="129">
        <v>4.2500000000000003E-2</v>
      </c>
      <c r="FJ55" s="30">
        <v>4.1700000000000001E-2</v>
      </c>
      <c r="FK55" s="85">
        <v>4.6199999999999998E-2</v>
      </c>
      <c r="FL55" s="129">
        <v>2.87E-2</v>
      </c>
      <c r="FM55" s="30">
        <v>2.8199999999999999E-2</v>
      </c>
      <c r="FN55" s="85">
        <v>3.9600000000000003E-2</v>
      </c>
      <c r="FO55" s="129">
        <v>5.1799999999999999E-2</v>
      </c>
      <c r="FP55" s="30">
        <v>4.7600000000000003E-2</v>
      </c>
      <c r="FQ55" s="85">
        <v>5.0500000000000003E-2</v>
      </c>
      <c r="FR55" s="129">
        <v>7.7700000000000005E-2</v>
      </c>
      <c r="FS55" s="30">
        <v>6.7100000000000007E-2</v>
      </c>
      <c r="FT55" s="85">
        <v>6.83E-2</v>
      </c>
      <c r="FU55" s="129">
        <v>0.06</v>
      </c>
      <c r="FV55" s="30">
        <v>5.2299999999999999E-2</v>
      </c>
      <c r="FW55" s="85">
        <v>4.7E-2</v>
      </c>
      <c r="FX55" s="129">
        <v>4.5699999999999998E-2</v>
      </c>
      <c r="FY55" s="30">
        <v>5.8500000000000003E-2</v>
      </c>
      <c r="FZ55" s="85">
        <v>5.57E-2</v>
      </c>
      <c r="GA55" s="123">
        <v>5.2999999999999999E-2</v>
      </c>
      <c r="GB55" s="40">
        <v>5.3900000000000003E-2</v>
      </c>
      <c r="GC55" s="84">
        <v>4.1799999999999997E-2</v>
      </c>
      <c r="GD55" s="123">
        <v>3.56E-2</v>
      </c>
      <c r="GE55" s="40">
        <v>3.1800000000000002E-2</v>
      </c>
      <c r="GF55" s="84">
        <v>6.1000000000000004E-3</v>
      </c>
      <c r="GG55" s="123">
        <v>1.12E-2</v>
      </c>
      <c r="GH55" s="40">
        <v>4.5999999999999999E-3</v>
      </c>
      <c r="GI55" s="84">
        <v>1.04E-2</v>
      </c>
      <c r="GJ55" s="123">
        <v>1.72E-2</v>
      </c>
      <c r="GK55" s="40">
        <v>1.4800000000000001E-2</v>
      </c>
      <c r="GL55" s="84">
        <v>2.8199999999999999E-2</v>
      </c>
      <c r="GM55" s="123">
        <v>4.0099999999999997E-2</v>
      </c>
      <c r="GN55" s="40">
        <v>2.6100000000000002E-2</v>
      </c>
      <c r="GO55" s="84">
        <v>3.7600000000000001E-2</v>
      </c>
      <c r="GP55" s="123">
        <v>2.7400000000000001E-2</v>
      </c>
      <c r="GQ55" s="40">
        <v>3.27E-2</v>
      </c>
      <c r="GR55" s="84">
        <v>4.02E-2</v>
      </c>
      <c r="GS55" s="100">
        <v>3.27E-2</v>
      </c>
      <c r="GT55" s="40">
        <v>4.19E-2</v>
      </c>
      <c r="GU55" s="40">
        <v>8.09E-2</v>
      </c>
      <c r="GV55" s="53"/>
      <c r="GW55" s="53"/>
      <c r="GX55" s="53"/>
      <c r="GY55" s="53"/>
      <c r="GZ55" s="53"/>
      <c r="HA55" s="53"/>
      <c r="HC55" s="123">
        <v>7.0999999999999994E-2</v>
      </c>
      <c r="HD55" s="40">
        <v>6.3600000000000004E-2</v>
      </c>
      <c r="HE55" s="83">
        <v>9.8199999999999996E-2</v>
      </c>
      <c r="HF55" s="131">
        <v>8.0100000000000005E-2</v>
      </c>
      <c r="HG55" s="34">
        <v>7.6100000000000001E-2</v>
      </c>
      <c r="HH55" s="83">
        <v>5.33E-2</v>
      </c>
      <c r="HI55" s="131">
        <v>7.1499999999999994E-2</v>
      </c>
      <c r="HJ55" s="34">
        <v>7.7200000000000005E-2</v>
      </c>
      <c r="HK55" s="83">
        <v>6.7299999999999999E-2</v>
      </c>
      <c r="HL55" s="123">
        <v>6.7100000000000007E-2</v>
      </c>
      <c r="HM55" s="34">
        <v>5.9799999999999999E-2</v>
      </c>
      <c r="HN55" s="83">
        <v>5.1700000000000003E-2</v>
      </c>
      <c r="HO55" s="131">
        <v>5.1299999999999998E-2</v>
      </c>
      <c r="HP55" s="34">
        <v>3.7600000000000001E-2</v>
      </c>
      <c r="HQ55" s="83">
        <v>3.5299999999999998E-2</v>
      </c>
      <c r="HR55" s="131">
        <v>3.15E-2</v>
      </c>
      <c r="HS55" s="34">
        <v>3.0300000000000001E-2</v>
      </c>
      <c r="HT55" s="83">
        <v>2.7300000000000001E-2</v>
      </c>
      <c r="HU55" s="131">
        <v>2.8799999999999999E-2</v>
      </c>
      <c r="HV55" s="34">
        <v>2.29E-2</v>
      </c>
      <c r="HW55" s="83">
        <v>2.92E-2</v>
      </c>
      <c r="HX55" s="131">
        <v>3.3099999999999997E-2</v>
      </c>
      <c r="HY55" s="34">
        <v>3.3000000000000002E-2</v>
      </c>
      <c r="HZ55" s="83">
        <v>3.9399999999999998E-2</v>
      </c>
      <c r="IA55" s="131">
        <v>3.39E-2</v>
      </c>
      <c r="IB55" s="34">
        <v>3.1199999999999999E-2</v>
      </c>
      <c r="IC55" s="83">
        <v>2.3400000000000001E-2</v>
      </c>
      <c r="ID55" s="131">
        <v>2.18E-2</v>
      </c>
      <c r="IE55" s="34">
        <v>2.93E-2</v>
      </c>
      <c r="IF55" s="83">
        <v>4.5100000000000001E-2</v>
      </c>
      <c r="IG55" s="131">
        <v>5.1900000000000002E-2</v>
      </c>
      <c r="IH55" s="34">
        <v>3.9399999999999998E-2</v>
      </c>
      <c r="II55" s="83">
        <v>4.7800000000000002E-2</v>
      </c>
      <c r="IJ55" s="131">
        <v>4.6600000000000003E-2</v>
      </c>
      <c r="IK55" s="34">
        <v>4.5600000000000002E-2</v>
      </c>
      <c r="IL55" s="83">
        <v>5.4100000000000002E-2</v>
      </c>
      <c r="IM55" s="131">
        <v>2.3699999999999999E-2</v>
      </c>
      <c r="IN55" s="34">
        <v>1.5100000000000001E-2</v>
      </c>
      <c r="IO55" s="83">
        <v>1.6299999999999999E-2</v>
      </c>
      <c r="IP55" s="125">
        <v>1.09E-2</v>
      </c>
      <c r="IQ55" s="7">
        <v>9.4000000000000004E-3</v>
      </c>
      <c r="IR55" s="82">
        <v>2.3599999999999999E-2</v>
      </c>
      <c r="IS55" s="127">
        <v>1.7399999999999999E-2</v>
      </c>
      <c r="IT55" s="7">
        <v>1.61E-2</v>
      </c>
      <c r="IU55" s="82">
        <v>1.9699999999999999E-2</v>
      </c>
      <c r="IV55" s="127">
        <v>2.0899999999999998E-2</v>
      </c>
      <c r="IW55" s="7">
        <v>0.02</v>
      </c>
      <c r="IX55" s="82">
        <v>2.07E-2</v>
      </c>
      <c r="IY55" s="127">
        <v>2.7799999999999998E-2</v>
      </c>
      <c r="IZ55" s="7">
        <v>3.0800000000000001E-2</v>
      </c>
      <c r="JA55" s="300">
        <v>4.4200000000000003E-2</v>
      </c>
      <c r="JB55" s="127">
        <v>6.3299999999999995E-2</v>
      </c>
      <c r="JC55" s="7">
        <v>6.2E-2</v>
      </c>
      <c r="JD55" s="82">
        <v>8.5099999999999995E-2</v>
      </c>
      <c r="JE55" s="127">
        <v>7.9500000000000001E-2</v>
      </c>
      <c r="JF55" s="40">
        <v>8.6199999999999999E-2</v>
      </c>
      <c r="JG55" s="82">
        <v>7.6300000000000007E-2</v>
      </c>
      <c r="JH55" s="127">
        <v>6.93E-2</v>
      </c>
      <c r="JI55" s="7">
        <v>7.0499999999999993E-2</v>
      </c>
      <c r="JJ55" s="82">
        <v>6.0900000000000003E-2</v>
      </c>
      <c r="JK55" s="127">
        <v>5.28E-2</v>
      </c>
      <c r="JL55" s="7">
        <v>5.91E-2</v>
      </c>
      <c r="JM55" s="82">
        <v>5.1900000000000002E-2</v>
      </c>
      <c r="JN55" s="101">
        <v>5.5800000000000002E-2</v>
      </c>
      <c r="JO55" s="7">
        <v>3.7499999999999999E-2</v>
      </c>
      <c r="JP55" s="7">
        <v>3.2899999999999999E-2</v>
      </c>
      <c r="JQ55" s="53"/>
      <c r="JR55" s="53"/>
      <c r="JS55" s="53"/>
      <c r="JU55" s="127">
        <v>3.6900000000000002E-2</v>
      </c>
      <c r="JV55" s="7">
        <v>3.6299999999999999E-2</v>
      </c>
      <c r="JW55" s="82">
        <v>5.5899999999999998E-2</v>
      </c>
      <c r="JX55" s="127">
        <v>5.45E-2</v>
      </c>
      <c r="JY55" s="7">
        <v>5.4300000000000001E-2</v>
      </c>
      <c r="JZ55" s="82">
        <v>6.6199999999999995E-2</v>
      </c>
      <c r="KA55" s="127">
        <v>6.9500000000000006E-2</v>
      </c>
      <c r="KB55" s="7">
        <v>7.22E-2</v>
      </c>
      <c r="KC55" s="82">
        <v>3.4700000000000002E-2</v>
      </c>
      <c r="KD55" s="123">
        <v>3.8800000000000001E-2</v>
      </c>
      <c r="KE55" s="7">
        <v>5.2699999999999997E-2</v>
      </c>
      <c r="KF55" s="82">
        <v>5.0099999999999999E-2</v>
      </c>
      <c r="KG55" s="127">
        <v>3.6700000000000003E-2</v>
      </c>
      <c r="KH55" s="7">
        <v>4.9399999999999999E-2</v>
      </c>
      <c r="KI55" s="82">
        <v>4.9299999999999997E-2</v>
      </c>
      <c r="KJ55" s="127">
        <v>4.6100000000000002E-2</v>
      </c>
      <c r="KK55" s="7">
        <v>5.1999999999999998E-2</v>
      </c>
      <c r="KL55" s="82">
        <v>6.1899999999999997E-2</v>
      </c>
      <c r="KM55" s="123">
        <v>4.9599999999999998E-2</v>
      </c>
      <c r="KN55" s="30">
        <v>6.0600000000000001E-2</v>
      </c>
      <c r="KO55" s="82">
        <v>5.0700000000000002E-2</v>
      </c>
      <c r="KP55" s="127">
        <v>4.9599999999999998E-2</v>
      </c>
      <c r="KQ55" s="7">
        <v>4.3499999999999997E-2</v>
      </c>
      <c r="KR55" s="82">
        <v>3.85E-2</v>
      </c>
      <c r="KS55" s="127">
        <v>4.19E-2</v>
      </c>
      <c r="KT55" s="16">
        <v>3.56E-2</v>
      </c>
      <c r="KU55" s="130">
        <v>0.04</v>
      </c>
      <c r="KV55" s="127">
        <v>4.6100000000000002E-2</v>
      </c>
      <c r="KW55" s="16">
        <v>4.6300000000000001E-2</v>
      </c>
      <c r="KX55" s="130">
        <v>3.3799999999999997E-2</v>
      </c>
      <c r="KY55" s="125">
        <v>3.8300000000000001E-2</v>
      </c>
      <c r="KZ55" s="16">
        <v>2.6700000000000002E-2</v>
      </c>
      <c r="LA55" s="130">
        <v>3.9699999999999999E-2</v>
      </c>
      <c r="LB55" s="125">
        <v>4.5199999999999997E-2</v>
      </c>
      <c r="LC55" s="16">
        <v>4.0099999999999997E-2</v>
      </c>
      <c r="LD55" s="130">
        <v>4.02E-2</v>
      </c>
      <c r="LE55" s="125">
        <v>4.41E-2</v>
      </c>
      <c r="LF55" s="16">
        <v>4.19E-2</v>
      </c>
      <c r="LG55" s="130">
        <v>4.7199999999999999E-2</v>
      </c>
      <c r="LH55" s="129">
        <v>3.7699999999999997E-2</v>
      </c>
      <c r="LI55" s="16">
        <v>3.3099999999999997E-2</v>
      </c>
      <c r="LJ55" s="130">
        <v>3.9300000000000002E-2</v>
      </c>
      <c r="LK55" s="125">
        <v>4.36E-2</v>
      </c>
      <c r="LL55" s="16">
        <v>4.4200000000000003E-2</v>
      </c>
      <c r="LM55" s="130">
        <v>5.2600000000000001E-2</v>
      </c>
      <c r="LN55" s="125">
        <v>5.5399999999999998E-2</v>
      </c>
      <c r="LO55" s="16">
        <v>5.8799999999999998E-2</v>
      </c>
      <c r="LP55" s="130">
        <v>5.4199999999999998E-2</v>
      </c>
      <c r="LQ55" s="125">
        <v>5.7500000000000002E-2</v>
      </c>
      <c r="LR55" s="16">
        <v>4.7500000000000001E-2</v>
      </c>
      <c r="LS55" s="130">
        <v>5.8900000000000001E-2</v>
      </c>
      <c r="LT55" s="125">
        <v>6.5000000000000002E-2</v>
      </c>
      <c r="LU55" s="16">
        <v>5.8599999999999999E-2</v>
      </c>
      <c r="LV55" s="130">
        <v>5.4600000000000003E-2</v>
      </c>
      <c r="LW55" s="125">
        <v>5.5800000000000002E-2</v>
      </c>
      <c r="LX55" s="16">
        <v>5.9499999999999997E-2</v>
      </c>
      <c r="LY55" s="130">
        <v>5.79E-2</v>
      </c>
      <c r="LZ55" s="125">
        <v>5.0599999999999999E-2</v>
      </c>
      <c r="MA55" s="16">
        <v>6.0499999999999998E-2</v>
      </c>
      <c r="MB55" s="130">
        <v>4.9099999999999998E-2</v>
      </c>
      <c r="MC55" s="125">
        <v>5.0299999999999997E-2</v>
      </c>
      <c r="MD55" s="16">
        <v>5.0799999999999998E-2</v>
      </c>
      <c r="ME55" s="130">
        <v>4.3700000000000003E-2</v>
      </c>
      <c r="MF55" s="129">
        <v>5.5599999999999997E-2</v>
      </c>
      <c r="MG55" s="16">
        <v>4.8399999999999999E-2</v>
      </c>
      <c r="MH55" s="130">
        <v>4.4699999999999997E-2</v>
      </c>
      <c r="MI55" s="103">
        <v>4.4900000000000002E-2</v>
      </c>
      <c r="MJ55" s="40">
        <v>4.1300000000000003E-2</v>
      </c>
      <c r="MK55" s="40">
        <v>3.5400000000000001E-2</v>
      </c>
      <c r="MM55" s="125">
        <v>3.6900000000000002E-2</v>
      </c>
      <c r="MN55" s="16">
        <v>4.1799999999999997E-2</v>
      </c>
      <c r="MO55" s="84">
        <v>3.5999999999999997E-2</v>
      </c>
      <c r="MP55" s="123">
        <v>3.4000000000000002E-2</v>
      </c>
      <c r="MQ55" s="40">
        <v>4.0500000000000001E-2</v>
      </c>
      <c r="MR55" s="85">
        <v>4.7399999999999998E-2</v>
      </c>
      <c r="MS55" s="129">
        <v>4.7399999999999998E-2</v>
      </c>
      <c r="MT55" s="30">
        <v>3.6499999999999998E-2</v>
      </c>
      <c r="MU55" s="85">
        <v>3.4599999999999999E-2</v>
      </c>
      <c r="MV55" s="129">
        <v>3.3599999999999998E-2</v>
      </c>
      <c r="MW55" s="30">
        <v>3.3599999999999998E-2</v>
      </c>
      <c r="MX55" s="85">
        <v>3.0099999999999998E-2</v>
      </c>
      <c r="MY55" s="129">
        <v>0.03</v>
      </c>
      <c r="MZ55" s="30">
        <v>2.4500000000000001E-2</v>
      </c>
      <c r="NA55" s="85">
        <v>2.6200000000000001E-2</v>
      </c>
      <c r="NB55" s="129">
        <v>1.24E-2</v>
      </c>
      <c r="NC55" s="7">
        <v>1.26E-2</v>
      </c>
      <c r="ND55" s="82">
        <v>8.6999999999999994E-3</v>
      </c>
      <c r="NE55" s="127">
        <v>1.2200000000000001E-2</v>
      </c>
      <c r="NF55" s="7">
        <v>1.52E-2</v>
      </c>
      <c r="NG55" s="82">
        <v>1.2200000000000001E-2</v>
      </c>
      <c r="NH55" s="127">
        <v>1.09E-2</v>
      </c>
      <c r="NI55" s="7">
        <v>1.46E-2</v>
      </c>
      <c r="NJ55" s="82">
        <v>3.1899999999999998E-2</v>
      </c>
      <c r="NK55" s="101">
        <v>2.9600000000000001E-2</v>
      </c>
      <c r="NL55" s="7">
        <v>2.8799999999999999E-2</v>
      </c>
      <c r="NM55" s="300">
        <v>3.4000000000000002E-2</v>
      </c>
      <c r="NN55" s="127">
        <v>3.9600000000000003E-2</v>
      </c>
      <c r="NO55" s="7">
        <v>4.4699999999999997E-2</v>
      </c>
      <c r="NP55" s="82">
        <v>7.6499999999999999E-2</v>
      </c>
      <c r="NQ55" s="127">
        <v>7.4999999999999997E-2</v>
      </c>
      <c r="NR55" s="7">
        <v>7.3599999999999999E-2</v>
      </c>
      <c r="NS55" s="82">
        <v>8.3099999999999993E-2</v>
      </c>
      <c r="NT55" s="127">
        <v>7.8100000000000003E-2</v>
      </c>
      <c r="NU55" s="7">
        <v>8.3599999999999994E-2</v>
      </c>
      <c r="NV55" s="82">
        <v>7.2300000000000003E-2</v>
      </c>
      <c r="NW55" s="127">
        <v>7.0599999999999996E-2</v>
      </c>
      <c r="NX55" s="7">
        <v>6.7599999999999993E-2</v>
      </c>
      <c r="NY55" s="82">
        <v>4.4200000000000003E-2</v>
      </c>
      <c r="NZ55" s="127">
        <v>1.41E-2</v>
      </c>
      <c r="OA55" s="7">
        <v>-1.9E-3</v>
      </c>
      <c r="OB55" s="82">
        <v>-6.1999999999999998E-3</v>
      </c>
      <c r="OC55" s="127">
        <v>-3.5000000000000001E-3</v>
      </c>
      <c r="OD55" s="7">
        <v>3.0000000000000001E-3</v>
      </c>
      <c r="OE55" s="82">
        <v>-2.1700000000000001E-2</v>
      </c>
      <c r="OF55" s="129">
        <v>-3.27E-2</v>
      </c>
      <c r="OG55" s="7">
        <v>-3.7999999999999999E-2</v>
      </c>
      <c r="OH55" s="85">
        <v>-3.3099999999999997E-2</v>
      </c>
      <c r="OI55" s="124">
        <v>-3.27E-2</v>
      </c>
      <c r="OJ55" s="30">
        <v>-2.64E-2</v>
      </c>
      <c r="OK55" s="85">
        <v>-2.8199999999999999E-2</v>
      </c>
      <c r="OL55" s="129">
        <v>-7.0000000000000001E-3</v>
      </c>
      <c r="OM55" s="30">
        <v>-5.8999999999999999E-3</v>
      </c>
      <c r="ON55" s="85">
        <v>-4.3E-3</v>
      </c>
      <c r="OO55" s="129">
        <v>1.04E-2</v>
      </c>
      <c r="OP55" s="30">
        <v>3.0999999999999999E-3</v>
      </c>
      <c r="OQ55" s="85">
        <v>1.32E-2</v>
      </c>
      <c r="OR55" s="104">
        <v>1.38E-2</v>
      </c>
      <c r="OS55" s="30">
        <v>4.3E-3</v>
      </c>
      <c r="OT55" s="30">
        <v>1.9699999999999999E-2</v>
      </c>
      <c r="OU55" s="487"/>
      <c r="OV55" s="53"/>
      <c r="OW55" s="488"/>
      <c r="OX55" s="489"/>
      <c r="OY55" s="53"/>
      <c r="OZ55" s="53"/>
      <c r="PA55" s="53"/>
      <c r="PB55" s="53"/>
      <c r="PC55" s="53"/>
      <c r="PE55" s="129">
        <v>1.5599999999999999E-2</v>
      </c>
      <c r="PF55" s="30">
        <v>1.37E-2</v>
      </c>
      <c r="PG55" s="85">
        <v>2.5999999999999999E-3</v>
      </c>
      <c r="PH55" s="129">
        <v>1.9900000000000001E-2</v>
      </c>
      <c r="PI55" s="30">
        <v>2.92E-2</v>
      </c>
      <c r="PJ55" s="85">
        <v>2.6499999999999999E-2</v>
      </c>
      <c r="PK55" s="104">
        <v>2.46E-2</v>
      </c>
      <c r="PL55" s="22">
        <v>4.2700000000000002E-2</v>
      </c>
      <c r="PM55" s="302">
        <v>3.8800000000000001E-2</v>
      </c>
      <c r="PN55" s="128">
        <v>4.0099999999999997E-2</v>
      </c>
      <c r="PO55" s="22">
        <v>4.6800000000000001E-2</v>
      </c>
      <c r="PP55" s="81">
        <v>4.19E-2</v>
      </c>
      <c r="PQ55" s="128">
        <v>4.99E-2</v>
      </c>
      <c r="PR55" s="22">
        <v>4.2700000000000002E-2</v>
      </c>
      <c r="PS55" s="85">
        <v>4.2000000000000003E-2</v>
      </c>
      <c r="PT55" s="104">
        <v>4.4200000000000003E-2</v>
      </c>
      <c r="PU55" s="30">
        <v>4.8899999999999999E-2</v>
      </c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7">
        <v>-6.7999999999999996E-3</v>
      </c>
      <c r="E56" s="34">
        <v>-1.3599999999999999E-2</v>
      </c>
      <c r="F56" s="80">
        <v>-3.1199999999999999E-2</v>
      </c>
      <c r="G56" s="125">
        <v>-3.1899999999999998E-2</v>
      </c>
      <c r="H56" s="16">
        <v>-4.0300000000000002E-2</v>
      </c>
      <c r="I56" s="85">
        <v>-3.9199999999999999E-2</v>
      </c>
      <c r="J56" s="131">
        <v>-3.56E-2</v>
      </c>
      <c r="K56" s="34">
        <v>-3.9600000000000003E-2</v>
      </c>
      <c r="L56" s="82">
        <v>-2.98E-2</v>
      </c>
      <c r="M56" s="128">
        <v>-3.56E-2</v>
      </c>
      <c r="N56" s="22">
        <v>-4.0500000000000001E-2</v>
      </c>
      <c r="O56" s="81">
        <v>-3.4700000000000002E-2</v>
      </c>
      <c r="P56" s="128">
        <v>-2.6200000000000001E-2</v>
      </c>
      <c r="Q56" s="22">
        <v>-4.3200000000000002E-2</v>
      </c>
      <c r="R56" s="82">
        <v>-4.3799999999999999E-2</v>
      </c>
      <c r="S56" s="125">
        <v>-3.9100000000000003E-2</v>
      </c>
      <c r="T56" s="16">
        <v>-5.3900000000000003E-2</v>
      </c>
      <c r="U56" s="130">
        <v>-2.1399999999999999E-2</v>
      </c>
      <c r="V56" s="125">
        <v>-1.6199999999999999E-2</v>
      </c>
      <c r="W56" s="16">
        <v>-1.9599999999999999E-2</v>
      </c>
      <c r="X56" s="130">
        <v>-2.93E-2</v>
      </c>
      <c r="Y56" s="125">
        <v>-2.7300000000000001E-2</v>
      </c>
      <c r="Z56" s="47">
        <v>-3.5099999999999999E-2</v>
      </c>
      <c r="AA56" s="79">
        <v>-3.5499999999999997E-2</v>
      </c>
      <c r="AB56" s="128">
        <v>-1.54E-2</v>
      </c>
      <c r="AC56" s="47">
        <v>-1.03E-2</v>
      </c>
      <c r="AD56" s="79">
        <v>-1.6500000000000001E-2</v>
      </c>
      <c r="AE56" s="124">
        <v>-5.8500000000000003E-2</v>
      </c>
      <c r="AF56" s="47">
        <v>-2.1700000000000001E-2</v>
      </c>
      <c r="AG56" s="79">
        <v>-3.9800000000000002E-2</v>
      </c>
      <c r="AH56" s="124">
        <v>-4.02E-2</v>
      </c>
      <c r="AI56" s="47">
        <v>-3.8199999999999998E-2</v>
      </c>
      <c r="AJ56" s="82">
        <v>-4.9099999999999998E-2</v>
      </c>
      <c r="AK56" s="124">
        <v>-2.3800000000000002E-2</v>
      </c>
      <c r="AL56" s="47">
        <v>-3.0200000000000001E-2</v>
      </c>
      <c r="AM56" s="82">
        <v>-5.1900000000000002E-2</v>
      </c>
      <c r="AN56" s="127">
        <v>-5.2400000000000002E-2</v>
      </c>
      <c r="AO56" s="7">
        <v>-5.1900000000000002E-2</v>
      </c>
      <c r="AP56" s="82">
        <v>-2.93E-2</v>
      </c>
      <c r="AQ56" s="127">
        <v>-3.3700000000000001E-2</v>
      </c>
      <c r="AR56" s="7">
        <v>-2.06E-2</v>
      </c>
      <c r="AS56" s="82">
        <v>-2.6200000000000001E-2</v>
      </c>
      <c r="AT56" s="127">
        <v>-1.6199999999999999E-2</v>
      </c>
      <c r="AU56" s="7">
        <v>-2.1700000000000001E-2</v>
      </c>
      <c r="AV56" s="82">
        <v>-2.46E-2</v>
      </c>
      <c r="AW56" s="127">
        <v>-3.2500000000000001E-2</v>
      </c>
      <c r="AX56" s="7">
        <v>-0.04</v>
      </c>
      <c r="AY56" s="82">
        <v>-4.5199999999999997E-2</v>
      </c>
      <c r="AZ56" s="127">
        <v>-3.4299999999999997E-2</v>
      </c>
      <c r="BA56" s="7">
        <v>-2.86E-2</v>
      </c>
      <c r="BB56" s="82">
        <v>-2.46E-2</v>
      </c>
      <c r="BC56" s="127">
        <v>-3.4799999999999998E-2</v>
      </c>
      <c r="BD56" s="7">
        <v>-3.4599999999999999E-2</v>
      </c>
      <c r="BE56" s="82">
        <v>-8.14E-2</v>
      </c>
      <c r="BF56" s="127">
        <v>-8.4000000000000005E-2</v>
      </c>
      <c r="BG56" s="7">
        <v>-7.6999999999999999E-2</v>
      </c>
      <c r="BH56" s="130">
        <v>-7.1599999999999997E-2</v>
      </c>
      <c r="BI56" s="125">
        <v>-6.5600000000000006E-2</v>
      </c>
      <c r="BJ56" s="16">
        <v>-6.9099999999999995E-2</v>
      </c>
      <c r="BK56" s="130">
        <v>-5.4600000000000003E-2</v>
      </c>
      <c r="BL56" s="125">
        <v>-0.06</v>
      </c>
      <c r="BM56" s="16">
        <v>-5.8599999999999999E-2</v>
      </c>
      <c r="BN56" s="130">
        <v>-6.1499999999999999E-2</v>
      </c>
      <c r="BO56" s="103">
        <v>-5.7700000000000001E-2</v>
      </c>
      <c r="BP56" s="16">
        <v>-6.5500000000000003E-2</v>
      </c>
      <c r="BQ56" s="16">
        <v>-9.0200000000000002E-2</v>
      </c>
      <c r="BS56" s="125">
        <v>-8.3599999999999994E-2</v>
      </c>
      <c r="BT56" s="16">
        <v>-7.0599999999999996E-2</v>
      </c>
      <c r="BU56" s="130">
        <v>-7.2499999999999995E-2</v>
      </c>
      <c r="BV56" s="125">
        <v>-7.0499999999999993E-2</v>
      </c>
      <c r="BW56" s="16">
        <v>-6.2899999999999998E-2</v>
      </c>
      <c r="BX56" s="130">
        <v>-6.7100000000000007E-2</v>
      </c>
      <c r="BY56" s="125">
        <v>-7.8E-2</v>
      </c>
      <c r="BZ56" s="16">
        <v>-7.1400000000000005E-2</v>
      </c>
      <c r="CA56" s="82">
        <v>-7.4099999999999999E-2</v>
      </c>
      <c r="CB56" s="127">
        <v>-5.04E-2</v>
      </c>
      <c r="CC56" s="7">
        <v>-5.1299999999999998E-2</v>
      </c>
      <c r="CD56" s="82">
        <v>-2.5399999999999999E-2</v>
      </c>
      <c r="CE56" s="127">
        <v>-1.8100000000000002E-2</v>
      </c>
      <c r="CF56" s="7">
        <v>-1.9300000000000001E-2</v>
      </c>
      <c r="CG56" s="82">
        <v>-1.5699999999999999E-2</v>
      </c>
      <c r="CH56" s="127">
        <v>-1.41E-2</v>
      </c>
      <c r="CI56" s="7">
        <v>-1.38E-2</v>
      </c>
      <c r="CJ56" s="82">
        <v>-1.66E-2</v>
      </c>
      <c r="CK56" s="127">
        <v>-1.49E-2</v>
      </c>
      <c r="CL56" s="7">
        <v>-1.4E-3</v>
      </c>
      <c r="CM56" s="82">
        <v>9.5999999999999992E-3</v>
      </c>
      <c r="CN56" s="127">
        <v>7.4000000000000003E-3</v>
      </c>
      <c r="CO56" s="7">
        <v>6.0000000000000001E-3</v>
      </c>
      <c r="CP56" s="82">
        <v>-4.5999999999999999E-3</v>
      </c>
      <c r="CQ56" s="127">
        <v>-2.5399999999999999E-2</v>
      </c>
      <c r="CR56" s="7">
        <v>-3.8600000000000002E-2</v>
      </c>
      <c r="CS56" s="82">
        <v>5.0000000000000001E-3</v>
      </c>
      <c r="CT56" s="127">
        <v>-1.26E-2</v>
      </c>
      <c r="CU56" s="7">
        <v>1E-3</v>
      </c>
      <c r="CV56" s="82">
        <v>-7.4000000000000003E-3</v>
      </c>
      <c r="CW56" s="127">
        <v>-1E-4</v>
      </c>
      <c r="CX56" s="7">
        <v>-9.2999999999999992E-3</v>
      </c>
      <c r="CY56" s="82">
        <v>-2.6100000000000002E-2</v>
      </c>
      <c r="CZ56" s="127">
        <v>-3.2599999999999997E-2</v>
      </c>
      <c r="DA56" s="7">
        <v>-3.9E-2</v>
      </c>
      <c r="DB56" s="82">
        <v>-2.8400000000000002E-2</v>
      </c>
      <c r="DC56" s="127">
        <v>-1.7299999999999999E-2</v>
      </c>
      <c r="DD56" s="7">
        <v>-1.5100000000000001E-2</v>
      </c>
      <c r="DE56" s="82">
        <v>-5.7299999999999997E-2</v>
      </c>
      <c r="DF56" s="127">
        <v>-5.4100000000000002E-2</v>
      </c>
      <c r="DG56" s="7">
        <v>-5.4699999999999999E-2</v>
      </c>
      <c r="DH56" s="82">
        <v>-5.2400000000000002E-2</v>
      </c>
      <c r="DI56" s="127">
        <v>-3.8899999999999997E-2</v>
      </c>
      <c r="DJ56" s="7">
        <v>-4.48E-2</v>
      </c>
      <c r="DK56" s="82">
        <v>-0.03</v>
      </c>
      <c r="DL56" s="101">
        <v>-3.4299999999999997E-2</v>
      </c>
      <c r="DM56" s="7">
        <v>-2.9100000000000001E-2</v>
      </c>
      <c r="DN56" s="300">
        <v>-0.05</v>
      </c>
      <c r="DO56" s="336"/>
      <c r="DP56" s="7">
        <v>-6.8599999999999994E-2</v>
      </c>
      <c r="DQ56" s="82">
        <v>-5.9799999999999999E-2</v>
      </c>
      <c r="DR56" s="127">
        <v>-6.3299999999999995E-2</v>
      </c>
      <c r="DS56" s="7">
        <v>-6.4799999999999996E-2</v>
      </c>
      <c r="DT56" s="130">
        <v>-6.8199999999999997E-2</v>
      </c>
      <c r="DU56" s="125">
        <v>-7.46E-2</v>
      </c>
      <c r="DV56" s="16">
        <v>-7.0099999999999996E-2</v>
      </c>
      <c r="DW56" s="130">
        <v>-6.5299999999999997E-2</v>
      </c>
      <c r="DX56" s="103">
        <v>-5.7200000000000001E-2</v>
      </c>
      <c r="DY56" s="16">
        <v>-4.4999999999999998E-2</v>
      </c>
      <c r="DZ56" s="16">
        <v>-4.6399999999999997E-2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5">
        <v>-4.48E-2</v>
      </c>
      <c r="EL56" s="16">
        <v>-4.3099999999999999E-2</v>
      </c>
      <c r="EM56" s="130">
        <v>-2.7699999999999999E-2</v>
      </c>
      <c r="EN56" s="125">
        <v>-3.3300000000000003E-2</v>
      </c>
      <c r="EO56" s="7">
        <v>-2.9100000000000001E-2</v>
      </c>
      <c r="EP56" s="82">
        <v>-3.7699999999999997E-2</v>
      </c>
      <c r="EQ56" s="127">
        <v>-2.3400000000000001E-2</v>
      </c>
      <c r="ER56" s="7">
        <v>-3.5000000000000001E-3</v>
      </c>
      <c r="ES56" s="82">
        <v>-1.9599999999999999E-2</v>
      </c>
      <c r="ET56" s="127">
        <v>-5.7000000000000002E-3</v>
      </c>
      <c r="EU56" s="7">
        <v>-3.8E-3</v>
      </c>
      <c r="EV56" s="82">
        <v>-1.1000000000000001E-3</v>
      </c>
      <c r="EW56" s="127">
        <v>-4.7999999999999996E-3</v>
      </c>
      <c r="EX56" s="7">
        <v>-1.6999999999999999E-3</v>
      </c>
      <c r="EY56" s="82">
        <v>2.5399999999999999E-2</v>
      </c>
      <c r="EZ56" s="127">
        <v>1.6500000000000001E-2</v>
      </c>
      <c r="FA56" s="7">
        <v>1.29E-2</v>
      </c>
      <c r="FB56" s="82">
        <v>5.5999999999999999E-3</v>
      </c>
      <c r="FC56" s="394">
        <v>8.0999999999999996E-3</v>
      </c>
      <c r="FD56" s="357">
        <v>6.4999999999999997E-3</v>
      </c>
      <c r="FE56" s="395">
        <v>-1.1900000000000001E-2</v>
      </c>
      <c r="FF56" s="127">
        <v>-1.7899999999999999E-2</v>
      </c>
      <c r="FG56" s="7">
        <v>-4.4000000000000003E-3</v>
      </c>
      <c r="FH56" s="82">
        <v>-1.89E-2</v>
      </c>
      <c r="FI56" s="127">
        <v>-1.29E-2</v>
      </c>
      <c r="FJ56" s="7">
        <v>-2.1499999999999998E-2</v>
      </c>
      <c r="FK56" s="82">
        <v>-5.4199999999999998E-2</v>
      </c>
      <c r="FL56" s="127">
        <v>-3.5299999999999998E-2</v>
      </c>
      <c r="FM56" s="7">
        <v>-2.5100000000000001E-2</v>
      </c>
      <c r="FN56" s="82">
        <v>-2.9399999999999999E-2</v>
      </c>
      <c r="FO56" s="127">
        <v>-4.2999999999999997E-2</v>
      </c>
      <c r="FP56" s="7">
        <v>-3.8399999999999997E-2</v>
      </c>
      <c r="FQ56" s="82">
        <v>-4.48E-2</v>
      </c>
      <c r="FR56" s="125">
        <v>-4.36E-2</v>
      </c>
      <c r="FS56" s="16">
        <v>-3.1199999999999999E-2</v>
      </c>
      <c r="FT56" s="130">
        <v>-3.7199999999999997E-2</v>
      </c>
      <c r="FU56" s="125">
        <v>-3.2599999999999997E-2</v>
      </c>
      <c r="FV56" s="16">
        <v>-3.1E-2</v>
      </c>
      <c r="FW56" s="130">
        <v>-2.87E-2</v>
      </c>
      <c r="FX56" s="125">
        <v>-2.2499999999999999E-2</v>
      </c>
      <c r="FY56" s="16">
        <v>-1.9699999999999999E-2</v>
      </c>
      <c r="FZ56" s="130">
        <v>-5.7000000000000002E-3</v>
      </c>
      <c r="GA56" s="125">
        <v>-1.4200000000000001E-2</v>
      </c>
      <c r="GB56" s="16">
        <v>-1.7000000000000001E-2</v>
      </c>
      <c r="GC56" s="130">
        <v>-1.54E-2</v>
      </c>
      <c r="GD56" s="125">
        <v>-1.41E-2</v>
      </c>
      <c r="GE56" s="7">
        <v>-4.87E-2</v>
      </c>
      <c r="GF56" s="82">
        <v>-5.6099999999999997E-2</v>
      </c>
      <c r="GG56" s="127">
        <v>-5.3499999999999999E-2</v>
      </c>
      <c r="GH56" s="7">
        <v>-5.4899999999999997E-2</v>
      </c>
      <c r="GI56" s="130">
        <v>-6.7400000000000002E-2</v>
      </c>
      <c r="GJ56" s="125">
        <v>-6.6100000000000006E-2</v>
      </c>
      <c r="GK56" s="16">
        <v>-6.54E-2</v>
      </c>
      <c r="GL56" s="82">
        <v>-6.1699999999999998E-2</v>
      </c>
      <c r="GM56" s="127">
        <v>-3.9699999999999999E-2</v>
      </c>
      <c r="GN56" s="7">
        <v>-4.5900000000000003E-2</v>
      </c>
      <c r="GO56" s="82">
        <v>-3.5200000000000002E-2</v>
      </c>
      <c r="GP56" s="127">
        <v>-4.8399999999999999E-2</v>
      </c>
      <c r="GQ56" s="7">
        <v>-2.8000000000000001E-2</v>
      </c>
      <c r="GR56" s="82">
        <v>-1.4500000000000001E-2</v>
      </c>
      <c r="GS56" s="101">
        <v>-2.5700000000000001E-2</v>
      </c>
      <c r="GT56" s="7">
        <v>-2.7799999999999998E-2</v>
      </c>
      <c r="GU56" s="7">
        <v>-2.5000000000000001E-2</v>
      </c>
      <c r="GV56" s="53"/>
      <c r="GW56" s="53"/>
      <c r="GX56" s="53"/>
      <c r="GY56" s="53"/>
      <c r="GZ56" s="53"/>
      <c r="HA56" s="53"/>
      <c r="HC56" s="127">
        <v>-3.5200000000000002E-2</v>
      </c>
      <c r="HD56" s="7">
        <v>-3.5000000000000003E-2</v>
      </c>
      <c r="HE56" s="82">
        <v>-2.7699999999999999E-2</v>
      </c>
      <c r="HF56" s="127">
        <v>-1.11E-2</v>
      </c>
      <c r="HG56" s="7">
        <v>-1.0999999999999999E-2</v>
      </c>
      <c r="HH56" s="82">
        <v>-1.4200000000000001E-2</v>
      </c>
      <c r="HI56" s="127">
        <v>-2.8500000000000001E-2</v>
      </c>
      <c r="HJ56" s="7">
        <v>-3.3700000000000001E-2</v>
      </c>
      <c r="HK56" s="82">
        <v>-2.4799999999999999E-2</v>
      </c>
      <c r="HL56" s="127">
        <v>-3.1699999999999999E-2</v>
      </c>
      <c r="HM56" s="7">
        <v>-2.1399999999999999E-2</v>
      </c>
      <c r="HN56" s="82">
        <v>-1.01E-2</v>
      </c>
      <c r="HO56" s="127">
        <v>-1.6199999999999999E-2</v>
      </c>
      <c r="HP56" s="7">
        <v>-6.6E-3</v>
      </c>
      <c r="HQ56" s="82">
        <v>0</v>
      </c>
      <c r="HR56" s="127">
        <v>-6.0000000000000001E-3</v>
      </c>
      <c r="HS56" s="7">
        <v>-8.3999999999999995E-3</v>
      </c>
      <c r="HT56" s="82">
        <v>-1.8700000000000001E-2</v>
      </c>
      <c r="HU56" s="127">
        <v>-2.86E-2</v>
      </c>
      <c r="HV56" s="7">
        <v>-2.75E-2</v>
      </c>
      <c r="HW56" s="82">
        <v>-1.9800000000000002E-2</v>
      </c>
      <c r="HX56" s="127">
        <v>-2.69E-2</v>
      </c>
      <c r="HY56" s="7">
        <v>-2.9499999999999998E-2</v>
      </c>
      <c r="HZ56" s="82">
        <v>-3.1099999999999999E-2</v>
      </c>
      <c r="IA56" s="127">
        <v>-2.6700000000000002E-2</v>
      </c>
      <c r="IB56" s="7">
        <v>-2.07E-2</v>
      </c>
      <c r="IC56" s="82">
        <v>-4.1999999999999997E-3</v>
      </c>
      <c r="ID56" s="125">
        <v>-8.8999999999999999E-3</v>
      </c>
      <c r="IE56" s="16">
        <v>-7.1999999999999998E-3</v>
      </c>
      <c r="IF56" s="130">
        <v>-1.4999999999999999E-2</v>
      </c>
      <c r="IG56" s="125">
        <v>-7.1999999999999998E-3</v>
      </c>
      <c r="IH56" s="16">
        <v>-8.8999999999999999E-3</v>
      </c>
      <c r="II56" s="130">
        <v>-6.7000000000000002E-3</v>
      </c>
      <c r="IJ56" s="125">
        <v>1.6000000000000001E-3</v>
      </c>
      <c r="IK56" s="16">
        <v>-8.9999999999999998E-4</v>
      </c>
      <c r="IL56" s="82">
        <v>-1.23E-2</v>
      </c>
      <c r="IM56" s="125">
        <v>8.0000000000000004E-4</v>
      </c>
      <c r="IN56" s="16">
        <v>4.0000000000000001E-3</v>
      </c>
      <c r="IO56" s="130">
        <v>6.8999999999999999E-3</v>
      </c>
      <c r="IP56" s="131">
        <v>7.7999999999999996E-3</v>
      </c>
      <c r="IQ56" s="16">
        <v>-3.8999999999999998E-3</v>
      </c>
      <c r="IR56" s="130">
        <v>-8.9999999999999993E-3</v>
      </c>
      <c r="IS56" s="125">
        <v>-2.3E-3</v>
      </c>
      <c r="IT56" s="16">
        <v>-2.0999999999999999E-3</v>
      </c>
      <c r="IU56" s="130">
        <v>-1.6999999999999999E-3</v>
      </c>
      <c r="IV56" s="125">
        <v>1.9E-3</v>
      </c>
      <c r="IW56" s="16">
        <v>6.7999999999999996E-3</v>
      </c>
      <c r="IX56" s="130">
        <v>1.26E-2</v>
      </c>
      <c r="IY56" s="125">
        <v>1.43E-2</v>
      </c>
      <c r="IZ56" s="16">
        <v>1.9900000000000001E-2</v>
      </c>
      <c r="JA56" s="299">
        <v>1.67E-2</v>
      </c>
      <c r="JB56" s="125">
        <v>2.5100000000000001E-2</v>
      </c>
      <c r="JC56" s="16">
        <v>2.1600000000000001E-2</v>
      </c>
      <c r="JD56" s="130">
        <v>5.7000000000000002E-3</v>
      </c>
      <c r="JE56" s="125">
        <v>7.0000000000000001E-3</v>
      </c>
      <c r="JF56" s="16">
        <v>-5.8999999999999999E-3</v>
      </c>
      <c r="JG56" s="130">
        <v>-1.6E-2</v>
      </c>
      <c r="JH56" s="131">
        <v>-0.01</v>
      </c>
      <c r="JI56" s="34">
        <v>-2.0000000000000001E-4</v>
      </c>
      <c r="JJ56" s="83">
        <v>1E-4</v>
      </c>
      <c r="JK56" s="131">
        <v>1.37E-2</v>
      </c>
      <c r="JL56" s="34">
        <v>1.0699999999999999E-2</v>
      </c>
      <c r="JM56" s="130">
        <v>4.8999999999999998E-3</v>
      </c>
      <c r="JN56" s="103">
        <v>4.4000000000000003E-3</v>
      </c>
      <c r="JO56" s="16">
        <v>1.34E-2</v>
      </c>
      <c r="JP56" s="16">
        <v>8.3000000000000001E-3</v>
      </c>
      <c r="JQ56" s="53"/>
      <c r="JR56" s="53"/>
      <c r="JS56" s="53"/>
      <c r="JU56" s="125">
        <v>1.4999999999999999E-2</v>
      </c>
      <c r="JV56" s="16">
        <v>1.8800000000000001E-2</v>
      </c>
      <c r="JW56" s="130">
        <v>9.5999999999999992E-3</v>
      </c>
      <c r="JX56" s="125">
        <v>1.14E-2</v>
      </c>
      <c r="JY56" s="16">
        <v>1.5100000000000001E-2</v>
      </c>
      <c r="JZ56" s="130">
        <v>4.5999999999999999E-3</v>
      </c>
      <c r="KA56" s="125">
        <v>2.2000000000000001E-3</v>
      </c>
      <c r="KB56" s="16">
        <v>-3.0000000000000001E-3</v>
      </c>
      <c r="KC56" s="130">
        <v>-3.3E-3</v>
      </c>
      <c r="KD56" s="125">
        <v>6.3E-3</v>
      </c>
      <c r="KE56" s="16">
        <v>1.6E-2</v>
      </c>
      <c r="KF56" s="130">
        <v>1.4E-2</v>
      </c>
      <c r="KG56" s="125">
        <v>1.03E-2</v>
      </c>
      <c r="KH56" s="16">
        <v>1.3299999999999999E-2</v>
      </c>
      <c r="KI56" s="130">
        <v>9.7999999999999997E-3</v>
      </c>
      <c r="KJ56" s="125">
        <v>0.02</v>
      </c>
      <c r="KK56" s="16">
        <v>2.3199999999999998E-2</v>
      </c>
      <c r="KL56" s="130">
        <v>2.3900000000000001E-2</v>
      </c>
      <c r="KM56" s="125">
        <v>2.87E-2</v>
      </c>
      <c r="KN56" s="16">
        <v>2.1999999999999999E-2</v>
      </c>
      <c r="KO56" s="130">
        <v>2.7199999999999998E-2</v>
      </c>
      <c r="KP56" s="125">
        <v>3.1600000000000003E-2</v>
      </c>
      <c r="KQ56" s="16">
        <v>3.7999999999999999E-2</v>
      </c>
      <c r="KR56" s="130">
        <v>3.44E-2</v>
      </c>
      <c r="KS56" s="125">
        <v>4.0599999999999997E-2</v>
      </c>
      <c r="KT56" s="30">
        <v>3.2800000000000003E-2</v>
      </c>
      <c r="KU56" s="85">
        <v>1.52E-2</v>
      </c>
      <c r="KV56" s="129">
        <v>2.23E-2</v>
      </c>
      <c r="KW56" s="30">
        <v>1.77E-2</v>
      </c>
      <c r="KX56" s="85">
        <v>2.3900000000000001E-2</v>
      </c>
      <c r="KY56" s="129">
        <v>1.29E-2</v>
      </c>
      <c r="KZ56" s="30">
        <v>2.8E-3</v>
      </c>
      <c r="LA56" s="85">
        <v>1.2E-2</v>
      </c>
      <c r="LB56" s="129">
        <v>-4.7000000000000002E-3</v>
      </c>
      <c r="LC56" s="30">
        <v>7.3000000000000001E-3</v>
      </c>
      <c r="LD56" s="85">
        <v>-8.0000000000000002E-3</v>
      </c>
      <c r="LE56" s="129">
        <v>-1.66E-2</v>
      </c>
      <c r="LF56" s="30">
        <v>-1.52E-2</v>
      </c>
      <c r="LG56" s="85">
        <v>-1.83E-2</v>
      </c>
      <c r="LH56" s="125">
        <v>3.3799999999999997E-2</v>
      </c>
      <c r="LI56" s="30">
        <v>2.3400000000000001E-2</v>
      </c>
      <c r="LJ56" s="85">
        <v>1.55E-2</v>
      </c>
      <c r="LK56" s="129">
        <v>-4.1000000000000003E-3</v>
      </c>
      <c r="LL56" s="30">
        <v>-6.1999999999999998E-3</v>
      </c>
      <c r="LM56" s="85">
        <v>3.3999999999999998E-3</v>
      </c>
      <c r="LN56" s="129">
        <v>2.5999999999999999E-3</v>
      </c>
      <c r="LO56" s="30">
        <v>4.7000000000000002E-3</v>
      </c>
      <c r="LP56" s="85">
        <v>7.1999999999999998E-3</v>
      </c>
      <c r="LQ56" s="129">
        <v>3.3E-3</v>
      </c>
      <c r="LR56" s="30">
        <v>4.1999999999999997E-3</v>
      </c>
      <c r="LS56" s="85">
        <v>6.4999999999999997E-3</v>
      </c>
      <c r="LT56" s="129">
        <v>-3.8999999999999998E-3</v>
      </c>
      <c r="LU56" s="30">
        <v>5.4999999999999997E-3</v>
      </c>
      <c r="LV56" s="85">
        <v>1.7100000000000001E-2</v>
      </c>
      <c r="LW56" s="129">
        <v>2.3099999999999999E-2</v>
      </c>
      <c r="LX56" s="30">
        <v>2.5000000000000001E-2</v>
      </c>
      <c r="LY56" s="85">
        <v>1.6899999999999998E-2</v>
      </c>
      <c r="LZ56" s="129">
        <v>2.2800000000000001E-2</v>
      </c>
      <c r="MA56" s="30">
        <v>2.5600000000000001E-2</v>
      </c>
      <c r="MB56" s="85">
        <v>3.2399999999999998E-2</v>
      </c>
      <c r="MC56" s="129">
        <v>2.87E-2</v>
      </c>
      <c r="MD56" s="30">
        <v>3.44E-2</v>
      </c>
      <c r="ME56" s="85">
        <v>4.0500000000000001E-2</v>
      </c>
      <c r="MF56" s="125">
        <v>4.2999999999999997E-2</v>
      </c>
      <c r="MG56" s="30">
        <v>4.3400000000000001E-2</v>
      </c>
      <c r="MH56" s="85">
        <v>3.56E-2</v>
      </c>
      <c r="MI56" s="104">
        <v>3.2300000000000002E-2</v>
      </c>
      <c r="MJ56" s="30">
        <v>3.0499999999999999E-2</v>
      </c>
      <c r="MK56" s="30">
        <v>3.2099999999999997E-2</v>
      </c>
      <c r="MM56" s="123">
        <v>3.6700000000000003E-2</v>
      </c>
      <c r="MN56" s="40">
        <v>3.5999999999999997E-2</v>
      </c>
      <c r="MO56" s="82">
        <v>3.5299999999999998E-2</v>
      </c>
      <c r="MP56" s="127">
        <v>2.8400000000000002E-2</v>
      </c>
      <c r="MQ56" s="7">
        <v>2.2200000000000001E-2</v>
      </c>
      <c r="MR56" s="82">
        <v>1.46E-2</v>
      </c>
      <c r="MS56" s="127">
        <v>4.4000000000000003E-3</v>
      </c>
      <c r="MT56" s="7">
        <v>1.0999999999999999E-2</v>
      </c>
      <c r="MU56" s="82">
        <v>2.7699999999999999E-2</v>
      </c>
      <c r="MV56" s="127">
        <v>2.2200000000000001E-2</v>
      </c>
      <c r="MW56" s="7">
        <v>1.5599999999999999E-2</v>
      </c>
      <c r="MX56" s="82">
        <v>1.23E-2</v>
      </c>
      <c r="MY56" s="127">
        <v>1.5800000000000002E-2</v>
      </c>
      <c r="MZ56" s="7">
        <v>1.47E-2</v>
      </c>
      <c r="NA56" s="82">
        <v>-1.6799999999999999E-2</v>
      </c>
      <c r="NB56" s="127">
        <v>3.8999999999999998E-3</v>
      </c>
      <c r="NC56" s="30">
        <v>1.1599999999999999E-2</v>
      </c>
      <c r="ND56" s="85">
        <v>5.7999999999999996E-3</v>
      </c>
      <c r="NE56" s="129">
        <v>4.1000000000000003E-3</v>
      </c>
      <c r="NF56" s="30">
        <v>6.3E-3</v>
      </c>
      <c r="NG56" s="85">
        <v>1.01E-2</v>
      </c>
      <c r="NH56" s="129">
        <v>-7.7999999999999996E-3</v>
      </c>
      <c r="NI56" s="30">
        <v>-1.6000000000000001E-3</v>
      </c>
      <c r="NJ56" s="85">
        <v>-8.8000000000000005E-3</v>
      </c>
      <c r="NK56" s="104">
        <v>-3.1699999999999999E-2</v>
      </c>
      <c r="NL56" s="30">
        <v>-3.27E-2</v>
      </c>
      <c r="NM56" s="316">
        <v>-2.2499999999999999E-2</v>
      </c>
      <c r="NN56" s="129">
        <v>-3.3500000000000002E-2</v>
      </c>
      <c r="NO56" s="30">
        <v>-2.5700000000000001E-2</v>
      </c>
      <c r="NP56" s="79">
        <v>-1.8700000000000001E-2</v>
      </c>
      <c r="NQ56" s="124">
        <v>-2.4899999999999999E-2</v>
      </c>
      <c r="NR56" s="47">
        <v>-3.2899999999999999E-2</v>
      </c>
      <c r="NS56" s="79">
        <v>-1.2E-2</v>
      </c>
      <c r="NT56" s="124">
        <v>1.5E-3</v>
      </c>
      <c r="NU56" s="47">
        <v>6.7999999999999996E-3</v>
      </c>
      <c r="NV56" s="79">
        <v>-1.6E-2</v>
      </c>
      <c r="NW56" s="124">
        <v>-4.5999999999999999E-3</v>
      </c>
      <c r="NX56" s="47">
        <v>-1.9300000000000001E-2</v>
      </c>
      <c r="NY56" s="79">
        <v>-1.8700000000000001E-2</v>
      </c>
      <c r="NZ56" s="124">
        <v>-1.72E-2</v>
      </c>
      <c r="OA56" s="47">
        <v>-3.7499999999999999E-2</v>
      </c>
      <c r="OB56" s="79">
        <v>-7.3000000000000001E-3</v>
      </c>
      <c r="OC56" s="124">
        <v>-4.7999999999999996E-3</v>
      </c>
      <c r="OD56" s="47">
        <v>-1.2999999999999999E-2</v>
      </c>
      <c r="OE56" s="79">
        <v>-2.7099999999999999E-2</v>
      </c>
      <c r="OF56" s="127">
        <v>-3.3700000000000001E-2</v>
      </c>
      <c r="OG56" s="30">
        <v>-4.0500000000000001E-2</v>
      </c>
      <c r="OH56" s="82">
        <v>-4.1399999999999999E-2</v>
      </c>
      <c r="OI56" s="129">
        <v>-4.3999999999999997E-2</v>
      </c>
      <c r="OJ56" s="47">
        <v>-2.86E-2</v>
      </c>
      <c r="OK56" s="79">
        <v>-3.3000000000000002E-2</v>
      </c>
      <c r="OL56" s="127">
        <v>-3.9300000000000002E-2</v>
      </c>
      <c r="OM56" s="7">
        <v>-4.1799999999999997E-2</v>
      </c>
      <c r="ON56" s="82">
        <v>-4.2599999999999999E-2</v>
      </c>
      <c r="OO56" s="127">
        <v>-3.4799999999999998E-2</v>
      </c>
      <c r="OP56" s="7">
        <v>-4.53E-2</v>
      </c>
      <c r="OQ56" s="82">
        <v>-5.11E-2</v>
      </c>
      <c r="OR56" s="101">
        <v>-5.7299999999999997E-2</v>
      </c>
      <c r="OS56" s="7">
        <v>-5.5300000000000002E-2</v>
      </c>
      <c r="OT56" s="7">
        <v>-5.5899999999999998E-2</v>
      </c>
      <c r="OU56" s="487"/>
      <c r="OV56" s="53"/>
      <c r="OW56" s="488"/>
      <c r="OX56" s="489"/>
      <c r="OY56" s="53"/>
      <c r="OZ56" s="53"/>
      <c r="PA56" s="53"/>
      <c r="PB56" s="53"/>
      <c r="PC56" s="53"/>
      <c r="PE56" s="127">
        <v>-3.2800000000000003E-2</v>
      </c>
      <c r="PF56" s="7">
        <v>-3.6299999999999999E-2</v>
      </c>
      <c r="PG56" s="82">
        <v>-1.09E-2</v>
      </c>
      <c r="PH56" s="127">
        <v>-1.54E-2</v>
      </c>
      <c r="PI56" s="7">
        <v>-1.55E-2</v>
      </c>
      <c r="PJ56" s="82">
        <v>-1.9400000000000001E-2</v>
      </c>
      <c r="PK56" s="101">
        <v>-0.02</v>
      </c>
      <c r="PL56" s="7">
        <v>-2.9600000000000001E-2</v>
      </c>
      <c r="PM56" s="300">
        <v>-3.0200000000000001E-2</v>
      </c>
      <c r="PN56" s="127">
        <v>-2.9399999999999999E-2</v>
      </c>
      <c r="PO56" s="7">
        <v>-2.8400000000000002E-2</v>
      </c>
      <c r="PP56" s="82">
        <v>-3.0800000000000001E-2</v>
      </c>
      <c r="PQ56" s="127">
        <v>-2.35E-2</v>
      </c>
      <c r="PR56" s="7">
        <v>-1.5699999999999999E-2</v>
      </c>
      <c r="PS56" s="82">
        <v>8.8000000000000005E-3</v>
      </c>
      <c r="PT56" s="101">
        <v>3.0999999999999999E-3</v>
      </c>
      <c r="PU56" s="7">
        <v>6.4000000000000003E-3</v>
      </c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8">
        <v>-9.9000000000000008E-3</v>
      </c>
      <c r="E57" s="16">
        <v>-1.4500000000000001E-2</v>
      </c>
      <c r="F57" s="83">
        <v>-3.7600000000000001E-2</v>
      </c>
      <c r="G57" s="129">
        <v>-5.5500000000000001E-2</v>
      </c>
      <c r="H57" s="30">
        <v>-5.2600000000000001E-2</v>
      </c>
      <c r="I57" s="130">
        <v>-4.2500000000000003E-2</v>
      </c>
      <c r="J57" s="125">
        <v>-3.9399999999999998E-2</v>
      </c>
      <c r="K57" s="16">
        <v>-4.0899999999999999E-2</v>
      </c>
      <c r="L57" s="81">
        <v>-3.9800000000000002E-2</v>
      </c>
      <c r="M57" s="127">
        <v>-4.5100000000000001E-2</v>
      </c>
      <c r="N57" s="7">
        <v>-5.2299999999999999E-2</v>
      </c>
      <c r="O57" s="130">
        <v>-3.85E-2</v>
      </c>
      <c r="P57" s="126">
        <v>-4.4600000000000001E-2</v>
      </c>
      <c r="Q57" s="86">
        <v>-4.4600000000000001E-2</v>
      </c>
      <c r="R57" s="80">
        <v>-4.6699999999999998E-2</v>
      </c>
      <c r="S57" s="126">
        <v>-5.33E-2</v>
      </c>
      <c r="T57" s="22">
        <v>-5.4899999999999997E-2</v>
      </c>
      <c r="U57" s="80">
        <v>-3.6400000000000002E-2</v>
      </c>
      <c r="V57" s="126">
        <v>-3.2000000000000001E-2</v>
      </c>
      <c r="W57" s="86">
        <v>-5.4300000000000001E-2</v>
      </c>
      <c r="X57" s="81">
        <v>-6.2600000000000003E-2</v>
      </c>
      <c r="Y57" s="128">
        <v>-7.7899999999999997E-2</v>
      </c>
      <c r="Z57" s="22">
        <v>-4.65E-2</v>
      </c>
      <c r="AA57" s="130">
        <v>-6.6900000000000001E-2</v>
      </c>
      <c r="AB57" s="125">
        <v>-5.6599999999999998E-2</v>
      </c>
      <c r="AC57" s="16">
        <v>-6.83E-2</v>
      </c>
      <c r="AD57" s="130">
        <v>-6.7699999999999996E-2</v>
      </c>
      <c r="AE57" s="125">
        <v>-6.7699999999999996E-2</v>
      </c>
      <c r="AF57" s="7">
        <v>-6.9400000000000003E-2</v>
      </c>
      <c r="AG57" s="82">
        <v>-6.6600000000000006E-2</v>
      </c>
      <c r="AH57" s="127">
        <v>-6.93E-2</v>
      </c>
      <c r="AI57" s="7">
        <v>-5.1900000000000002E-2</v>
      </c>
      <c r="AJ57" s="79">
        <v>-5.74E-2</v>
      </c>
      <c r="AK57" s="127">
        <v>-3.7999999999999999E-2</v>
      </c>
      <c r="AL57" s="7">
        <v>-4.5600000000000002E-2</v>
      </c>
      <c r="AM57" s="79">
        <v>-7.1800000000000003E-2</v>
      </c>
      <c r="AN57" s="125">
        <v>-8.1600000000000006E-2</v>
      </c>
      <c r="AO57" s="16">
        <v>-7.3800000000000004E-2</v>
      </c>
      <c r="AP57" s="130">
        <v>-8.0600000000000005E-2</v>
      </c>
      <c r="AQ57" s="125">
        <v>-6.7299999999999999E-2</v>
      </c>
      <c r="AR57" s="16">
        <v>-6.8699999999999997E-2</v>
      </c>
      <c r="AS57" s="130">
        <v>-7.3700000000000002E-2</v>
      </c>
      <c r="AT57" s="124">
        <v>-5.0200000000000002E-2</v>
      </c>
      <c r="AU57" s="47">
        <v>-5.79E-2</v>
      </c>
      <c r="AV57" s="79">
        <v>-5.4800000000000001E-2</v>
      </c>
      <c r="AW57" s="125">
        <v>-7.5899999999999995E-2</v>
      </c>
      <c r="AX57" s="16">
        <v>-8.1299999999999997E-2</v>
      </c>
      <c r="AY57" s="130">
        <v>-7.7799999999999994E-2</v>
      </c>
      <c r="AZ57" s="125">
        <v>-7.0699999999999999E-2</v>
      </c>
      <c r="BA57" s="16">
        <v>-8.0500000000000002E-2</v>
      </c>
      <c r="BB57" s="79">
        <v>-7.3999999999999996E-2</v>
      </c>
      <c r="BC57" s="124">
        <v>-9.5399999999999999E-2</v>
      </c>
      <c r="BD57" s="16">
        <v>-0.09</v>
      </c>
      <c r="BE57" s="130">
        <v>-9.2100000000000001E-2</v>
      </c>
      <c r="BF57" s="125">
        <v>-9.11E-2</v>
      </c>
      <c r="BG57" s="16">
        <v>-7.7899999999999997E-2</v>
      </c>
      <c r="BH57" s="82">
        <v>-7.7600000000000002E-2</v>
      </c>
      <c r="BI57" s="127">
        <v>-7.9799999999999996E-2</v>
      </c>
      <c r="BJ57" s="7">
        <v>-7.7899999999999997E-2</v>
      </c>
      <c r="BK57" s="82">
        <v>-6.4299999999999996E-2</v>
      </c>
      <c r="BL57" s="127">
        <v>-7.3599999999999999E-2</v>
      </c>
      <c r="BM57" s="7">
        <v>-7.3200000000000001E-2</v>
      </c>
      <c r="BN57" s="82">
        <v>-0.1075</v>
      </c>
      <c r="BO57" s="99">
        <v>-0.1086</v>
      </c>
      <c r="BP57" s="47">
        <v>-9.9699999999999997E-2</v>
      </c>
      <c r="BQ57" s="47">
        <v>-0.1095</v>
      </c>
      <c r="BS57" s="127">
        <v>-0.1061</v>
      </c>
      <c r="BT57" s="47">
        <v>-0.1082</v>
      </c>
      <c r="BU57" s="82">
        <v>-0.1023</v>
      </c>
      <c r="BV57" s="127">
        <v>-9.5200000000000007E-2</v>
      </c>
      <c r="BW57" s="7">
        <v>-8.6699999999999999E-2</v>
      </c>
      <c r="BX57" s="82">
        <v>-8.5900000000000004E-2</v>
      </c>
      <c r="BY57" s="127">
        <v>-9.0200000000000002E-2</v>
      </c>
      <c r="BZ57" s="7">
        <v>-8.3099999999999993E-2</v>
      </c>
      <c r="CA57" s="130">
        <v>-7.6999999999999999E-2</v>
      </c>
      <c r="CB57" s="125">
        <v>-6.25E-2</v>
      </c>
      <c r="CC57" s="16">
        <v>-6.1699999999999998E-2</v>
      </c>
      <c r="CD57" s="130">
        <v>-5.4800000000000001E-2</v>
      </c>
      <c r="CE57" s="125">
        <v>-4.9000000000000002E-2</v>
      </c>
      <c r="CF57" s="16">
        <v>-6.2600000000000003E-2</v>
      </c>
      <c r="CG57" s="130">
        <v>-6.0999999999999999E-2</v>
      </c>
      <c r="CH57" s="125">
        <v>-5.9700000000000003E-2</v>
      </c>
      <c r="CI57" s="16">
        <v>-5.5100000000000003E-2</v>
      </c>
      <c r="CJ57" s="130">
        <v>-7.0300000000000001E-2</v>
      </c>
      <c r="CK57" s="125">
        <v>-6.8199999999999997E-2</v>
      </c>
      <c r="CL57" s="16">
        <v>-6.3700000000000007E-2</v>
      </c>
      <c r="CM57" s="130">
        <v>-7.4300000000000005E-2</v>
      </c>
      <c r="CN57" s="125">
        <v>-7.2999999999999995E-2</v>
      </c>
      <c r="CO57" s="16">
        <v>-6.6699999999999995E-2</v>
      </c>
      <c r="CP57" s="130">
        <v>-5.1400000000000001E-2</v>
      </c>
      <c r="CQ57" s="125">
        <v>-7.1400000000000005E-2</v>
      </c>
      <c r="CR57" s="16">
        <v>-7.2900000000000006E-2</v>
      </c>
      <c r="CS57" s="130">
        <v>-8.4599999999999995E-2</v>
      </c>
      <c r="CT57" s="125">
        <v>-8.4500000000000006E-2</v>
      </c>
      <c r="CU57" s="16">
        <v>-8.3699999999999997E-2</v>
      </c>
      <c r="CV57" s="130">
        <v>-7.2700000000000001E-2</v>
      </c>
      <c r="CW57" s="125">
        <v>-7.8200000000000006E-2</v>
      </c>
      <c r="CX57" s="16">
        <v>-9.2799999999999994E-2</v>
      </c>
      <c r="CY57" s="130">
        <v>-9.4100000000000003E-2</v>
      </c>
      <c r="CZ57" s="125">
        <v>-8.3299999999999999E-2</v>
      </c>
      <c r="DA57" s="16">
        <v>-7.5499999999999998E-2</v>
      </c>
      <c r="DB57" s="130">
        <v>-7.5800000000000006E-2</v>
      </c>
      <c r="DC57" s="125">
        <v>-7.2300000000000003E-2</v>
      </c>
      <c r="DD57" s="16">
        <v>-7.9100000000000004E-2</v>
      </c>
      <c r="DE57" s="130">
        <v>-8.1500000000000003E-2</v>
      </c>
      <c r="DF57" s="125">
        <v>-7.46E-2</v>
      </c>
      <c r="DG57" s="16">
        <v>-7.5200000000000003E-2</v>
      </c>
      <c r="DH57" s="130">
        <v>-7.7299999999999994E-2</v>
      </c>
      <c r="DI57" s="125">
        <v>-6.3799999999999996E-2</v>
      </c>
      <c r="DJ57" s="16">
        <v>-5.6899999999999999E-2</v>
      </c>
      <c r="DK57" s="130">
        <v>-5.7200000000000001E-2</v>
      </c>
      <c r="DL57" s="103">
        <v>-5.0599999999999999E-2</v>
      </c>
      <c r="DM57" s="16">
        <v>-5.7700000000000001E-2</v>
      </c>
      <c r="DN57" s="299">
        <v>-7.7799999999999994E-2</v>
      </c>
      <c r="DO57" s="336"/>
      <c r="DP57" s="16">
        <v>-7.4999999999999997E-2</v>
      </c>
      <c r="DQ57" s="130">
        <v>-6.7699999999999996E-2</v>
      </c>
      <c r="DR57" s="125">
        <v>-7.0499999999999993E-2</v>
      </c>
      <c r="DS57" s="16">
        <v>-6.59E-2</v>
      </c>
      <c r="DT57" s="82">
        <v>-8.4599999999999995E-2</v>
      </c>
      <c r="DU57" s="127">
        <v>-8.72E-2</v>
      </c>
      <c r="DV57" s="7">
        <v>-8.7499999999999994E-2</v>
      </c>
      <c r="DW57" s="82">
        <v>-7.1300000000000002E-2</v>
      </c>
      <c r="DX57" s="101">
        <v>-7.2999999999999995E-2</v>
      </c>
      <c r="DY57" s="7">
        <v>-8.3000000000000004E-2</v>
      </c>
      <c r="DZ57" s="7">
        <v>-5.6399999999999999E-2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7">
        <v>-5.6099999999999997E-2</v>
      </c>
      <c r="EL57" s="7">
        <v>-6.3899999999999998E-2</v>
      </c>
      <c r="EM57" s="82">
        <v>-3.3500000000000002E-2</v>
      </c>
      <c r="EN57" s="127">
        <v>-3.7100000000000001E-2</v>
      </c>
      <c r="EO57" s="16">
        <v>-4.1200000000000001E-2</v>
      </c>
      <c r="EP57" s="130">
        <v>-4.4999999999999998E-2</v>
      </c>
      <c r="EQ57" s="125">
        <v>-4.1599999999999998E-2</v>
      </c>
      <c r="ER57" s="16">
        <v>-3.3799999999999997E-2</v>
      </c>
      <c r="ES57" s="130">
        <v>-4.9700000000000001E-2</v>
      </c>
      <c r="ET57" s="125">
        <v>-3.9300000000000002E-2</v>
      </c>
      <c r="EU57" s="16">
        <v>-3.5999999999999997E-2</v>
      </c>
      <c r="EV57" s="130">
        <v>-3.04E-2</v>
      </c>
      <c r="EW57" s="125">
        <v>-3.2199999999999999E-2</v>
      </c>
      <c r="EX57" s="16">
        <v>-3.9800000000000002E-2</v>
      </c>
      <c r="EY57" s="130">
        <v>-8.3000000000000004E-2</v>
      </c>
      <c r="EZ57" s="125">
        <v>-7.9000000000000001E-2</v>
      </c>
      <c r="FA57" s="16">
        <v>-7.46E-2</v>
      </c>
      <c r="FB57" s="130">
        <v>-7.2300000000000003E-2</v>
      </c>
      <c r="FC57" s="396">
        <v>-6.1600000000000002E-2</v>
      </c>
      <c r="FD57" s="358">
        <v>-6.0100000000000001E-2</v>
      </c>
      <c r="FE57" s="397">
        <v>-7.7600000000000002E-2</v>
      </c>
      <c r="FF57" s="125">
        <v>-7.2300000000000003E-2</v>
      </c>
      <c r="FG57" s="16">
        <v>-6.2799999999999995E-2</v>
      </c>
      <c r="FH57" s="130">
        <v>-5.3999999999999999E-2</v>
      </c>
      <c r="FI57" s="125">
        <v>-4.82E-2</v>
      </c>
      <c r="FJ57" s="16">
        <v>-4.9799999999999997E-2</v>
      </c>
      <c r="FK57" s="130">
        <v>-5.6399999999999999E-2</v>
      </c>
      <c r="FL57" s="125">
        <v>-4.2999999999999997E-2</v>
      </c>
      <c r="FM57" s="16">
        <v>-4.7699999999999999E-2</v>
      </c>
      <c r="FN57" s="130">
        <v>-4.7199999999999999E-2</v>
      </c>
      <c r="FO57" s="125">
        <v>-4.7199999999999999E-2</v>
      </c>
      <c r="FP57" s="16">
        <v>-4.2099999999999999E-2</v>
      </c>
      <c r="FQ57" s="130">
        <v>-4.4999999999999998E-2</v>
      </c>
      <c r="FR57" s="127">
        <v>-5.6599999999999998E-2</v>
      </c>
      <c r="FS57" s="7">
        <v>-5.6099999999999997E-2</v>
      </c>
      <c r="FT57" s="82">
        <v>-0.05</v>
      </c>
      <c r="FU57" s="127">
        <v>-5.5899999999999998E-2</v>
      </c>
      <c r="FV57" s="7">
        <v>-5.7200000000000001E-2</v>
      </c>
      <c r="FW57" s="82">
        <v>-5.3100000000000001E-2</v>
      </c>
      <c r="FX57" s="127">
        <v>-4.6899999999999997E-2</v>
      </c>
      <c r="FY57" s="7">
        <v>-4.6899999999999997E-2</v>
      </c>
      <c r="FZ57" s="82">
        <v>-7.4499999999999997E-2</v>
      </c>
      <c r="GA57" s="127">
        <v>-0.09</v>
      </c>
      <c r="GB57" s="7">
        <v>-6.8400000000000002E-2</v>
      </c>
      <c r="GC57" s="82">
        <v>-5.7500000000000002E-2</v>
      </c>
      <c r="GD57" s="127">
        <v>-6.1600000000000002E-2</v>
      </c>
      <c r="GE57" s="16">
        <v>-5.9299999999999999E-2</v>
      </c>
      <c r="GF57" s="130">
        <v>-6.5799999999999997E-2</v>
      </c>
      <c r="GG57" s="125">
        <v>-6.0999999999999999E-2</v>
      </c>
      <c r="GH57" s="16">
        <v>-5.6599999999999998E-2</v>
      </c>
      <c r="GI57" s="82">
        <v>-6.8900000000000003E-2</v>
      </c>
      <c r="GJ57" s="127">
        <v>-6.8000000000000005E-2</v>
      </c>
      <c r="GK57" s="7">
        <v>-6.88E-2</v>
      </c>
      <c r="GL57" s="130">
        <v>-9.1200000000000003E-2</v>
      </c>
      <c r="GM57" s="125">
        <v>-7.0499999999999993E-2</v>
      </c>
      <c r="GN57" s="16">
        <v>-6.3799999999999996E-2</v>
      </c>
      <c r="GO57" s="130">
        <v>-7.8E-2</v>
      </c>
      <c r="GP57" s="125">
        <v>-7.8700000000000006E-2</v>
      </c>
      <c r="GQ57" s="16">
        <v>-8.1199999999999994E-2</v>
      </c>
      <c r="GR57" s="130">
        <v>-6.9500000000000006E-2</v>
      </c>
      <c r="GS57" s="103">
        <v>-7.0699999999999999E-2</v>
      </c>
      <c r="GT57" s="16">
        <v>-7.22E-2</v>
      </c>
      <c r="GU57" s="16">
        <v>-8.3000000000000004E-2</v>
      </c>
      <c r="GV57" s="53"/>
      <c r="GW57" s="53"/>
      <c r="GX57" s="53"/>
      <c r="GY57" s="53"/>
      <c r="GZ57" s="53"/>
      <c r="HA57" s="53"/>
      <c r="HC57" s="125">
        <v>-7.8100000000000003E-2</v>
      </c>
      <c r="HD57" s="16">
        <v>-8.1900000000000001E-2</v>
      </c>
      <c r="HE57" s="130">
        <v>-8.9200000000000002E-2</v>
      </c>
      <c r="HF57" s="125">
        <v>-0.08</v>
      </c>
      <c r="HG57" s="16">
        <v>-7.9100000000000004E-2</v>
      </c>
      <c r="HH57" s="130">
        <v>-8.3099999999999993E-2</v>
      </c>
      <c r="HI57" s="125">
        <v>-8.5699999999999998E-2</v>
      </c>
      <c r="HJ57" s="16">
        <v>-7.2499999999999995E-2</v>
      </c>
      <c r="HK57" s="130">
        <v>-7.2999999999999995E-2</v>
      </c>
      <c r="HL57" s="125">
        <v>-7.3099999999999998E-2</v>
      </c>
      <c r="HM57" s="16">
        <v>-7.2400000000000006E-2</v>
      </c>
      <c r="HN57" s="130">
        <v>-6.4699999999999994E-2</v>
      </c>
      <c r="HO57" s="125">
        <v>-6.1699999999999998E-2</v>
      </c>
      <c r="HP57" s="16">
        <v>-5.45E-2</v>
      </c>
      <c r="HQ57" s="130">
        <v>-5.7599999999999998E-2</v>
      </c>
      <c r="HR57" s="125">
        <v>-5.1799999999999999E-2</v>
      </c>
      <c r="HS57" s="16">
        <v>-4.1500000000000002E-2</v>
      </c>
      <c r="HT57" s="130">
        <v>-4.3299999999999998E-2</v>
      </c>
      <c r="HU57" s="125">
        <v>-4.8500000000000001E-2</v>
      </c>
      <c r="HV57" s="16">
        <v>-3.8899999999999997E-2</v>
      </c>
      <c r="HW57" s="130">
        <v>-4.1599999999999998E-2</v>
      </c>
      <c r="HX57" s="125">
        <v>-4.1000000000000002E-2</v>
      </c>
      <c r="HY57" s="16">
        <v>-3.7999999999999999E-2</v>
      </c>
      <c r="HZ57" s="130">
        <v>-4.5600000000000002E-2</v>
      </c>
      <c r="IA57" s="125">
        <v>-3.6299999999999999E-2</v>
      </c>
      <c r="IB57" s="16">
        <v>-3.8899999999999997E-2</v>
      </c>
      <c r="IC57" s="130">
        <v>-2.9399999999999999E-2</v>
      </c>
      <c r="ID57" s="127">
        <v>-9.7000000000000003E-3</v>
      </c>
      <c r="IE57" s="7">
        <v>-2.76E-2</v>
      </c>
      <c r="IF57" s="82">
        <v>-2.2599999999999999E-2</v>
      </c>
      <c r="IG57" s="127">
        <v>-2.7E-2</v>
      </c>
      <c r="IH57" s="7">
        <v>-2.7799999999999998E-2</v>
      </c>
      <c r="II57" s="82">
        <v>-1.95E-2</v>
      </c>
      <c r="IJ57" s="127">
        <v>-1.46E-2</v>
      </c>
      <c r="IK57" s="7">
        <v>-1.44E-2</v>
      </c>
      <c r="IL57" s="130">
        <v>-1.34E-2</v>
      </c>
      <c r="IM57" s="127">
        <v>-1.7000000000000001E-2</v>
      </c>
      <c r="IN57" s="7">
        <v>-1.34E-2</v>
      </c>
      <c r="IO57" s="82">
        <v>-5.3E-3</v>
      </c>
      <c r="IP57" s="127">
        <v>-7.9000000000000008E-3</v>
      </c>
      <c r="IQ57" s="34">
        <v>-9.7999999999999997E-3</v>
      </c>
      <c r="IR57" s="83">
        <v>-9.4999999999999998E-3</v>
      </c>
      <c r="IS57" s="131">
        <v>-5.7000000000000002E-3</v>
      </c>
      <c r="IT57" s="34">
        <v>-6.7000000000000002E-3</v>
      </c>
      <c r="IU57" s="83">
        <v>-4.4999999999999997E-3</v>
      </c>
      <c r="IV57" s="131">
        <v>-1.7000000000000001E-2</v>
      </c>
      <c r="IW57" s="34">
        <v>-1.6199999999999999E-2</v>
      </c>
      <c r="IX57" s="83">
        <v>-1.55E-2</v>
      </c>
      <c r="IY57" s="131">
        <v>-2.8299999999999999E-2</v>
      </c>
      <c r="IZ57" s="34">
        <v>-2.9499999999999998E-2</v>
      </c>
      <c r="JA57" s="315">
        <v>-1.8499999999999999E-2</v>
      </c>
      <c r="JB57" s="131">
        <v>-4.0399999999999998E-2</v>
      </c>
      <c r="JC57" s="34">
        <v>-4.82E-2</v>
      </c>
      <c r="JD57" s="83">
        <v>-6.1400000000000003E-2</v>
      </c>
      <c r="JE57" s="131">
        <v>-6.3100000000000003E-2</v>
      </c>
      <c r="JF57" s="34">
        <v>-5.7799999999999997E-2</v>
      </c>
      <c r="JG57" s="83">
        <v>-2.8299999999999999E-2</v>
      </c>
      <c r="JH57" s="125">
        <v>-1.3100000000000001E-2</v>
      </c>
      <c r="JI57" s="16">
        <v>-1.54E-2</v>
      </c>
      <c r="JJ57" s="130">
        <v>-1.8100000000000002E-2</v>
      </c>
      <c r="JK57" s="125">
        <v>-1.2500000000000001E-2</v>
      </c>
      <c r="JL57" s="16">
        <v>-1.01E-2</v>
      </c>
      <c r="JM57" s="83">
        <v>4.7000000000000002E-3</v>
      </c>
      <c r="JN57" s="105">
        <v>-5.8999999999999999E-3</v>
      </c>
      <c r="JO57" s="34">
        <v>2.9999999999999997E-4</v>
      </c>
      <c r="JP57" s="34">
        <v>-2.7000000000000001E-3</v>
      </c>
      <c r="JQ57" s="53"/>
      <c r="JR57" s="53"/>
      <c r="JS57" s="53"/>
      <c r="JT57" s="490"/>
      <c r="JU57" s="131">
        <v>-3.2199999999999999E-2</v>
      </c>
      <c r="JV57" s="34">
        <v>-3.2899999999999999E-2</v>
      </c>
      <c r="JW57" s="83">
        <v>-5.1999999999999998E-2</v>
      </c>
      <c r="JX57" s="131">
        <v>-4.8000000000000001E-2</v>
      </c>
      <c r="JY57" s="34">
        <v>-4.4900000000000002E-2</v>
      </c>
      <c r="JZ57" s="83">
        <v>-4.7800000000000002E-2</v>
      </c>
      <c r="KA57" s="131">
        <v>-4.4699999999999997E-2</v>
      </c>
      <c r="KB57" s="34">
        <v>-4.24E-2</v>
      </c>
      <c r="KC57" s="83">
        <v>-4.6800000000000001E-2</v>
      </c>
      <c r="KD57" s="131">
        <v>-5.6500000000000002E-2</v>
      </c>
      <c r="KE57" s="34">
        <v>-6.6000000000000003E-2</v>
      </c>
      <c r="KF57" s="83">
        <v>-7.6399999999999996E-2</v>
      </c>
      <c r="KG57" s="131">
        <v>-8.0100000000000005E-2</v>
      </c>
      <c r="KH57" s="34">
        <v>-8.5800000000000001E-2</v>
      </c>
      <c r="KI57" s="83">
        <v>-8.7300000000000003E-2</v>
      </c>
      <c r="KJ57" s="131">
        <v>-0.10290000000000001</v>
      </c>
      <c r="KK57" s="34">
        <v>-0.1019</v>
      </c>
      <c r="KL57" s="83">
        <v>-0.1062</v>
      </c>
      <c r="KM57" s="131">
        <v>-0.1074</v>
      </c>
      <c r="KN57" s="34">
        <v>-0.1076</v>
      </c>
      <c r="KO57" s="83">
        <v>-0.1048</v>
      </c>
      <c r="KP57" s="131">
        <v>-0.1053</v>
      </c>
      <c r="KQ57" s="34">
        <v>-0.1014</v>
      </c>
      <c r="KR57" s="83">
        <v>-0.105</v>
      </c>
      <c r="KS57" s="131">
        <v>-0.1249</v>
      </c>
      <c r="KT57" s="47">
        <v>-0.1198</v>
      </c>
      <c r="KU57" s="79">
        <v>-8.7999999999999995E-2</v>
      </c>
      <c r="KV57" s="124">
        <v>-0.11269999999999999</v>
      </c>
      <c r="KW57" s="47">
        <v>-0.1129</v>
      </c>
      <c r="KX57" s="79">
        <v>-0.1017</v>
      </c>
      <c r="KY57" s="124">
        <v>-0.1033</v>
      </c>
      <c r="KZ57" s="47">
        <v>-7.4899999999999994E-2</v>
      </c>
      <c r="LA57" s="79">
        <v>-9.1600000000000001E-2</v>
      </c>
      <c r="LB57" s="124">
        <v>-8.2500000000000004E-2</v>
      </c>
      <c r="LC57" s="47">
        <v>-9.4700000000000006E-2</v>
      </c>
      <c r="LD57" s="79">
        <v>-8.9599999999999999E-2</v>
      </c>
      <c r="LE57" s="124">
        <v>-7.3099999999999998E-2</v>
      </c>
      <c r="LF57" s="47">
        <v>-6.2199999999999998E-2</v>
      </c>
      <c r="LG57" s="79">
        <v>-8.6300000000000002E-2</v>
      </c>
      <c r="LH57" s="124">
        <v>-0.1061</v>
      </c>
      <c r="LI57" s="47">
        <v>-8.9599999999999999E-2</v>
      </c>
      <c r="LJ57" s="79">
        <v>-9.8299999999999998E-2</v>
      </c>
      <c r="LK57" s="124">
        <v>-9.5200000000000007E-2</v>
      </c>
      <c r="LL57" s="47">
        <v>-0.1052</v>
      </c>
      <c r="LM57" s="79">
        <v>-0.1169</v>
      </c>
      <c r="LN57" s="124">
        <v>-0.11219999999999999</v>
      </c>
      <c r="LO57" s="47">
        <v>-0.1137</v>
      </c>
      <c r="LP57" s="79">
        <v>-0.1021</v>
      </c>
      <c r="LQ57" s="124">
        <v>-9.2499999999999999E-2</v>
      </c>
      <c r="LR57" s="47">
        <v>-8.3500000000000005E-2</v>
      </c>
      <c r="LS57" s="79">
        <v>-6.7199999999999996E-2</v>
      </c>
      <c r="LT57" s="124">
        <v>-7.0800000000000002E-2</v>
      </c>
      <c r="LU57" s="47">
        <v>-7.7399999999999997E-2</v>
      </c>
      <c r="LV57" s="79">
        <v>-6.7900000000000002E-2</v>
      </c>
      <c r="LW57" s="124">
        <v>-8.6800000000000002E-2</v>
      </c>
      <c r="LX57" s="47">
        <v>-7.4200000000000002E-2</v>
      </c>
      <c r="LY57" s="79">
        <v>-7.6100000000000001E-2</v>
      </c>
      <c r="LZ57" s="124">
        <v>-8.0399999999999999E-2</v>
      </c>
      <c r="MA57" s="47">
        <v>-6.9699999999999998E-2</v>
      </c>
      <c r="MB57" s="79">
        <v>-5.6800000000000003E-2</v>
      </c>
      <c r="MC57" s="124">
        <v>-4.99E-2</v>
      </c>
      <c r="MD57" s="47">
        <v>-5.1499999999999997E-2</v>
      </c>
      <c r="ME57" s="79">
        <v>-6.0400000000000002E-2</v>
      </c>
      <c r="MF57" s="124">
        <v>-7.9699999999999993E-2</v>
      </c>
      <c r="MG57" s="47">
        <v>-7.1400000000000005E-2</v>
      </c>
      <c r="MH57" s="79">
        <v>-6.1800000000000001E-2</v>
      </c>
      <c r="MI57" s="99">
        <v>-1.8800000000000001E-2</v>
      </c>
      <c r="MJ57" s="47">
        <v>-5.0000000000000001E-3</v>
      </c>
      <c r="MK57" s="47">
        <v>-5.0000000000000001E-4</v>
      </c>
      <c r="MM57" s="124">
        <v>-9.9000000000000008E-3</v>
      </c>
      <c r="MN57" s="47">
        <v>-1.7899999999999999E-2</v>
      </c>
      <c r="MO57" s="79">
        <v>-2.4199999999999999E-2</v>
      </c>
      <c r="MP57" s="124">
        <v>-1.84E-2</v>
      </c>
      <c r="MQ57" s="47">
        <v>-3.1399999999999997E-2</v>
      </c>
      <c r="MR57" s="79">
        <v>-4.1500000000000002E-2</v>
      </c>
      <c r="MS57" s="124">
        <v>-4.6100000000000002E-2</v>
      </c>
      <c r="MT57" s="47">
        <v>-5.9400000000000001E-2</v>
      </c>
      <c r="MU57" s="79">
        <v>-5.21E-2</v>
      </c>
      <c r="MV57" s="124">
        <v>-3.6900000000000002E-2</v>
      </c>
      <c r="MW57" s="47">
        <v>-4.4999999999999998E-2</v>
      </c>
      <c r="MX57" s="79">
        <v>-6.2600000000000003E-2</v>
      </c>
      <c r="MY57" s="124">
        <v>-6.7199999999999996E-2</v>
      </c>
      <c r="MZ57" s="47">
        <v>-6.88E-2</v>
      </c>
      <c r="NA57" s="83">
        <v>-7.3899999999999993E-2</v>
      </c>
      <c r="NB57" s="131">
        <v>-9.3399999999999997E-2</v>
      </c>
      <c r="NC57" s="47">
        <v>-8.6999999999999994E-2</v>
      </c>
      <c r="ND57" s="79">
        <v>-7.6899999999999996E-2</v>
      </c>
      <c r="NE57" s="124">
        <v>-8.48E-2</v>
      </c>
      <c r="NF57" s="47">
        <v>-9.2200000000000004E-2</v>
      </c>
      <c r="NG57" s="79">
        <v>-7.8399999999999997E-2</v>
      </c>
      <c r="NH57" s="124">
        <v>-6.6699999999999995E-2</v>
      </c>
      <c r="NI57" s="47">
        <v>-6.3100000000000003E-2</v>
      </c>
      <c r="NJ57" s="79">
        <v>-5.7599999999999998E-2</v>
      </c>
      <c r="NK57" s="99">
        <v>-4.7500000000000001E-2</v>
      </c>
      <c r="NL57" s="47">
        <v>-5.6899999999999999E-2</v>
      </c>
      <c r="NM57" s="317">
        <v>-4.8500000000000001E-2</v>
      </c>
      <c r="NN57" s="124">
        <v>-3.7699999999999997E-2</v>
      </c>
      <c r="NO57" s="47">
        <v>-2.7099999999999999E-2</v>
      </c>
      <c r="NP57" s="85">
        <v>-2.76E-2</v>
      </c>
      <c r="NQ57" s="129">
        <v>-2.52E-2</v>
      </c>
      <c r="NR57" s="30">
        <v>-3.3599999999999998E-2</v>
      </c>
      <c r="NS57" s="85">
        <v>-4.24E-2</v>
      </c>
      <c r="NT57" s="129">
        <v>-6.25E-2</v>
      </c>
      <c r="NU57" s="30">
        <v>-5.1799999999999999E-2</v>
      </c>
      <c r="NV57" s="85">
        <v>-2.5999999999999999E-2</v>
      </c>
      <c r="NW57" s="129">
        <v>-2.92E-2</v>
      </c>
      <c r="NX57" s="30">
        <v>-3.5000000000000003E-2</v>
      </c>
      <c r="NY57" s="85">
        <v>-4.5900000000000003E-2</v>
      </c>
      <c r="NZ57" s="129">
        <v>-5.0999999999999997E-2</v>
      </c>
      <c r="OA57" s="30">
        <v>-3.8699999999999998E-2</v>
      </c>
      <c r="OB57" s="85">
        <v>-4.8599999999999997E-2</v>
      </c>
      <c r="OC57" s="129">
        <v>-4.5499999999999999E-2</v>
      </c>
      <c r="OD57" s="30">
        <v>-5.5899999999999998E-2</v>
      </c>
      <c r="OE57" s="85">
        <v>-5.4600000000000003E-2</v>
      </c>
      <c r="OF57" s="124">
        <v>-4.7800000000000002E-2</v>
      </c>
      <c r="OG57" s="47">
        <v>-4.1399999999999999E-2</v>
      </c>
      <c r="OH57" s="79">
        <v>-4.6600000000000003E-2</v>
      </c>
      <c r="OI57" s="127">
        <v>-4.7300000000000002E-2</v>
      </c>
      <c r="OJ57" s="7">
        <v>-4.0599999999999997E-2</v>
      </c>
      <c r="OK57" s="82">
        <v>-3.73E-2</v>
      </c>
      <c r="OL57" s="124">
        <v>-5.4199999999999998E-2</v>
      </c>
      <c r="OM57" s="47">
        <v>-8.0399999999999999E-2</v>
      </c>
      <c r="ON57" s="79">
        <v>-8.5199999999999998E-2</v>
      </c>
      <c r="OO57" s="131">
        <v>-8.8599999999999998E-2</v>
      </c>
      <c r="OP57" s="34">
        <v>-8.0500000000000002E-2</v>
      </c>
      <c r="OQ57" s="83">
        <v>-7.4399999999999994E-2</v>
      </c>
      <c r="OR57" s="105">
        <v>-7.3800000000000004E-2</v>
      </c>
      <c r="OS57" s="34">
        <v>-6.9900000000000004E-2</v>
      </c>
      <c r="OT57" s="34">
        <v>-5.9499999999999997E-2</v>
      </c>
      <c r="OU57" s="487"/>
      <c r="OV57" s="53"/>
      <c r="OW57" s="488"/>
      <c r="OX57" s="489"/>
      <c r="OY57" s="53"/>
      <c r="OZ57" s="53"/>
      <c r="PA57" s="53"/>
      <c r="PB57" s="53"/>
      <c r="PC57" s="53"/>
      <c r="PE57" s="131">
        <v>-6.0199999999999997E-2</v>
      </c>
      <c r="PF57" s="34">
        <v>-6.0100000000000001E-2</v>
      </c>
      <c r="PG57" s="83">
        <v>-6.5199999999999994E-2</v>
      </c>
      <c r="PH57" s="131">
        <v>-7.9000000000000001E-2</v>
      </c>
      <c r="PI57" s="34">
        <v>-8.4900000000000003E-2</v>
      </c>
      <c r="PJ57" s="79">
        <v>-7.3599999999999999E-2</v>
      </c>
      <c r="PK57" s="99">
        <v>-5.5100000000000003E-2</v>
      </c>
      <c r="PL57" s="34">
        <v>-6.9000000000000006E-2</v>
      </c>
      <c r="PM57" s="315">
        <v>-5.1299999999999998E-2</v>
      </c>
      <c r="PN57" s="131">
        <v>-5.62E-2</v>
      </c>
      <c r="PO57" s="34">
        <v>-7.3800000000000004E-2</v>
      </c>
      <c r="PP57" s="83">
        <v>-7.1599999999999997E-2</v>
      </c>
      <c r="PQ57" s="131">
        <v>-7.9399999999999998E-2</v>
      </c>
      <c r="PR57" s="34">
        <v>-8.7099999999999997E-2</v>
      </c>
      <c r="PS57" s="79">
        <v>-9.1499999999999998E-2</v>
      </c>
      <c r="PT57" s="99">
        <v>-8.8200000000000001E-2</v>
      </c>
      <c r="PU57" s="47">
        <v>-0.1038</v>
      </c>
      <c r="PV57" s="47"/>
      <c r="PW57" s="47"/>
      <c r="PX57" s="47"/>
      <c r="PY57" s="47"/>
      <c r="PZ57" s="47"/>
      <c r="QA57" s="47"/>
      <c r="QB57" s="47"/>
      <c r="QC57" s="47"/>
      <c r="QD57" s="47"/>
      <c r="QE57" s="47"/>
      <c r="QF57" s="47"/>
      <c r="QG57" s="47"/>
      <c r="QH57" s="47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29">
        <v>-1.1299999999999999E-2</v>
      </c>
      <c r="E58" s="30">
        <v>-1.7000000000000001E-2</v>
      </c>
      <c r="F58" s="130">
        <v>-4.19E-2</v>
      </c>
      <c r="G58" s="131">
        <v>-6.2399999999999997E-2</v>
      </c>
      <c r="H58" s="34">
        <v>-6.2300000000000001E-2</v>
      </c>
      <c r="I58" s="80">
        <v>-4.5600000000000002E-2</v>
      </c>
      <c r="J58" s="126">
        <v>-5.16E-2</v>
      </c>
      <c r="K58" s="22">
        <v>-5.5500000000000001E-2</v>
      </c>
      <c r="L58" s="130">
        <v>-6.9500000000000006E-2</v>
      </c>
      <c r="M58" s="125">
        <v>-5.96E-2</v>
      </c>
      <c r="N58" s="16">
        <v>-5.3100000000000001E-2</v>
      </c>
      <c r="O58" s="80">
        <v>-4.6699999999999998E-2</v>
      </c>
      <c r="P58" s="127">
        <v>-4.4999999999999998E-2</v>
      </c>
      <c r="Q58" s="16">
        <v>-4.6199999999999998E-2</v>
      </c>
      <c r="R58" s="130">
        <v>-4.6899999999999997E-2</v>
      </c>
      <c r="S58" s="128">
        <v>-5.74E-2</v>
      </c>
      <c r="T58" s="7">
        <v>-5.9900000000000002E-2</v>
      </c>
      <c r="U58" s="81">
        <v>-5.8500000000000003E-2</v>
      </c>
      <c r="V58" s="128">
        <v>-7.4099999999999999E-2</v>
      </c>
      <c r="W58" s="22">
        <v>-8.3699999999999997E-2</v>
      </c>
      <c r="X58" s="82">
        <v>-6.8900000000000003E-2</v>
      </c>
      <c r="Y58" s="127">
        <v>-8.6999999999999994E-2</v>
      </c>
      <c r="Z58" s="7">
        <v>-9.7900000000000001E-2</v>
      </c>
      <c r="AA58" s="82">
        <v>-8.0799999999999997E-2</v>
      </c>
      <c r="AB58" s="127">
        <v>-7.3700000000000002E-2</v>
      </c>
      <c r="AC58" s="7">
        <v>-8.0299999999999996E-2</v>
      </c>
      <c r="AD58" s="82">
        <v>-8.4099999999999994E-2</v>
      </c>
      <c r="AE58" s="127">
        <v>-8.9899999999999994E-2</v>
      </c>
      <c r="AF58" s="16">
        <v>-0.08</v>
      </c>
      <c r="AG58" s="130">
        <v>-8.9200000000000002E-2</v>
      </c>
      <c r="AH58" s="125">
        <v>-9.9900000000000003E-2</v>
      </c>
      <c r="AI58" s="16">
        <v>-8.7099999999999997E-2</v>
      </c>
      <c r="AJ58" s="130">
        <v>-8.4900000000000003E-2</v>
      </c>
      <c r="AK58" s="125">
        <v>-7.7899999999999997E-2</v>
      </c>
      <c r="AL58" s="16">
        <v>-7.17E-2</v>
      </c>
      <c r="AM58" s="130">
        <v>-8.7999999999999995E-2</v>
      </c>
      <c r="AN58" s="124">
        <v>-8.2799999999999999E-2</v>
      </c>
      <c r="AO58" s="47">
        <v>-8.5000000000000006E-2</v>
      </c>
      <c r="AP58" s="79">
        <v>-8.5999999999999993E-2</v>
      </c>
      <c r="AQ58" s="124">
        <v>-7.5600000000000001E-2</v>
      </c>
      <c r="AR58" s="47">
        <v>-6.9800000000000001E-2</v>
      </c>
      <c r="AS58" s="79">
        <v>-7.7100000000000002E-2</v>
      </c>
      <c r="AT58" s="125">
        <v>-7.0000000000000007E-2</v>
      </c>
      <c r="AU58" s="16">
        <v>-7.1999999999999995E-2</v>
      </c>
      <c r="AV58" s="130">
        <v>-7.4200000000000002E-2</v>
      </c>
      <c r="AW58" s="124">
        <v>-8.43E-2</v>
      </c>
      <c r="AX58" s="47">
        <v>-9.2799999999999994E-2</v>
      </c>
      <c r="AY58" s="79">
        <v>-9.2399999999999996E-2</v>
      </c>
      <c r="AZ58" s="124">
        <v>-9.0899999999999995E-2</v>
      </c>
      <c r="BA58" s="47">
        <v>-8.9099999999999999E-2</v>
      </c>
      <c r="BB58" s="130">
        <v>-0.1095</v>
      </c>
      <c r="BC58" s="125">
        <v>-0.10340000000000001</v>
      </c>
      <c r="BD58" s="47">
        <v>-0.1014</v>
      </c>
      <c r="BE58" s="79">
        <v>-0.12280000000000001</v>
      </c>
      <c r="BF58" s="124">
        <v>-0.11609999999999999</v>
      </c>
      <c r="BG58" s="47">
        <v>-0.1157</v>
      </c>
      <c r="BH58" s="79">
        <v>-0.10539999999999999</v>
      </c>
      <c r="BI58" s="124">
        <v>-0.1014</v>
      </c>
      <c r="BJ58" s="47">
        <v>-0.1172</v>
      </c>
      <c r="BK58" s="79">
        <v>-9.5799999999999996E-2</v>
      </c>
      <c r="BL58" s="124">
        <v>-0.10009999999999999</v>
      </c>
      <c r="BM58" s="47">
        <v>-0.1101</v>
      </c>
      <c r="BN58" s="79">
        <v>-0.1143</v>
      </c>
      <c r="BO58" s="101">
        <v>-0.1268</v>
      </c>
      <c r="BP58" s="7">
        <v>-0.1232</v>
      </c>
      <c r="BQ58" s="7">
        <v>-0.115</v>
      </c>
      <c r="BS58" s="124">
        <v>-0.1066</v>
      </c>
      <c r="BT58" s="7">
        <v>-0.1101</v>
      </c>
      <c r="BU58" s="79">
        <v>-0.14299999999999999</v>
      </c>
      <c r="BV58" s="124">
        <v>-0.1633</v>
      </c>
      <c r="BW58" s="47">
        <v>-0.15959999999999999</v>
      </c>
      <c r="BX58" s="79">
        <v>-0.1593</v>
      </c>
      <c r="BY58" s="124">
        <v>-0.16300000000000001</v>
      </c>
      <c r="BZ58" s="47">
        <v>-0.1636</v>
      </c>
      <c r="CA58" s="79">
        <v>-0.15570000000000001</v>
      </c>
      <c r="CB58" s="124">
        <v>-0.11269999999999999</v>
      </c>
      <c r="CC58" s="47">
        <v>-0.11840000000000001</v>
      </c>
      <c r="CD58" s="79">
        <v>-0.1113</v>
      </c>
      <c r="CE58" s="124">
        <v>-0.1022</v>
      </c>
      <c r="CF58" s="47">
        <v>-8.8300000000000003E-2</v>
      </c>
      <c r="CG58" s="79">
        <v>-8.9300000000000004E-2</v>
      </c>
      <c r="CH58" s="124">
        <v>-8.3299999999999999E-2</v>
      </c>
      <c r="CI58" s="47">
        <v>-8.5699999999999998E-2</v>
      </c>
      <c r="CJ58" s="79">
        <v>-8.7499999999999994E-2</v>
      </c>
      <c r="CK58" s="124">
        <v>-0.1071</v>
      </c>
      <c r="CL58" s="47">
        <v>-0.1091</v>
      </c>
      <c r="CM58" s="79">
        <v>-0.1089</v>
      </c>
      <c r="CN58" s="124">
        <v>-0.12690000000000001</v>
      </c>
      <c r="CO58" s="47">
        <v>-0.1178</v>
      </c>
      <c r="CP58" s="79">
        <v>-0.13100000000000001</v>
      </c>
      <c r="CQ58" s="124">
        <v>-0.1673</v>
      </c>
      <c r="CR58" s="47">
        <v>-0.16270000000000001</v>
      </c>
      <c r="CS58" s="79">
        <v>-0.16059999999999999</v>
      </c>
      <c r="CT58" s="124">
        <v>-0.18229999999999999</v>
      </c>
      <c r="CU58" s="47">
        <v>-0.16889999999999999</v>
      </c>
      <c r="CV58" s="79">
        <v>-0.1394</v>
      </c>
      <c r="CW58" s="124">
        <v>-0.12239999999999999</v>
      </c>
      <c r="CX58" s="47">
        <v>-0.14460000000000001</v>
      </c>
      <c r="CY58" s="79">
        <v>-0.15629999999999999</v>
      </c>
      <c r="CZ58" s="124">
        <v>-0.1724</v>
      </c>
      <c r="DA58" s="47">
        <v>-0.17829999999999999</v>
      </c>
      <c r="DB58" s="79">
        <v>-0.16919999999999999</v>
      </c>
      <c r="DC58" s="124">
        <v>-0.1641</v>
      </c>
      <c r="DD58" s="47">
        <v>-0.16950000000000001</v>
      </c>
      <c r="DE58" s="79">
        <v>-0.19670000000000001</v>
      </c>
      <c r="DF58" s="124">
        <v>-0.21329999999999999</v>
      </c>
      <c r="DG58" s="47">
        <v>-0.20630000000000001</v>
      </c>
      <c r="DH58" s="79">
        <v>-0.21110000000000001</v>
      </c>
      <c r="DI58" s="124">
        <v>-0.1933</v>
      </c>
      <c r="DJ58" s="47">
        <v>-0.19409999999999999</v>
      </c>
      <c r="DK58" s="79">
        <v>-0.17829999999999999</v>
      </c>
      <c r="DL58" s="99">
        <v>-0.1862</v>
      </c>
      <c r="DM58" s="47">
        <v>-0.19139999999999999</v>
      </c>
      <c r="DN58" s="317">
        <v>-0.19470000000000001</v>
      </c>
      <c r="DO58" s="336"/>
      <c r="DP58" s="47">
        <v>-0.22020000000000001</v>
      </c>
      <c r="DQ58" s="79">
        <v>-0.23469999999999999</v>
      </c>
      <c r="DR58" s="124">
        <v>-0.22209999999999999</v>
      </c>
      <c r="DS58" s="47">
        <v>-0.2271</v>
      </c>
      <c r="DT58" s="79">
        <v>-0.2253</v>
      </c>
      <c r="DU58" s="124">
        <v>-0.21529999999999999</v>
      </c>
      <c r="DV58" s="47">
        <v>-0.22559999999999999</v>
      </c>
      <c r="DW58" s="79">
        <v>-0.24329999999999999</v>
      </c>
      <c r="DX58" s="99">
        <v>-0.23169999999999999</v>
      </c>
      <c r="DY58" s="86">
        <v>-0.21479999999999999</v>
      </c>
      <c r="DZ58" s="86">
        <v>-0.22700000000000001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6">
        <v>-0.22939999999999999</v>
      </c>
      <c r="EL58" s="86">
        <v>-0.23580000000000001</v>
      </c>
      <c r="EM58" s="80">
        <v>-0.2117</v>
      </c>
      <c r="EN58" s="126">
        <v>-0.22600000000000001</v>
      </c>
      <c r="EO58" s="86">
        <v>-0.2273</v>
      </c>
      <c r="EP58" s="80">
        <v>-0.21379999999999999</v>
      </c>
      <c r="EQ58" s="126">
        <v>-0.21110000000000001</v>
      </c>
      <c r="ER58" s="86">
        <v>-0.21249999999999999</v>
      </c>
      <c r="ES58" s="80">
        <v>-0.2402</v>
      </c>
      <c r="ET58" s="126">
        <v>-0.2326</v>
      </c>
      <c r="EU58" s="86">
        <v>-0.22950000000000001</v>
      </c>
      <c r="EV58" s="80">
        <v>-0.22770000000000001</v>
      </c>
      <c r="EW58" s="126">
        <v>-0.2283</v>
      </c>
      <c r="EX58" s="47">
        <v>-0.23730000000000001</v>
      </c>
      <c r="EY58" s="79">
        <v>-0.19850000000000001</v>
      </c>
      <c r="EZ58" s="124">
        <v>-0.16830000000000001</v>
      </c>
      <c r="FA58" s="47">
        <v>-0.18260000000000001</v>
      </c>
      <c r="FB58" s="79">
        <v>-0.19209999999999999</v>
      </c>
      <c r="FC58" s="398">
        <v>-0.19170000000000001</v>
      </c>
      <c r="FD58" s="359">
        <v>-0.19400000000000001</v>
      </c>
      <c r="FE58" s="399">
        <v>-0.21540000000000001</v>
      </c>
      <c r="FF58" s="124">
        <v>-0.22770000000000001</v>
      </c>
      <c r="FG58" s="47">
        <v>-0.21290000000000001</v>
      </c>
      <c r="FH58" s="79">
        <v>-0.2321</v>
      </c>
      <c r="FI58" s="124">
        <v>-0.22459999999999999</v>
      </c>
      <c r="FJ58" s="47">
        <v>-0.2387</v>
      </c>
      <c r="FK58" s="79">
        <v>-0.25750000000000001</v>
      </c>
      <c r="FL58" s="126">
        <v>-0.26100000000000001</v>
      </c>
      <c r="FM58" s="86">
        <v>-0.2535</v>
      </c>
      <c r="FN58" s="80">
        <v>-0.2485</v>
      </c>
      <c r="FO58" s="126">
        <v>-0.25109999999999999</v>
      </c>
      <c r="FP58" s="86">
        <v>-0.25729999999999997</v>
      </c>
      <c r="FQ58" s="80">
        <v>-0.25040000000000001</v>
      </c>
      <c r="FR58" s="126">
        <v>-0.25929999999999997</v>
      </c>
      <c r="FS58" s="86">
        <v>-0.24540000000000001</v>
      </c>
      <c r="FT58" s="80">
        <v>-0.24529999999999999</v>
      </c>
      <c r="FU58" s="126">
        <v>-0.24560000000000001</v>
      </c>
      <c r="FV58" s="86">
        <v>-0.24410000000000001</v>
      </c>
      <c r="FW58" s="80">
        <v>-0.23250000000000001</v>
      </c>
      <c r="FX58" s="126">
        <v>-0.2281</v>
      </c>
      <c r="FY58" s="86">
        <v>-0.22600000000000001</v>
      </c>
      <c r="FZ58" s="80">
        <v>-0.2</v>
      </c>
      <c r="GA58" s="126">
        <v>-0.20519999999999999</v>
      </c>
      <c r="GB58" s="86">
        <v>-0.20699999999999999</v>
      </c>
      <c r="GC58" s="80">
        <v>-0.18079999999999999</v>
      </c>
      <c r="GD58" s="126">
        <v>-0.1915</v>
      </c>
      <c r="GE58" s="86">
        <v>-0.19450000000000001</v>
      </c>
      <c r="GF58" s="79">
        <v>-0.17649999999999999</v>
      </c>
      <c r="GG58" s="124">
        <v>-0.17510000000000001</v>
      </c>
      <c r="GH58" s="47">
        <v>-0.19309999999999999</v>
      </c>
      <c r="GI58" s="79">
        <v>-0.19539999999999999</v>
      </c>
      <c r="GJ58" s="126">
        <v>-0.20130000000000001</v>
      </c>
      <c r="GK58" s="86">
        <v>-0.2036</v>
      </c>
      <c r="GL58" s="80">
        <v>-0.21049999999999999</v>
      </c>
      <c r="GM58" s="126">
        <v>-0.1996</v>
      </c>
      <c r="GN58" s="86">
        <v>-0.18540000000000001</v>
      </c>
      <c r="GO58" s="80">
        <v>-0.19059999999999999</v>
      </c>
      <c r="GP58" s="124">
        <v>-0.187</v>
      </c>
      <c r="GQ58" s="47">
        <v>-0.1835</v>
      </c>
      <c r="GR58" s="80">
        <v>-0.1769</v>
      </c>
      <c r="GS58" s="102">
        <v>-0.19159999999999999</v>
      </c>
      <c r="GT58" s="86">
        <v>-0.1913</v>
      </c>
      <c r="GU58" s="86">
        <v>-0.1862</v>
      </c>
      <c r="GV58" s="53"/>
      <c r="GW58" s="53"/>
      <c r="GX58" s="53"/>
      <c r="GY58" s="53"/>
      <c r="GZ58" s="53"/>
      <c r="HA58" s="53"/>
      <c r="HC58" s="126">
        <v>-0.1996</v>
      </c>
      <c r="HD58" s="86">
        <v>-0.1981</v>
      </c>
      <c r="HE58" s="80">
        <v>-0.22170000000000001</v>
      </c>
      <c r="HF58" s="126">
        <v>-0.2097</v>
      </c>
      <c r="HG58" s="86">
        <v>-0.2142</v>
      </c>
      <c r="HH58" s="80">
        <v>-0.2056</v>
      </c>
      <c r="HI58" s="126">
        <v>-0.22220000000000001</v>
      </c>
      <c r="HJ58" s="86">
        <v>-0.21429999999999999</v>
      </c>
      <c r="HK58" s="80">
        <v>-0.21740000000000001</v>
      </c>
      <c r="HL58" s="126">
        <v>-0.21990000000000001</v>
      </c>
      <c r="HM58" s="86">
        <v>-0.2195</v>
      </c>
      <c r="HN58" s="80">
        <v>-0.2172</v>
      </c>
      <c r="HO58" s="126">
        <v>-0.22189999999999999</v>
      </c>
      <c r="HP58" s="86">
        <v>-0.21859999999999999</v>
      </c>
      <c r="HQ58" s="80">
        <v>-0.2089</v>
      </c>
      <c r="HR58" s="126">
        <v>-0.20830000000000001</v>
      </c>
      <c r="HS58" s="86">
        <v>-0.21240000000000001</v>
      </c>
      <c r="HT58" s="80">
        <v>-0.21779999999999999</v>
      </c>
      <c r="HU58" s="126">
        <v>-0.22509999999999999</v>
      </c>
      <c r="HV58" s="86">
        <v>-0.23119999999999999</v>
      </c>
      <c r="HW58" s="80">
        <v>-0.2268</v>
      </c>
      <c r="HX58" s="126">
        <v>-0.23669999999999999</v>
      </c>
      <c r="HY58" s="86">
        <v>-0.2402</v>
      </c>
      <c r="HZ58" s="79">
        <v>-0.2414</v>
      </c>
      <c r="IA58" s="124">
        <v>-0.24579999999999999</v>
      </c>
      <c r="IB58" s="47">
        <v>-0.2455</v>
      </c>
      <c r="IC58" s="80">
        <v>-0.2422</v>
      </c>
      <c r="ID58" s="126">
        <v>-0.2419</v>
      </c>
      <c r="IE58" s="86">
        <v>-0.24360000000000001</v>
      </c>
      <c r="IF58" s="80">
        <v>-0.25619999999999998</v>
      </c>
      <c r="IG58" s="126">
        <v>-0.252</v>
      </c>
      <c r="IH58" s="86">
        <v>-0.26469999999999999</v>
      </c>
      <c r="II58" s="80">
        <v>-0.26769999999999999</v>
      </c>
      <c r="IJ58" s="126">
        <v>-0.26119999999999999</v>
      </c>
      <c r="IK58" s="86">
        <v>-0.27729999999999999</v>
      </c>
      <c r="IL58" s="80">
        <v>-0.2888</v>
      </c>
      <c r="IM58" s="126">
        <v>-0.29210000000000003</v>
      </c>
      <c r="IN58" s="47">
        <v>-0.29909999999999998</v>
      </c>
      <c r="IO58" s="79">
        <v>-0.29759999999999998</v>
      </c>
      <c r="IP58" s="124">
        <v>-0.29220000000000002</v>
      </c>
      <c r="IQ58" s="47">
        <v>-0.27229999999999999</v>
      </c>
      <c r="IR58" s="79">
        <v>-0.26469999999999999</v>
      </c>
      <c r="IS58" s="124">
        <v>-0.26919999999999999</v>
      </c>
      <c r="IT58" s="47">
        <v>-0.2712</v>
      </c>
      <c r="IU58" s="79">
        <v>-0.26679999999999998</v>
      </c>
      <c r="IV58" s="124">
        <v>-0.26750000000000002</v>
      </c>
      <c r="IW58" s="47">
        <v>-0.26929999999999998</v>
      </c>
      <c r="IX58" s="79">
        <v>-0.26939999999999997</v>
      </c>
      <c r="IY58" s="124">
        <v>-0.25800000000000001</v>
      </c>
      <c r="IZ58" s="47">
        <v>-0.2571</v>
      </c>
      <c r="JA58" s="317">
        <v>-0.24079999999999999</v>
      </c>
      <c r="JB58" s="124">
        <v>-0.2177</v>
      </c>
      <c r="JC58" s="47">
        <v>-0.22209999999999999</v>
      </c>
      <c r="JD58" s="79">
        <v>-0.2218</v>
      </c>
      <c r="JE58" s="124">
        <v>-0.2104</v>
      </c>
      <c r="JF58" s="47">
        <v>-0.1961</v>
      </c>
      <c r="JG58" s="79">
        <v>-0.19550000000000001</v>
      </c>
      <c r="JH58" s="124">
        <v>-0.20760000000000001</v>
      </c>
      <c r="JI58" s="47">
        <v>-0.21379999999999999</v>
      </c>
      <c r="JJ58" s="79">
        <v>-0.21149999999999999</v>
      </c>
      <c r="JK58" s="124">
        <v>-0.22750000000000001</v>
      </c>
      <c r="JL58" s="47">
        <v>-0.2291</v>
      </c>
      <c r="JM58" s="79">
        <v>-0.22850000000000001</v>
      </c>
      <c r="JN58" s="99">
        <v>-0.2084</v>
      </c>
      <c r="JO58" s="47">
        <v>-0.21679999999999999</v>
      </c>
      <c r="JP58" s="47">
        <v>-0.23269999999999999</v>
      </c>
      <c r="JQ58" s="53"/>
      <c r="JR58" s="53"/>
      <c r="JS58" s="53"/>
      <c r="JU58" s="124">
        <v>-0.2379</v>
      </c>
      <c r="JV58" s="47">
        <v>-0.23139999999999999</v>
      </c>
      <c r="JW58" s="79">
        <v>-0.21729999999999999</v>
      </c>
      <c r="JX58" s="124">
        <v>-0.23069999999999999</v>
      </c>
      <c r="JY58" s="47">
        <v>-0.22689999999999999</v>
      </c>
      <c r="JZ58" s="79">
        <v>-0.21579999999999999</v>
      </c>
      <c r="KA58" s="124">
        <v>-0.21260000000000001</v>
      </c>
      <c r="KB58" s="47">
        <v>-0.21160000000000001</v>
      </c>
      <c r="KC58" s="79">
        <v>-0.218</v>
      </c>
      <c r="KD58" s="124">
        <v>-0.17749999999999999</v>
      </c>
      <c r="KE58" s="47">
        <v>-0.1825</v>
      </c>
      <c r="KF58" s="79">
        <v>-0.188</v>
      </c>
      <c r="KG58" s="124">
        <v>-0.19670000000000001</v>
      </c>
      <c r="KH58" s="47">
        <v>-0.1779</v>
      </c>
      <c r="KI58" s="79">
        <v>-0.15029999999999999</v>
      </c>
      <c r="KJ58" s="124">
        <v>-0.1424</v>
      </c>
      <c r="KK58" s="47">
        <v>-0.13489999999999999</v>
      </c>
      <c r="KL58" s="79">
        <v>-0.12770000000000001</v>
      </c>
      <c r="KM58" s="124">
        <v>-0.1118</v>
      </c>
      <c r="KN58" s="47">
        <v>-0.1105</v>
      </c>
      <c r="KO58" s="79">
        <v>-0.11609999999999999</v>
      </c>
      <c r="KP58" s="124">
        <v>-0.12039999999999999</v>
      </c>
      <c r="KQ58" s="47">
        <v>-0.123</v>
      </c>
      <c r="KR58" s="79">
        <v>-0.14299999999999999</v>
      </c>
      <c r="KS58" s="124">
        <v>-0.12690000000000001</v>
      </c>
      <c r="KT58" s="34">
        <v>-0.12620000000000001</v>
      </c>
      <c r="KU58" s="83">
        <v>-0.1305</v>
      </c>
      <c r="KV58" s="131">
        <v>-0.114</v>
      </c>
      <c r="KW58" s="34">
        <v>-0.1147</v>
      </c>
      <c r="KX58" s="83">
        <v>-0.11310000000000001</v>
      </c>
      <c r="KY58" s="131">
        <v>-0.1203</v>
      </c>
      <c r="KZ58" s="34">
        <v>-0.13250000000000001</v>
      </c>
      <c r="LA58" s="83">
        <v>-0.1226</v>
      </c>
      <c r="LB58" s="131">
        <v>-0.1313</v>
      </c>
      <c r="LC58" s="34">
        <v>-0.10970000000000001</v>
      </c>
      <c r="LD58" s="83">
        <v>-0.13450000000000001</v>
      </c>
      <c r="LE58" s="131">
        <v>-0.1285</v>
      </c>
      <c r="LF58" s="34">
        <v>-0.13500000000000001</v>
      </c>
      <c r="LG58" s="83">
        <v>-0.1394</v>
      </c>
      <c r="LH58" s="131">
        <v>-0.12559999999999999</v>
      </c>
      <c r="LI58" s="34">
        <v>-0.1328</v>
      </c>
      <c r="LJ58" s="83">
        <v>-0.13600000000000001</v>
      </c>
      <c r="LK58" s="131">
        <v>-0.1527</v>
      </c>
      <c r="LL58" s="34">
        <v>-0.1547</v>
      </c>
      <c r="LM58" s="83">
        <v>-0.1542</v>
      </c>
      <c r="LN58" s="131">
        <v>-0.1598</v>
      </c>
      <c r="LO58" s="34">
        <v>-0.159</v>
      </c>
      <c r="LP58" s="83">
        <v>-0.1623</v>
      </c>
      <c r="LQ58" s="131">
        <v>-0.16020000000000001</v>
      </c>
      <c r="LR58" s="34">
        <v>-0.16259999999999999</v>
      </c>
      <c r="LS58" s="83">
        <v>-0.1517</v>
      </c>
      <c r="LT58" s="131">
        <v>-0.14910000000000001</v>
      </c>
      <c r="LU58" s="34">
        <v>-0.1343</v>
      </c>
      <c r="LV58" s="83">
        <v>-0.13519999999999999</v>
      </c>
      <c r="LW58" s="131">
        <v>-0.13289999999999999</v>
      </c>
      <c r="LX58" s="34">
        <v>-0.13339999999999999</v>
      </c>
      <c r="LY58" s="83">
        <v>-0.1346</v>
      </c>
      <c r="LZ58" s="131">
        <v>-0.12239999999999999</v>
      </c>
      <c r="MA58" s="34">
        <v>-0.12590000000000001</v>
      </c>
      <c r="MB58" s="83">
        <v>-0.12609999999999999</v>
      </c>
      <c r="MC58" s="131">
        <v>-0.13300000000000001</v>
      </c>
      <c r="MD58" s="34">
        <v>-0.14849999999999999</v>
      </c>
      <c r="ME58" s="83">
        <v>-0.1484</v>
      </c>
      <c r="MF58" s="131">
        <v>-0.13739999999999999</v>
      </c>
      <c r="MG58" s="34">
        <v>-0.14549999999999999</v>
      </c>
      <c r="MH58" s="83">
        <v>-0.1507</v>
      </c>
      <c r="MI58" s="105">
        <v>-0.157</v>
      </c>
      <c r="MJ58" s="34">
        <v>-0.1638</v>
      </c>
      <c r="MK58" s="34">
        <v>-0.14660000000000001</v>
      </c>
      <c r="MM58" s="131">
        <v>-0.1411</v>
      </c>
      <c r="MN58" s="34">
        <v>-0.1217</v>
      </c>
      <c r="MO58" s="83">
        <v>-0.1108</v>
      </c>
      <c r="MP58" s="131">
        <v>-0.1212</v>
      </c>
      <c r="MQ58" s="34">
        <v>-0.11550000000000001</v>
      </c>
      <c r="MR58" s="83">
        <v>-0.10539999999999999</v>
      </c>
      <c r="MS58" s="131">
        <v>-7.5700000000000003E-2</v>
      </c>
      <c r="MT58" s="34">
        <v>-7.4300000000000005E-2</v>
      </c>
      <c r="MU58" s="83">
        <v>-8.1900000000000001E-2</v>
      </c>
      <c r="MV58" s="131">
        <v>-7.4800000000000005E-2</v>
      </c>
      <c r="MW58" s="34">
        <v>-8.2100000000000006E-2</v>
      </c>
      <c r="MX58" s="83">
        <v>-9.2200000000000004E-2</v>
      </c>
      <c r="MY58" s="131">
        <v>-8.8400000000000006E-2</v>
      </c>
      <c r="MZ58" s="34">
        <v>-8.5699999999999998E-2</v>
      </c>
      <c r="NA58" s="79">
        <v>-7.8E-2</v>
      </c>
      <c r="NB58" s="124">
        <v>-9.5600000000000004E-2</v>
      </c>
      <c r="NC58" s="34">
        <v>-0.1023</v>
      </c>
      <c r="ND58" s="83">
        <v>-0.1162</v>
      </c>
      <c r="NE58" s="131">
        <v>-0.12509999999999999</v>
      </c>
      <c r="NF58" s="34">
        <v>-0.14119999999999999</v>
      </c>
      <c r="NG58" s="83">
        <v>-0.1414</v>
      </c>
      <c r="NH58" s="131">
        <v>-0.14749999999999999</v>
      </c>
      <c r="NI58" s="34">
        <v>-0.14399999999999999</v>
      </c>
      <c r="NJ58" s="83">
        <v>-0.13339999999999999</v>
      </c>
      <c r="NK58" s="105">
        <v>-0.13650000000000001</v>
      </c>
      <c r="NL58" s="34">
        <v>-0.14849999999999999</v>
      </c>
      <c r="NM58" s="315">
        <v>-0.1416</v>
      </c>
      <c r="NN58" s="126">
        <v>-0.1555</v>
      </c>
      <c r="NO58" s="86">
        <v>-0.16259999999999999</v>
      </c>
      <c r="NP58" s="80">
        <v>-0.15870000000000001</v>
      </c>
      <c r="NQ58" s="126">
        <v>-0.16830000000000001</v>
      </c>
      <c r="NR58" s="86">
        <v>-0.16259999999999999</v>
      </c>
      <c r="NS58" s="80">
        <v>-0.1555</v>
      </c>
      <c r="NT58" s="126">
        <v>-0.14899999999999999</v>
      </c>
      <c r="NU58" s="86">
        <v>-0.15720000000000001</v>
      </c>
      <c r="NV58" s="83">
        <v>-0.1535</v>
      </c>
      <c r="NW58" s="131">
        <v>-0.15670000000000001</v>
      </c>
      <c r="NX58" s="86">
        <v>-0.15720000000000001</v>
      </c>
      <c r="NY58" s="80">
        <v>-0.15260000000000001</v>
      </c>
      <c r="NZ58" s="126">
        <v>-0.14710000000000001</v>
      </c>
      <c r="OA58" s="86">
        <v>-0.1303</v>
      </c>
      <c r="OB58" s="80">
        <v>-0.1027</v>
      </c>
      <c r="OC58" s="126">
        <v>-0.107</v>
      </c>
      <c r="OD58" s="86">
        <v>-9.7299999999999998E-2</v>
      </c>
      <c r="OE58" s="80">
        <v>-7.4099999999999999E-2</v>
      </c>
      <c r="OF58" s="126">
        <v>-9.2299999999999993E-2</v>
      </c>
      <c r="OG58" s="86">
        <v>-7.6100000000000001E-2</v>
      </c>
      <c r="OH58" s="80">
        <v>-5.9200000000000003E-2</v>
      </c>
      <c r="OI58" s="126">
        <v>-6.5000000000000002E-2</v>
      </c>
      <c r="OJ58" s="86">
        <v>-0.1013</v>
      </c>
      <c r="OK58" s="80">
        <v>-8.6499999999999994E-2</v>
      </c>
      <c r="OL58" s="126">
        <v>-9.7600000000000006E-2</v>
      </c>
      <c r="OM58" s="34">
        <v>-8.2600000000000007E-2</v>
      </c>
      <c r="ON58" s="83">
        <v>-8.8999999999999996E-2</v>
      </c>
      <c r="OO58" s="124">
        <v>-0.1026</v>
      </c>
      <c r="OP58" s="47">
        <v>-9.4700000000000006E-2</v>
      </c>
      <c r="OQ58" s="79">
        <v>-9.35E-2</v>
      </c>
      <c r="OR58" s="99">
        <v>-9.2899999999999996E-2</v>
      </c>
      <c r="OS58" s="47">
        <v>-9.5000000000000001E-2</v>
      </c>
      <c r="OT58" s="47">
        <v>-0.1069</v>
      </c>
      <c r="OU58" s="487"/>
      <c r="OV58" s="53"/>
      <c r="OW58" s="488"/>
      <c r="OX58" s="489"/>
      <c r="OY58" s="53"/>
      <c r="OZ58" s="53"/>
      <c r="PA58" s="53"/>
      <c r="PB58" s="53"/>
      <c r="PC58" s="53"/>
      <c r="PE58" s="124">
        <v>-0.12820000000000001</v>
      </c>
      <c r="PF58" s="47">
        <v>-0.1186</v>
      </c>
      <c r="PG58" s="79">
        <v>-0.1038</v>
      </c>
      <c r="PH58" s="124">
        <v>-0.105</v>
      </c>
      <c r="PI58" s="47">
        <v>-9.8599999999999993E-2</v>
      </c>
      <c r="PJ58" s="83">
        <v>-7.8200000000000006E-2</v>
      </c>
      <c r="PK58" s="105">
        <v>-7.1300000000000002E-2</v>
      </c>
      <c r="PL58" s="47">
        <v>-6.9500000000000006E-2</v>
      </c>
      <c r="PM58" s="317">
        <v>-8.1100000000000005E-2</v>
      </c>
      <c r="PN58" s="124">
        <v>8.14E-2</v>
      </c>
      <c r="PO58" s="47">
        <v>-7.7200000000000005E-2</v>
      </c>
      <c r="PP58" s="79">
        <v>-8.0600000000000005E-2</v>
      </c>
      <c r="PQ58" s="124">
        <v>-8.4500000000000006E-2</v>
      </c>
      <c r="PR58" s="47">
        <v>-8.6400000000000005E-2</v>
      </c>
      <c r="PS58" s="83">
        <v>-0.10680000000000001</v>
      </c>
      <c r="PT58" s="105">
        <v>-9.2799999999999994E-2</v>
      </c>
      <c r="PU58" s="34">
        <v>-8.9399999999999993E-2</v>
      </c>
      <c r="PV58" s="34"/>
      <c r="PW58" s="34"/>
      <c r="PX58" s="34"/>
      <c r="PY58" s="34"/>
      <c r="PZ58" s="34"/>
      <c r="QA58" s="34"/>
      <c r="QB58" s="34"/>
      <c r="QC58" s="34"/>
      <c r="QD58" s="34"/>
      <c r="QE58" s="34"/>
      <c r="QF58" s="34"/>
      <c r="QG58" s="34"/>
      <c r="QH58" s="34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53"/>
      <c r="B59" s="53"/>
      <c r="C59" s="92"/>
      <c r="D59" s="131">
        <v>-1.38E-2</v>
      </c>
      <c r="E59" s="22">
        <v>-4.3200000000000002E-2</v>
      </c>
      <c r="F59" s="81">
        <v>-5.2699999999999997E-2</v>
      </c>
      <c r="G59" s="128">
        <v>-9.9099999999999994E-2</v>
      </c>
      <c r="H59" s="22">
        <v>-8.1000000000000003E-2</v>
      </c>
      <c r="I59" s="81">
        <v>-7.0300000000000001E-2</v>
      </c>
      <c r="J59" s="128">
        <v>-6.5699999999999995E-2</v>
      </c>
      <c r="K59" s="86">
        <v>-5.7200000000000001E-2</v>
      </c>
      <c r="L59" s="80">
        <v>-7.5499999999999998E-2</v>
      </c>
      <c r="M59" s="126">
        <v>-7.5999999999999998E-2</v>
      </c>
      <c r="N59" s="86">
        <v>-5.7200000000000001E-2</v>
      </c>
      <c r="O59" s="82">
        <v>-5.8299999999999998E-2</v>
      </c>
      <c r="P59" s="125">
        <v>-4.6300000000000001E-2</v>
      </c>
      <c r="Q59" s="7">
        <v>-4.6800000000000001E-2</v>
      </c>
      <c r="R59" s="81">
        <v>-5.91E-2</v>
      </c>
      <c r="S59" s="127">
        <v>-6.1100000000000002E-2</v>
      </c>
      <c r="T59" s="86">
        <v>-6.0100000000000001E-2</v>
      </c>
      <c r="U59" s="82">
        <v>-9.0399999999999994E-2</v>
      </c>
      <c r="V59" s="127">
        <v>-8.6999999999999994E-2</v>
      </c>
      <c r="W59" s="7">
        <v>-8.4599999999999995E-2</v>
      </c>
      <c r="X59" s="80">
        <v>-9.8599999999999993E-2</v>
      </c>
      <c r="Y59" s="126">
        <v>-0.1011</v>
      </c>
      <c r="Z59" s="86">
        <v>-0.11210000000000001</v>
      </c>
      <c r="AA59" s="80">
        <v>-0.10970000000000001</v>
      </c>
      <c r="AB59" s="126">
        <v>-0.1004</v>
      </c>
      <c r="AC59" s="86">
        <v>-9.8599999999999993E-2</v>
      </c>
      <c r="AD59" s="80">
        <v>-9.1700000000000004E-2</v>
      </c>
      <c r="AE59" s="126">
        <v>-0.1027</v>
      </c>
      <c r="AF59" s="86">
        <v>-0.1195</v>
      </c>
      <c r="AG59" s="80">
        <v>-0.13059999999999999</v>
      </c>
      <c r="AH59" s="126">
        <v>-0.1421</v>
      </c>
      <c r="AI59" s="86">
        <v>-0.13270000000000001</v>
      </c>
      <c r="AJ59" s="80">
        <v>-0.1368</v>
      </c>
      <c r="AK59" s="126">
        <v>-0.1351</v>
      </c>
      <c r="AL59" s="86">
        <v>-0.14879999999999999</v>
      </c>
      <c r="AM59" s="80">
        <v>-0.17</v>
      </c>
      <c r="AN59" s="126">
        <v>-0.16900000000000001</v>
      </c>
      <c r="AO59" s="86">
        <v>-0.16569999999999999</v>
      </c>
      <c r="AP59" s="80">
        <v>-0.1593</v>
      </c>
      <c r="AQ59" s="126">
        <v>-0.16189999999999999</v>
      </c>
      <c r="AR59" s="86">
        <v>-0.1731</v>
      </c>
      <c r="AS59" s="80">
        <v>-0.17</v>
      </c>
      <c r="AT59" s="126">
        <v>-0.16439999999999999</v>
      </c>
      <c r="AU59" s="86">
        <v>-0.16470000000000001</v>
      </c>
      <c r="AV59" s="80">
        <v>-0.1714</v>
      </c>
      <c r="AW59" s="126">
        <v>-0.18360000000000001</v>
      </c>
      <c r="AX59" s="86">
        <v>-0.187</v>
      </c>
      <c r="AY59" s="80">
        <v>-0.1726</v>
      </c>
      <c r="AZ59" s="126">
        <v>-0.16020000000000001</v>
      </c>
      <c r="BA59" s="86">
        <v>-0.15959999999999999</v>
      </c>
      <c r="BB59" s="80">
        <v>-0.16420000000000001</v>
      </c>
      <c r="BC59" s="126">
        <v>-0.17080000000000001</v>
      </c>
      <c r="BD59" s="86">
        <v>-0.18190000000000001</v>
      </c>
      <c r="BE59" s="80">
        <v>-0.1958</v>
      </c>
      <c r="BF59" s="126">
        <v>-0.1923</v>
      </c>
      <c r="BG59" s="86">
        <v>-0.18429999999999999</v>
      </c>
      <c r="BH59" s="80">
        <v>-0.1802</v>
      </c>
      <c r="BI59" s="126">
        <v>-0.1837</v>
      </c>
      <c r="BJ59" s="86">
        <v>-0.1948</v>
      </c>
      <c r="BK59" s="80">
        <v>-0.19239999999999999</v>
      </c>
      <c r="BL59" s="126">
        <v>-0.21640000000000001</v>
      </c>
      <c r="BM59" s="86">
        <v>-0.2228</v>
      </c>
      <c r="BN59" s="80">
        <v>-0.23169999999999999</v>
      </c>
      <c r="BO59" s="102">
        <v>-0.23769999999999999</v>
      </c>
      <c r="BP59" s="86">
        <v>-0.23730000000000001</v>
      </c>
      <c r="BQ59" s="86">
        <v>-0.24099999999999999</v>
      </c>
      <c r="BR59" t="s">
        <v>62</v>
      </c>
      <c r="BS59" s="126">
        <v>-0.2369</v>
      </c>
      <c r="BT59" s="86">
        <v>-0.22819999999999999</v>
      </c>
      <c r="BU59" s="80">
        <v>-0.23619999999999999</v>
      </c>
      <c r="BV59" s="126">
        <v>-0.24049999999999999</v>
      </c>
      <c r="BW59" s="86">
        <v>-0.24030000000000001</v>
      </c>
      <c r="BX59" s="80">
        <v>-0.24030000000000001</v>
      </c>
      <c r="BY59" s="126">
        <v>-0.25330000000000003</v>
      </c>
      <c r="BZ59" s="86">
        <v>-0.26729999999999998</v>
      </c>
      <c r="CA59" s="80">
        <v>-0.24679999999999999</v>
      </c>
      <c r="CB59" s="126">
        <v>-0.23169999999999999</v>
      </c>
      <c r="CC59" s="86">
        <v>-0.22919999999999999</v>
      </c>
      <c r="CD59" s="80">
        <v>-0.21879999999999999</v>
      </c>
      <c r="CE59" s="126">
        <v>-0.21190000000000001</v>
      </c>
      <c r="CF59" s="86">
        <v>-0.20660000000000001</v>
      </c>
      <c r="CG59" s="80">
        <v>-0.21049999999999999</v>
      </c>
      <c r="CH59" s="126">
        <v>-0.20680000000000001</v>
      </c>
      <c r="CI59" s="86">
        <v>-0.20680000000000001</v>
      </c>
      <c r="CJ59" s="80">
        <v>-0.1956</v>
      </c>
      <c r="CK59" s="126">
        <v>-0.19520000000000001</v>
      </c>
      <c r="CL59" s="86">
        <v>-0.20979999999999999</v>
      </c>
      <c r="CM59" s="80">
        <v>-0.1991</v>
      </c>
      <c r="CN59" s="126">
        <v>-0.2072</v>
      </c>
      <c r="CO59" s="86">
        <v>-0.23680000000000001</v>
      </c>
      <c r="CP59" s="80">
        <v>-0.23480000000000001</v>
      </c>
      <c r="CQ59" s="126">
        <v>-0.25509999999999999</v>
      </c>
      <c r="CR59" s="86">
        <v>-0.24060000000000001</v>
      </c>
      <c r="CS59" s="80">
        <v>-0.24640000000000001</v>
      </c>
      <c r="CT59" s="126">
        <v>-0.25469999999999998</v>
      </c>
      <c r="CU59" s="86">
        <v>-0.2477</v>
      </c>
      <c r="CV59" s="80">
        <v>-0.2276</v>
      </c>
      <c r="CW59" s="126">
        <v>-0.2261</v>
      </c>
      <c r="CX59" s="86">
        <v>-0.24149999999999999</v>
      </c>
      <c r="CY59" s="80">
        <v>-0.24679999999999999</v>
      </c>
      <c r="CZ59" s="126">
        <v>-0.24490000000000001</v>
      </c>
      <c r="DA59" s="86">
        <v>-0.2432</v>
      </c>
      <c r="DB59" s="80">
        <v>-0.24179999999999999</v>
      </c>
      <c r="DC59" s="126">
        <v>-0.23749999999999999</v>
      </c>
      <c r="DD59" s="86">
        <v>-0.2404</v>
      </c>
      <c r="DE59" s="80">
        <v>-0.24610000000000001</v>
      </c>
      <c r="DF59" s="126">
        <v>-0.2445</v>
      </c>
      <c r="DG59" s="86">
        <v>-0.24060000000000001</v>
      </c>
      <c r="DH59" s="80">
        <v>-0.24049999999999999</v>
      </c>
      <c r="DI59" s="126">
        <v>-0.23150000000000001</v>
      </c>
      <c r="DJ59" s="86">
        <v>-0.23200000000000001</v>
      </c>
      <c r="DK59" s="80">
        <v>-0.223</v>
      </c>
      <c r="DL59" s="102">
        <v>-0.22420000000000001</v>
      </c>
      <c r="DM59" s="86">
        <v>-0.22550000000000001</v>
      </c>
      <c r="DN59" s="303">
        <v>-0.2394</v>
      </c>
      <c r="DO59" s="336"/>
      <c r="DP59" s="86">
        <v>-0.25230000000000002</v>
      </c>
      <c r="DQ59" s="80">
        <v>-0.2515</v>
      </c>
      <c r="DR59" s="126">
        <v>-0.25469999999999998</v>
      </c>
      <c r="DS59" s="86">
        <v>-0.25829999999999997</v>
      </c>
      <c r="DT59" s="80">
        <v>-0.2717</v>
      </c>
      <c r="DU59" s="126">
        <v>-0.27039999999999997</v>
      </c>
      <c r="DV59" s="86">
        <v>-0.25269999999999998</v>
      </c>
      <c r="DW59" s="80">
        <v>-0.26960000000000001</v>
      </c>
      <c r="DX59" s="102">
        <v>-0.24</v>
      </c>
      <c r="DY59" s="47">
        <v>-0.24299999999999999</v>
      </c>
      <c r="DZ59" s="47">
        <v>-0.25929999999999997</v>
      </c>
      <c r="EA59" s="53"/>
      <c r="EB59" s="53"/>
      <c r="EC59" s="53"/>
      <c r="ED59" s="53"/>
      <c r="EE59" s="53"/>
      <c r="EF59" s="53"/>
      <c r="EG59" s="53"/>
      <c r="EH59" s="53"/>
      <c r="EI59" s="53"/>
      <c r="EK59" s="124">
        <v>-0.29170000000000001</v>
      </c>
      <c r="EL59" s="47">
        <v>-0.29659999999999997</v>
      </c>
      <c r="EM59" s="79">
        <v>-0.27689999999999998</v>
      </c>
      <c r="EN59" s="124">
        <v>-0.28699999999999998</v>
      </c>
      <c r="EO59" s="47">
        <v>-0.27650000000000002</v>
      </c>
      <c r="EP59" s="79">
        <v>-0.27250000000000002</v>
      </c>
      <c r="EQ59" s="124">
        <v>-0.27</v>
      </c>
      <c r="ER59" s="47">
        <v>-0.26669999999999999</v>
      </c>
      <c r="ES59" s="79">
        <v>-0.26490000000000002</v>
      </c>
      <c r="ET59" s="124">
        <v>-0.24379999999999999</v>
      </c>
      <c r="EU59" s="47">
        <v>-0.24410000000000001</v>
      </c>
      <c r="EV59" s="79">
        <v>-0.2379</v>
      </c>
      <c r="EW59" s="124">
        <v>-0.24129999999999999</v>
      </c>
      <c r="EX59" s="86">
        <v>-0.2379</v>
      </c>
      <c r="EY59" s="80">
        <v>-0.25259999999999999</v>
      </c>
      <c r="EZ59" s="126">
        <v>-0.2457</v>
      </c>
      <c r="FA59" s="86">
        <v>-0.25090000000000001</v>
      </c>
      <c r="FB59" s="80">
        <v>-0.246</v>
      </c>
      <c r="FC59" s="400">
        <v>-0.24790000000000001</v>
      </c>
      <c r="FD59" s="360">
        <v>-0.25469999999999998</v>
      </c>
      <c r="FE59" s="401">
        <v>-0.28589999999999999</v>
      </c>
      <c r="FF59" s="126">
        <v>-0.29380000000000001</v>
      </c>
      <c r="FG59" s="86">
        <v>-0.26840000000000003</v>
      </c>
      <c r="FH59" s="80">
        <v>-0.27060000000000001</v>
      </c>
      <c r="FI59" s="126">
        <v>-0.26500000000000001</v>
      </c>
      <c r="FJ59" s="86">
        <v>-0.26369999999999999</v>
      </c>
      <c r="FK59" s="80">
        <v>-0.27250000000000002</v>
      </c>
      <c r="FL59" s="124">
        <v>-0.26960000000000001</v>
      </c>
      <c r="FM59" s="47">
        <v>-0.2616</v>
      </c>
      <c r="FN59" s="79">
        <v>-0.27200000000000002</v>
      </c>
      <c r="FO59" s="124">
        <v>-0.28370000000000001</v>
      </c>
      <c r="FP59" s="47">
        <v>-0.28189999999999998</v>
      </c>
      <c r="FQ59" s="79">
        <v>-0.27279999999999999</v>
      </c>
      <c r="FR59" s="124">
        <v>-0.2918</v>
      </c>
      <c r="FS59" s="47">
        <v>-0.28889999999999999</v>
      </c>
      <c r="FT59" s="79">
        <v>-0.27600000000000002</v>
      </c>
      <c r="FU59" s="124">
        <v>-0.27039999999999997</v>
      </c>
      <c r="FV59" s="47">
        <v>-0.2732</v>
      </c>
      <c r="FW59" s="79">
        <v>-0.2772</v>
      </c>
      <c r="FX59" s="124">
        <v>-0.28310000000000002</v>
      </c>
      <c r="FY59" s="47">
        <v>-0.2833</v>
      </c>
      <c r="FZ59" s="79">
        <v>-0.2505</v>
      </c>
      <c r="GA59" s="124">
        <v>-0.25119999999999998</v>
      </c>
      <c r="GB59" s="47">
        <v>-0.2329</v>
      </c>
      <c r="GC59" s="79">
        <v>-0.24110000000000001</v>
      </c>
      <c r="GD59" s="124">
        <v>-0.246</v>
      </c>
      <c r="GE59" s="47">
        <v>-0.2014</v>
      </c>
      <c r="GF59" s="80">
        <v>-0.19239999999999999</v>
      </c>
      <c r="GG59" s="126">
        <v>-0.20319999999999999</v>
      </c>
      <c r="GH59" s="86">
        <v>-0.19639999999999999</v>
      </c>
      <c r="GI59" s="80">
        <v>-0.19839999999999999</v>
      </c>
      <c r="GJ59" s="124">
        <v>-0.2074</v>
      </c>
      <c r="GK59" s="47">
        <v>-0.23100000000000001</v>
      </c>
      <c r="GL59" s="79">
        <v>-0.23649999999999999</v>
      </c>
      <c r="GM59" s="124">
        <v>-0.20880000000000001</v>
      </c>
      <c r="GN59" s="47">
        <v>-0.20100000000000001</v>
      </c>
      <c r="GO59" s="79">
        <v>-0.2021</v>
      </c>
      <c r="GP59" s="126">
        <v>-0.20530000000000001</v>
      </c>
      <c r="GQ59" s="86">
        <v>-0.19420000000000001</v>
      </c>
      <c r="GR59" s="79">
        <v>-0.19289999999999999</v>
      </c>
      <c r="GS59" s="99">
        <v>-0.20519999999999999</v>
      </c>
      <c r="GT59" s="47">
        <v>-0.21510000000000001</v>
      </c>
      <c r="GU59" s="47">
        <v>-0.218</v>
      </c>
      <c r="GV59" s="53"/>
      <c r="GW59" s="53"/>
      <c r="GX59" s="53"/>
      <c r="GY59" s="53"/>
      <c r="GZ59" s="53"/>
      <c r="HA59" s="53"/>
      <c r="HC59" s="124">
        <v>-0.24859999999999999</v>
      </c>
      <c r="HD59" s="47">
        <v>-0.23830000000000001</v>
      </c>
      <c r="HE59" s="79">
        <v>-0.25950000000000001</v>
      </c>
      <c r="HF59" s="124">
        <v>-0.24390000000000001</v>
      </c>
      <c r="HG59" s="47">
        <v>-0.24310000000000001</v>
      </c>
      <c r="HH59" s="79">
        <v>-0.245</v>
      </c>
      <c r="HI59" s="124">
        <v>-0.27489999999999998</v>
      </c>
      <c r="HJ59" s="47">
        <v>-0.27910000000000001</v>
      </c>
      <c r="HK59" s="79">
        <v>-0.26800000000000002</v>
      </c>
      <c r="HL59" s="124">
        <v>-0.26579999999999998</v>
      </c>
      <c r="HM59" s="47">
        <v>-0.26019999999999999</v>
      </c>
      <c r="HN59" s="79">
        <v>-0.2646</v>
      </c>
      <c r="HO59" s="124">
        <v>-0.27160000000000001</v>
      </c>
      <c r="HP59" s="47">
        <v>-0.26469999999999999</v>
      </c>
      <c r="HQ59" s="79">
        <v>-0.25750000000000001</v>
      </c>
      <c r="HR59" s="124">
        <v>-0.24490000000000001</v>
      </c>
      <c r="HS59" s="47">
        <v>-0.2495</v>
      </c>
      <c r="HT59" s="79">
        <v>-0.26290000000000002</v>
      </c>
      <c r="HU59" s="124">
        <v>-0.26429999999999998</v>
      </c>
      <c r="HV59" s="47">
        <v>-0.26169999999999999</v>
      </c>
      <c r="HW59" s="79">
        <v>-0.2407</v>
      </c>
      <c r="HX59" s="124">
        <v>-0.24959999999999999</v>
      </c>
      <c r="HY59" s="47">
        <v>-0.25440000000000002</v>
      </c>
      <c r="HZ59" s="80">
        <v>-0.2631</v>
      </c>
      <c r="IA59" s="126">
        <v>-0.25409999999999999</v>
      </c>
      <c r="IB59" s="86">
        <v>-0.25540000000000002</v>
      </c>
      <c r="IC59" s="79">
        <v>-0.26219999999999999</v>
      </c>
      <c r="ID59" s="124">
        <v>-0.28079999999999999</v>
      </c>
      <c r="IE59" s="47">
        <v>-0.309</v>
      </c>
      <c r="IF59" s="79">
        <v>-0.30759999999999998</v>
      </c>
      <c r="IG59" s="124">
        <v>-0.30740000000000001</v>
      </c>
      <c r="IH59" s="47">
        <v>-0.31090000000000001</v>
      </c>
      <c r="II59" s="79">
        <v>-0.30909999999999999</v>
      </c>
      <c r="IJ59" s="124">
        <v>-0.29499999999999998</v>
      </c>
      <c r="IK59" s="47">
        <v>-0.29709999999999998</v>
      </c>
      <c r="IL59" s="79">
        <v>-0.30020000000000002</v>
      </c>
      <c r="IM59" s="124">
        <v>-0.30230000000000001</v>
      </c>
      <c r="IN59" s="86">
        <v>-0.29959999999999998</v>
      </c>
      <c r="IO59" s="80">
        <v>-0.30620000000000003</v>
      </c>
      <c r="IP59" s="126">
        <v>-0.30170000000000002</v>
      </c>
      <c r="IQ59" s="86">
        <v>-0.2989</v>
      </c>
      <c r="IR59" s="80">
        <v>-0.31859999999999999</v>
      </c>
      <c r="IS59" s="126">
        <v>-0.31569999999999998</v>
      </c>
      <c r="IT59" s="86">
        <v>-0.31219999999999998</v>
      </c>
      <c r="IU59" s="80">
        <v>-0.31359999999999999</v>
      </c>
      <c r="IV59" s="126">
        <v>-0.31519999999999998</v>
      </c>
      <c r="IW59" s="86">
        <v>-0.31609999999999999</v>
      </c>
      <c r="IX59" s="80">
        <v>-0.3236</v>
      </c>
      <c r="IY59" s="126">
        <v>-0.32590000000000002</v>
      </c>
      <c r="IZ59" s="86">
        <v>-0.34799999999999998</v>
      </c>
      <c r="JA59" s="303">
        <v>-0.33550000000000002</v>
      </c>
      <c r="JB59" s="126">
        <v>-0.31790000000000002</v>
      </c>
      <c r="JC59" s="86">
        <v>-0.30499999999999999</v>
      </c>
      <c r="JD59" s="80">
        <v>-0.29830000000000001</v>
      </c>
      <c r="JE59" s="126">
        <v>-0.30359999999999998</v>
      </c>
      <c r="JF59" s="86">
        <v>-0.3075</v>
      </c>
      <c r="JG59" s="80">
        <v>-0.30659999999999998</v>
      </c>
      <c r="JH59" s="126">
        <v>-0.31340000000000001</v>
      </c>
      <c r="JI59" s="86">
        <v>-0.3236</v>
      </c>
      <c r="JJ59" s="80">
        <v>-0.31540000000000001</v>
      </c>
      <c r="JK59" s="126">
        <v>-0.32340000000000002</v>
      </c>
      <c r="JL59" s="86">
        <v>-0.32190000000000002</v>
      </c>
      <c r="JM59" s="80">
        <v>-0.3241</v>
      </c>
      <c r="JN59" s="102">
        <v>-0.31619999999999998</v>
      </c>
      <c r="JO59" s="86">
        <v>-0.33439999999999998</v>
      </c>
      <c r="JP59" s="86">
        <v>-0.3377</v>
      </c>
      <c r="JQ59" s="53"/>
      <c r="JR59" s="53"/>
      <c r="JS59" s="53"/>
      <c r="JU59" s="126">
        <v>-0.33739999999999998</v>
      </c>
      <c r="JV59" s="86">
        <v>-0.31879999999999997</v>
      </c>
      <c r="JW59" s="80">
        <v>-0.3115</v>
      </c>
      <c r="JX59" s="126">
        <v>-0.31480000000000002</v>
      </c>
      <c r="JY59" s="86">
        <v>-0.32400000000000001</v>
      </c>
      <c r="JZ59" s="80">
        <v>-0.312</v>
      </c>
      <c r="KA59" s="126">
        <v>-0.31890000000000002</v>
      </c>
      <c r="KB59" s="86">
        <v>-0.31819999999999998</v>
      </c>
      <c r="KC59" s="80">
        <v>-0.3201</v>
      </c>
      <c r="KD59" s="126">
        <v>-0.30620000000000003</v>
      </c>
      <c r="KE59" s="86">
        <v>-0.31890000000000002</v>
      </c>
      <c r="KF59" s="80">
        <v>-0.31490000000000001</v>
      </c>
      <c r="KG59" s="126">
        <v>-0.32129999999999997</v>
      </c>
      <c r="KH59" s="86">
        <v>-0.3306</v>
      </c>
      <c r="KI59" s="80">
        <v>-0.32750000000000001</v>
      </c>
      <c r="KJ59" s="126">
        <v>-0.3276</v>
      </c>
      <c r="KK59" s="86">
        <v>-0.30819999999999997</v>
      </c>
      <c r="KL59" s="80">
        <v>-0.3251</v>
      </c>
      <c r="KM59" s="126">
        <v>-0.32100000000000001</v>
      </c>
      <c r="KN59" s="86">
        <v>-0.31290000000000001</v>
      </c>
      <c r="KO59" s="80">
        <v>-0.29630000000000001</v>
      </c>
      <c r="KP59" s="126">
        <v>-0.29799999999999999</v>
      </c>
      <c r="KQ59" s="86">
        <v>-0.29160000000000003</v>
      </c>
      <c r="KR59" s="80">
        <v>-0.27479999999999999</v>
      </c>
      <c r="KS59" s="126">
        <v>-0.26069999999999999</v>
      </c>
      <c r="KT59" s="86">
        <v>-0.24440000000000001</v>
      </c>
      <c r="KU59" s="80">
        <v>-0.22459999999999999</v>
      </c>
      <c r="KV59" s="126">
        <v>-0.2281</v>
      </c>
      <c r="KW59" s="86">
        <v>-0.2344</v>
      </c>
      <c r="KX59" s="80">
        <v>-0.23569999999999999</v>
      </c>
      <c r="KY59" s="126">
        <v>-0.2334</v>
      </c>
      <c r="KZ59" s="86">
        <v>-0.22489999999999999</v>
      </c>
      <c r="LA59" s="80">
        <v>-0.22869999999999999</v>
      </c>
      <c r="LB59" s="126">
        <v>-0.22090000000000001</v>
      </c>
      <c r="LC59" s="86">
        <v>-0.2311</v>
      </c>
      <c r="LD59" s="80">
        <v>-0.21729999999999999</v>
      </c>
      <c r="LE59" s="126">
        <v>-0.2145</v>
      </c>
      <c r="LF59" s="86">
        <v>-0.21690000000000001</v>
      </c>
      <c r="LG59" s="80">
        <v>-0.21060000000000001</v>
      </c>
      <c r="LH59" s="126">
        <v>-0.2321</v>
      </c>
      <c r="LI59" s="86">
        <v>-0.21659999999999999</v>
      </c>
      <c r="LJ59" s="80">
        <v>-0.20810000000000001</v>
      </c>
      <c r="LK59" s="126">
        <v>-0.21779999999999999</v>
      </c>
      <c r="LL59" s="86">
        <v>-0.20810000000000001</v>
      </c>
      <c r="LM59" s="80">
        <v>-0.21440000000000001</v>
      </c>
      <c r="LN59" s="126">
        <v>-0.2152</v>
      </c>
      <c r="LO59" s="86">
        <v>-0.19209999999999999</v>
      </c>
      <c r="LP59" s="80">
        <v>-0.1993</v>
      </c>
      <c r="LQ59" s="126">
        <v>-0.1885</v>
      </c>
      <c r="LR59" s="86">
        <v>-0.1867</v>
      </c>
      <c r="LS59" s="80">
        <v>-0.17</v>
      </c>
      <c r="LT59" s="126">
        <v>-0.17219999999999999</v>
      </c>
      <c r="LU59" s="86">
        <v>-0.17430000000000001</v>
      </c>
      <c r="LV59" s="80">
        <v>-0.18029999999999999</v>
      </c>
      <c r="LW59" s="126">
        <v>-0.19359999999999999</v>
      </c>
      <c r="LX59" s="86">
        <v>-0.19650000000000001</v>
      </c>
      <c r="LY59" s="80">
        <v>-0.18559999999999999</v>
      </c>
      <c r="LZ59" s="126">
        <v>-0.19400000000000001</v>
      </c>
      <c r="MA59" s="86">
        <v>-0.19550000000000001</v>
      </c>
      <c r="MB59" s="80">
        <v>-0.20530000000000001</v>
      </c>
      <c r="MC59" s="126">
        <v>-0.19620000000000001</v>
      </c>
      <c r="MD59" s="86">
        <v>-0.1875</v>
      </c>
      <c r="ME59" s="80">
        <v>-0.1953</v>
      </c>
      <c r="MF59" s="126">
        <v>-0.2016</v>
      </c>
      <c r="MG59" s="86">
        <v>-0.2036</v>
      </c>
      <c r="MH59" s="80">
        <v>-0.1933</v>
      </c>
      <c r="MI59" s="102">
        <v>-0.18640000000000001</v>
      </c>
      <c r="MJ59" s="86">
        <v>-0.18160000000000001</v>
      </c>
      <c r="MK59" s="86">
        <v>-0.17050000000000001</v>
      </c>
      <c r="MM59" s="126">
        <v>-0.1636</v>
      </c>
      <c r="MN59" s="86">
        <v>-0.16669999999999999</v>
      </c>
      <c r="MO59" s="80">
        <v>-0.14660000000000001</v>
      </c>
      <c r="MP59" s="126">
        <v>-0.14910000000000001</v>
      </c>
      <c r="MQ59" s="86">
        <v>-0.15690000000000001</v>
      </c>
      <c r="MR59" s="80">
        <v>-0.156</v>
      </c>
      <c r="MS59" s="126">
        <v>-0.16370000000000001</v>
      </c>
      <c r="MT59" s="86">
        <v>-0.16109999999999999</v>
      </c>
      <c r="MU59" s="80">
        <v>-0.1636</v>
      </c>
      <c r="MV59" s="126">
        <v>-0.16669999999999999</v>
      </c>
      <c r="MW59" s="86">
        <v>-0.1651</v>
      </c>
      <c r="MX59" s="80">
        <v>-0.15340000000000001</v>
      </c>
      <c r="MY59" s="126">
        <v>-0.17019999999999999</v>
      </c>
      <c r="MZ59" s="86">
        <v>-0.16969999999999999</v>
      </c>
      <c r="NA59" s="80">
        <v>-0.15629999999999999</v>
      </c>
      <c r="NB59" s="126">
        <v>-0.16009999999999999</v>
      </c>
      <c r="NC59" s="86">
        <v>-0.15529999999999999</v>
      </c>
      <c r="ND59" s="80">
        <v>-0.1515</v>
      </c>
      <c r="NE59" s="126">
        <v>-0.15040000000000001</v>
      </c>
      <c r="NF59" s="86">
        <v>-0.1618</v>
      </c>
      <c r="NG59" s="80">
        <v>-0.16789999999999999</v>
      </c>
      <c r="NH59" s="126">
        <v>-0.15820000000000001</v>
      </c>
      <c r="NI59" s="86">
        <v>-0.17960000000000001</v>
      </c>
      <c r="NJ59" s="80">
        <v>-0.17419999999999999</v>
      </c>
      <c r="NK59" s="102">
        <v>-0.1731</v>
      </c>
      <c r="NL59" s="86">
        <v>-0.1502</v>
      </c>
      <c r="NM59" s="303">
        <v>-0.16200000000000001</v>
      </c>
      <c r="NN59" s="131">
        <v>-0.1671</v>
      </c>
      <c r="NO59" s="34">
        <v>-0.1716</v>
      </c>
      <c r="NP59" s="83">
        <v>-0.19040000000000001</v>
      </c>
      <c r="NQ59" s="131">
        <v>-0.1724</v>
      </c>
      <c r="NR59" s="34">
        <v>-0.1736</v>
      </c>
      <c r="NS59" s="83">
        <v>-0.18129999999999999</v>
      </c>
      <c r="NT59" s="131">
        <v>-0.1837</v>
      </c>
      <c r="NU59" s="34">
        <v>-0.1618</v>
      </c>
      <c r="NV59" s="80">
        <v>-0.17330000000000001</v>
      </c>
      <c r="NW59" s="126">
        <v>-0.17219999999999999</v>
      </c>
      <c r="NX59" s="34">
        <v>-0.16400000000000001</v>
      </c>
      <c r="NY59" s="83">
        <v>-0.17150000000000001</v>
      </c>
      <c r="NZ59" s="131">
        <v>-0.15529999999999999</v>
      </c>
      <c r="OA59" s="34">
        <v>-0.1565</v>
      </c>
      <c r="OB59" s="83">
        <v>-0.16569999999999999</v>
      </c>
      <c r="OC59" s="131">
        <v>-0.1701</v>
      </c>
      <c r="OD59" s="34">
        <v>-0.18729999999999999</v>
      </c>
      <c r="OE59" s="83">
        <v>-0.17749999999999999</v>
      </c>
      <c r="OF59" s="131">
        <v>-0.158</v>
      </c>
      <c r="OG59" s="34">
        <v>-0.16819999999999999</v>
      </c>
      <c r="OH59" s="83">
        <v>-0.1623</v>
      </c>
      <c r="OI59" s="131">
        <v>-0.1457</v>
      </c>
      <c r="OJ59" s="34">
        <v>-0.13569999999999999</v>
      </c>
      <c r="OK59" s="83">
        <v>-0.13200000000000001</v>
      </c>
      <c r="OL59" s="131">
        <v>-0.10680000000000001</v>
      </c>
      <c r="OM59" s="86">
        <v>-0.1081</v>
      </c>
      <c r="ON59" s="80">
        <v>-0.1138</v>
      </c>
      <c r="OO59" s="126">
        <v>-0.129</v>
      </c>
      <c r="OP59" s="86">
        <v>-0.11840000000000001</v>
      </c>
      <c r="OQ59" s="80">
        <v>-0.11070000000000001</v>
      </c>
      <c r="OR59" s="102">
        <v>-0.1033</v>
      </c>
      <c r="OS59" s="86">
        <v>-0.1091</v>
      </c>
      <c r="OT59" s="86">
        <v>-0.113</v>
      </c>
      <c r="OU59" s="487"/>
      <c r="OV59" s="53"/>
      <c r="OW59" s="488"/>
      <c r="OX59" s="489"/>
      <c r="OY59" s="53"/>
      <c r="OZ59" s="53"/>
      <c r="PA59" s="53"/>
      <c r="PB59" s="53"/>
      <c r="PC59" s="53"/>
      <c r="PE59" s="126">
        <v>-0.14710000000000001</v>
      </c>
      <c r="PF59" s="86">
        <v>-0.13639999999999999</v>
      </c>
      <c r="PG59" s="80">
        <v>-0.16170000000000001</v>
      </c>
      <c r="PH59" s="126">
        <v>-0.16689999999999999</v>
      </c>
      <c r="PI59" s="86">
        <v>-0.17169999999999999</v>
      </c>
      <c r="PJ59" s="80">
        <v>-0.15820000000000001</v>
      </c>
      <c r="PK59" s="102">
        <v>-0.15790000000000001</v>
      </c>
      <c r="PL59" s="86">
        <v>-0.15129999999999999</v>
      </c>
      <c r="PM59" s="303">
        <v>-0.17199999999999999</v>
      </c>
      <c r="PN59" s="126">
        <v>-0.17249999999999999</v>
      </c>
      <c r="PO59" s="86">
        <v>-0.16370000000000001</v>
      </c>
      <c r="PP59" s="80">
        <v>-0.159</v>
      </c>
      <c r="PQ59" s="540">
        <v>-0.1633</v>
      </c>
      <c r="PR59" s="545">
        <v>-0.16739999999999999</v>
      </c>
      <c r="PS59" s="547">
        <v>-0.1769</v>
      </c>
      <c r="PT59" s="102">
        <v>-0.17599999999999999</v>
      </c>
      <c r="PU59" s="86">
        <v>-0.1822</v>
      </c>
      <c r="PV59" s="86"/>
      <c r="PW59" s="86"/>
      <c r="PX59" s="86"/>
      <c r="PY59" s="86"/>
      <c r="PZ59" s="86"/>
      <c r="QA59" s="86"/>
      <c r="QB59" s="86"/>
      <c r="QC59" s="86"/>
      <c r="QD59" s="86"/>
      <c r="QE59" s="86"/>
      <c r="QF59" s="86"/>
      <c r="QG59" s="86"/>
      <c r="QH59" s="86"/>
      <c r="QI59" s="487"/>
      <c r="QJ59" s="53"/>
      <c r="QK59" s="488"/>
      <c r="QL59" s="487"/>
      <c r="QM59" s="53"/>
      <c r="QN59" s="488"/>
      <c r="QO59" s="487"/>
      <c r="QP59" s="53"/>
      <c r="QQ59" s="488"/>
      <c r="QR59" s="487"/>
      <c r="QS59" s="53"/>
      <c r="QT59" s="488"/>
      <c r="QU59" s="487"/>
      <c r="QV59" s="53"/>
      <c r="QW59" s="488"/>
      <c r="QX59" s="487"/>
      <c r="QY59" s="53"/>
      <c r="QZ59" s="488"/>
      <c r="RA59" s="487"/>
      <c r="RB59" s="53"/>
      <c r="RC59" s="92"/>
      <c r="RD59" s="487"/>
      <c r="RE59" s="53"/>
      <c r="RF59" s="488"/>
      <c r="RG59" s="487"/>
      <c r="RH59" s="53"/>
      <c r="RI59" s="488"/>
      <c r="RJ59" s="487"/>
      <c r="RK59" s="53"/>
      <c r="RL59" s="488"/>
      <c r="RM59" s="487"/>
      <c r="RN59" s="53"/>
      <c r="RO59" s="488"/>
      <c r="RP59" s="489"/>
      <c r="RQ59" s="53"/>
      <c r="RR59" s="53"/>
      <c r="RS59" s="53"/>
      <c r="RT59" s="53"/>
      <c r="RU59" s="53"/>
    </row>
    <row r="60" spans="1:489" ht="16.5" thickBot="1" x14ac:dyDescent="0.3">
      <c r="A60" s="77"/>
      <c r="B60" s="56"/>
      <c r="C60" s="93"/>
      <c r="D60" s="77"/>
      <c r="E60" s="56"/>
      <c r="F60" s="78"/>
      <c r="G60" s="77"/>
      <c r="H60" s="56">
        <v>1.62</v>
      </c>
      <c r="I60" s="78">
        <v>-7.88</v>
      </c>
      <c r="J60" s="77">
        <v>-2.2799999999999998</v>
      </c>
      <c r="K60" s="56">
        <v>-2.1800000000000002</v>
      </c>
      <c r="L60" s="78">
        <v>-9.16</v>
      </c>
      <c r="M60" s="77">
        <v>-1.22</v>
      </c>
      <c r="N60" s="56">
        <v>-3.74</v>
      </c>
      <c r="O60" s="78">
        <v>-4.9800000000000004</v>
      </c>
      <c r="P60" s="77">
        <v>0.38</v>
      </c>
      <c r="Q60" s="56">
        <v>1.46</v>
      </c>
      <c r="R60" s="78">
        <v>4.66</v>
      </c>
      <c r="S60" s="77">
        <v>-2.5</v>
      </c>
      <c r="T60" s="56">
        <v>4.16</v>
      </c>
      <c r="U60" s="78">
        <v>0.24</v>
      </c>
      <c r="V60" s="77">
        <v>-3.52</v>
      </c>
      <c r="W60" s="56">
        <v>4.16</v>
      </c>
      <c r="X60" s="78">
        <v>5.55</v>
      </c>
      <c r="Y60" s="77">
        <v>9.48</v>
      </c>
      <c r="Z60" s="56">
        <v>1.24</v>
      </c>
      <c r="AA60" s="78">
        <v>-3.22</v>
      </c>
      <c r="AB60" s="77">
        <v>-12.48</v>
      </c>
      <c r="AC60" s="56">
        <v>3.1</v>
      </c>
      <c r="AD60" s="78">
        <v>-0.64</v>
      </c>
      <c r="AE60" s="77">
        <v>11.76</v>
      </c>
      <c r="AF60" s="56">
        <v>-5.64</v>
      </c>
      <c r="AG60" s="78">
        <v>7.12</v>
      </c>
      <c r="AH60" s="77">
        <v>5.0599999999999996</v>
      </c>
      <c r="AI60" s="56">
        <v>-8.32</v>
      </c>
      <c r="AJ60" s="78">
        <v>3.66</v>
      </c>
      <c r="AK60" s="77">
        <v>-10.68</v>
      </c>
      <c r="AL60" s="56">
        <v>4.26</v>
      </c>
      <c r="AM60" s="78">
        <v>16.46</v>
      </c>
      <c r="AN60" s="77">
        <v>0.82</v>
      </c>
      <c r="AO60" s="56">
        <v>-1.26</v>
      </c>
      <c r="AP60" s="78">
        <v>-4.8600000000000003</v>
      </c>
      <c r="AQ60" s="77">
        <v>-1.34</v>
      </c>
      <c r="AR60" s="56">
        <v>-0.4</v>
      </c>
      <c r="AS60" s="78">
        <v>2</v>
      </c>
      <c r="AT60" s="77">
        <v>-8.23</v>
      </c>
      <c r="AU60" s="56">
        <v>3.8</v>
      </c>
      <c r="AV60" s="78">
        <v>-1.68</v>
      </c>
      <c r="AW60" s="77">
        <v>10.26</v>
      </c>
      <c r="AX60" s="56">
        <v>4.96</v>
      </c>
      <c r="AY60" s="78">
        <v>-2.62</v>
      </c>
      <c r="AZ60" s="77">
        <v>-6.38</v>
      </c>
      <c r="BA60" s="56">
        <v>0.34</v>
      </c>
      <c r="BB60" s="78">
        <v>1.24</v>
      </c>
      <c r="BC60" s="77">
        <v>6.42</v>
      </c>
      <c r="BD60" s="56">
        <v>0.7</v>
      </c>
      <c r="BE60" s="78">
        <v>16.84</v>
      </c>
      <c r="BF60" s="77">
        <v>-1.72</v>
      </c>
      <c r="BG60" s="56">
        <v>-5.72</v>
      </c>
      <c r="BH60" s="78">
        <v>-4.0199999999999996</v>
      </c>
      <c r="BI60" s="77">
        <v>-0.86</v>
      </c>
      <c r="BJ60" s="56">
        <v>5.73</v>
      </c>
      <c r="BK60" s="78">
        <v>-10.38</v>
      </c>
      <c r="BL60" s="77">
        <v>8.6</v>
      </c>
      <c r="BM60" s="56">
        <v>2.92</v>
      </c>
      <c r="BN60" s="78">
        <v>10.06</v>
      </c>
      <c r="BO60" s="107">
        <v>3.16</v>
      </c>
      <c r="BP60" s="56">
        <v>-0.02</v>
      </c>
      <c r="BQ60" s="78">
        <v>6</v>
      </c>
      <c r="BR60" s="57" t="s">
        <v>62</v>
      </c>
      <c r="BS60" s="77">
        <v>-4.5</v>
      </c>
      <c r="BT60" s="56">
        <v>-3.22</v>
      </c>
      <c r="BU60" s="78">
        <v>7.38</v>
      </c>
      <c r="BV60" s="77">
        <v>3.1</v>
      </c>
      <c r="BW60" s="56">
        <v>-3.97</v>
      </c>
      <c r="BX60" s="78">
        <v>0.62</v>
      </c>
      <c r="BY60" s="77">
        <v>6.38</v>
      </c>
      <c r="BZ60" s="56">
        <v>0.18</v>
      </c>
      <c r="CA60" s="78">
        <v>-6.36</v>
      </c>
      <c r="CB60" s="77">
        <v>-19.260000000000002</v>
      </c>
      <c r="CC60" s="56">
        <v>0.66</v>
      </c>
      <c r="CD60" s="78">
        <v>-10.06</v>
      </c>
      <c r="CE60" s="77">
        <v>-5.82</v>
      </c>
      <c r="CF60" s="56">
        <v>-0.88</v>
      </c>
      <c r="CG60" s="78">
        <v>-0.06</v>
      </c>
      <c r="CH60" s="77">
        <v>-2.52</v>
      </c>
      <c r="CI60" s="56">
        <v>-0.5</v>
      </c>
      <c r="CJ60" s="78">
        <v>1.72</v>
      </c>
      <c r="CK60" s="77">
        <v>3.08</v>
      </c>
      <c r="CL60" s="56">
        <v>-0.28000000000000003</v>
      </c>
      <c r="CM60" s="78">
        <v>-2.2599999999999998</v>
      </c>
      <c r="CN60" s="77">
        <v>4.96</v>
      </c>
      <c r="CO60" s="56">
        <v>2.84</v>
      </c>
      <c r="CP60" s="78">
        <v>-0.82</v>
      </c>
      <c r="CQ60" s="77">
        <v>19.48</v>
      </c>
      <c r="CR60" s="56">
        <v>-2.96</v>
      </c>
      <c r="CS60" s="78">
        <v>-3.56</v>
      </c>
      <c r="CT60" s="77">
        <v>5.98</v>
      </c>
      <c r="CU60" s="56">
        <v>-6.96</v>
      </c>
      <c r="CV60" s="78">
        <v>-11.83</v>
      </c>
      <c r="CW60" s="77">
        <v>-4.0599999999999996</v>
      </c>
      <c r="CX60" s="56">
        <v>5.44</v>
      </c>
      <c r="CY60" s="78">
        <v>7.02</v>
      </c>
      <c r="CZ60" s="77">
        <v>1.98</v>
      </c>
      <c r="DA60" s="56">
        <v>0.76</v>
      </c>
      <c r="DB60" s="78">
        <v>-4.16</v>
      </c>
      <c r="DC60" s="77">
        <v>-4.8</v>
      </c>
      <c r="DD60" s="56">
        <v>2.38</v>
      </c>
      <c r="DE60" s="78">
        <v>15.5</v>
      </c>
      <c r="DF60" s="77">
        <v>0.98</v>
      </c>
      <c r="DG60" s="56">
        <v>-1.94</v>
      </c>
      <c r="DH60" s="78">
        <v>0.9</v>
      </c>
      <c r="DI60" s="77">
        <v>-10.76</v>
      </c>
      <c r="DJ60" s="56">
        <v>0.06</v>
      </c>
      <c r="DK60" s="78">
        <v>-7.86</v>
      </c>
      <c r="DL60" s="107">
        <v>1.36</v>
      </c>
      <c r="DM60" s="56">
        <v>1.68</v>
      </c>
      <c r="DN60" s="93">
        <v>11.64</v>
      </c>
      <c r="DO60" s="313"/>
      <c r="DP60" s="56">
        <v>10.84</v>
      </c>
      <c r="DQ60" s="78">
        <v>-0.48</v>
      </c>
      <c r="DR60" s="77">
        <v>-0.62</v>
      </c>
      <c r="DS60" s="56">
        <v>1.1000000000000001</v>
      </c>
      <c r="DT60" s="78">
        <v>6.74</v>
      </c>
      <c r="DU60" s="77">
        <v>-0.46</v>
      </c>
      <c r="DV60" s="56">
        <v>-2.3199999999999998</v>
      </c>
      <c r="DW60" s="78">
        <v>2.72</v>
      </c>
      <c r="DX60" s="107">
        <v>-9.52</v>
      </c>
      <c r="DY60" s="56">
        <v>-3.22</v>
      </c>
      <c r="DZ60" s="78">
        <v>0.67</v>
      </c>
      <c r="EA60" s="77"/>
      <c r="EB60" s="56"/>
      <c r="EC60" s="78"/>
      <c r="ED60" s="56"/>
      <c r="EE60" s="56"/>
      <c r="EF60" s="56"/>
      <c r="EG60" s="56"/>
      <c r="EH60" s="56"/>
      <c r="EI60" s="56"/>
      <c r="EK60" s="77">
        <v>6.58</v>
      </c>
      <c r="EL60" s="56">
        <v>3.49</v>
      </c>
      <c r="EM60" s="78">
        <v>-17.920000000000002</v>
      </c>
      <c r="EN60" s="77">
        <v>6.72</v>
      </c>
      <c r="EO60" s="56">
        <v>-1.86</v>
      </c>
      <c r="EP60" s="78">
        <v>-1.02</v>
      </c>
      <c r="EQ60" s="77">
        <v>-4.58</v>
      </c>
      <c r="ER60" s="56">
        <v>-4.49</v>
      </c>
      <c r="ES60" s="78">
        <v>6.9</v>
      </c>
      <c r="ET60" s="77">
        <v>-10.6</v>
      </c>
      <c r="EU60" s="56">
        <v>-1.6</v>
      </c>
      <c r="EV60" s="78">
        <v>-3.26</v>
      </c>
      <c r="EW60" s="77">
        <v>1.9</v>
      </c>
      <c r="EX60" s="56">
        <v>2.04</v>
      </c>
      <c r="EY60" s="78">
        <v>-1.6</v>
      </c>
      <c r="EZ60" s="77">
        <v>-8.2200000000000006</v>
      </c>
      <c r="FA60" s="56">
        <v>3.02</v>
      </c>
      <c r="FB60" s="78">
        <v>0.92</v>
      </c>
      <c r="FC60" s="402">
        <v>-1.84</v>
      </c>
      <c r="FD60" s="361">
        <v>1.52</v>
      </c>
      <c r="FE60" s="362">
        <v>14.02</v>
      </c>
      <c r="FF60" s="77">
        <v>4.18</v>
      </c>
      <c r="FG60" s="56">
        <v>-12.64</v>
      </c>
      <c r="FH60" s="78">
        <v>5.42</v>
      </c>
      <c r="FI60" s="77">
        <v>-4.9800000000000004</v>
      </c>
      <c r="FJ60" s="56">
        <v>4.5999999999999996</v>
      </c>
      <c r="FK60" s="78">
        <v>13.38</v>
      </c>
      <c r="FL60" s="77">
        <v>-6.34</v>
      </c>
      <c r="FM60" s="56">
        <v>-4.2</v>
      </c>
      <c r="FN60" s="78">
        <v>-0.24</v>
      </c>
      <c r="FO60" s="77">
        <v>5.58</v>
      </c>
      <c r="FP60" s="56">
        <v>-0.06</v>
      </c>
      <c r="FQ60" s="78">
        <v>-1.36</v>
      </c>
      <c r="FR60" s="77">
        <v>7.66</v>
      </c>
      <c r="FS60" s="56">
        <v>-4.9400000000000004</v>
      </c>
      <c r="FT60" s="78">
        <v>-2.62</v>
      </c>
      <c r="FU60" s="77">
        <v>-0.8</v>
      </c>
      <c r="FV60" s="56">
        <v>0.2</v>
      </c>
      <c r="FW60" s="78">
        <v>-2.8</v>
      </c>
      <c r="FX60" s="77">
        <v>-2.1800000000000002</v>
      </c>
      <c r="FY60" s="56">
        <v>-0.94</v>
      </c>
      <c r="FZ60" s="78">
        <v>-9.0399999999999991</v>
      </c>
      <c r="GA60" s="77">
        <v>5.98</v>
      </c>
      <c r="GB60" s="56">
        <v>-7.06</v>
      </c>
      <c r="GC60" s="78">
        <v>-6.1</v>
      </c>
      <c r="GD60" s="77">
        <v>3.68</v>
      </c>
      <c r="GE60" s="56">
        <v>-1.86</v>
      </c>
      <c r="GF60" s="78">
        <v>-1.62</v>
      </c>
      <c r="GG60" s="77">
        <v>0.4</v>
      </c>
      <c r="GH60" s="56">
        <v>1.64</v>
      </c>
      <c r="GI60" s="78">
        <v>5.82</v>
      </c>
      <c r="GJ60" s="77">
        <v>2.54</v>
      </c>
      <c r="GK60" s="56">
        <v>5.2</v>
      </c>
      <c r="GL60" s="78">
        <v>6.22</v>
      </c>
      <c r="GM60" s="77">
        <v>-16.260000000000002</v>
      </c>
      <c r="GN60" s="56">
        <v>-4.5</v>
      </c>
      <c r="GO60" s="78">
        <v>1.96</v>
      </c>
      <c r="GP60" s="77">
        <v>2.7</v>
      </c>
      <c r="GQ60" s="56">
        <v>-6.5</v>
      </c>
      <c r="GR60" s="78">
        <v>-6.62</v>
      </c>
      <c r="GS60" s="107">
        <v>7.88</v>
      </c>
      <c r="GT60" s="56">
        <v>2.64</v>
      </c>
      <c r="GU60" s="78">
        <v>1.1599999999999999</v>
      </c>
      <c r="GV60" s="56"/>
      <c r="GW60" s="56"/>
      <c r="GX60" s="56"/>
      <c r="GY60" s="56"/>
      <c r="GZ60" s="56"/>
      <c r="HA60" s="56"/>
      <c r="HC60" s="77">
        <v>9.86</v>
      </c>
      <c r="HD60" s="56">
        <v>0.21</v>
      </c>
      <c r="HE60" s="78">
        <v>8.9700000000000006</v>
      </c>
      <c r="HF60" s="77">
        <v>-10.68</v>
      </c>
      <c r="HG60" s="56">
        <v>0.55000000000000004</v>
      </c>
      <c r="HH60" s="78">
        <v>0.1</v>
      </c>
      <c r="HI60" s="77">
        <v>12.68</v>
      </c>
      <c r="HJ60" s="56">
        <v>-2.34</v>
      </c>
      <c r="HK60" s="78">
        <v>-3.28</v>
      </c>
      <c r="HL60" s="77">
        <v>1.46</v>
      </c>
      <c r="HM60" s="56">
        <v>-3.4</v>
      </c>
      <c r="HN60" s="78">
        <v>-3.38</v>
      </c>
      <c r="HO60" s="77">
        <v>2.96</v>
      </c>
      <c r="HP60" s="56">
        <v>-4.9800000000000004</v>
      </c>
      <c r="HQ60" s="78">
        <v>-4.08</v>
      </c>
      <c r="HR60" s="77">
        <v>-2.6</v>
      </c>
      <c r="HS60" s="56">
        <v>0.16</v>
      </c>
      <c r="HT60" s="78">
        <v>6.18</v>
      </c>
      <c r="HU60" s="77">
        <v>4.76</v>
      </c>
      <c r="HV60" s="56">
        <v>-1.44</v>
      </c>
      <c r="HW60" s="78">
        <v>-6.08</v>
      </c>
      <c r="HX60" s="77">
        <v>5.0599999999999996</v>
      </c>
      <c r="HY60" s="56">
        <v>1.58</v>
      </c>
      <c r="HZ60" s="78">
        <v>3.82</v>
      </c>
      <c r="IA60" s="77">
        <v>-3.66</v>
      </c>
      <c r="IB60" s="56">
        <v>-0.48</v>
      </c>
      <c r="IC60" s="78">
        <v>-4.5</v>
      </c>
      <c r="ID60" s="77">
        <v>0.66</v>
      </c>
      <c r="IE60" s="56">
        <v>9.2200000000000006</v>
      </c>
      <c r="IF60" s="78">
        <v>2.8</v>
      </c>
      <c r="IG60" s="77">
        <v>-1.56</v>
      </c>
      <c r="IH60" s="56">
        <v>3.74</v>
      </c>
      <c r="II60" s="78">
        <v>-1.86</v>
      </c>
      <c r="IJ60" s="77">
        <v>-6.76</v>
      </c>
      <c r="IK60" s="56">
        <v>3.6</v>
      </c>
      <c r="IL60" s="78">
        <v>5.01</v>
      </c>
      <c r="IM60" s="77">
        <v>-0.82</v>
      </c>
      <c r="IN60" s="56">
        <v>0.12</v>
      </c>
      <c r="IO60" s="78">
        <v>-0.6</v>
      </c>
      <c r="IP60" s="77">
        <v>-1.46</v>
      </c>
      <c r="IQ60" s="56">
        <v>-7.22</v>
      </c>
      <c r="IR60" s="78">
        <v>3.38</v>
      </c>
      <c r="IS60" s="77">
        <v>-1.78</v>
      </c>
      <c r="IT60" s="56">
        <v>-0.14000000000000001</v>
      </c>
      <c r="IU60" s="78">
        <v>-1.1200000000000001</v>
      </c>
      <c r="IV60" s="77">
        <v>2.96</v>
      </c>
      <c r="IW60" s="56">
        <v>0.56000000000000005</v>
      </c>
      <c r="IX60" s="78">
        <v>1.38</v>
      </c>
      <c r="IY60" s="77">
        <v>0.74</v>
      </c>
      <c r="IZ60" s="56">
        <v>4.4800000000000004</v>
      </c>
      <c r="JA60" s="93">
        <v>-7.96</v>
      </c>
      <c r="JB60" s="77">
        <v>-3.76</v>
      </c>
      <c r="JC60" s="56">
        <v>-0.14000000000000001</v>
      </c>
      <c r="JD60" s="78">
        <v>1.24</v>
      </c>
      <c r="JE60" s="77">
        <v>-0.88</v>
      </c>
      <c r="JF60" s="56">
        <v>-3.14</v>
      </c>
      <c r="JG60" s="78">
        <v>-4.18</v>
      </c>
      <c r="JH60" s="77">
        <v>-0.46</v>
      </c>
      <c r="JI60" s="56">
        <v>1.78</v>
      </c>
      <c r="JJ60" s="78">
        <v>-1.62</v>
      </c>
      <c r="JK60" s="77">
        <v>3.68</v>
      </c>
      <c r="JL60" s="56">
        <v>0.02</v>
      </c>
      <c r="JM60" s="78">
        <v>-2.69</v>
      </c>
      <c r="JN60" s="107">
        <v>-6.74</v>
      </c>
      <c r="JO60" s="56">
        <v>4.08</v>
      </c>
      <c r="JP60" s="56">
        <v>4.74</v>
      </c>
      <c r="JQ60" s="56"/>
      <c r="JR60" s="56"/>
      <c r="JS60" s="56"/>
      <c r="JT60" t="s">
        <v>62</v>
      </c>
      <c r="JU60" s="77">
        <v>6.88</v>
      </c>
      <c r="JV60" s="56">
        <v>-4.88</v>
      </c>
      <c r="JW60" s="78">
        <v>-0.46</v>
      </c>
      <c r="JX60" s="77">
        <v>2.54</v>
      </c>
      <c r="JY60" s="56">
        <v>0.46</v>
      </c>
      <c r="JZ60" s="78">
        <v>-4.04</v>
      </c>
      <c r="KA60" s="77">
        <v>0.12</v>
      </c>
      <c r="KB60" s="56">
        <v>-0.8</v>
      </c>
      <c r="KC60" s="78">
        <v>2.6</v>
      </c>
      <c r="KD60" s="504">
        <v>-8.94</v>
      </c>
      <c r="KE60" s="56">
        <v>5.44</v>
      </c>
      <c r="KF60" s="78">
        <v>2.38</v>
      </c>
      <c r="KG60" s="77">
        <v>3.76</v>
      </c>
      <c r="KH60" s="56">
        <v>-0.76</v>
      </c>
      <c r="KI60" s="78">
        <v>-5.84</v>
      </c>
      <c r="KJ60" s="77">
        <v>1.56</v>
      </c>
      <c r="KK60" s="56">
        <v>-5.58</v>
      </c>
      <c r="KL60" s="78">
        <v>2.8</v>
      </c>
      <c r="KM60" s="77">
        <v>-3.76</v>
      </c>
      <c r="KN60" s="56">
        <v>-1.84</v>
      </c>
      <c r="KO60" s="78">
        <v>-2.76</v>
      </c>
      <c r="KP60" s="77">
        <v>1.3</v>
      </c>
      <c r="KQ60" s="56">
        <v>-1.54</v>
      </c>
      <c r="KR60" s="78">
        <v>1.36</v>
      </c>
      <c r="KS60" s="77">
        <v>-2.06</v>
      </c>
      <c r="KT60" s="56">
        <v>-4.42</v>
      </c>
      <c r="KU60" s="78">
        <v>-9.4600000000000009</v>
      </c>
      <c r="KV60" s="77">
        <v>2.34</v>
      </c>
      <c r="KW60" s="56">
        <v>1.44</v>
      </c>
      <c r="KX60" s="78">
        <v>-2.2999999999999998</v>
      </c>
      <c r="KY60" s="77">
        <v>1.3</v>
      </c>
      <c r="KZ60" s="56">
        <v>-4.9400000000000004</v>
      </c>
      <c r="LA60" s="78">
        <v>2.12</v>
      </c>
      <c r="LB60" s="77">
        <v>-1.64</v>
      </c>
      <c r="LC60" s="56">
        <v>0.16</v>
      </c>
      <c r="LD60" s="78">
        <v>1.18</v>
      </c>
      <c r="LE60" s="77">
        <v>-3.34</v>
      </c>
      <c r="LF60" s="56">
        <v>-0.68</v>
      </c>
      <c r="LG60" s="78">
        <v>5.0599999999999996</v>
      </c>
      <c r="LH60" s="77">
        <v>-5.7</v>
      </c>
      <c r="LI60" s="56">
        <v>-0.31</v>
      </c>
      <c r="LJ60" s="78">
        <v>1.68</v>
      </c>
      <c r="LK60" s="77">
        <v>4.66</v>
      </c>
      <c r="LL60" s="56">
        <v>0.46</v>
      </c>
      <c r="LM60" s="78">
        <v>3.5</v>
      </c>
      <c r="LN60" s="77">
        <v>0.34</v>
      </c>
      <c r="LO60" s="56">
        <v>-4.47</v>
      </c>
      <c r="LP60" s="78">
        <v>-0.22</v>
      </c>
      <c r="LQ60" s="77">
        <v>-4.5</v>
      </c>
      <c r="LR60" s="56">
        <v>-1.68</v>
      </c>
      <c r="LS60" s="78">
        <v>-8.7799999999999994</v>
      </c>
      <c r="LT60" s="77">
        <v>0.64</v>
      </c>
      <c r="LU60" s="56">
        <v>-1.22</v>
      </c>
      <c r="LV60" s="78">
        <v>-0.52</v>
      </c>
      <c r="LW60" s="77">
        <v>5.98</v>
      </c>
      <c r="LX60" s="56">
        <v>-1.84</v>
      </c>
      <c r="LY60" s="78">
        <v>-1.53</v>
      </c>
      <c r="LZ60" s="77">
        <v>0.1</v>
      </c>
      <c r="MA60" s="56">
        <v>-1.1399999999999999</v>
      </c>
      <c r="MB60" s="78">
        <v>-0.57999999999999996</v>
      </c>
      <c r="MC60" s="77">
        <v>-1.82</v>
      </c>
      <c r="MD60" s="56">
        <v>1.68</v>
      </c>
      <c r="ME60" s="78">
        <v>3.32</v>
      </c>
      <c r="MF60" s="77">
        <v>2.92</v>
      </c>
      <c r="MG60" s="56">
        <v>0.36</v>
      </c>
      <c r="MH60" s="78">
        <v>-2.94</v>
      </c>
      <c r="MI60" s="107">
        <v>-8.7200000000000006</v>
      </c>
      <c r="MJ60" s="56">
        <v>-4.84</v>
      </c>
      <c r="MK60" s="56">
        <v>-6.56</v>
      </c>
      <c r="ML60" t="s">
        <v>62</v>
      </c>
      <c r="MM60" s="77">
        <v>-0.6</v>
      </c>
      <c r="MN60" s="56">
        <v>-1.66</v>
      </c>
      <c r="MO60" s="78">
        <v>-4.9400000000000004</v>
      </c>
      <c r="MP60" s="77">
        <v>1.42</v>
      </c>
      <c r="MQ60" s="56">
        <v>3.02</v>
      </c>
      <c r="MR60" s="78">
        <v>-0.18</v>
      </c>
      <c r="MS60" s="77">
        <v>-3.48</v>
      </c>
      <c r="MT60" s="56">
        <v>1.86</v>
      </c>
      <c r="MU60" s="78">
        <v>0.56000000000000005</v>
      </c>
      <c r="MV60" s="77">
        <v>-3.84</v>
      </c>
      <c r="MW60" s="56">
        <v>2.76</v>
      </c>
      <c r="MX60" s="78">
        <v>3.2</v>
      </c>
      <c r="MY60" s="77">
        <v>3.52</v>
      </c>
      <c r="MZ60" s="56">
        <v>-0.32</v>
      </c>
      <c r="NA60" s="78">
        <v>-3.2</v>
      </c>
      <c r="NB60" s="77">
        <v>4.04</v>
      </c>
      <c r="NC60" s="56">
        <v>-0.9</v>
      </c>
      <c r="ND60" s="78">
        <v>0</v>
      </c>
      <c r="NE60" s="77">
        <v>3.14</v>
      </c>
      <c r="NF60" s="56">
        <v>6.98</v>
      </c>
      <c r="NG60" s="78">
        <v>-1.5</v>
      </c>
      <c r="NH60" s="77">
        <v>-3.06</v>
      </c>
      <c r="NI60" s="56">
        <v>2.86</v>
      </c>
      <c r="NJ60" s="78">
        <v>-4.3</v>
      </c>
      <c r="NK60" s="107">
        <v>2.96</v>
      </c>
      <c r="NL60" s="56">
        <v>-0.1</v>
      </c>
      <c r="NM60" s="93">
        <v>-1.74</v>
      </c>
      <c r="NN60" s="77">
        <v>3.84</v>
      </c>
      <c r="NO60" s="56">
        <v>-1.36</v>
      </c>
      <c r="NP60" s="78">
        <v>3.36</v>
      </c>
      <c r="NQ60" s="77">
        <v>-0.92</v>
      </c>
      <c r="NR60" s="56">
        <v>2.38</v>
      </c>
      <c r="NS60" s="78">
        <v>-2.2999999999999998</v>
      </c>
      <c r="NT60" s="77">
        <v>0.5</v>
      </c>
      <c r="NU60" s="56">
        <v>-5.94</v>
      </c>
      <c r="NV60" s="78">
        <v>0.96</v>
      </c>
      <c r="NW60" s="77">
        <v>1.22</v>
      </c>
      <c r="NX60" s="56">
        <v>2.62</v>
      </c>
      <c r="NY60" s="78">
        <v>2.64</v>
      </c>
      <c r="NZ60" s="77">
        <v>-3.62</v>
      </c>
      <c r="OA60" s="56">
        <v>-1.33</v>
      </c>
      <c r="OB60" s="78">
        <v>-7.74</v>
      </c>
      <c r="OC60" s="77">
        <v>0.08</v>
      </c>
      <c r="OD60" s="56">
        <v>5.22</v>
      </c>
      <c r="OE60" s="78">
        <v>0.9</v>
      </c>
      <c r="OF60" s="77">
        <v>1.9</v>
      </c>
      <c r="OG60" s="56">
        <v>-0.06</v>
      </c>
      <c r="OH60" s="78">
        <v>-2.48</v>
      </c>
      <c r="OI60" s="77">
        <v>-1.58</v>
      </c>
      <c r="OJ60" s="56">
        <v>-0.42</v>
      </c>
      <c r="OK60" s="78">
        <v>-3.12</v>
      </c>
      <c r="OL60" s="77">
        <v>-2.42</v>
      </c>
      <c r="OM60" s="56">
        <v>2.78</v>
      </c>
      <c r="ON60" s="78">
        <v>3.22</v>
      </c>
      <c r="OO60" s="77">
        <v>1.94</v>
      </c>
      <c r="OP60" s="56">
        <v>0.34</v>
      </c>
      <c r="OQ60" s="78">
        <v>-3.86</v>
      </c>
      <c r="OR60" s="107">
        <v>-0.48</v>
      </c>
      <c r="OS60" s="56">
        <v>0.4</v>
      </c>
      <c r="OT60" s="78">
        <v>1.2</v>
      </c>
      <c r="OU60" s="77"/>
      <c r="OV60" s="56"/>
      <c r="OW60" s="78"/>
      <c r="OX60" s="107"/>
      <c r="OY60" s="56"/>
      <c r="OZ60" s="56"/>
      <c r="PA60" s="56"/>
      <c r="PB60" s="56"/>
      <c r="PC60" s="56"/>
      <c r="PD60" t="s">
        <v>62</v>
      </c>
      <c r="PE60" s="77">
        <v>6.6</v>
      </c>
      <c r="PF60" s="56">
        <v>-2.38</v>
      </c>
      <c r="PG60" s="78">
        <v>-1.36</v>
      </c>
      <c r="PH60" s="77">
        <v>4.9400000000000004</v>
      </c>
      <c r="PI60" s="56">
        <v>0.88</v>
      </c>
      <c r="PJ60" s="78">
        <v>-8.26</v>
      </c>
      <c r="PK60" s="107">
        <v>-4.99</v>
      </c>
      <c r="PL60" s="56">
        <v>3.02</v>
      </c>
      <c r="PM60" s="93">
        <v>3.04</v>
      </c>
      <c r="PN60" s="77">
        <v>0.98</v>
      </c>
      <c r="PO60" s="56">
        <v>0.72</v>
      </c>
      <c r="PP60" s="78">
        <v>-0.22</v>
      </c>
      <c r="PQ60" s="743">
        <v>1.74</v>
      </c>
      <c r="PR60" s="741">
        <v>1.18</v>
      </c>
      <c r="PS60" s="742">
        <v>1.96</v>
      </c>
      <c r="PT60" s="77">
        <v>-3.64</v>
      </c>
      <c r="PU60" s="56">
        <v>3.68</v>
      </c>
      <c r="PV60" s="78"/>
      <c r="PW60" s="77"/>
      <c r="PX60" s="56"/>
      <c r="PY60" s="78"/>
      <c r="PZ60" s="77"/>
      <c r="QA60" s="56"/>
      <c r="QB60" s="78"/>
      <c r="QC60" s="77"/>
      <c r="QD60" s="56"/>
      <c r="QE60" s="78"/>
      <c r="QF60" s="77"/>
      <c r="QG60" s="56"/>
      <c r="QH60" s="78"/>
      <c r="QI60" s="77"/>
      <c r="QJ60" s="56"/>
      <c r="QK60" s="78"/>
      <c r="QL60" s="77"/>
      <c r="QM60" s="56"/>
      <c r="QN60" s="78"/>
      <c r="QO60" s="77"/>
      <c r="QP60" s="56"/>
      <c r="QQ60" s="78"/>
      <c r="QR60" s="77"/>
      <c r="QS60" s="56"/>
      <c r="QT60" s="78"/>
      <c r="QU60" s="77"/>
      <c r="QV60" s="56"/>
      <c r="QW60" s="78"/>
      <c r="QX60" s="77"/>
      <c r="QY60" s="56"/>
      <c r="QZ60" s="78"/>
      <c r="RA60" s="77"/>
      <c r="RB60" s="56"/>
      <c r="RC60" s="93"/>
      <c r="RD60" s="77"/>
      <c r="RE60" s="56"/>
      <c r="RF60" s="78"/>
      <c r="RG60" s="77"/>
      <c r="RH60" s="56"/>
      <c r="RI60" s="78"/>
      <c r="RJ60" s="77"/>
      <c r="RK60" s="56"/>
      <c r="RL60" s="78"/>
      <c r="RM60" s="77"/>
      <c r="RN60" s="56"/>
      <c r="RO60" s="78"/>
      <c r="RP60" s="107"/>
      <c r="RQ60" s="56"/>
      <c r="RR60" s="56"/>
      <c r="RS60" s="56"/>
      <c r="RT60" s="56"/>
      <c r="RU60" s="56"/>
    </row>
    <row r="61" spans="1:489" ht="16.5" thickBot="1" x14ac:dyDescent="0.3">
      <c r="A61" s="60"/>
      <c r="B61" s="60"/>
      <c r="C61" s="94"/>
      <c r="D61" s="132"/>
      <c r="E61" s="133"/>
      <c r="F61" s="134"/>
      <c r="G61" s="132"/>
      <c r="H61" s="161">
        <v>1.81</v>
      </c>
      <c r="I61" s="165">
        <v>3.38</v>
      </c>
      <c r="J61" s="190">
        <v>1.68</v>
      </c>
      <c r="K61" s="163">
        <v>1.79</v>
      </c>
      <c r="L61" s="189">
        <v>6.42</v>
      </c>
      <c r="M61" s="199">
        <v>0.99</v>
      </c>
      <c r="N61" s="194">
        <v>1.88</v>
      </c>
      <c r="O61" s="197">
        <v>2.5499999999999998E-2</v>
      </c>
      <c r="P61" s="204">
        <v>2.18E-2</v>
      </c>
      <c r="Q61" s="195">
        <v>1.78E-2</v>
      </c>
      <c r="R61" s="197">
        <v>1.3100000000000001E-2</v>
      </c>
      <c r="S61" s="207">
        <v>2.69E-2</v>
      </c>
      <c r="T61" s="209">
        <v>0.02</v>
      </c>
      <c r="U61" s="198">
        <v>3.2500000000000001E-2</v>
      </c>
      <c r="V61" s="208">
        <v>2.0199999999999999E-2</v>
      </c>
      <c r="W61" s="233">
        <v>1.67E-2</v>
      </c>
      <c r="X61" s="203">
        <v>2.1100000000000001E-2</v>
      </c>
      <c r="Y61" s="207">
        <v>3.44E-2</v>
      </c>
      <c r="Z61" s="202">
        <v>3.1399999999999997E-2</v>
      </c>
      <c r="AA61" s="203">
        <v>0.03</v>
      </c>
      <c r="AB61" s="208">
        <v>3.4599999999999999E-2</v>
      </c>
      <c r="AC61" s="209">
        <v>1.46E-2</v>
      </c>
      <c r="AD61" s="235">
        <v>6.8999999999999999E-3</v>
      </c>
      <c r="AE61" s="207">
        <v>2.5399999999999999E-2</v>
      </c>
      <c r="AF61" s="208">
        <v>3.6799999999999999E-2</v>
      </c>
      <c r="AG61" s="203">
        <v>1.5599999999999999E-2</v>
      </c>
      <c r="AH61" s="204">
        <v>7.3000000000000001E-3</v>
      </c>
      <c r="AI61" s="237">
        <v>1.7399999999999999E-2</v>
      </c>
      <c r="AJ61" s="203">
        <v>7.7000000000000002E-3</v>
      </c>
      <c r="AK61" s="208">
        <v>3.3599999999999998E-2</v>
      </c>
      <c r="AL61" s="202">
        <v>0.02</v>
      </c>
      <c r="AM61" s="203">
        <v>4.65E-2</v>
      </c>
      <c r="AN61" s="204">
        <v>7.7999999999999996E-3</v>
      </c>
      <c r="AO61" s="236">
        <v>9.5999999999999992E-3</v>
      </c>
      <c r="AP61" s="197">
        <v>2.35E-2</v>
      </c>
      <c r="AQ61" s="267">
        <v>1.3299999999999999E-2</v>
      </c>
      <c r="AR61" s="202">
        <v>1.38E-2</v>
      </c>
      <c r="AS61" s="203">
        <v>7.6E-3</v>
      </c>
      <c r="AT61" s="208">
        <v>2.69E-2</v>
      </c>
      <c r="AU61" s="260">
        <v>1.67E-2</v>
      </c>
      <c r="AV61" s="203">
        <v>3.09E-2</v>
      </c>
      <c r="AW61" s="207">
        <v>3.7600000000000001E-2</v>
      </c>
      <c r="AX61" s="260">
        <v>0.04</v>
      </c>
      <c r="AY61" s="203">
        <v>1.44E-2</v>
      </c>
      <c r="AZ61" s="232">
        <v>1.24E-2</v>
      </c>
      <c r="BA61" s="233">
        <v>6.4999999999999997E-3</v>
      </c>
      <c r="BB61" s="203">
        <v>2.5499999999999998E-2</v>
      </c>
      <c r="BC61" s="260">
        <v>1.83E-2</v>
      </c>
      <c r="BD61" s="205">
        <v>1.4E-2</v>
      </c>
      <c r="BE61" s="214">
        <v>2.8899999999999999E-2</v>
      </c>
      <c r="BF61" s="207">
        <v>1.15E-2</v>
      </c>
      <c r="BG61" s="267">
        <v>1.32E-2</v>
      </c>
      <c r="BH61" s="196">
        <v>1.03E-2</v>
      </c>
      <c r="BI61" s="207">
        <v>2.2100000000000002E-2</v>
      </c>
      <c r="BJ61" s="260">
        <v>2.2599999999999999E-2</v>
      </c>
      <c r="BK61" s="196">
        <v>2.1399999999999999E-2</v>
      </c>
      <c r="BL61" s="205">
        <v>3.6600000000000001E-2</v>
      </c>
      <c r="BM61" s="204">
        <v>1.7100000000000001E-2</v>
      </c>
      <c r="BN61" s="215">
        <v>4.0599999999999997E-2</v>
      </c>
      <c r="BO61" s="236">
        <v>9.4000000000000004E-3</v>
      </c>
      <c r="BP61" s="208">
        <v>8.8999999999999999E-3</v>
      </c>
      <c r="BQ61" s="197">
        <v>1.6799999999999999E-2</v>
      </c>
      <c r="BR61" s="17">
        <f>AVERAGE(H61:BQ61)</f>
        <v>0.30816129032258077</v>
      </c>
      <c r="BS61" s="238">
        <v>8.8999999999999999E-3</v>
      </c>
      <c r="BT61" s="267">
        <v>1.2999999999999999E-2</v>
      </c>
      <c r="BU61" s="197">
        <v>3.6499999999999998E-2</v>
      </c>
      <c r="BV61" s="207">
        <v>8.0000000000000002E-3</v>
      </c>
      <c r="BW61" s="238">
        <v>8.5000000000000006E-3</v>
      </c>
      <c r="BX61" s="215">
        <v>7.4000000000000003E-3</v>
      </c>
      <c r="BY61" s="205">
        <v>3.15E-2</v>
      </c>
      <c r="BZ61" s="207">
        <v>0.01</v>
      </c>
      <c r="CA61" s="235">
        <v>2.0500000000000001E-2</v>
      </c>
      <c r="CB61" s="208">
        <v>4.2999999999999997E-2</v>
      </c>
      <c r="CC61" s="260">
        <v>9.1999999999999998E-3</v>
      </c>
      <c r="CD61" s="213">
        <v>2.5899999999999999E-2</v>
      </c>
      <c r="CE61" s="208">
        <v>9.1000000000000004E-3</v>
      </c>
      <c r="CF61" s="208">
        <v>1.3899999999999999E-2</v>
      </c>
      <c r="CG61" s="203">
        <v>3.6700000000000003E-2</v>
      </c>
      <c r="CH61" s="207">
        <v>1.23E-2</v>
      </c>
      <c r="CI61" s="260">
        <v>1.6199999999999999E-2</v>
      </c>
      <c r="CJ61" s="197">
        <v>2.24E-2</v>
      </c>
      <c r="CK61" s="207">
        <v>2.0500000000000001E-2</v>
      </c>
      <c r="CL61" s="204">
        <v>1.8599999999999998E-2</v>
      </c>
      <c r="CM61" s="213">
        <v>1.0999999999999999E-2</v>
      </c>
      <c r="CN61" s="205">
        <v>0.02</v>
      </c>
      <c r="CO61" s="204">
        <v>1.1599999999999999E-2</v>
      </c>
      <c r="CP61" s="198">
        <v>1.5299999999999999E-2</v>
      </c>
      <c r="CQ61" s="207">
        <v>9.8799999999999999E-2</v>
      </c>
      <c r="CR61" s="232">
        <v>1.4500000000000001E-2</v>
      </c>
      <c r="CS61" s="213">
        <v>4.36E-2</v>
      </c>
      <c r="CT61" s="207">
        <v>3.2899999999999999E-2</v>
      </c>
      <c r="CU61" s="237">
        <v>1.3599999999999999E-2</v>
      </c>
      <c r="CV61" s="196">
        <v>2.9499999999999998E-2</v>
      </c>
      <c r="CW61" s="208">
        <v>1.7000000000000001E-2</v>
      </c>
      <c r="CX61" s="209">
        <v>2.87E-2</v>
      </c>
      <c r="CY61" s="203">
        <v>2.4E-2</v>
      </c>
      <c r="CZ61" s="267">
        <v>1.0800000000000001E-2</v>
      </c>
      <c r="DA61" s="210">
        <v>7.7999999999999996E-3</v>
      </c>
      <c r="DB61" s="213">
        <v>1.06E-2</v>
      </c>
      <c r="DC61" s="238">
        <v>1.11E-2</v>
      </c>
      <c r="DD61" s="202">
        <v>1.2999999999999999E-2</v>
      </c>
      <c r="DE61" s="203">
        <v>3.9699999999999999E-2</v>
      </c>
      <c r="DF61" s="204">
        <v>1.8499999999999999E-2</v>
      </c>
      <c r="DG61" s="195">
        <v>7.0000000000000001E-3</v>
      </c>
      <c r="DH61" s="203">
        <v>8.0000000000000002E-3</v>
      </c>
      <c r="DI61" s="208">
        <v>1.78E-2</v>
      </c>
      <c r="DJ61" s="202">
        <v>1.7999999999999999E-2</v>
      </c>
      <c r="DK61" s="196">
        <v>1.5800000000000002E-2</v>
      </c>
      <c r="DL61" s="236">
        <v>2.1600000000000001E-2</v>
      </c>
      <c r="DM61" s="209">
        <v>2.2599999999999999E-2</v>
      </c>
      <c r="DN61" s="318">
        <v>2.5600000000000001E-2</v>
      </c>
      <c r="DO61" s="337"/>
      <c r="DP61" s="209">
        <v>3.5999999999999997E-2</v>
      </c>
      <c r="DQ61" s="203">
        <v>1.37E-2</v>
      </c>
      <c r="DR61" s="260">
        <v>3.1099999999999999E-2</v>
      </c>
      <c r="DS61" s="202">
        <v>2.8799999999999999E-2</v>
      </c>
      <c r="DT61" s="214">
        <v>2.07E-2</v>
      </c>
      <c r="DU61" s="208">
        <v>0.01</v>
      </c>
      <c r="DV61" s="202">
        <v>4.2099999999999999E-2</v>
      </c>
      <c r="DW61" s="213">
        <v>1.6199999999999999E-2</v>
      </c>
      <c r="DX61" s="234">
        <v>2.9600000000000001E-2</v>
      </c>
      <c r="DY61" s="234">
        <v>2.52E-2</v>
      </c>
      <c r="DZ61" s="197">
        <v>2.7699999999999999E-2</v>
      </c>
      <c r="EJ61" s="17">
        <f>AVERAGE(BS61:EI61)</f>
        <v>2.1383050847457626E-2</v>
      </c>
      <c r="EK61" s="204">
        <v>2.2100000000000002E-2</v>
      </c>
      <c r="EL61" s="236">
        <v>1.8599999999999998E-2</v>
      </c>
      <c r="EM61" s="213">
        <v>3.04E-2</v>
      </c>
      <c r="EN61" s="260">
        <v>2.06E-2</v>
      </c>
      <c r="EO61" s="209">
        <v>1.1599999999999999E-2</v>
      </c>
      <c r="EP61" s="215">
        <v>1.8800000000000001E-2</v>
      </c>
      <c r="EQ61" s="238">
        <v>1.43E-2</v>
      </c>
      <c r="ER61" s="237">
        <v>1.9900000000000001E-2</v>
      </c>
      <c r="ES61" s="203">
        <v>3.2500000000000001E-2</v>
      </c>
      <c r="ET61" s="208">
        <v>2.1100000000000001E-2</v>
      </c>
      <c r="EU61" s="209">
        <v>3.5000000000000001E-3</v>
      </c>
      <c r="EV61" s="203">
        <v>1.9400000000000001E-2</v>
      </c>
      <c r="EW61" s="207">
        <v>1.1900000000000001E-2</v>
      </c>
      <c r="EX61" s="233">
        <v>1.2699999999999999E-2</v>
      </c>
      <c r="EY61" s="196">
        <v>3.8800000000000001E-2</v>
      </c>
      <c r="EZ61" s="208">
        <v>3.0200000000000001E-2</v>
      </c>
      <c r="FA61" s="209">
        <v>2.5600000000000001E-2</v>
      </c>
      <c r="FB61" s="215">
        <v>1.5100000000000001E-2</v>
      </c>
      <c r="FC61" s="403">
        <v>1.0699999999999999E-2</v>
      </c>
      <c r="FD61" s="363">
        <v>9.7000000000000003E-3</v>
      </c>
      <c r="FE61" s="364">
        <v>7.1499999999999994E-2</v>
      </c>
      <c r="FF61" s="260">
        <v>3.0499999999999999E-2</v>
      </c>
      <c r="FG61" s="234">
        <v>2.5399999999999999E-2</v>
      </c>
      <c r="FH61" s="441">
        <v>1.3100000000000001E-2</v>
      </c>
      <c r="FI61" s="404">
        <v>1.7399999999999999E-2</v>
      </c>
      <c r="FJ61" s="363">
        <v>3.3799999999999997E-2</v>
      </c>
      <c r="FK61" s="444">
        <v>7.7299999999999994E-2</v>
      </c>
      <c r="FL61" s="449">
        <v>1.89E-2</v>
      </c>
      <c r="FM61" s="446">
        <v>1.0200000000000001E-2</v>
      </c>
      <c r="FN61" s="448">
        <v>1.14E-2</v>
      </c>
      <c r="FO61" s="453">
        <v>1.67E-2</v>
      </c>
      <c r="FP61" s="363">
        <v>1.3299999999999999E-2</v>
      </c>
      <c r="FQ61" s="442">
        <v>9.1000000000000004E-3</v>
      </c>
      <c r="FR61" s="447">
        <v>2.7199999999999998E-2</v>
      </c>
      <c r="FS61" s="365">
        <v>1.3899999999999999E-2</v>
      </c>
      <c r="FT61" s="442">
        <v>1.29E-2</v>
      </c>
      <c r="FU61" s="404">
        <v>6.7000000000000002E-3</v>
      </c>
      <c r="FV61" s="450">
        <v>1.1599999999999999E-2</v>
      </c>
      <c r="FW61" s="458">
        <v>1.1599999999999999E-2</v>
      </c>
      <c r="FX61" s="449">
        <v>6.1999999999999998E-3</v>
      </c>
      <c r="FY61" s="452">
        <v>1.2800000000000001E-2</v>
      </c>
      <c r="FZ61" s="442">
        <v>3.2800000000000003E-2</v>
      </c>
      <c r="GA61" s="453">
        <v>2.5700000000000001E-2</v>
      </c>
      <c r="GB61" s="446">
        <v>2.1600000000000001E-2</v>
      </c>
      <c r="GC61" s="458">
        <v>2.6200000000000001E-2</v>
      </c>
      <c r="GD61" s="404">
        <v>2.12E-2</v>
      </c>
      <c r="GE61" s="443">
        <v>4.4600000000000001E-2</v>
      </c>
      <c r="GF61" s="444">
        <v>3.5400000000000001E-2</v>
      </c>
      <c r="GG61" s="453">
        <v>1.2999999999999999E-2</v>
      </c>
      <c r="GH61" s="452">
        <v>1.54E-2</v>
      </c>
      <c r="GI61" s="455">
        <v>1.9E-2</v>
      </c>
      <c r="GJ61" s="447">
        <v>1.15E-2</v>
      </c>
      <c r="GK61" s="363">
        <v>2.2599999999999999E-2</v>
      </c>
      <c r="GL61" s="448">
        <v>1.7899999999999999E-2</v>
      </c>
      <c r="GM61" s="457">
        <v>2.7699999999999999E-2</v>
      </c>
      <c r="GN61" s="363">
        <v>1.46E-2</v>
      </c>
      <c r="GO61" s="441">
        <v>1.15E-2</v>
      </c>
      <c r="GP61" s="453">
        <v>2.2599999999999999E-2</v>
      </c>
      <c r="GQ61" s="446">
        <v>2.0400000000000001E-2</v>
      </c>
      <c r="GR61" s="458">
        <v>1.7299999999999999E-2</v>
      </c>
      <c r="GS61" s="463">
        <v>1.72E-2</v>
      </c>
      <c r="GT61" s="363">
        <v>1.03E-2</v>
      </c>
      <c r="GU61" s="441">
        <v>3.9E-2</v>
      </c>
      <c r="GV61" t="s">
        <v>62</v>
      </c>
      <c r="HB61" s="17">
        <f>AVERAGE(EK61:HA61)</f>
        <v>2.105555555555556E-2</v>
      </c>
      <c r="HC61" s="447">
        <v>2.52E-2</v>
      </c>
      <c r="HD61" s="363">
        <v>1.5100000000000001E-2</v>
      </c>
      <c r="HE61" s="441">
        <v>3.7699999999999997E-2</v>
      </c>
      <c r="HF61" s="449">
        <v>1.66E-2</v>
      </c>
      <c r="HG61" s="452">
        <v>1.09E-2</v>
      </c>
      <c r="HH61" s="444">
        <v>5.7299999999999997E-2</v>
      </c>
      <c r="HI61" s="447">
        <v>3.6499999999999998E-2</v>
      </c>
      <c r="HJ61" s="454">
        <v>1.32E-2</v>
      </c>
      <c r="HK61" s="442">
        <v>1.11E-2</v>
      </c>
      <c r="HL61" s="404">
        <v>1.3599999999999999E-2</v>
      </c>
      <c r="HM61" s="450">
        <v>1.47E-2</v>
      </c>
      <c r="HN61" s="448">
        <v>1.44E-2</v>
      </c>
      <c r="HO61" s="404">
        <v>1.06E-2</v>
      </c>
      <c r="HP61" s="446">
        <v>9.5999999999999992E-3</v>
      </c>
      <c r="HQ61" s="458">
        <v>9.7000000000000003E-3</v>
      </c>
      <c r="HR61" s="457">
        <v>1.26E-2</v>
      </c>
      <c r="HS61" s="454">
        <v>1.03E-2</v>
      </c>
      <c r="HT61" s="441">
        <v>2.3900000000000001E-2</v>
      </c>
      <c r="HU61" s="447">
        <v>1.0800000000000001E-2</v>
      </c>
      <c r="HV61" s="454">
        <v>9.5999999999999992E-3</v>
      </c>
      <c r="HW61" s="442">
        <v>2.1000000000000001E-2</v>
      </c>
      <c r="HX61" s="447">
        <v>1.9199999999999998E-2</v>
      </c>
      <c r="HY61" s="363">
        <v>9.4999999999999998E-3</v>
      </c>
      <c r="HZ61" s="448">
        <v>1.9800000000000002E-2</v>
      </c>
      <c r="IA61" s="403">
        <v>9.2999999999999992E-3</v>
      </c>
      <c r="IB61" s="446">
        <v>6.0000000000000001E-3</v>
      </c>
      <c r="IC61" s="445">
        <v>1.6500000000000001E-2</v>
      </c>
      <c r="ID61" s="403">
        <v>2.0500000000000001E-2</v>
      </c>
      <c r="IE61" s="452">
        <v>3.09E-2</v>
      </c>
      <c r="IF61" s="448">
        <v>1.5800000000000002E-2</v>
      </c>
      <c r="IG61" s="403">
        <v>7.7999999999999996E-3</v>
      </c>
      <c r="IH61" s="450">
        <v>1.23E-2</v>
      </c>
      <c r="II61" s="455">
        <v>8.3999999999999995E-3</v>
      </c>
      <c r="IJ61" s="457">
        <v>1.41E-2</v>
      </c>
      <c r="IK61" s="452">
        <v>1.1599999999999999E-2</v>
      </c>
      <c r="IL61" s="448">
        <v>2.1700000000000001E-2</v>
      </c>
      <c r="IM61" s="447">
        <v>1.83E-2</v>
      </c>
      <c r="IN61" s="446">
        <v>3.5999999999999999E-3</v>
      </c>
      <c r="IO61" s="445">
        <v>8.0999999999999996E-3</v>
      </c>
      <c r="IP61" s="457">
        <v>5.4000000000000003E-3</v>
      </c>
      <c r="IQ61" s="443">
        <v>1.9900000000000001E-2</v>
      </c>
      <c r="IR61" s="445">
        <v>1.4200000000000001E-2</v>
      </c>
      <c r="IS61" s="403">
        <v>6.7000000000000002E-3</v>
      </c>
      <c r="IT61" s="363">
        <v>3.7000000000000002E-3</v>
      </c>
      <c r="IU61" s="442">
        <v>4.4000000000000003E-3</v>
      </c>
      <c r="IV61" s="464">
        <v>1.5299999999999999E-2</v>
      </c>
      <c r="IW61" s="454">
        <v>4.8999999999999998E-3</v>
      </c>
      <c r="IX61" s="441">
        <v>7.7000000000000002E-3</v>
      </c>
      <c r="IY61" s="457">
        <v>1.14E-2</v>
      </c>
      <c r="IZ61" s="363">
        <v>1.6400000000000001E-2</v>
      </c>
      <c r="JA61" s="467">
        <v>1.6299999999999999E-2</v>
      </c>
      <c r="JB61" s="457">
        <v>2.3099999999999999E-2</v>
      </c>
      <c r="JC61" s="365">
        <v>1.29E-2</v>
      </c>
      <c r="JD61" s="445">
        <v>2.3099999999999999E-2</v>
      </c>
      <c r="JE61" s="457">
        <v>1.14E-2</v>
      </c>
      <c r="JF61" s="443">
        <v>1.43E-2</v>
      </c>
      <c r="JG61" s="455">
        <v>2.9499999999999998E-2</v>
      </c>
      <c r="JH61" s="453">
        <v>1.83E-2</v>
      </c>
      <c r="JI61" s="452">
        <v>1.04E-2</v>
      </c>
      <c r="JJ61" s="458">
        <v>8.2000000000000007E-3</v>
      </c>
      <c r="JK61" s="447">
        <v>1.47E-2</v>
      </c>
      <c r="JL61" s="446">
        <v>6.3E-3</v>
      </c>
      <c r="JM61" s="462">
        <v>1.4999999999999999E-2</v>
      </c>
      <c r="JN61" s="443">
        <v>2.01E-2</v>
      </c>
      <c r="JO61" s="363">
        <v>2.5700000000000001E-2</v>
      </c>
      <c r="JP61" s="441">
        <v>2.5899999999999999E-2</v>
      </c>
      <c r="JQ61" t="s">
        <v>62</v>
      </c>
      <c r="JT61" s="17">
        <f>AVERAGE(HC61:JS61)</f>
        <v>1.5500000000000002E-2</v>
      </c>
      <c r="JU61" s="404">
        <v>1.03E-2</v>
      </c>
      <c r="JV61" s="365">
        <v>1.8599999999999998E-2</v>
      </c>
      <c r="JW61" s="445">
        <v>1.9599999999999999E-2</v>
      </c>
      <c r="JX61" s="447">
        <v>5.4000000000000003E-3</v>
      </c>
      <c r="JY61" s="443">
        <v>3.8E-3</v>
      </c>
      <c r="JZ61" s="458">
        <v>1.2E-2</v>
      </c>
      <c r="KA61" s="464">
        <v>5.5999999999999999E-3</v>
      </c>
      <c r="KB61" s="452">
        <v>7.6E-3</v>
      </c>
      <c r="KC61" s="444">
        <v>6.5100000000000005E-2</v>
      </c>
      <c r="KD61" s="457">
        <v>4.0500000000000001E-2</v>
      </c>
      <c r="KE61" s="450">
        <v>1.6400000000000001E-2</v>
      </c>
      <c r="KF61" s="441">
        <v>1.32E-2</v>
      </c>
      <c r="KG61" s="447">
        <v>3.1899999999999998E-2</v>
      </c>
      <c r="KH61" s="443">
        <v>1.8800000000000001E-2</v>
      </c>
      <c r="KI61" s="442">
        <v>2.76E-2</v>
      </c>
      <c r="KJ61" s="403">
        <v>1.0200000000000001E-2</v>
      </c>
      <c r="KK61" s="365">
        <v>1.9400000000000001E-2</v>
      </c>
      <c r="KL61" s="445">
        <v>9.9000000000000008E-3</v>
      </c>
      <c r="KM61" s="457">
        <v>1.5900000000000001E-2</v>
      </c>
      <c r="KN61" s="450">
        <v>1.23E-2</v>
      </c>
      <c r="KO61" s="458">
        <v>1.66E-2</v>
      </c>
      <c r="KP61" s="447">
        <v>4.7000000000000002E-3</v>
      </c>
      <c r="KQ61" s="454">
        <v>6.4000000000000003E-3</v>
      </c>
      <c r="KR61" s="441">
        <v>2.4299999999999999E-2</v>
      </c>
      <c r="KS61" s="457">
        <v>1.61E-2</v>
      </c>
      <c r="KT61" s="365">
        <v>1.6299999999999999E-2</v>
      </c>
      <c r="KU61" s="442">
        <v>3.1800000000000002E-2</v>
      </c>
      <c r="KV61" s="453">
        <v>1.6500000000000001E-2</v>
      </c>
      <c r="KW61" s="363">
        <v>6.4999999999999997E-3</v>
      </c>
      <c r="KX61" s="445">
        <v>1.1599999999999999E-2</v>
      </c>
      <c r="KY61" s="404">
        <v>7.3000000000000001E-3</v>
      </c>
      <c r="KZ61" s="457">
        <v>2.8400000000000002E-2</v>
      </c>
      <c r="LA61" s="441">
        <v>1.9699999999999999E-2</v>
      </c>
      <c r="LB61" s="457">
        <v>9.1000000000000004E-3</v>
      </c>
      <c r="LC61" s="453">
        <v>2.1600000000000001E-2</v>
      </c>
      <c r="LD61" s="445">
        <v>2.0299999999999999E-2</v>
      </c>
      <c r="LE61" s="457">
        <v>1.6500000000000001E-2</v>
      </c>
      <c r="LF61" s="449">
        <v>1.1299999999999999E-2</v>
      </c>
      <c r="LG61" s="441">
        <v>2.0400000000000001E-2</v>
      </c>
      <c r="LH61" s="447">
        <v>5.6000000000000001E-2</v>
      </c>
      <c r="LI61" s="457">
        <v>1.6500000000000001E-2</v>
      </c>
      <c r="LJ61" s="441">
        <v>1.23E-2</v>
      </c>
      <c r="LK61" s="464">
        <v>1.61E-2</v>
      </c>
      <c r="LL61" s="464">
        <v>9.7000000000000003E-3</v>
      </c>
      <c r="LM61" s="448">
        <v>9.5999999999999992E-3</v>
      </c>
      <c r="LN61" s="457">
        <v>4.7000000000000002E-3</v>
      </c>
      <c r="LO61" s="460">
        <v>2.3099999999999999E-2</v>
      </c>
      <c r="LP61" s="442">
        <v>1.1599999999999999E-2</v>
      </c>
      <c r="LQ61" s="460">
        <v>1.0800000000000001E-2</v>
      </c>
      <c r="LR61" s="404">
        <v>1.11E-2</v>
      </c>
      <c r="LS61" s="458">
        <v>1.67E-2</v>
      </c>
      <c r="LT61" s="404">
        <v>1.12E-2</v>
      </c>
      <c r="LU61" s="453">
        <v>1.4800000000000001E-2</v>
      </c>
      <c r="LV61" s="448">
        <v>1.1599999999999999E-2</v>
      </c>
      <c r="LW61" s="404">
        <v>1.84E-2</v>
      </c>
      <c r="LX61" s="457">
        <v>1.26E-2</v>
      </c>
      <c r="LY61" s="458">
        <v>1.09E-2</v>
      </c>
      <c r="LZ61" s="453">
        <v>1.2200000000000001E-2</v>
      </c>
      <c r="MA61" s="443">
        <v>1.0699999999999999E-2</v>
      </c>
      <c r="MB61" s="442">
        <v>1.29E-2</v>
      </c>
      <c r="MC61" s="460">
        <v>9.1000000000000004E-3</v>
      </c>
      <c r="MD61" s="365">
        <v>8.6999999999999994E-3</v>
      </c>
      <c r="ME61" s="445">
        <v>1.06E-2</v>
      </c>
      <c r="MF61" s="447">
        <v>1.5100000000000001E-2</v>
      </c>
      <c r="MG61" s="450">
        <v>1.0500000000000001E-2</v>
      </c>
      <c r="MH61" s="458">
        <v>1.03E-2</v>
      </c>
      <c r="MI61" s="443">
        <v>4.2999999999999997E-2</v>
      </c>
      <c r="MJ61" s="443">
        <v>1.38E-2</v>
      </c>
      <c r="MK61" s="455">
        <v>1.72E-2</v>
      </c>
      <c r="ML61" s="17">
        <f>AVERAGE(JU61:MK61)</f>
        <v>1.6250724637681156E-2</v>
      </c>
      <c r="MM61" s="460">
        <v>6.8999999999999999E-3</v>
      </c>
      <c r="MN61" s="463">
        <v>1.9400000000000001E-2</v>
      </c>
      <c r="MO61" s="458">
        <v>2.01E-2</v>
      </c>
      <c r="MP61" s="403">
        <v>1.2E-2</v>
      </c>
      <c r="MQ61" s="450">
        <v>6.4999999999999997E-3</v>
      </c>
      <c r="MR61" s="441">
        <v>1.0999999999999999E-2</v>
      </c>
      <c r="MS61" s="453">
        <v>2.9700000000000001E-2</v>
      </c>
      <c r="MT61" s="363">
        <v>6.8999999999999999E-3</v>
      </c>
      <c r="MU61" s="445">
        <v>1.67E-2</v>
      </c>
      <c r="MV61" s="457">
        <v>1.52E-2</v>
      </c>
      <c r="MW61" s="363">
        <v>1.49E-2</v>
      </c>
      <c r="MX61" s="441">
        <v>2.5600000000000001E-2</v>
      </c>
      <c r="MY61" s="404">
        <v>1.5100000000000001E-2</v>
      </c>
      <c r="MZ61" s="363">
        <v>2.5999999999999999E-3</v>
      </c>
      <c r="NA61" s="441">
        <v>1.6199999999999999E-2</v>
      </c>
      <c r="NB61" s="464">
        <v>2.4299999999999999E-2</v>
      </c>
      <c r="NC61" s="446">
        <v>8.6999999999999994E-3</v>
      </c>
      <c r="ND61" s="442">
        <v>1.01E-2</v>
      </c>
      <c r="NE61" s="403">
        <v>9.9000000000000008E-3</v>
      </c>
      <c r="NF61" s="363">
        <v>2.1000000000000001E-2</v>
      </c>
      <c r="NG61" s="442">
        <v>1.38E-2</v>
      </c>
      <c r="NH61" s="457">
        <v>1.17E-2</v>
      </c>
      <c r="NI61" s="363">
        <v>1.06E-2</v>
      </c>
      <c r="NJ61" s="445">
        <v>1.7299999999999999E-2</v>
      </c>
      <c r="NK61" s="450">
        <v>1.2500000000000001E-2</v>
      </c>
      <c r="NL61" s="365">
        <v>2.29E-2</v>
      </c>
      <c r="NM61" s="523">
        <v>1.0200000000000001E-2</v>
      </c>
      <c r="NN61" s="457">
        <v>1.0800000000000001E-2</v>
      </c>
      <c r="NO61" s="443">
        <v>1.06E-2</v>
      </c>
      <c r="NP61" s="445">
        <v>3.1800000000000002E-2</v>
      </c>
      <c r="NQ61" s="453">
        <v>1.7999999999999999E-2</v>
      </c>
      <c r="NR61" s="454">
        <v>1.21E-2</v>
      </c>
      <c r="NS61" s="442">
        <v>2.0899999999999998E-2</v>
      </c>
      <c r="NT61" s="457">
        <v>1.35E-2</v>
      </c>
      <c r="NU61" s="463">
        <v>2.1899999999999999E-2</v>
      </c>
      <c r="NV61" s="448">
        <v>2.58E-2</v>
      </c>
      <c r="NW61" s="457">
        <v>1.14E-2</v>
      </c>
      <c r="NX61" s="106">
        <v>1.55E-2</v>
      </c>
      <c r="NY61" s="441">
        <v>3.1800000000000002E-2</v>
      </c>
      <c r="NZ61" s="453">
        <v>1.6199999999999999E-2</v>
      </c>
      <c r="OA61" s="100">
        <v>1.77E-2</v>
      </c>
      <c r="OB61" s="607">
        <v>3.0200000000000001E-2</v>
      </c>
      <c r="OC61" s="129">
        <v>3.0999999999999999E-3</v>
      </c>
      <c r="OD61" s="103">
        <v>2.7199999999999998E-2</v>
      </c>
      <c r="OE61" s="614">
        <v>2.8799999999999999E-2</v>
      </c>
      <c r="OF61" s="129">
        <v>2.1899999999999999E-2</v>
      </c>
      <c r="OG61" s="86">
        <v>1.6199999999999999E-2</v>
      </c>
      <c r="OH61" s="80">
        <v>1.6899999999999998E-2</v>
      </c>
      <c r="OI61" s="131">
        <v>1.66E-2</v>
      </c>
      <c r="OJ61" s="104">
        <v>1.7600000000000001E-2</v>
      </c>
      <c r="OK61" s="609">
        <v>1.4800000000000001E-2</v>
      </c>
      <c r="OL61" s="131">
        <v>2.52E-2</v>
      </c>
      <c r="OM61" s="105">
        <v>2.4199999999999999E-2</v>
      </c>
      <c r="ON61" s="610">
        <v>1.49E-2</v>
      </c>
      <c r="OO61" s="129">
        <v>1.47E-2</v>
      </c>
      <c r="OP61" s="106">
        <v>8.9999999999999993E-3</v>
      </c>
      <c r="OQ61" s="610">
        <v>1.46E-2</v>
      </c>
      <c r="OR61" s="102">
        <v>7.4000000000000003E-3</v>
      </c>
      <c r="OS61" s="106">
        <v>1.01E-2</v>
      </c>
      <c r="OT61" s="104">
        <v>1.54E-2</v>
      </c>
      <c r="OU61" s="491"/>
      <c r="OV61" s="492"/>
      <c r="OW61" s="493"/>
      <c r="OX61" s="491"/>
      <c r="OY61" s="492"/>
      <c r="OZ61" s="493"/>
      <c r="PA61" s="491"/>
      <c r="PB61" s="492"/>
      <c r="PC61" s="493"/>
      <c r="PD61" s="17">
        <f>AVERAGE(MM61:PC61)</f>
        <v>1.6309999999999998E-2</v>
      </c>
      <c r="PE61" s="127">
        <v>2.3099999999999999E-2</v>
      </c>
      <c r="PF61" s="102">
        <v>1.0699999999999999E-2</v>
      </c>
      <c r="PG61" s="608">
        <v>2.5399999999999999E-2</v>
      </c>
      <c r="PH61" s="129">
        <v>1.7299999999999999E-2</v>
      </c>
      <c r="PI61" s="104">
        <v>9.2999999999999992E-3</v>
      </c>
      <c r="PJ61" s="607">
        <v>2.5000000000000001E-2</v>
      </c>
      <c r="PK61" s="99">
        <v>1.8499999999999999E-2</v>
      </c>
      <c r="PL61" s="104">
        <v>2.18E-2</v>
      </c>
      <c r="PM61" s="661">
        <v>1.9699999999999999E-2</v>
      </c>
      <c r="PN61" s="125">
        <v>6.4000000000000003E-3</v>
      </c>
      <c r="PO61" s="102">
        <v>8.8000000000000005E-3</v>
      </c>
      <c r="PP61" s="610">
        <v>1.04E-2</v>
      </c>
      <c r="PQ61" s="106">
        <v>8.0000000000000002E-3</v>
      </c>
      <c r="PR61" s="101">
        <v>7.7999999999999996E-3</v>
      </c>
      <c r="PS61" s="101">
        <v>2.4500000000000001E-2</v>
      </c>
      <c r="PT61" s="105">
        <v>1.4E-2</v>
      </c>
      <c r="PU61" s="100">
        <v>1.29E-2</v>
      </c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A62" s="60"/>
      <c r="B62" s="60"/>
      <c r="C62" s="94" t="s">
        <v>62</v>
      </c>
      <c r="D62" s="132"/>
      <c r="E62" s="133"/>
      <c r="F62" s="134" t="s">
        <v>62</v>
      </c>
      <c r="G62" s="132"/>
      <c r="H62" s="59">
        <v>-2.08</v>
      </c>
      <c r="I62" s="166">
        <v>-3.46</v>
      </c>
      <c r="J62" s="191">
        <v>-2.0499999999999998</v>
      </c>
      <c r="K62" s="164">
        <v>-1.79</v>
      </c>
      <c r="L62" s="167">
        <v>-5.79</v>
      </c>
      <c r="M62" s="200">
        <v>-1.53</v>
      </c>
      <c r="N62" s="195">
        <v>-7.7000000000000002E-3</v>
      </c>
      <c r="O62" s="196">
        <v>-4.2700000000000002E-2</v>
      </c>
      <c r="P62" s="205">
        <v>-1.9900000000000001E-2</v>
      </c>
      <c r="Q62" s="202">
        <v>-1.7000000000000001E-2</v>
      </c>
      <c r="R62" s="203">
        <v>-1.5900000000000001E-2</v>
      </c>
      <c r="S62" s="208">
        <v>-2.8500000000000001E-2</v>
      </c>
      <c r="T62" s="210">
        <v>-1.4800000000000001E-2</v>
      </c>
      <c r="U62" s="213">
        <v>-3.0499999999999999E-2</v>
      </c>
      <c r="V62" s="204">
        <v>-1.8599999999999998E-2</v>
      </c>
      <c r="W62" s="234">
        <v>-2.23E-2</v>
      </c>
      <c r="X62" s="235">
        <v>-4.4299999999999999E-2</v>
      </c>
      <c r="Y62" s="238">
        <v>-1.8100000000000002E-2</v>
      </c>
      <c r="Z62" s="234">
        <v>-1.0999999999999999E-2</v>
      </c>
      <c r="AA62" s="198">
        <v>-3.3000000000000002E-2</v>
      </c>
      <c r="AB62" s="207">
        <v>-3.3500000000000002E-2</v>
      </c>
      <c r="AC62" s="210">
        <v>-1.17E-2</v>
      </c>
      <c r="AD62" s="196">
        <v>-6.1999999999999998E-3</v>
      </c>
      <c r="AE62" s="208">
        <v>-4.2000000000000003E-2</v>
      </c>
      <c r="AF62" s="207">
        <v>-2.12E-2</v>
      </c>
      <c r="AG62" s="196">
        <v>-1.8100000000000002E-2</v>
      </c>
      <c r="AH62" s="232">
        <v>-1.15E-2</v>
      </c>
      <c r="AI62" s="209">
        <v>-4.24E-2</v>
      </c>
      <c r="AJ62" s="196">
        <v>-1.9199999999999998E-2</v>
      </c>
      <c r="AK62" s="207">
        <v>-3.6700000000000003E-2</v>
      </c>
      <c r="AL62" s="234">
        <v>-1.37E-2</v>
      </c>
      <c r="AM62" s="196">
        <v>-4.1599999999999998E-2</v>
      </c>
      <c r="AN62" s="260">
        <v>-1.21E-2</v>
      </c>
      <c r="AO62" s="202">
        <v>-1.34E-2</v>
      </c>
      <c r="AP62" s="203">
        <v>-1.9800000000000002E-2</v>
      </c>
      <c r="AQ62" s="207">
        <v>-9.1000000000000004E-3</v>
      </c>
      <c r="AR62" s="234">
        <v>-1.12E-2</v>
      </c>
      <c r="AS62" s="196">
        <v>-7.3000000000000001E-3</v>
      </c>
      <c r="AT62" s="205">
        <v>-2.3E-2</v>
      </c>
      <c r="AU62" s="208">
        <v>-7.7000000000000002E-3</v>
      </c>
      <c r="AV62" s="197">
        <v>-2.1700000000000001E-2</v>
      </c>
      <c r="AW62" s="208">
        <v>-2.9499999999999998E-2</v>
      </c>
      <c r="AX62" s="208">
        <v>-8.5000000000000006E-3</v>
      </c>
      <c r="AY62" s="197">
        <v>-2.2200000000000001E-2</v>
      </c>
      <c r="AZ62" s="205">
        <v>-3.4099999999999998E-2</v>
      </c>
      <c r="BA62" s="202">
        <v>-1.11E-2</v>
      </c>
      <c r="BB62" s="198">
        <v>-2.9000000000000001E-2</v>
      </c>
      <c r="BC62" s="208">
        <v>-2.1399999999999999E-2</v>
      </c>
      <c r="BD62" s="232">
        <v>-1.11E-2</v>
      </c>
      <c r="BE62" s="213">
        <v>-4.6800000000000001E-2</v>
      </c>
      <c r="BF62" s="260">
        <v>-1.7999999999999999E-2</v>
      </c>
      <c r="BG62" s="207">
        <v>-9.5999999999999992E-3</v>
      </c>
      <c r="BH62" s="197">
        <v>-1.38E-2</v>
      </c>
      <c r="BI62" s="260">
        <v>-1.4200000000000001E-2</v>
      </c>
      <c r="BJ62" s="208">
        <v>-1.5800000000000002E-2</v>
      </c>
      <c r="BK62" s="203">
        <v>-4.99E-2</v>
      </c>
      <c r="BL62" s="232">
        <v>-2.4E-2</v>
      </c>
      <c r="BM62" s="207">
        <v>-1.49E-2</v>
      </c>
      <c r="BN62" s="213">
        <v>-3.4299999999999997E-2</v>
      </c>
      <c r="BO62" s="237">
        <v>-1.9300000000000001E-2</v>
      </c>
      <c r="BP62" s="204">
        <v>-8.0999999999999996E-3</v>
      </c>
      <c r="BQ62" s="198">
        <v>-2.47E-2</v>
      </c>
      <c r="BR62" s="17">
        <f>AVERAGE(H62:BQ62)</f>
        <v>-0.28883387096774199</v>
      </c>
      <c r="BS62" s="205">
        <v>-2.3300000000000001E-2</v>
      </c>
      <c r="BT62" s="260">
        <v>-3.4599999999999999E-2</v>
      </c>
      <c r="BU62" s="196">
        <v>-3.4799999999999998E-2</v>
      </c>
      <c r="BV62" s="208">
        <v>-2.0299999999999999E-2</v>
      </c>
      <c r="BW62" s="207">
        <v>-9.5999999999999992E-3</v>
      </c>
      <c r="BX62" s="203">
        <v>-1.09E-2</v>
      </c>
      <c r="BY62" s="232">
        <v>-1.2999999999999999E-2</v>
      </c>
      <c r="BZ62" s="260">
        <v>-1.4500000000000001E-2</v>
      </c>
      <c r="CA62" s="203">
        <v>-2.7199999999999998E-2</v>
      </c>
      <c r="CB62" s="205">
        <v>-8.2199999999999995E-2</v>
      </c>
      <c r="CC62" s="208">
        <v>-5.7000000000000002E-3</v>
      </c>
      <c r="CD62" s="215">
        <v>-7.2499999999999995E-2</v>
      </c>
      <c r="CE62" s="207">
        <v>-2.24E-2</v>
      </c>
      <c r="CF62" s="260">
        <v>-1.9400000000000001E-2</v>
      </c>
      <c r="CG62" s="197">
        <v>-2.64E-2</v>
      </c>
      <c r="CH62" s="205">
        <v>-1.6400000000000001E-2</v>
      </c>
      <c r="CI62" s="207">
        <v>-1.83E-2</v>
      </c>
      <c r="CJ62" s="203">
        <v>-2.1000000000000001E-2</v>
      </c>
      <c r="CK62" s="208">
        <v>-1.9599999999999999E-2</v>
      </c>
      <c r="CL62" s="232">
        <v>-1.46E-2</v>
      </c>
      <c r="CM62" s="203">
        <v>-1.24E-2</v>
      </c>
      <c r="CN62" s="208">
        <v>-1.7999999999999999E-2</v>
      </c>
      <c r="CO62" s="232">
        <v>-2.9600000000000001E-2</v>
      </c>
      <c r="CP62" s="196">
        <v>-1.32E-2</v>
      </c>
      <c r="CQ62" s="208">
        <v>-3.6299999999999999E-2</v>
      </c>
      <c r="CR62" s="207">
        <v>-1.72E-2</v>
      </c>
      <c r="CS62" s="203">
        <v>-1.84E-2</v>
      </c>
      <c r="CT62" s="208">
        <v>-2.1700000000000001E-2</v>
      </c>
      <c r="CU62" s="202">
        <v>-2.41E-2</v>
      </c>
      <c r="CV62" s="197">
        <v>-2.4899999999999999E-2</v>
      </c>
      <c r="CW62" s="205">
        <v>-1.3899999999999999E-2</v>
      </c>
      <c r="CX62" s="195">
        <v>-2.2200000000000001E-2</v>
      </c>
      <c r="CY62" s="213">
        <v>-1.6799999999999999E-2</v>
      </c>
      <c r="CZ62" s="208">
        <v>-1.61E-2</v>
      </c>
      <c r="DA62" s="233">
        <v>-8.9999999999999993E-3</v>
      </c>
      <c r="DB62" s="214">
        <v>1.89E-2</v>
      </c>
      <c r="DC62" s="207">
        <v>-1.2999999999999999E-2</v>
      </c>
      <c r="DD62" s="209">
        <v>-8.0999999999999996E-3</v>
      </c>
      <c r="DE62" s="197">
        <v>-2.76E-2</v>
      </c>
      <c r="DF62" s="207">
        <v>-1.6799999999999999E-2</v>
      </c>
      <c r="DG62" s="202">
        <v>-1.04E-2</v>
      </c>
      <c r="DH62" s="215">
        <v>-1.1900000000000001E-2</v>
      </c>
      <c r="DI62" s="205">
        <v>-3.8800000000000001E-2</v>
      </c>
      <c r="DJ62" s="236">
        <v>-1.49E-2</v>
      </c>
      <c r="DK62" s="197">
        <v>-1.8499999999999999E-2</v>
      </c>
      <c r="DL62" s="209">
        <v>-1.5699999999999999E-2</v>
      </c>
      <c r="DM62" s="202">
        <v>-2.5100000000000001E-2</v>
      </c>
      <c r="DN62" s="319">
        <v>-2.0899999999999998E-2</v>
      </c>
      <c r="DO62" s="337"/>
      <c r="DP62" s="195">
        <v>-2.5499999999999998E-2</v>
      </c>
      <c r="DQ62" s="197">
        <v>-2.29E-2</v>
      </c>
      <c r="DR62" s="205">
        <v>-1.4999999999999999E-2</v>
      </c>
      <c r="DS62" s="236">
        <v>-9.4999999999999998E-3</v>
      </c>
      <c r="DT62" s="213">
        <v>-1.9800000000000002E-2</v>
      </c>
      <c r="DU62" s="267">
        <v>-6.4000000000000003E-3</v>
      </c>
      <c r="DV62" s="209">
        <v>-3.39E-2</v>
      </c>
      <c r="DW62" s="196">
        <v>-1.77E-2</v>
      </c>
      <c r="DX62" s="202">
        <v>-1.83E-2</v>
      </c>
      <c r="DY62" s="237">
        <v>-0.01</v>
      </c>
      <c r="DZ62" s="196">
        <v>-1.6299999999999999E-2</v>
      </c>
      <c r="EJ62" s="17">
        <f>AVERAGE(BS62:EI62)</f>
        <v>-2.0315254237288135E-2</v>
      </c>
      <c r="EK62" s="208">
        <v>-3.2399999999999998E-2</v>
      </c>
      <c r="EL62" s="202">
        <v>-1.1599999999999999E-2</v>
      </c>
      <c r="EM62" s="197">
        <v>-7.1099999999999997E-2</v>
      </c>
      <c r="EN62" s="232">
        <v>-1.43E-2</v>
      </c>
      <c r="EO62" s="202">
        <v>-1.6299999999999999E-2</v>
      </c>
      <c r="EP62" s="203">
        <v>-1.9300000000000001E-2</v>
      </c>
      <c r="EQ62" s="207">
        <v>-2.2100000000000002E-2</v>
      </c>
      <c r="ER62" s="202">
        <v>-2.2100000000000002E-2</v>
      </c>
      <c r="ES62" s="235">
        <v>-2.7699999999999999E-2</v>
      </c>
      <c r="ET62" s="205">
        <v>-4.2999999999999997E-2</v>
      </c>
      <c r="EU62" s="233">
        <v>-1.23E-2</v>
      </c>
      <c r="EV62" s="197">
        <v>-2.8299999999999999E-2</v>
      </c>
      <c r="EW62" s="260">
        <v>-6.4000000000000003E-3</v>
      </c>
      <c r="EX62" s="202">
        <v>-2.0299999999999999E-2</v>
      </c>
      <c r="EY62" s="198">
        <v>-4.3200000000000002E-2</v>
      </c>
      <c r="EZ62" s="205">
        <v>-1.9400000000000001E-2</v>
      </c>
      <c r="FA62" s="202">
        <v>-2.4400000000000002E-2</v>
      </c>
      <c r="FB62" s="203">
        <v>-3.2399999999999998E-2</v>
      </c>
      <c r="FC62" s="404">
        <v>-1.55E-2</v>
      </c>
      <c r="FD62" s="365">
        <v>-6.7999999999999996E-3</v>
      </c>
      <c r="FE62" s="366">
        <v>-3.1199999999999999E-2</v>
      </c>
      <c r="FF62" s="208">
        <v>-1.23E-2</v>
      </c>
      <c r="FG62" s="202">
        <v>-9.4299999999999995E-2</v>
      </c>
      <c r="FH62" s="442">
        <v>-1.9199999999999998E-2</v>
      </c>
      <c r="FI62" s="447">
        <v>-2.2599999999999999E-2</v>
      </c>
      <c r="FJ62" s="443">
        <v>-1.41E-2</v>
      </c>
      <c r="FK62" s="445">
        <v>-3.27E-2</v>
      </c>
      <c r="FL62" s="404">
        <v>-2.0299999999999999E-2</v>
      </c>
      <c r="FM62" s="363">
        <v>-1.0500000000000001E-2</v>
      </c>
      <c r="FN62" s="442">
        <v>-1.04E-2</v>
      </c>
      <c r="FO62" s="449">
        <v>-1.3599999999999999E-2</v>
      </c>
      <c r="FP62" s="450">
        <v>-1.04E-2</v>
      </c>
      <c r="FQ62" s="441">
        <v>-1.9199999999999998E-2</v>
      </c>
      <c r="FR62" s="457">
        <v>-1.9E-2</v>
      </c>
      <c r="FS62" s="452">
        <v>-1.06E-2</v>
      </c>
      <c r="FT62" s="455">
        <v>-8.8999999999999999E-3</v>
      </c>
      <c r="FU62" s="447">
        <v>-8.3000000000000001E-3</v>
      </c>
      <c r="FV62" s="452">
        <v>-7.7000000000000002E-3</v>
      </c>
      <c r="FW62" s="448">
        <v>-5.3E-3</v>
      </c>
      <c r="FX62" s="453">
        <v>-1.2699999999999999E-2</v>
      </c>
      <c r="FY62" s="363">
        <v>-2.35E-2</v>
      </c>
      <c r="FZ62" s="444">
        <v>-4.3200000000000002E-2</v>
      </c>
      <c r="GA62" s="449">
        <v>-1.55E-2</v>
      </c>
      <c r="GB62" s="363">
        <v>-0.04</v>
      </c>
      <c r="GC62" s="455">
        <v>-1.4800000000000001E-2</v>
      </c>
      <c r="GD62" s="460">
        <v>-1.0699999999999999E-2</v>
      </c>
      <c r="GE62" s="454">
        <v>-4.5199999999999997E-2</v>
      </c>
      <c r="GF62" s="441">
        <v>-2.5700000000000001E-2</v>
      </c>
      <c r="GG62" s="404">
        <v>-2.0500000000000001E-2</v>
      </c>
      <c r="GH62" s="443">
        <v>-1.7999999999999999E-2</v>
      </c>
      <c r="GI62" s="445">
        <v>-1.4E-2</v>
      </c>
      <c r="GJ62" s="457">
        <v>-1.2E-2</v>
      </c>
      <c r="GK62" s="443">
        <v>-2.3599999999999999E-2</v>
      </c>
      <c r="GL62" s="462">
        <v>-2.58E-2</v>
      </c>
      <c r="GM62" s="453">
        <v>-9.6699999999999994E-2</v>
      </c>
      <c r="GN62" s="452">
        <v>-1.6799999999999999E-2</v>
      </c>
      <c r="GO62" s="462">
        <v>-1.4200000000000001E-2</v>
      </c>
      <c r="GP62" s="460">
        <v>-1.47E-2</v>
      </c>
      <c r="GQ62" s="363">
        <v>-2.5399999999999999E-2</v>
      </c>
      <c r="GR62" s="444">
        <v>-2.93E-2</v>
      </c>
      <c r="GS62" s="365">
        <v>-1.47E-2</v>
      </c>
      <c r="GT62" s="443">
        <v>-9.9000000000000008E-3</v>
      </c>
      <c r="GU62" s="444">
        <v>-4.82E-2</v>
      </c>
      <c r="HB62" s="17">
        <f>AVERAGE(EK62:HA62)</f>
        <v>-2.3406349206349205E-2</v>
      </c>
      <c r="HC62" s="457">
        <v>-3.0599999999999999E-2</v>
      </c>
      <c r="HD62" s="452">
        <v>-9.2999999999999992E-3</v>
      </c>
      <c r="HE62" s="458">
        <v>-2.3599999999999999E-2</v>
      </c>
      <c r="HF62" s="447">
        <v>-2.41E-2</v>
      </c>
      <c r="HG62" s="363">
        <v>-8.0999999999999996E-3</v>
      </c>
      <c r="HH62" s="455">
        <v>-2.2800000000000001E-2</v>
      </c>
      <c r="HI62" s="457">
        <v>-2.9899999999999999E-2</v>
      </c>
      <c r="HJ62" s="363">
        <v>-8.8000000000000005E-3</v>
      </c>
      <c r="HK62" s="441">
        <v>-1.4200000000000001E-2</v>
      </c>
      <c r="HL62" s="464">
        <v>-1.23E-2</v>
      </c>
      <c r="HM62" s="363">
        <v>-2.12E-2</v>
      </c>
      <c r="HN62" s="444">
        <v>-2.7799999999999998E-2</v>
      </c>
      <c r="HO62" s="457">
        <v>-7.0000000000000001E-3</v>
      </c>
      <c r="HP62" s="463">
        <v>-1.37E-2</v>
      </c>
      <c r="HQ62" s="444">
        <v>-1.54E-2</v>
      </c>
      <c r="HR62" s="447">
        <v>-1.0999999999999999E-2</v>
      </c>
      <c r="HS62" s="363">
        <v>-7.4999999999999997E-3</v>
      </c>
      <c r="HT62" s="442">
        <v>-1.34E-2</v>
      </c>
      <c r="HU62" s="449">
        <v>-9.9000000000000008E-3</v>
      </c>
      <c r="HV62" s="363">
        <v>-7.0000000000000001E-3</v>
      </c>
      <c r="HW62" s="441">
        <v>-1.46E-2</v>
      </c>
      <c r="HX62" s="460">
        <v>-9.9000000000000008E-3</v>
      </c>
      <c r="HY62" s="443">
        <v>-4.7999999999999996E-3</v>
      </c>
      <c r="HZ62" s="458">
        <v>-2.29E-2</v>
      </c>
      <c r="IA62" s="464">
        <v>-1.15E-2</v>
      </c>
      <c r="IB62" s="463">
        <v>-2.7000000000000001E-3</v>
      </c>
      <c r="IC62" s="448">
        <v>-1.72E-2</v>
      </c>
      <c r="ID62" s="457">
        <v>-1.8599999999999998E-2</v>
      </c>
      <c r="IE62" s="443">
        <v>-2.8199999999999999E-2</v>
      </c>
      <c r="IF62" s="458">
        <v>-1.26E-2</v>
      </c>
      <c r="IG62" s="464">
        <v>-1.2800000000000001E-2</v>
      </c>
      <c r="IH62" s="365">
        <v>-1.2699999999999999E-2</v>
      </c>
      <c r="II62" s="441">
        <v>-2.4799999999999999E-2</v>
      </c>
      <c r="IJ62" s="447">
        <v>-2.3599999999999999E-2</v>
      </c>
      <c r="IK62" s="365">
        <v>-1.61E-2</v>
      </c>
      <c r="IL62" s="444">
        <v>-2.2100000000000002E-2</v>
      </c>
      <c r="IM62" s="453">
        <v>-3.04E-2</v>
      </c>
      <c r="IN62" s="463">
        <v>-8.6E-3</v>
      </c>
      <c r="IO62" s="448">
        <v>-9.1000000000000004E-3</v>
      </c>
      <c r="IP62" s="464">
        <v>-9.9000000000000008E-3</v>
      </c>
      <c r="IQ62" s="463">
        <v>-1.7600000000000001E-2</v>
      </c>
      <c r="IR62" s="458">
        <v>-1.9699999999999999E-2</v>
      </c>
      <c r="IS62" s="449">
        <v>-6.1999999999999998E-3</v>
      </c>
      <c r="IT62" s="450">
        <v>-4.1000000000000003E-3</v>
      </c>
      <c r="IU62" s="441">
        <v>-5.4000000000000003E-3</v>
      </c>
      <c r="IV62" s="447">
        <v>-1.2800000000000001E-2</v>
      </c>
      <c r="IW62" s="363">
        <v>-5.1000000000000004E-3</v>
      </c>
      <c r="IX62" s="458">
        <v>-7.7000000000000002E-3</v>
      </c>
      <c r="IY62" s="453">
        <v>-1.2800000000000001E-2</v>
      </c>
      <c r="IZ62" s="365">
        <v>-2.2100000000000002E-2</v>
      </c>
      <c r="JA62" s="468">
        <v>-3.0800000000000001E-2</v>
      </c>
      <c r="JB62" s="447">
        <v>-5.6599999999999998E-2</v>
      </c>
      <c r="JC62" s="463">
        <v>-7.7999999999999996E-3</v>
      </c>
      <c r="JD62" s="462">
        <v>-1.5900000000000001E-2</v>
      </c>
      <c r="JE62" s="449">
        <v>-5.5999999999999999E-3</v>
      </c>
      <c r="JF62" s="454">
        <v>-1.29E-2</v>
      </c>
      <c r="JG62" s="445">
        <v>-1.7299999999999999E-2</v>
      </c>
      <c r="JH62" s="457">
        <v>-1.21E-2</v>
      </c>
      <c r="JI62" s="365">
        <v>-1.0200000000000001E-2</v>
      </c>
      <c r="JJ62" s="445">
        <v>-9.5999999999999992E-3</v>
      </c>
      <c r="JK62" s="457">
        <v>-1.6E-2</v>
      </c>
      <c r="JL62" s="452">
        <v>-3.2000000000000002E-3</v>
      </c>
      <c r="JM62" s="445">
        <v>-7.1999999999999998E-3</v>
      </c>
      <c r="JN62" s="452">
        <v>-1.9099999999999999E-2</v>
      </c>
      <c r="JO62" s="446">
        <v>-1.83E-2</v>
      </c>
      <c r="JP62" s="442">
        <v>-1.5900000000000001E-2</v>
      </c>
      <c r="JT62" s="17">
        <f>AVERAGE(HC62:JS62)</f>
        <v>-1.5192424242424249E-2</v>
      </c>
      <c r="JU62" s="453">
        <v>-2.9499999999999998E-2</v>
      </c>
      <c r="JV62" s="450">
        <v>-1.8100000000000002E-2</v>
      </c>
      <c r="JW62" s="448">
        <v>-1.9699999999999999E-2</v>
      </c>
      <c r="JX62" s="457">
        <v>-1.34E-2</v>
      </c>
      <c r="JY62" s="365">
        <v>-9.1999999999999998E-3</v>
      </c>
      <c r="JZ62" s="448">
        <v>-1.4200000000000001E-2</v>
      </c>
      <c r="KA62" s="447">
        <v>-7.1000000000000004E-3</v>
      </c>
      <c r="KB62" s="363">
        <v>-1.06E-2</v>
      </c>
      <c r="KC62" s="445">
        <v>-3.7499999999999999E-2</v>
      </c>
      <c r="KD62" s="464">
        <v>-2.8799999999999999E-2</v>
      </c>
      <c r="KE62" s="365">
        <v>-1.2699999999999999E-2</v>
      </c>
      <c r="KF62" s="455">
        <v>-1.04E-2</v>
      </c>
      <c r="KG62" s="449">
        <v>-1.34E-2</v>
      </c>
      <c r="KH62" s="363">
        <v>-1.7399999999999999E-2</v>
      </c>
      <c r="KI62" s="448">
        <v>-1.3899999999999999E-2</v>
      </c>
      <c r="KJ62" s="453">
        <v>-1.5599999999999999E-2</v>
      </c>
      <c r="KK62" s="363">
        <v>-2.3699999999999999E-2</v>
      </c>
      <c r="KL62" s="458">
        <v>-1.6899999999999998E-2</v>
      </c>
      <c r="KM62" s="447">
        <v>-1.5100000000000001E-2</v>
      </c>
      <c r="KN62" s="363">
        <v>-1.7399999999999999E-2</v>
      </c>
      <c r="KO62" s="445">
        <v>-1.1299999999999999E-2</v>
      </c>
      <c r="KP62" s="404">
        <v>-5.4999999999999997E-3</v>
      </c>
      <c r="KQ62" s="450">
        <v>-8.9999999999999993E-3</v>
      </c>
      <c r="KR62" s="442">
        <v>-0.02</v>
      </c>
      <c r="KS62" s="447">
        <v>-2.3199999999999998E-2</v>
      </c>
      <c r="KT62" s="452">
        <v>-1.0699999999999999E-2</v>
      </c>
      <c r="KU62" s="444">
        <v>-2.8199999999999999E-2</v>
      </c>
      <c r="KV62" s="457">
        <v>-2.47E-2</v>
      </c>
      <c r="KW62" s="365">
        <v>-6.3E-3</v>
      </c>
      <c r="KX62" s="444">
        <v>-2.3199999999999998E-2</v>
      </c>
      <c r="KY62" s="447">
        <v>-1.0999999999999999E-2</v>
      </c>
      <c r="KZ62" s="453">
        <v>-1.2200000000000001E-2</v>
      </c>
      <c r="LA62" s="444">
        <v>-2.9899999999999999E-2</v>
      </c>
      <c r="LB62" s="447">
        <v>-1.67E-2</v>
      </c>
      <c r="LC62" s="404">
        <v>-1.8700000000000001E-2</v>
      </c>
      <c r="LD62" s="455">
        <v>-2.4799999999999999E-2</v>
      </c>
      <c r="LE62" s="464">
        <v>-1.1599999999999999E-2</v>
      </c>
      <c r="LF62" s="404">
        <v>-1.47E-2</v>
      </c>
      <c r="LG62" s="442">
        <v>-2.41E-2</v>
      </c>
      <c r="LH62" s="460">
        <v>-2.1499999999999998E-2</v>
      </c>
      <c r="LI62" s="447">
        <v>-1.43E-2</v>
      </c>
      <c r="LJ62" s="442">
        <v>-8.6999999999999994E-3</v>
      </c>
      <c r="LK62" s="447">
        <v>-1.9599999999999999E-2</v>
      </c>
      <c r="LL62" s="457">
        <v>-0.01</v>
      </c>
      <c r="LM62" s="442">
        <v>-1.17E-2</v>
      </c>
      <c r="LN62" s="453">
        <v>-5.5999999999999999E-3</v>
      </c>
      <c r="LO62" s="404">
        <v>-2.8000000000000001E-2</v>
      </c>
      <c r="LP62" s="441">
        <v>-1.8200000000000001E-2</v>
      </c>
      <c r="LQ62" s="404">
        <v>-1.7100000000000001E-2</v>
      </c>
      <c r="LR62" s="403">
        <v>-0.01</v>
      </c>
      <c r="LS62" s="441">
        <v>-2.5100000000000001E-2</v>
      </c>
      <c r="LT62" s="447">
        <v>-1.04E-2</v>
      </c>
      <c r="LU62" s="404">
        <v>-7.7000000000000002E-3</v>
      </c>
      <c r="LV62" s="445">
        <v>-1.47E-2</v>
      </c>
      <c r="LW62" s="457">
        <v>-1.89E-2</v>
      </c>
      <c r="LX62" s="404">
        <v>-2.3199999999999998E-2</v>
      </c>
      <c r="LY62" s="448">
        <v>-8.0999999999999996E-3</v>
      </c>
      <c r="LZ62" s="460">
        <v>-8.3999999999999995E-3</v>
      </c>
      <c r="MA62" s="450">
        <v>-1.44E-2</v>
      </c>
      <c r="MB62" s="462">
        <v>-1.14E-2</v>
      </c>
      <c r="MC62" s="453">
        <v>-6.8999999999999999E-3</v>
      </c>
      <c r="MD62" s="463">
        <v>-1.55E-2</v>
      </c>
      <c r="ME62" s="442">
        <v>-8.8999999999999999E-3</v>
      </c>
      <c r="MF62" s="457">
        <v>-1.9300000000000001E-2</v>
      </c>
      <c r="MG62" s="452">
        <v>-1.2200000000000001E-2</v>
      </c>
      <c r="MH62" s="448">
        <v>-7.7999999999999996E-3</v>
      </c>
      <c r="MI62" s="450">
        <v>-3.1E-2</v>
      </c>
      <c r="MJ62" s="363">
        <v>-2.1499999999999998E-2</v>
      </c>
      <c r="MK62" s="445">
        <v>-2.75E-2</v>
      </c>
      <c r="ML62" s="17">
        <f>AVERAGE(JU62:MK62)</f>
        <v>-1.6347826086956528E-2</v>
      </c>
      <c r="MM62" s="457">
        <v>-9.4000000000000004E-3</v>
      </c>
      <c r="MN62" s="363">
        <v>-1.66E-2</v>
      </c>
      <c r="MO62" s="445">
        <v>-2.92E-2</v>
      </c>
      <c r="MP62" s="453">
        <v>-1.04E-2</v>
      </c>
      <c r="MQ62" s="443">
        <v>-1.2999999999999999E-2</v>
      </c>
      <c r="MR62" s="442">
        <v>-1.01E-2</v>
      </c>
      <c r="MS62" s="449">
        <v>-1.0200000000000001E-2</v>
      </c>
      <c r="MT62" s="443">
        <v>-1.3299999999999999E-2</v>
      </c>
      <c r="MU62" s="462">
        <v>-8.3000000000000001E-3</v>
      </c>
      <c r="MV62" s="404">
        <v>-9.9000000000000008E-3</v>
      </c>
      <c r="MW62" s="443">
        <v>-8.0999999999999996E-3</v>
      </c>
      <c r="MX62" s="442">
        <v>-1.7600000000000001E-2</v>
      </c>
      <c r="MY62" s="460">
        <v>-1.6799999999999999E-2</v>
      </c>
      <c r="MZ62" s="452">
        <v>-5.4999999999999997E-3</v>
      </c>
      <c r="NA62" s="445">
        <v>-3.15E-2</v>
      </c>
      <c r="NB62" s="453">
        <v>-1.95E-2</v>
      </c>
      <c r="NC62" s="363">
        <v>-1.8499999999999999E-2</v>
      </c>
      <c r="ND62" s="455">
        <v>-1.3899999999999999E-2</v>
      </c>
      <c r="NE62" s="453">
        <v>-8.8999999999999999E-3</v>
      </c>
      <c r="NF62" s="463">
        <v>-1.61E-2</v>
      </c>
      <c r="NG62" s="441">
        <v>-2.1299999999999999E-2</v>
      </c>
      <c r="NH62" s="447">
        <v>-1.7899999999999999E-2</v>
      </c>
      <c r="NI62" s="365">
        <v>-2.1399999999999999E-2</v>
      </c>
      <c r="NJ62" s="444">
        <v>-1.49E-2</v>
      </c>
      <c r="NK62" s="452">
        <v>-2.29E-2</v>
      </c>
      <c r="NL62" s="463">
        <v>-1.2E-2</v>
      </c>
      <c r="NM62" s="526">
        <v>-1.18E-2</v>
      </c>
      <c r="NN62" s="453">
        <v>-2.5499999999999998E-2</v>
      </c>
      <c r="NO62" s="363">
        <v>-1.3299999999999999E-2</v>
      </c>
      <c r="NP62" s="455">
        <v>-1.8800000000000001E-2</v>
      </c>
      <c r="NQ62" s="460">
        <v>-9.5999999999999992E-3</v>
      </c>
      <c r="NR62" s="452">
        <v>-8.3999999999999995E-3</v>
      </c>
      <c r="NS62" s="444">
        <v>-2.76E-2</v>
      </c>
      <c r="NT62" s="447">
        <v>-2.01E-2</v>
      </c>
      <c r="NU62" s="454">
        <v>-2.5899999999999999E-2</v>
      </c>
      <c r="NV62" s="442">
        <v>-2.2800000000000001E-2</v>
      </c>
      <c r="NW62" s="453">
        <v>-3.2000000000000002E-3</v>
      </c>
      <c r="NX62" s="99">
        <v>-1.47E-2</v>
      </c>
      <c r="NY62" s="445">
        <v>-2.3400000000000001E-2</v>
      </c>
      <c r="NZ62" s="449">
        <v>-3.0099999999999998E-2</v>
      </c>
      <c r="OA62" s="99">
        <v>-2.0299999999999999E-2</v>
      </c>
      <c r="OB62" s="611">
        <v>-1.95E-2</v>
      </c>
      <c r="OC62" s="131">
        <v>-4.4000000000000003E-3</v>
      </c>
      <c r="OD62" s="105">
        <v>-1.72E-2</v>
      </c>
      <c r="OE62" s="610">
        <v>-3.9E-2</v>
      </c>
      <c r="OF62" s="124">
        <v>-2.07E-2</v>
      </c>
      <c r="OG62" s="34">
        <v>-1.0200000000000001E-2</v>
      </c>
      <c r="OH62" s="81">
        <v>-1.6400000000000001E-2</v>
      </c>
      <c r="OI62" s="123">
        <v>-1.24E-2</v>
      </c>
      <c r="OJ62" s="102">
        <v>-3.6299999999999999E-2</v>
      </c>
      <c r="OK62" s="614">
        <v>-2.2700000000000001E-2</v>
      </c>
      <c r="OL62" s="124">
        <v>-2.12E-2</v>
      </c>
      <c r="OM62" s="99">
        <v>-2.6200000000000001E-2</v>
      </c>
      <c r="ON62" s="612">
        <v>-6.4000000000000003E-3</v>
      </c>
      <c r="OO62" s="124">
        <v>-1.7399999999999999E-2</v>
      </c>
      <c r="OP62" s="100">
        <v>-1.11E-2</v>
      </c>
      <c r="OQ62" s="614">
        <v>-3.1399999999999997E-2</v>
      </c>
      <c r="OR62" s="101">
        <v>-6.1999999999999998E-3</v>
      </c>
      <c r="OS62" s="104">
        <v>-9.4999999999999998E-3</v>
      </c>
      <c r="OT62" s="99">
        <v>-1.1900000000000001E-2</v>
      </c>
      <c r="OU62" s="491"/>
      <c r="OV62" s="492"/>
      <c r="OW62" s="493"/>
      <c r="OX62" s="491"/>
      <c r="OY62" s="492"/>
      <c r="OZ62" s="493"/>
      <c r="PA62" s="491"/>
      <c r="PB62" s="492"/>
      <c r="PC62" s="493"/>
      <c r="PD62" s="17">
        <f>AVERAGE(MM62:PC62)</f>
        <v>-1.6879999999999999E-2</v>
      </c>
      <c r="PE62" s="126">
        <v>-3.4099999999999998E-2</v>
      </c>
      <c r="PF62" s="106">
        <v>-2.35E-2</v>
      </c>
      <c r="PG62" s="609">
        <v>-2.53E-2</v>
      </c>
      <c r="PH62" s="131">
        <v>-1.38E-2</v>
      </c>
      <c r="PI62" s="715">
        <v>-8.6E-3</v>
      </c>
      <c r="PJ62" s="694">
        <v>-2.6700000000000002E-2</v>
      </c>
      <c r="PK62" s="106">
        <v>-1.78E-2</v>
      </c>
      <c r="PL62" s="99">
        <v>-1.44E-2</v>
      </c>
      <c r="PM62" s="655">
        <v>-2.07E-2</v>
      </c>
      <c r="PN62" s="123">
        <v>-8.0000000000000002E-3</v>
      </c>
      <c r="PO62" s="105">
        <v>-1.7600000000000001E-2</v>
      </c>
      <c r="PP62" s="611">
        <v>-5.1000000000000004E-3</v>
      </c>
      <c r="PQ62" s="105">
        <v>-7.7999999999999996E-3</v>
      </c>
      <c r="PR62" s="617">
        <v>-7.7000000000000002E-3</v>
      </c>
      <c r="PS62" s="617">
        <v>-1.9699999999999999E-2</v>
      </c>
      <c r="PT62" s="103">
        <v>-5.7000000000000002E-3</v>
      </c>
      <c r="PU62" s="99">
        <v>-1.5599999999999999E-2</v>
      </c>
      <c r="PV62" s="493"/>
      <c r="PW62" s="491"/>
      <c r="PX62" s="492"/>
      <c r="PY62" s="493"/>
      <c r="PZ62" s="491"/>
      <c r="QA62" s="492"/>
      <c r="QB62" s="493"/>
      <c r="QC62" s="491"/>
      <c r="QD62" s="492"/>
      <c r="QE62" s="493"/>
      <c r="QF62" s="491"/>
      <c r="QG62" s="492"/>
      <c r="QH62" s="493"/>
      <c r="QI62" s="491"/>
      <c r="QJ62" s="492"/>
      <c r="QK62" s="493"/>
      <c r="QL62" s="491"/>
      <c r="QM62" s="492"/>
      <c r="QN62" s="493"/>
      <c r="QO62" s="491"/>
      <c r="QP62" s="492"/>
      <c r="QQ62" s="493"/>
      <c r="QR62" s="491"/>
      <c r="QS62" s="492"/>
      <c r="QT62" s="493"/>
      <c r="QU62" s="491"/>
      <c r="QV62" s="492"/>
      <c r="QW62" s="493"/>
      <c r="QX62" s="491"/>
      <c r="QY62" s="492"/>
      <c r="QZ62" s="493"/>
      <c r="RA62" s="491"/>
      <c r="RB62" s="492"/>
      <c r="RC62" s="493"/>
      <c r="RD62" s="491"/>
      <c r="RE62" s="492"/>
      <c r="RF62" s="493"/>
      <c r="RG62" s="491"/>
      <c r="RH62" s="492"/>
      <c r="RI62" s="493"/>
      <c r="RJ62" s="491"/>
      <c r="RK62" s="492"/>
      <c r="RL62" s="493"/>
      <c r="RM62" s="491"/>
      <c r="RN62" s="492"/>
      <c r="RO62" s="493"/>
      <c r="RP62" s="491"/>
      <c r="RQ62" s="492"/>
      <c r="RR62" s="493"/>
      <c r="RS62" s="491"/>
      <c r="RT62" s="492"/>
      <c r="RU62" s="493"/>
    </row>
    <row r="63" spans="1:489" ht="16.5" thickBot="1" x14ac:dyDescent="0.3">
      <c r="C63" s="95" t="s">
        <v>62</v>
      </c>
      <c r="D63" s="132" t="s">
        <v>62</v>
      </c>
      <c r="E63" s="133"/>
      <c r="F63" s="134" t="s">
        <v>62</v>
      </c>
      <c r="G63" s="132"/>
      <c r="H63" s="133"/>
      <c r="I63" s="167">
        <v>5.25</v>
      </c>
      <c r="J63" s="132"/>
      <c r="K63" s="133"/>
      <c r="L63" s="189">
        <v>9.89</v>
      </c>
      <c r="M63" s="132" t="s">
        <v>62</v>
      </c>
      <c r="N63" s="133"/>
      <c r="O63" s="198">
        <v>3.1E-2</v>
      </c>
      <c r="P63" s="132" t="s">
        <v>62</v>
      </c>
      <c r="Q63" s="133"/>
      <c r="R63" s="197">
        <v>2.63E-2</v>
      </c>
      <c r="S63" s="132" t="s">
        <v>62</v>
      </c>
      <c r="T63" s="133" t="s">
        <v>62</v>
      </c>
      <c r="U63" s="215">
        <v>3.4500000000000003E-2</v>
      </c>
      <c r="V63" s="132"/>
      <c r="W63" s="133" t="s">
        <v>62</v>
      </c>
      <c r="X63" s="214">
        <v>3.8899999999999997E-2</v>
      </c>
      <c r="Y63" s="132"/>
      <c r="Z63" s="133"/>
      <c r="AA63" s="215">
        <v>5.1799999999999999E-2</v>
      </c>
      <c r="AB63" s="132"/>
      <c r="AC63" s="133"/>
      <c r="AD63" s="196">
        <v>1.9E-2</v>
      </c>
      <c r="AE63" s="132"/>
      <c r="AF63" s="133" t="s">
        <v>62</v>
      </c>
      <c r="AG63" s="197">
        <v>2.5499999999999998E-2</v>
      </c>
      <c r="AH63" s="132" t="s">
        <v>62</v>
      </c>
      <c r="AI63" s="133" t="s">
        <v>62</v>
      </c>
      <c r="AJ63" s="203">
        <v>2.81E-2</v>
      </c>
      <c r="AK63" s="132"/>
      <c r="AL63" s="133"/>
      <c r="AM63" s="203">
        <v>6.3700000000000007E-2</v>
      </c>
      <c r="AN63" s="132"/>
      <c r="AO63" s="133"/>
      <c r="AP63" s="197">
        <v>2.87E-2</v>
      </c>
      <c r="AQ63" s="132"/>
      <c r="AR63" s="133"/>
      <c r="AS63" s="203">
        <v>1.5599999999999999E-2</v>
      </c>
      <c r="AT63" s="132"/>
      <c r="AU63" s="133"/>
      <c r="AV63" s="203">
        <v>4.3299999999999998E-2</v>
      </c>
      <c r="AW63" s="132"/>
      <c r="AX63" s="133"/>
      <c r="AY63" s="203">
        <v>5.1900000000000002E-2</v>
      </c>
      <c r="AZ63" s="132" t="s">
        <v>62</v>
      </c>
      <c r="BA63" s="133"/>
      <c r="BB63" s="213">
        <v>2.06E-2</v>
      </c>
      <c r="BC63" s="132"/>
      <c r="BD63" s="133"/>
      <c r="BE63" s="214">
        <v>4.1200000000000001E-2</v>
      </c>
      <c r="BF63" s="132"/>
      <c r="BG63" s="133" t="s">
        <v>62</v>
      </c>
      <c r="BH63" s="198">
        <v>2.0500000000000001E-2</v>
      </c>
      <c r="BI63" s="132" t="s">
        <v>62</v>
      </c>
      <c r="BJ63" s="133"/>
      <c r="BK63" s="198">
        <v>1.7000000000000001E-2</v>
      </c>
      <c r="BL63" s="132" t="s">
        <v>62</v>
      </c>
      <c r="BM63" s="133"/>
      <c r="BN63" s="214">
        <v>6.2600000000000003E-2</v>
      </c>
      <c r="BQ63" s="214">
        <v>2.4199999999999999E-2</v>
      </c>
      <c r="BR63" t="s">
        <v>62</v>
      </c>
      <c r="BS63" s="132"/>
      <c r="BT63" s="133"/>
      <c r="BU63" s="197">
        <v>3.0800000000000001E-2</v>
      </c>
      <c r="BV63" s="132"/>
      <c r="BW63" s="133"/>
      <c r="BX63" s="213">
        <v>1.6400000000000001E-2</v>
      </c>
      <c r="BY63" s="132"/>
      <c r="BZ63" s="133"/>
      <c r="CA63" s="215">
        <v>2.1399999999999999E-2</v>
      </c>
      <c r="CB63" s="132"/>
      <c r="CC63" s="133"/>
      <c r="CD63" s="213">
        <v>4.87E-2</v>
      </c>
      <c r="CE63" s="132" t="s">
        <v>62</v>
      </c>
      <c r="CF63" s="133" t="s">
        <v>62</v>
      </c>
      <c r="CG63" s="203">
        <v>2.3400000000000001E-2</v>
      </c>
      <c r="CH63" s="132"/>
      <c r="CI63" s="133" t="s">
        <v>62</v>
      </c>
      <c r="CJ63" s="197">
        <v>2.1899999999999999E-2</v>
      </c>
      <c r="CK63" s="132"/>
      <c r="CL63" s="133"/>
      <c r="CM63" s="213">
        <v>2.6200000000000001E-2</v>
      </c>
      <c r="CN63" s="132" t="s">
        <v>62</v>
      </c>
      <c r="CO63" s="133"/>
      <c r="CP63" s="197">
        <v>2.46E-2</v>
      </c>
      <c r="CQ63" s="132"/>
      <c r="CR63" s="133" t="s">
        <v>62</v>
      </c>
      <c r="CS63" s="215">
        <v>8.09E-2</v>
      </c>
      <c r="CT63" s="132"/>
      <c r="CU63" s="133"/>
      <c r="CV63" s="215">
        <v>3.4200000000000001E-2</v>
      </c>
      <c r="CW63" s="132" t="s">
        <v>62</v>
      </c>
      <c r="CX63" s="133"/>
      <c r="CY63" s="203">
        <v>3.5799999999999998E-2</v>
      </c>
      <c r="CZ63" s="132"/>
      <c r="DA63" s="133"/>
      <c r="DB63" s="203">
        <v>2.1600000000000001E-2</v>
      </c>
      <c r="DC63" s="132" t="s">
        <v>62</v>
      </c>
      <c r="DD63" s="133"/>
      <c r="DE63" s="203">
        <v>5.79E-2</v>
      </c>
      <c r="DF63" s="132"/>
      <c r="DG63" s="133"/>
      <c r="DH63" s="197">
        <v>2.58E-2</v>
      </c>
      <c r="DI63" s="132"/>
      <c r="DJ63" s="133"/>
      <c r="DK63" s="196">
        <v>3.2800000000000003E-2</v>
      </c>
      <c r="DN63" s="318">
        <v>3.2500000000000001E-2</v>
      </c>
      <c r="DO63" s="132"/>
      <c r="DP63" s="133"/>
      <c r="DQ63" s="214">
        <v>3.8600000000000002E-2</v>
      </c>
      <c r="DR63" s="132"/>
      <c r="DS63" s="133"/>
      <c r="DT63" s="203">
        <v>6.9400000000000003E-2</v>
      </c>
      <c r="DU63" s="132"/>
      <c r="DV63" s="133"/>
      <c r="DW63" s="203">
        <v>4.9200000000000001E-2</v>
      </c>
      <c r="DZ63" s="235">
        <v>4.2599999999999999E-2</v>
      </c>
      <c r="EK63" s="132"/>
      <c r="EL63" s="133"/>
      <c r="EM63" s="213">
        <v>2.29E-2</v>
      </c>
      <c r="EN63" s="132" t="s">
        <v>62</v>
      </c>
      <c r="EO63" s="133"/>
      <c r="EP63" s="215">
        <v>3.04E-2</v>
      </c>
      <c r="EQ63" s="132"/>
      <c r="ER63" s="133"/>
      <c r="ES63" s="203">
        <v>1.8700000000000001E-2</v>
      </c>
      <c r="ET63" s="132"/>
      <c r="EU63" s="133"/>
      <c r="EV63" s="196">
        <v>2.7E-2</v>
      </c>
      <c r="EW63" s="132"/>
      <c r="EX63" s="133"/>
      <c r="EY63" s="196">
        <v>3.9399999999999998E-2</v>
      </c>
      <c r="EZ63" s="132"/>
      <c r="FA63" s="133"/>
      <c r="FB63" s="215">
        <v>3.9800000000000002E-2</v>
      </c>
      <c r="FC63" s="405"/>
      <c r="FD63" s="406"/>
      <c r="FE63" s="364">
        <v>6.5699999999999995E-2</v>
      </c>
      <c r="FF63" s="132"/>
      <c r="FG63" s="133" t="s">
        <v>62</v>
      </c>
      <c r="FH63" s="439">
        <v>2.69E-2</v>
      </c>
      <c r="FI63" s="132"/>
      <c r="FJ63" s="133"/>
      <c r="FK63" s="364">
        <v>0.1285</v>
      </c>
      <c r="FL63" s="132"/>
      <c r="FM63" s="133"/>
      <c r="FN63" s="440">
        <v>2.4799999999999999E-2</v>
      </c>
      <c r="FO63" s="132"/>
      <c r="FP63" s="133"/>
      <c r="FQ63" s="364">
        <v>1.4200000000000001E-2</v>
      </c>
      <c r="FR63" s="132"/>
      <c r="FS63" s="133"/>
      <c r="FT63" s="456">
        <v>1.78E-2</v>
      </c>
      <c r="FU63" s="132"/>
      <c r="FV63" s="133"/>
      <c r="FW63" s="366">
        <v>1.2800000000000001E-2</v>
      </c>
      <c r="FX63" s="132" t="s">
        <v>62</v>
      </c>
      <c r="FY63" s="133"/>
      <c r="FZ63" s="366">
        <v>3.2500000000000001E-2</v>
      </c>
      <c r="GA63" s="132"/>
      <c r="GB63" s="133"/>
      <c r="GC63" s="366">
        <v>1.9199999999999998E-2</v>
      </c>
      <c r="GD63" s="132"/>
      <c r="GE63" s="133"/>
      <c r="GF63" s="364">
        <v>6.5100000000000005E-2</v>
      </c>
      <c r="GG63" s="132"/>
      <c r="GH63" s="133"/>
      <c r="GI63" s="439">
        <v>2.8199999999999999E-2</v>
      </c>
      <c r="GJ63" s="132"/>
      <c r="GK63" s="133" t="s">
        <v>62</v>
      </c>
      <c r="GL63" s="456">
        <v>3.3000000000000002E-2</v>
      </c>
      <c r="GM63" s="132"/>
      <c r="GN63" s="133"/>
      <c r="GO63" s="461">
        <v>3.44E-2</v>
      </c>
      <c r="GP63" s="132"/>
      <c r="GQ63" s="133"/>
      <c r="GR63" s="440">
        <v>2.07E-2</v>
      </c>
      <c r="GU63" s="451">
        <v>4.07E-2</v>
      </c>
      <c r="HC63" s="132"/>
      <c r="HD63" s="133"/>
      <c r="HE63" s="364">
        <v>4.8399999999999999E-2</v>
      </c>
      <c r="HF63" s="132"/>
      <c r="HG63" s="133"/>
      <c r="HH63" s="364">
        <v>3.2399999999999998E-2</v>
      </c>
      <c r="HI63" s="132"/>
      <c r="HJ63" s="133"/>
      <c r="HK63" s="456">
        <v>3.56E-2</v>
      </c>
      <c r="HL63" s="132"/>
      <c r="HM63" s="133"/>
      <c r="HN63" s="456">
        <v>1.7399999999999999E-2</v>
      </c>
      <c r="HO63" s="132"/>
      <c r="HP63" s="133"/>
      <c r="HQ63" s="440">
        <v>1.01E-2</v>
      </c>
      <c r="HR63" s="132"/>
      <c r="HS63" s="133"/>
      <c r="HT63" s="451">
        <v>2.24E-2</v>
      </c>
      <c r="HU63" s="132"/>
      <c r="HV63" s="133"/>
      <c r="HW63" s="461">
        <v>2.2200000000000001E-2</v>
      </c>
      <c r="HX63" s="132"/>
      <c r="HY63" s="133"/>
      <c r="HZ63" s="456">
        <v>3.9100000000000003E-2</v>
      </c>
      <c r="IA63" s="132"/>
      <c r="IB63" s="133"/>
      <c r="IC63" s="440">
        <v>2.69E-2</v>
      </c>
      <c r="ID63" s="132"/>
      <c r="IE63" s="133"/>
      <c r="IF63" s="456">
        <v>3.6400000000000002E-2</v>
      </c>
      <c r="IG63" s="132"/>
      <c r="IH63" s="133"/>
      <c r="II63" s="364">
        <v>2.1299999999999999E-2</v>
      </c>
      <c r="IJ63" s="132"/>
      <c r="IK63" s="133"/>
      <c r="IL63" s="451">
        <v>1.66E-2</v>
      </c>
      <c r="IM63" s="132"/>
      <c r="IN63" s="133"/>
      <c r="IO63" s="459">
        <v>2.0299999999999999E-2</v>
      </c>
      <c r="IP63" s="132"/>
      <c r="IQ63" s="133"/>
      <c r="IR63" s="461">
        <v>3.2899999999999999E-2</v>
      </c>
      <c r="IS63" s="132"/>
      <c r="IT63" s="133"/>
      <c r="IU63" s="459">
        <v>7.3000000000000001E-3</v>
      </c>
      <c r="IV63" s="132"/>
      <c r="IW63" s="133"/>
      <c r="IX63" s="451">
        <v>2.75E-2</v>
      </c>
      <c r="IY63" s="132"/>
      <c r="IZ63" s="133" t="s">
        <v>62</v>
      </c>
      <c r="JA63" s="469">
        <v>2.86E-2</v>
      </c>
      <c r="JB63" s="132"/>
      <c r="JC63" s="133"/>
      <c r="JD63" s="440">
        <v>4.0899999999999999E-2</v>
      </c>
      <c r="JE63" s="132"/>
      <c r="JF63" s="133"/>
      <c r="JG63" s="439">
        <v>3.3099999999999997E-2</v>
      </c>
      <c r="JH63" s="132" t="s">
        <v>62</v>
      </c>
      <c r="JI63" s="133"/>
      <c r="JJ63" s="439">
        <v>2.8400000000000002E-2</v>
      </c>
      <c r="JK63" s="132" t="s">
        <v>62</v>
      </c>
      <c r="JL63" s="133"/>
      <c r="JM63" s="459">
        <v>2.3E-2</v>
      </c>
      <c r="JP63" s="364">
        <v>4.5600000000000002E-2</v>
      </c>
      <c r="JU63" s="132" t="s">
        <v>62</v>
      </c>
      <c r="JV63" s="133" t="s">
        <v>62</v>
      </c>
      <c r="JW63" s="364">
        <v>2.6800000000000001E-2</v>
      </c>
      <c r="JX63" s="132" t="s">
        <v>62</v>
      </c>
      <c r="JY63" s="465" t="s">
        <v>62</v>
      </c>
      <c r="JZ63" s="440">
        <v>1.03E-2</v>
      </c>
      <c r="KA63" s="132" t="s">
        <v>62</v>
      </c>
      <c r="KB63" s="465" t="s">
        <v>62</v>
      </c>
      <c r="KC63" s="364">
        <v>5.57E-2</v>
      </c>
      <c r="KD63" s="132" t="s">
        <v>62</v>
      </c>
      <c r="KE63" s="465" t="s">
        <v>62</v>
      </c>
      <c r="KF63" s="461">
        <v>0.03</v>
      </c>
      <c r="KG63" s="132" t="s">
        <v>62</v>
      </c>
      <c r="KH63" s="465" t="s">
        <v>62</v>
      </c>
      <c r="KI63" s="461">
        <v>3.7699999999999997E-2</v>
      </c>
      <c r="KJ63" s="132"/>
      <c r="KK63" s="133" t="s">
        <v>62</v>
      </c>
      <c r="KL63" s="461">
        <v>2.2599999999999999E-2</v>
      </c>
      <c r="KM63" s="132" t="s">
        <v>62</v>
      </c>
      <c r="KN63" s="133" t="s">
        <v>62</v>
      </c>
      <c r="KO63" s="366">
        <v>2.8799999999999999E-2</v>
      </c>
      <c r="KP63" s="132" t="s">
        <v>62</v>
      </c>
      <c r="KQ63" s="465" t="s">
        <v>62</v>
      </c>
      <c r="KR63" s="366">
        <v>2.1499999999999998E-2</v>
      </c>
      <c r="KS63" s="132" t="s">
        <v>62</v>
      </c>
      <c r="KT63" s="465" t="s">
        <v>62</v>
      </c>
      <c r="KU63" s="461">
        <v>5.5E-2</v>
      </c>
      <c r="KV63" s="132" t="s">
        <v>62</v>
      </c>
      <c r="KW63" s="465"/>
      <c r="KX63" s="439">
        <v>1.7399999999999999E-2</v>
      </c>
      <c r="KY63" s="132" t="s">
        <v>62</v>
      </c>
      <c r="KZ63" s="133" t="s">
        <v>62</v>
      </c>
      <c r="LA63" s="451">
        <v>2.01E-2</v>
      </c>
      <c r="LB63" s="132" t="s">
        <v>62</v>
      </c>
      <c r="LC63" s="465" t="s">
        <v>62</v>
      </c>
      <c r="LD63" s="440">
        <v>2.3199999999999998E-2</v>
      </c>
      <c r="LE63" s="132" t="s">
        <v>62</v>
      </c>
      <c r="LF63" s="465" t="s">
        <v>62</v>
      </c>
      <c r="LG63" s="440">
        <v>1.66E-2</v>
      </c>
      <c r="LH63" s="132" t="s">
        <v>62</v>
      </c>
      <c r="LI63" s="465" t="s">
        <v>62</v>
      </c>
      <c r="LJ63" s="456">
        <v>3.3799999999999997E-2</v>
      </c>
      <c r="LK63" s="132" t="s">
        <v>62</v>
      </c>
      <c r="LL63" s="465" t="s">
        <v>62</v>
      </c>
      <c r="LM63" s="451">
        <v>2.81E-2</v>
      </c>
      <c r="LN63" s="132" t="s">
        <v>62</v>
      </c>
      <c r="LO63" s="465" t="s">
        <v>62</v>
      </c>
      <c r="LP63" s="366">
        <v>1.5100000000000001E-2</v>
      </c>
      <c r="LQ63" s="132" t="s">
        <v>62</v>
      </c>
      <c r="LR63" s="465" t="s">
        <v>62</v>
      </c>
      <c r="LS63" s="461">
        <v>3.49E-2</v>
      </c>
      <c r="LT63" s="132" t="s">
        <v>62</v>
      </c>
      <c r="LU63" s="465" t="s">
        <v>62</v>
      </c>
      <c r="LV63" s="439">
        <v>1.6500000000000001E-2</v>
      </c>
      <c r="LW63" s="132" t="s">
        <v>62</v>
      </c>
      <c r="LX63" s="465" t="s">
        <v>62</v>
      </c>
      <c r="LY63" s="440">
        <v>1.09E-2</v>
      </c>
      <c r="LZ63" s="132" t="s">
        <v>62</v>
      </c>
      <c r="MA63" s="465" t="s">
        <v>62</v>
      </c>
      <c r="MB63" s="461">
        <v>1.9300000000000001E-2</v>
      </c>
      <c r="MC63" s="132" t="s">
        <v>62</v>
      </c>
      <c r="MD63" s="465" t="s">
        <v>62</v>
      </c>
      <c r="ME63" s="440">
        <v>1.37E-2</v>
      </c>
      <c r="MF63" s="132" t="s">
        <v>62</v>
      </c>
      <c r="MG63" s="465" t="s">
        <v>62</v>
      </c>
      <c r="MH63" s="451">
        <v>1.0699999999999999E-2</v>
      </c>
      <c r="MI63" s="133" t="s">
        <v>62</v>
      </c>
      <c r="MJ63" s="465" t="s">
        <v>62</v>
      </c>
      <c r="MK63" s="461">
        <v>6.13E-2</v>
      </c>
      <c r="MM63" s="132" t="s">
        <v>62</v>
      </c>
      <c r="MN63" s="465" t="s">
        <v>62</v>
      </c>
      <c r="MO63" s="439">
        <v>3.5799999999999998E-2</v>
      </c>
      <c r="MP63" s="132" t="s">
        <v>62</v>
      </c>
      <c r="MQ63" s="465" t="s">
        <v>62</v>
      </c>
      <c r="MR63" s="451">
        <v>1.55E-2</v>
      </c>
      <c r="MS63" s="132" t="s">
        <v>62</v>
      </c>
      <c r="MT63" s="465" t="s">
        <v>62</v>
      </c>
      <c r="MU63" s="439">
        <v>2.35E-2</v>
      </c>
      <c r="MV63" s="132" t="s">
        <v>62</v>
      </c>
      <c r="MW63" s="465" t="s">
        <v>62</v>
      </c>
      <c r="MX63" s="459">
        <v>2.52E-2</v>
      </c>
      <c r="MY63" s="132" t="s">
        <v>62</v>
      </c>
      <c r="MZ63" s="465" t="s">
        <v>62</v>
      </c>
      <c r="NA63" s="451">
        <v>1.95E-2</v>
      </c>
      <c r="NB63" s="132" t="s">
        <v>62</v>
      </c>
      <c r="NC63" s="465" t="s">
        <v>62</v>
      </c>
      <c r="ND63" s="440">
        <v>2.5499999999999998E-2</v>
      </c>
      <c r="NE63" s="132" t="s">
        <v>62</v>
      </c>
      <c r="NF63" s="465" t="s">
        <v>62</v>
      </c>
      <c r="NG63" s="364">
        <v>2.64E-2</v>
      </c>
      <c r="NH63" s="132" t="s">
        <v>62</v>
      </c>
      <c r="NI63" s="465" t="s">
        <v>62</v>
      </c>
      <c r="NJ63" s="461">
        <v>2.0799999999999999E-2</v>
      </c>
      <c r="NK63" s="133" t="s">
        <v>62</v>
      </c>
      <c r="NL63" s="465" t="s">
        <v>62</v>
      </c>
      <c r="NM63" s="596">
        <v>1.2200000000000001E-2</v>
      </c>
      <c r="NN63" s="132" t="s">
        <v>62</v>
      </c>
      <c r="NO63" s="465" t="s">
        <v>62</v>
      </c>
      <c r="NP63" s="82">
        <v>4.2500000000000003E-2</v>
      </c>
      <c r="NQ63" s="132" t="s">
        <v>62</v>
      </c>
      <c r="NR63" s="133"/>
      <c r="NS63" s="130">
        <v>1.49E-2</v>
      </c>
      <c r="NT63" s="132" t="s">
        <v>62</v>
      </c>
      <c r="NU63" s="133"/>
      <c r="NV63" s="83">
        <v>2.7799999999999998E-2</v>
      </c>
      <c r="NW63" s="132"/>
      <c r="NX63" s="133"/>
      <c r="NY63" s="81">
        <v>2.64E-2</v>
      </c>
      <c r="NZ63" s="132"/>
      <c r="OA63" s="133"/>
      <c r="OB63" s="609">
        <v>4.99E-2</v>
      </c>
      <c r="OC63" s="132"/>
      <c r="OD63" s="133"/>
      <c r="OE63" s="611">
        <v>4.2200000000000001E-2</v>
      </c>
      <c r="OF63" s="695"/>
      <c r="OG63" s="133"/>
      <c r="OH63" s="613">
        <v>2.1499999999999998E-2</v>
      </c>
      <c r="OI63" s="132"/>
      <c r="OJ63" s="133"/>
      <c r="OK63" s="612">
        <v>3.0300000000000001E-2</v>
      </c>
      <c r="OL63" s="132"/>
      <c r="OM63" s="133"/>
      <c r="ON63" s="612">
        <v>4.2999999999999997E-2</v>
      </c>
      <c r="OO63" s="132"/>
      <c r="OP63" s="133"/>
      <c r="OQ63" s="613">
        <v>1.7500000000000002E-2</v>
      </c>
      <c r="OR63" s="133"/>
      <c r="OS63" s="133"/>
      <c r="OT63" s="105">
        <v>1.49E-2</v>
      </c>
      <c r="OU63" s="132"/>
      <c r="OV63" s="133"/>
      <c r="OW63" s="494"/>
      <c r="OX63" s="132"/>
      <c r="OY63" s="133"/>
      <c r="OZ63" s="494"/>
      <c r="PA63" s="132"/>
      <c r="PB63" s="133"/>
      <c r="PC63" s="494"/>
      <c r="PE63" s="132"/>
      <c r="PF63" s="133"/>
      <c r="PG63" s="608">
        <v>4.4999999999999998E-2</v>
      </c>
      <c r="PH63" s="132"/>
      <c r="PI63" s="133"/>
      <c r="PJ63" s="712">
        <v>3.0200000000000001E-2</v>
      </c>
      <c r="PK63" s="133"/>
      <c r="PL63" s="133"/>
      <c r="PM63" s="657">
        <v>3.0800000000000001E-2</v>
      </c>
      <c r="PN63" s="132"/>
      <c r="PO63" s="133"/>
      <c r="PP63" s="700">
        <v>1.2999999999999999E-2</v>
      </c>
      <c r="PQ63" s="133"/>
      <c r="PR63" s="133"/>
      <c r="PS63" s="101">
        <v>3.9600000000000003E-2</v>
      </c>
      <c r="PT63" s="132"/>
      <c r="PU63" s="133"/>
      <c r="PV63" s="494"/>
      <c r="PW63" s="132"/>
      <c r="PX63" s="133"/>
      <c r="PY63" s="494"/>
      <c r="PZ63" s="132"/>
      <c r="QA63" s="133"/>
      <c r="QB63" s="494"/>
      <c r="QC63" s="132"/>
      <c r="QD63" s="133"/>
      <c r="QE63" s="494"/>
      <c r="QF63" s="132"/>
      <c r="QG63" s="133"/>
      <c r="QH63" s="494"/>
      <c r="QI63" s="132"/>
      <c r="QJ63" s="133"/>
      <c r="QK63" s="494"/>
      <c r="QL63" s="132"/>
      <c r="QM63" s="133"/>
      <c r="QN63" s="494"/>
      <c r="QO63" s="132"/>
      <c r="QP63" s="133"/>
      <c r="QQ63" s="494"/>
      <c r="QR63" s="132"/>
      <c r="QS63" s="133"/>
      <c r="QT63" s="494"/>
      <c r="QU63" s="132"/>
      <c r="QV63" s="133"/>
      <c r="QW63" s="494"/>
      <c r="QX63" s="132"/>
      <c r="QY63" s="133"/>
      <c r="QZ63" s="494"/>
      <c r="RA63" s="132"/>
      <c r="RB63" s="133"/>
      <c r="RC63" s="494"/>
      <c r="RD63" s="132"/>
      <c r="RE63" s="133"/>
      <c r="RF63" s="494"/>
      <c r="RG63" s="132"/>
      <c r="RH63" s="133"/>
      <c r="RI63" s="494"/>
      <c r="RJ63" s="132"/>
      <c r="RK63" s="133"/>
      <c r="RL63" s="494"/>
      <c r="RM63" s="132"/>
      <c r="RN63" s="133"/>
      <c r="RO63" s="494"/>
      <c r="RP63" s="132"/>
      <c r="RQ63" s="133"/>
      <c r="RR63" s="494"/>
      <c r="RS63" s="132"/>
      <c r="RT63" s="133"/>
      <c r="RU63" s="494"/>
    </row>
    <row r="64" spans="1:489" ht="16.5" thickBot="1" x14ac:dyDescent="0.3">
      <c r="A64" t="s">
        <v>62</v>
      </c>
      <c r="C64" s="567"/>
      <c r="D64" s="132" t="s">
        <v>62</v>
      </c>
      <c r="E64" s="133" t="s">
        <v>62</v>
      </c>
      <c r="F64" s="135"/>
      <c r="G64" s="132" t="s">
        <v>62</v>
      </c>
      <c r="H64" s="133" t="s">
        <v>62</v>
      </c>
      <c r="I64" s="568">
        <v>-3.73</v>
      </c>
      <c r="J64" s="132" t="s">
        <v>62</v>
      </c>
      <c r="K64" s="133"/>
      <c r="L64" s="569">
        <v>-9.6300000000000008</v>
      </c>
      <c r="M64" s="132"/>
      <c r="N64" s="133" t="s">
        <v>62</v>
      </c>
      <c r="O64" s="570">
        <v>-5.2699999999999997E-2</v>
      </c>
      <c r="P64" s="206"/>
      <c r="Q64" s="133" t="s">
        <v>62</v>
      </c>
      <c r="R64" s="571">
        <v>-2.4400000000000002E-2</v>
      </c>
      <c r="S64" s="132" t="s">
        <v>62</v>
      </c>
      <c r="T64" s="133" t="s">
        <v>62</v>
      </c>
      <c r="U64" s="572">
        <v>-4.6600000000000003E-2</v>
      </c>
      <c r="V64" s="132" t="s">
        <v>62</v>
      </c>
      <c r="W64" s="133"/>
      <c r="X64" s="573">
        <v>-6.2199999999999998E-2</v>
      </c>
      <c r="Y64" s="132" t="s">
        <v>62</v>
      </c>
      <c r="Z64" s="133" t="s">
        <v>62</v>
      </c>
      <c r="AA64" s="574">
        <v>-3.7600000000000001E-2</v>
      </c>
      <c r="AB64" s="132" t="s">
        <v>62</v>
      </c>
      <c r="AC64" s="133" t="s">
        <v>62</v>
      </c>
      <c r="AD64" s="575">
        <v>-2.1499999999999998E-2</v>
      </c>
      <c r="AE64" s="132" t="s">
        <v>62</v>
      </c>
      <c r="AF64" s="133" t="s">
        <v>62</v>
      </c>
      <c r="AG64" s="573">
        <v>-3.8899999999999997E-2</v>
      </c>
      <c r="AH64" s="132" t="s">
        <v>62</v>
      </c>
      <c r="AI64" s="133"/>
      <c r="AJ64" s="576">
        <v>-2.93E-2</v>
      </c>
      <c r="AK64" s="132" t="s">
        <v>62</v>
      </c>
      <c r="AL64" s="133" t="s">
        <v>62</v>
      </c>
      <c r="AM64" s="573">
        <v>-3.32E-2</v>
      </c>
      <c r="AN64" s="132" t="s">
        <v>62</v>
      </c>
      <c r="AO64" s="133"/>
      <c r="AP64" s="571">
        <v>-4.53E-2</v>
      </c>
      <c r="AQ64" s="132" t="s">
        <v>62</v>
      </c>
      <c r="AR64" s="133" t="s">
        <v>62</v>
      </c>
      <c r="AS64" s="577">
        <v>-1.61E-2</v>
      </c>
      <c r="AT64" s="132" t="s">
        <v>62</v>
      </c>
      <c r="AU64" s="133" t="s">
        <v>62</v>
      </c>
      <c r="AV64" s="575">
        <v>-4.19E-2</v>
      </c>
      <c r="AW64" s="132" t="s">
        <v>62</v>
      </c>
      <c r="AX64" s="133" t="s">
        <v>62</v>
      </c>
      <c r="AY64" s="570">
        <v>-3.7600000000000001E-2</v>
      </c>
      <c r="AZ64" s="132"/>
      <c r="BA64" s="133" t="s">
        <v>62</v>
      </c>
      <c r="BB64" s="575">
        <v>-3.4799999999999998E-2</v>
      </c>
      <c r="BC64" s="132"/>
      <c r="BD64" s="133" t="s">
        <v>62</v>
      </c>
      <c r="BE64" s="572">
        <v>-5.6800000000000003E-2</v>
      </c>
      <c r="BF64" s="132" t="s">
        <v>62</v>
      </c>
      <c r="BG64" s="133" t="s">
        <v>62</v>
      </c>
      <c r="BH64" s="577">
        <v>-2.0500000000000001E-2</v>
      </c>
      <c r="BI64" s="132" t="s">
        <v>62</v>
      </c>
      <c r="BJ64" s="133"/>
      <c r="BK64" s="571">
        <v>-4.1500000000000002E-2</v>
      </c>
      <c r="BL64" s="132"/>
      <c r="BM64" s="133" t="s">
        <v>62</v>
      </c>
      <c r="BN64" s="572">
        <v>-4.3200000000000002E-2</v>
      </c>
      <c r="BO64" t="s">
        <v>62</v>
      </c>
      <c r="BQ64" s="574">
        <v>-2.87E-2</v>
      </c>
      <c r="BS64" s="132"/>
      <c r="BT64" s="133" t="s">
        <v>62</v>
      </c>
      <c r="BU64" s="570">
        <v>-3.3500000000000002E-2</v>
      </c>
      <c r="BV64" s="132" t="s">
        <v>62</v>
      </c>
      <c r="BW64" s="133" t="s">
        <v>62</v>
      </c>
      <c r="BX64" s="570">
        <v>-1.6299999999999999E-2</v>
      </c>
      <c r="BY64" s="132" t="s">
        <v>62</v>
      </c>
      <c r="BZ64" s="133" t="s">
        <v>62</v>
      </c>
      <c r="CA64" s="571">
        <v>-3.9699999999999999E-2</v>
      </c>
      <c r="CB64" s="132" t="s">
        <v>62</v>
      </c>
      <c r="CC64" s="133"/>
      <c r="CD64" s="576">
        <v>-9.4200000000000006E-2</v>
      </c>
      <c r="CE64" s="132"/>
      <c r="CF64" s="133"/>
      <c r="CG64" s="577">
        <v>-4.58E-2</v>
      </c>
      <c r="CH64" s="132"/>
      <c r="CI64" s="133"/>
      <c r="CJ64" s="575">
        <v>-1.6400000000000001E-2</v>
      </c>
      <c r="CK64" s="132" t="s">
        <v>62</v>
      </c>
      <c r="CL64" s="133" t="s">
        <v>62</v>
      </c>
      <c r="CM64" s="571">
        <v>-2.1999999999999999E-2</v>
      </c>
      <c r="CN64" s="132"/>
      <c r="CO64" s="133" t="s">
        <v>62</v>
      </c>
      <c r="CP64" s="573">
        <v>-3.5700000000000003E-2</v>
      </c>
      <c r="CQ64" s="132" t="s">
        <v>62</v>
      </c>
      <c r="CR64" s="133"/>
      <c r="CS64" s="574">
        <v>-3.32E-2</v>
      </c>
      <c r="CT64" s="132" t="s">
        <v>62</v>
      </c>
      <c r="CU64" s="133"/>
      <c r="CV64" s="571">
        <v>-4.0899999999999999E-2</v>
      </c>
      <c r="CW64" s="132"/>
      <c r="CX64" s="133" t="s">
        <v>62</v>
      </c>
      <c r="CY64" s="574">
        <v>-2.1399999999999999E-2</v>
      </c>
      <c r="CZ64" s="132" t="s">
        <v>62</v>
      </c>
      <c r="DA64" s="133" t="s">
        <v>62</v>
      </c>
      <c r="DB64" s="575">
        <v>-1.84E-2</v>
      </c>
      <c r="DC64" s="132" t="s">
        <v>62</v>
      </c>
      <c r="DD64" s="133" t="s">
        <v>62</v>
      </c>
      <c r="DE64" s="572">
        <v>-2.8899999999999999E-2</v>
      </c>
      <c r="DF64" s="132" t="s">
        <v>62</v>
      </c>
      <c r="DG64" s="133" t="s">
        <v>62</v>
      </c>
      <c r="DH64" s="576">
        <v>-2.6800000000000001E-2</v>
      </c>
      <c r="DI64" s="132" t="s">
        <v>62</v>
      </c>
      <c r="DJ64" s="133" t="s">
        <v>62</v>
      </c>
      <c r="DK64" s="575">
        <v>-5.8900000000000001E-2</v>
      </c>
      <c r="DL64" t="s">
        <v>62</v>
      </c>
      <c r="DM64" t="s">
        <v>62</v>
      </c>
      <c r="DN64" s="578">
        <v>-2.06E-2</v>
      </c>
      <c r="DO64" s="132" t="s">
        <v>62</v>
      </c>
      <c r="DP64" s="133" t="s">
        <v>62</v>
      </c>
      <c r="DQ64" s="577">
        <v>-4.2999999999999997E-2</v>
      </c>
      <c r="DR64" s="132" t="s">
        <v>62</v>
      </c>
      <c r="DS64" s="133" t="s">
        <v>62</v>
      </c>
      <c r="DT64" s="572">
        <v>-2.4799999999999999E-2</v>
      </c>
      <c r="DU64" s="132" t="s">
        <v>62</v>
      </c>
      <c r="DV64" s="133" t="s">
        <v>62</v>
      </c>
      <c r="DW64" s="576">
        <v>-3.6600000000000001E-2</v>
      </c>
      <c r="DX64" t="s">
        <v>62</v>
      </c>
      <c r="DY64" t="s">
        <v>62</v>
      </c>
      <c r="DZ64" s="575">
        <v>-0.03</v>
      </c>
      <c r="EA64" t="s">
        <v>62</v>
      </c>
      <c r="EK64" s="132" t="s">
        <v>62</v>
      </c>
      <c r="EL64" s="133" t="s">
        <v>62</v>
      </c>
      <c r="EM64" s="577">
        <v>-5.4199999999999998E-2</v>
      </c>
      <c r="EN64" s="132" t="s">
        <v>62</v>
      </c>
      <c r="EO64" s="133" t="s">
        <v>62</v>
      </c>
      <c r="EP64" s="574">
        <v>-1.7299999999999999E-2</v>
      </c>
      <c r="EQ64" s="132" t="s">
        <v>62</v>
      </c>
      <c r="ER64" s="133" t="s">
        <v>62</v>
      </c>
      <c r="ES64" s="573">
        <v>-2.64E-2</v>
      </c>
      <c r="ET64" s="132" t="s">
        <v>62</v>
      </c>
      <c r="EU64" s="133" t="s">
        <v>62</v>
      </c>
      <c r="EV64" s="575">
        <v>-4.2000000000000003E-2</v>
      </c>
      <c r="EW64" s="132" t="s">
        <v>62</v>
      </c>
      <c r="EX64" s="133" t="s">
        <v>62</v>
      </c>
      <c r="EY64" s="574">
        <v>-5.2600000000000001E-2</v>
      </c>
      <c r="EZ64" s="132" t="s">
        <v>62</v>
      </c>
      <c r="FA64" s="133" t="s">
        <v>62</v>
      </c>
      <c r="FB64" s="571">
        <v>-6.0499999999999998E-2</v>
      </c>
      <c r="FC64" s="405" t="s">
        <v>62</v>
      </c>
      <c r="FD64" s="406" t="s">
        <v>62</v>
      </c>
      <c r="FE64" s="579">
        <v>-3.9899999999999998E-2</v>
      </c>
      <c r="FF64" s="132" t="s">
        <v>62</v>
      </c>
      <c r="FG64" s="133" t="s">
        <v>62</v>
      </c>
      <c r="FH64" s="580">
        <v>-5.6899999999999999E-2</v>
      </c>
      <c r="FI64" s="132" t="s">
        <v>62</v>
      </c>
      <c r="FJ64" s="133" t="s">
        <v>62</v>
      </c>
      <c r="FK64" s="581">
        <v>-4.0599999999999997E-2</v>
      </c>
      <c r="FL64" s="132" t="s">
        <v>62</v>
      </c>
      <c r="FM64" s="133" t="s">
        <v>62</v>
      </c>
      <c r="FN64" s="580">
        <v>-3.44E-2</v>
      </c>
      <c r="FO64" s="132" t="s">
        <v>62</v>
      </c>
      <c r="FP64" s="133" t="s">
        <v>62</v>
      </c>
      <c r="FQ64" s="582">
        <v>-2.3199999999999998E-2</v>
      </c>
      <c r="FR64" s="132" t="s">
        <v>62</v>
      </c>
      <c r="FS64" s="133" t="s">
        <v>62</v>
      </c>
      <c r="FT64" s="580">
        <v>-2.58E-2</v>
      </c>
      <c r="FU64" s="132" t="s">
        <v>62</v>
      </c>
      <c r="FV64" s="133" t="s">
        <v>62</v>
      </c>
      <c r="FW64" s="583">
        <v>-2.1299999999999999E-2</v>
      </c>
      <c r="FX64" s="132" t="s">
        <v>62</v>
      </c>
      <c r="FY64" s="133" t="s">
        <v>62</v>
      </c>
      <c r="FZ64" s="580">
        <v>-6.5299999999999997E-2</v>
      </c>
      <c r="GA64" s="132" t="s">
        <v>62</v>
      </c>
      <c r="GB64" s="133" t="s">
        <v>62</v>
      </c>
      <c r="GC64" s="580">
        <v>-3.32E-2</v>
      </c>
      <c r="GD64" s="132" t="s">
        <v>62</v>
      </c>
      <c r="GE64" s="133" t="s">
        <v>62</v>
      </c>
      <c r="GF64" s="584">
        <v>-5.04E-2</v>
      </c>
      <c r="GG64" s="132" t="s">
        <v>62</v>
      </c>
      <c r="GH64" s="133" t="s">
        <v>62</v>
      </c>
      <c r="GI64" s="585">
        <v>-1.89E-2</v>
      </c>
      <c r="GJ64" s="132" t="s">
        <v>62</v>
      </c>
      <c r="GK64" s="133" t="s">
        <v>62</v>
      </c>
      <c r="GL64" s="585">
        <v>-4.1099999999999998E-2</v>
      </c>
      <c r="GM64" s="132" t="s">
        <v>62</v>
      </c>
      <c r="GN64" s="133" t="s">
        <v>62</v>
      </c>
      <c r="GO64" s="581">
        <v>-0.1031</v>
      </c>
      <c r="GP64" s="132" t="s">
        <v>62</v>
      </c>
      <c r="GQ64" s="133" t="s">
        <v>62</v>
      </c>
      <c r="GR64" s="580">
        <v>-6.3399999999999998E-2</v>
      </c>
      <c r="GS64" t="s">
        <v>62</v>
      </c>
      <c r="GT64" t="s">
        <v>62</v>
      </c>
      <c r="GU64" s="585">
        <v>-2.5100000000000001E-2</v>
      </c>
      <c r="GV64" t="s">
        <v>62</v>
      </c>
      <c r="HC64" s="132" t="s">
        <v>62</v>
      </c>
      <c r="HD64" s="133" t="s">
        <v>62</v>
      </c>
      <c r="HE64" s="585">
        <v>-4.1500000000000002E-2</v>
      </c>
      <c r="HF64" s="132" t="s">
        <v>62</v>
      </c>
      <c r="HG64" s="133" t="s">
        <v>62</v>
      </c>
      <c r="HH64" s="581">
        <v>-4.4900000000000002E-2</v>
      </c>
      <c r="HI64" s="132" t="s">
        <v>62</v>
      </c>
      <c r="HJ64" s="133" t="s">
        <v>62</v>
      </c>
      <c r="HK64" s="585">
        <v>-2.3E-2</v>
      </c>
      <c r="HL64" s="132" t="s">
        <v>62</v>
      </c>
      <c r="HM64" s="133" t="s">
        <v>62</v>
      </c>
      <c r="HN64" s="580">
        <v>-3.5400000000000001E-2</v>
      </c>
      <c r="HO64" s="132" t="s">
        <v>62</v>
      </c>
      <c r="HP64" s="133" t="s">
        <v>62</v>
      </c>
      <c r="HQ64" s="581">
        <v>-1.6400000000000001E-2</v>
      </c>
      <c r="HR64" s="132" t="s">
        <v>62</v>
      </c>
      <c r="HS64" s="133" t="s">
        <v>62</v>
      </c>
      <c r="HT64" s="586">
        <v>-1.8700000000000001E-2</v>
      </c>
      <c r="HU64" s="132" t="s">
        <v>62</v>
      </c>
      <c r="HV64" s="133" t="s">
        <v>62</v>
      </c>
      <c r="HW64" s="579">
        <v>-8.9999999999999993E-3</v>
      </c>
      <c r="HX64" s="132" t="s">
        <v>62</v>
      </c>
      <c r="HY64" s="133" t="s">
        <v>62</v>
      </c>
      <c r="HZ64" s="579">
        <v>-3.6299999999999999E-2</v>
      </c>
      <c r="IA64" s="132" t="s">
        <v>62</v>
      </c>
      <c r="IB64" s="133"/>
      <c r="IC64" s="583">
        <v>-2.5100000000000001E-2</v>
      </c>
      <c r="ID64" s="132" t="s">
        <v>62</v>
      </c>
      <c r="IE64" s="133" t="s">
        <v>62</v>
      </c>
      <c r="IF64" s="585">
        <v>-4.5400000000000003E-2</v>
      </c>
      <c r="IG64" s="132" t="s">
        <v>62</v>
      </c>
      <c r="IH64" s="133" t="s">
        <v>62</v>
      </c>
      <c r="II64" s="582">
        <v>-2.53E-2</v>
      </c>
      <c r="IJ64" s="132" t="s">
        <v>62</v>
      </c>
      <c r="IK64" s="133" t="s">
        <v>62</v>
      </c>
      <c r="IL64" s="579">
        <v>-2.1100000000000001E-2</v>
      </c>
      <c r="IM64" s="132" t="s">
        <v>62</v>
      </c>
      <c r="IN64" s="133" t="s">
        <v>62</v>
      </c>
      <c r="IO64" s="581">
        <v>-3.78E-2</v>
      </c>
      <c r="IP64" s="132" t="s">
        <v>62</v>
      </c>
      <c r="IQ64" s="133" t="s">
        <v>62</v>
      </c>
      <c r="IR64" s="581">
        <v>-2.58E-2</v>
      </c>
      <c r="IS64" s="132" t="s">
        <v>62</v>
      </c>
      <c r="IT64" s="133" t="s">
        <v>62</v>
      </c>
      <c r="IU64" s="582">
        <v>-0.01</v>
      </c>
      <c r="IV64" s="132" t="s">
        <v>62</v>
      </c>
      <c r="IW64" s="133" t="s">
        <v>62</v>
      </c>
      <c r="IX64" s="583">
        <v>-1.6299999999999999E-2</v>
      </c>
      <c r="IY64" s="132" t="s">
        <v>62</v>
      </c>
      <c r="IZ64" s="133" t="s">
        <v>62</v>
      </c>
      <c r="JA64" s="587">
        <v>-2.4799999999999999E-2</v>
      </c>
      <c r="JB64" s="132" t="s">
        <v>62</v>
      </c>
      <c r="JC64" s="133" t="s">
        <v>62</v>
      </c>
      <c r="JD64" s="583">
        <v>-6.1400000000000003E-2</v>
      </c>
      <c r="JE64" s="132" t="s">
        <v>62</v>
      </c>
      <c r="JF64" s="133" t="s">
        <v>62</v>
      </c>
      <c r="JG64" s="584">
        <v>-2.1700000000000001E-2</v>
      </c>
      <c r="JH64" s="132" t="s">
        <v>62</v>
      </c>
      <c r="JI64" s="133" t="s">
        <v>62</v>
      </c>
      <c r="JJ64" s="585">
        <v>-1.6E-2</v>
      </c>
      <c r="JK64" s="132" t="s">
        <v>62</v>
      </c>
      <c r="JL64" s="133" t="s">
        <v>62</v>
      </c>
      <c r="JM64" s="585">
        <v>-1.7000000000000001E-2</v>
      </c>
      <c r="JN64" t="s">
        <v>62</v>
      </c>
      <c r="JO64" t="s">
        <v>62</v>
      </c>
      <c r="JP64" s="583">
        <v>-2.4299999999999999E-2</v>
      </c>
      <c r="JQ64" t="s">
        <v>62</v>
      </c>
      <c r="JU64" s="132" t="s">
        <v>62</v>
      </c>
      <c r="JV64" s="133" t="s">
        <v>62</v>
      </c>
      <c r="JW64" s="581">
        <v>-4.9299999999999997E-2</v>
      </c>
      <c r="JX64" s="132" t="s">
        <v>62</v>
      </c>
      <c r="JY64" s="133" t="s">
        <v>62</v>
      </c>
      <c r="JZ64" s="582">
        <v>-6.4000000000000003E-3</v>
      </c>
      <c r="KA64" s="132" t="s">
        <v>62</v>
      </c>
      <c r="KB64" s="133" t="s">
        <v>62</v>
      </c>
      <c r="KC64" s="586">
        <v>-3.15E-2</v>
      </c>
      <c r="KD64" s="132" t="s">
        <v>62</v>
      </c>
      <c r="KE64" s="133" t="s">
        <v>62</v>
      </c>
      <c r="KF64" s="581">
        <v>-2.9600000000000001E-2</v>
      </c>
      <c r="KG64" s="132" t="s">
        <v>62</v>
      </c>
      <c r="KH64" s="133" t="s">
        <v>62</v>
      </c>
      <c r="KI64" s="582">
        <v>-1.5299999999999999E-2</v>
      </c>
      <c r="KJ64" s="132" t="s">
        <v>62</v>
      </c>
      <c r="KK64" s="133" t="s">
        <v>62</v>
      </c>
      <c r="KL64" s="580">
        <v>-2.7699999999999999E-2</v>
      </c>
      <c r="KM64" s="132" t="s">
        <v>62</v>
      </c>
      <c r="KN64" s="133" t="s">
        <v>62</v>
      </c>
      <c r="KO64" s="583">
        <v>-1.3100000000000001E-2</v>
      </c>
      <c r="KP64" s="132" t="s">
        <v>62</v>
      </c>
      <c r="KQ64" s="133" t="s">
        <v>62</v>
      </c>
      <c r="KR64" s="585">
        <v>-2.69E-2</v>
      </c>
      <c r="KS64" s="132" t="s">
        <v>62</v>
      </c>
      <c r="KT64" s="133" t="s">
        <v>62</v>
      </c>
      <c r="KU64" s="583">
        <v>-5.1499999999999997E-2</v>
      </c>
      <c r="KV64" s="132" t="s">
        <v>62</v>
      </c>
      <c r="KW64" s="133" t="s">
        <v>62</v>
      </c>
      <c r="KX64" s="580">
        <v>-2.1100000000000001E-2</v>
      </c>
      <c r="KY64" s="132" t="s">
        <v>62</v>
      </c>
      <c r="KZ64" s="133" t="s">
        <v>62</v>
      </c>
      <c r="LA64" s="580">
        <v>-3.0300000000000001E-2</v>
      </c>
      <c r="LB64" s="132" t="s">
        <v>62</v>
      </c>
      <c r="LC64" s="133" t="s">
        <v>62</v>
      </c>
      <c r="LD64" s="583">
        <v>-0.02</v>
      </c>
      <c r="LE64" s="132" t="s">
        <v>62</v>
      </c>
      <c r="LF64" s="133" t="s">
        <v>62</v>
      </c>
      <c r="LG64" s="580">
        <v>-2.9399999999999999E-2</v>
      </c>
      <c r="LH64" s="132" t="s">
        <v>62</v>
      </c>
      <c r="LI64" s="133" t="s">
        <v>62</v>
      </c>
      <c r="LJ64" s="586">
        <v>-1.47E-2</v>
      </c>
      <c r="LK64" s="132" t="s">
        <v>62</v>
      </c>
      <c r="LL64" s="133" t="s">
        <v>62</v>
      </c>
      <c r="LM64" s="585">
        <v>-1.8599999999999998E-2</v>
      </c>
      <c r="LN64" s="132" t="s">
        <v>62</v>
      </c>
      <c r="LO64" s="133" t="s">
        <v>62</v>
      </c>
      <c r="LP64" s="580">
        <v>-2.1399999999999999E-2</v>
      </c>
      <c r="LQ64" s="132" t="s">
        <v>62</v>
      </c>
      <c r="LR64" s="133" t="s">
        <v>62</v>
      </c>
      <c r="LS64" s="582">
        <v>-4.2500000000000003E-2</v>
      </c>
      <c r="LT64" s="132" t="s">
        <v>62</v>
      </c>
      <c r="LU64" s="133" t="s">
        <v>62</v>
      </c>
      <c r="LV64" s="586">
        <v>-2.29E-2</v>
      </c>
      <c r="LW64" s="132" t="s">
        <v>62</v>
      </c>
      <c r="LX64" s="133" t="s">
        <v>62</v>
      </c>
      <c r="LY64" s="580">
        <v>-1.0500000000000001E-2</v>
      </c>
      <c r="LZ64" s="132" t="s">
        <v>62</v>
      </c>
      <c r="MA64" s="133" t="s">
        <v>62</v>
      </c>
      <c r="MB64" s="582">
        <v>-2.0199999999999999E-2</v>
      </c>
      <c r="MC64" s="132" t="s">
        <v>62</v>
      </c>
      <c r="MD64" s="133" t="s">
        <v>62</v>
      </c>
      <c r="ME64" s="581">
        <v>-2.23E-2</v>
      </c>
      <c r="MF64" s="132" t="s">
        <v>62</v>
      </c>
      <c r="MG64" s="133" t="s">
        <v>62</v>
      </c>
      <c r="MH64" s="580">
        <v>-6.0000000000000001E-3</v>
      </c>
      <c r="MI64" s="133" t="s">
        <v>62</v>
      </c>
      <c r="MJ64" s="133" t="s">
        <v>62</v>
      </c>
      <c r="MK64" s="582">
        <v>-4.1700000000000001E-2</v>
      </c>
      <c r="MM64" s="132" t="s">
        <v>62</v>
      </c>
      <c r="MN64" s="133" t="s">
        <v>62</v>
      </c>
      <c r="MO64" s="586">
        <v>-3.9199999999999999E-2</v>
      </c>
      <c r="MP64" s="132" t="s">
        <v>62</v>
      </c>
      <c r="MQ64" s="133" t="s">
        <v>62</v>
      </c>
      <c r="MR64" s="585">
        <v>-1.7299999999999999E-2</v>
      </c>
      <c r="MS64" s="132" t="s">
        <v>62</v>
      </c>
      <c r="MT64" s="133" t="s">
        <v>62</v>
      </c>
      <c r="MU64" s="583">
        <v>-1.2800000000000001E-2</v>
      </c>
      <c r="MV64" s="132" t="s">
        <v>62</v>
      </c>
      <c r="MW64" s="133" t="s">
        <v>62</v>
      </c>
      <c r="MX64" s="586">
        <v>-1.54E-2</v>
      </c>
      <c r="MY64" s="132" t="s">
        <v>62</v>
      </c>
      <c r="MZ64" s="133" t="s">
        <v>62</v>
      </c>
      <c r="NA64" s="586">
        <v>-2.9100000000000001E-2</v>
      </c>
      <c r="NB64" s="132" t="s">
        <v>62</v>
      </c>
      <c r="NC64" s="133" t="s">
        <v>62</v>
      </c>
      <c r="ND64" s="581">
        <v>-4.2299999999999997E-2</v>
      </c>
      <c r="NE64" s="132" t="s">
        <v>62</v>
      </c>
      <c r="NF64" s="133" t="s">
        <v>62</v>
      </c>
      <c r="NG64" s="581">
        <v>-2.52E-2</v>
      </c>
      <c r="NH64" s="132" t="s">
        <v>62</v>
      </c>
      <c r="NI64" s="133" t="s">
        <v>62</v>
      </c>
      <c r="NJ64" s="583">
        <v>-1.89E-2</v>
      </c>
      <c r="NK64" s="133" t="s">
        <v>62</v>
      </c>
      <c r="NL64" s="133" t="s">
        <v>62</v>
      </c>
      <c r="NM64" s="601">
        <v>-1.37E-2</v>
      </c>
      <c r="NN64" s="598" t="s">
        <v>62</v>
      </c>
      <c r="NO64" s="599" t="s">
        <v>62</v>
      </c>
      <c r="NP64" s="600">
        <v>-4.8800000000000003E-2</v>
      </c>
      <c r="NQ64" s="598"/>
      <c r="NR64" s="599" t="s">
        <v>62</v>
      </c>
      <c r="NS64" s="546">
        <v>-2.87E-2</v>
      </c>
      <c r="NT64" s="598" t="s">
        <v>62</v>
      </c>
      <c r="NU64" s="599" t="s">
        <v>62</v>
      </c>
      <c r="NV64" s="538">
        <v>-2.53E-2</v>
      </c>
      <c r="NW64" s="598" t="s">
        <v>62</v>
      </c>
      <c r="NX64" s="599" t="s">
        <v>62</v>
      </c>
      <c r="NY64" s="534">
        <v>-2.81E-2</v>
      </c>
      <c r="NZ64" s="692" t="s">
        <v>62</v>
      </c>
      <c r="OA64" s="599" t="s">
        <v>62</v>
      </c>
      <c r="OB64" s="639">
        <v>-5.04E-2</v>
      </c>
      <c r="OC64" s="598" t="s">
        <v>62</v>
      </c>
      <c r="OD64" s="599" t="s">
        <v>62</v>
      </c>
      <c r="OE64" s="665">
        <v>-3.0200000000000001E-2</v>
      </c>
      <c r="OF64" s="598" t="s">
        <v>62</v>
      </c>
      <c r="OG64" s="599" t="s">
        <v>62</v>
      </c>
      <c r="OH64" s="694">
        <v>-2.07E-2</v>
      </c>
      <c r="OI64" s="598" t="s">
        <v>62</v>
      </c>
      <c r="OJ64" s="599" t="s">
        <v>62</v>
      </c>
      <c r="OK64" s="700">
        <v>-2.7300000000000001E-2</v>
      </c>
      <c r="OL64" s="598" t="s">
        <v>62</v>
      </c>
      <c r="OM64" s="599" t="s">
        <v>62</v>
      </c>
      <c r="ON64" s="712">
        <v>-5.2200000000000003E-2</v>
      </c>
      <c r="OO64" s="598" t="s">
        <v>62</v>
      </c>
      <c r="OP64" s="599" t="s">
        <v>62</v>
      </c>
      <c r="OQ64" s="694">
        <v>-1.9800000000000002E-2</v>
      </c>
      <c r="OR64" s="133" t="s">
        <v>62</v>
      </c>
      <c r="OS64" s="133" t="s">
        <v>62</v>
      </c>
      <c r="OT64" s="711">
        <v>-1.34E-2</v>
      </c>
      <c r="OU64" s="132" t="s">
        <v>62</v>
      </c>
      <c r="OV64" s="133" t="s">
        <v>62</v>
      </c>
      <c r="OW64" s="588"/>
      <c r="OX64" s="132" t="s">
        <v>62</v>
      </c>
      <c r="OY64" s="133" t="s">
        <v>62</v>
      </c>
      <c r="OZ64" s="588"/>
      <c r="PA64" s="132" t="s">
        <v>62</v>
      </c>
      <c r="PB64" s="133" t="s">
        <v>62</v>
      </c>
      <c r="PC64" s="588"/>
      <c r="PE64" s="598" t="s">
        <v>62</v>
      </c>
      <c r="PF64" s="599" t="s">
        <v>62</v>
      </c>
      <c r="PG64" s="700">
        <v>-4.87E-2</v>
      </c>
      <c r="PH64" s="598" t="s">
        <v>62</v>
      </c>
      <c r="PI64" s="599" t="s">
        <v>62</v>
      </c>
      <c r="PJ64" s="694">
        <v>-3.5799999999999998E-2</v>
      </c>
      <c r="PK64" s="133" t="s">
        <v>62</v>
      </c>
      <c r="PL64" s="133" t="s">
        <v>62</v>
      </c>
      <c r="PM64" s="656">
        <v>-2.3E-2</v>
      </c>
      <c r="PN64" s="598" t="s">
        <v>62</v>
      </c>
      <c r="PO64" s="599" t="s">
        <v>62</v>
      </c>
      <c r="PP64" s="735">
        <v>-2.0299999999999999E-2</v>
      </c>
      <c r="PQ64" s="133" t="s">
        <v>62</v>
      </c>
      <c r="PR64" s="133" t="s">
        <v>62</v>
      </c>
      <c r="PS64" s="105">
        <v>-3.5200000000000002E-2</v>
      </c>
      <c r="PT64" s="132" t="s">
        <v>62</v>
      </c>
      <c r="PU64" s="133" t="s">
        <v>62</v>
      </c>
      <c r="PV64" s="588"/>
      <c r="PW64" s="132" t="s">
        <v>62</v>
      </c>
      <c r="PX64" s="133" t="s">
        <v>62</v>
      </c>
      <c r="PY64" s="588"/>
      <c r="PZ64" s="132" t="s">
        <v>62</v>
      </c>
      <c r="QA64" s="133" t="s">
        <v>62</v>
      </c>
      <c r="QB64" s="588"/>
      <c r="QC64" s="132" t="s">
        <v>62</v>
      </c>
      <c r="QD64" s="133" t="s">
        <v>62</v>
      </c>
      <c r="QE64" s="588"/>
      <c r="QF64" s="132" t="s">
        <v>62</v>
      </c>
      <c r="QG64" s="133" t="s">
        <v>62</v>
      </c>
      <c r="QH64" s="588"/>
      <c r="QI64" s="132" t="s">
        <v>62</v>
      </c>
      <c r="QJ64" s="133" t="s">
        <v>62</v>
      </c>
      <c r="QK64" s="588"/>
      <c r="QL64" s="132" t="s">
        <v>62</v>
      </c>
      <c r="QM64" s="133" t="s">
        <v>62</v>
      </c>
      <c r="QN64" s="588"/>
      <c r="QO64" s="132" t="s">
        <v>62</v>
      </c>
      <c r="QP64" s="133" t="s">
        <v>62</v>
      </c>
      <c r="QQ64" s="588"/>
      <c r="QR64" s="132" t="s">
        <v>62</v>
      </c>
      <c r="QS64" s="133" t="s">
        <v>62</v>
      </c>
      <c r="QT64" s="588"/>
      <c r="QU64" s="132" t="s">
        <v>62</v>
      </c>
      <c r="QV64" s="133" t="s">
        <v>62</v>
      </c>
      <c r="QW64" s="588"/>
      <c r="QX64" s="132" t="s">
        <v>62</v>
      </c>
      <c r="QY64" s="133" t="s">
        <v>62</v>
      </c>
      <c r="QZ64" s="588"/>
      <c r="RA64" s="132" t="s">
        <v>62</v>
      </c>
      <c r="RB64" s="133" t="s">
        <v>62</v>
      </c>
      <c r="RC64" s="588"/>
      <c r="RD64" s="132" t="s">
        <v>62</v>
      </c>
      <c r="RE64" s="133" t="s">
        <v>62</v>
      </c>
      <c r="RF64" s="588"/>
      <c r="RG64" s="132" t="s">
        <v>62</v>
      </c>
      <c r="RH64" s="133" t="s">
        <v>62</v>
      </c>
      <c r="RI64" s="588"/>
      <c r="RJ64" s="132" t="s">
        <v>62</v>
      </c>
      <c r="RK64" s="133" t="s">
        <v>62</v>
      </c>
      <c r="RL64" s="588"/>
      <c r="RM64" s="132" t="s">
        <v>62</v>
      </c>
      <c r="RN64" s="133" t="s">
        <v>62</v>
      </c>
      <c r="RO64" s="588"/>
      <c r="RP64" s="132" t="s">
        <v>62</v>
      </c>
      <c r="RQ64" s="133" t="s">
        <v>62</v>
      </c>
      <c r="RR64" s="588"/>
      <c r="RS64" s="132" t="s">
        <v>62</v>
      </c>
      <c r="RT64" s="133" t="s">
        <v>62</v>
      </c>
      <c r="RU64" s="588"/>
    </row>
    <row r="65" spans="1:489" s="562" customFormat="1" ht="15.75" thickBot="1" x14ac:dyDescent="0.3">
      <c r="A65" s="561"/>
      <c r="NN65" s="602"/>
      <c r="NO65" s="602"/>
      <c r="NP65" s="602"/>
      <c r="NQ65" s="602"/>
      <c r="NR65" s="602"/>
      <c r="NS65" s="602"/>
      <c r="NT65" s="602"/>
      <c r="NU65" s="602"/>
      <c r="NV65" s="602"/>
      <c r="NW65" s="602"/>
      <c r="NX65" s="602"/>
      <c r="NY65" s="602"/>
      <c r="NZ65" s="602"/>
      <c r="OA65" s="602"/>
      <c r="OB65" s="602"/>
      <c r="OC65" s="602"/>
      <c r="OD65" s="602"/>
      <c r="OE65" s="602"/>
      <c r="OF65" s="602"/>
      <c r="OG65" s="602"/>
      <c r="OH65" s="602"/>
      <c r="OI65" s="602"/>
      <c r="OJ65" s="602"/>
      <c r="OK65" s="602"/>
      <c r="OL65" s="602"/>
      <c r="OM65" s="602"/>
      <c r="ON65" s="602"/>
      <c r="OO65" s="602"/>
      <c r="OP65" s="602"/>
      <c r="OQ65" s="602"/>
      <c r="PE65" s="602"/>
      <c r="PF65" s="602"/>
      <c r="PG65" s="602"/>
      <c r="PH65" s="602"/>
      <c r="PI65" s="602"/>
      <c r="PJ65" s="602"/>
      <c r="PN65" s="602"/>
      <c r="PO65" s="602"/>
      <c r="PP65" s="602"/>
    </row>
    <row r="66" spans="1:489" s="76" customFormat="1" ht="15.75" thickBot="1" x14ac:dyDescent="0.3">
      <c r="A66" s="595" t="s">
        <v>167</v>
      </c>
      <c r="B66" s="595" t="s">
        <v>168</v>
      </c>
      <c r="C66" s="595" t="s">
        <v>169</v>
      </c>
      <c r="BS66" s="595" t="s">
        <v>167</v>
      </c>
      <c r="BT66" s="595" t="s">
        <v>168</v>
      </c>
      <c r="BU66" s="595" t="s">
        <v>169</v>
      </c>
      <c r="EK66" s="595" t="s">
        <v>167</v>
      </c>
      <c r="EL66" s="595" t="s">
        <v>168</v>
      </c>
      <c r="EM66" s="595" t="s">
        <v>169</v>
      </c>
      <c r="HC66" s="697" t="s">
        <v>167</v>
      </c>
      <c r="HD66" s="697" t="s">
        <v>168</v>
      </c>
      <c r="HE66" s="697" t="s">
        <v>169</v>
      </c>
      <c r="HF66" s="471"/>
      <c r="HG66" s="471"/>
      <c r="HH66" s="471"/>
      <c r="HI66" s="471"/>
      <c r="HJ66" s="471"/>
      <c r="HK66" s="471"/>
      <c r="HL66" s="471"/>
      <c r="HM66" s="471"/>
      <c r="HN66" s="471"/>
      <c r="HO66" s="471"/>
      <c r="HP66" s="471"/>
      <c r="HQ66" s="471"/>
      <c r="HR66" s="471"/>
      <c r="HS66" s="471"/>
      <c r="HT66" s="471"/>
      <c r="HU66" s="471"/>
      <c r="HV66" s="471"/>
      <c r="HW66" s="471"/>
      <c r="HX66" s="471"/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1"/>
      <c r="IK66" s="471"/>
      <c r="IL66" s="471"/>
      <c r="IM66" s="471"/>
      <c r="IN66" s="471"/>
      <c r="IO66" s="471"/>
      <c r="IP66" s="471"/>
      <c r="IQ66" s="471"/>
      <c r="IR66" s="471"/>
      <c r="IS66" s="471"/>
      <c r="IT66" s="471"/>
      <c r="IU66" s="471"/>
      <c r="IV66" s="471"/>
      <c r="IW66" s="471"/>
      <c r="IX66" s="471"/>
      <c r="IY66" s="471"/>
      <c r="IZ66" s="471"/>
      <c r="JA66" s="471"/>
      <c r="JB66" s="471"/>
      <c r="JC66" s="471"/>
      <c r="JD66" s="471"/>
      <c r="JE66" s="471"/>
      <c r="JF66" s="471"/>
      <c r="JG66" s="471"/>
      <c r="JH66" s="471"/>
      <c r="JI66" s="471"/>
      <c r="JJ66" s="471"/>
      <c r="JK66" s="471"/>
      <c r="JL66" s="471"/>
      <c r="JM66" s="471"/>
      <c r="JN66" s="471"/>
      <c r="JO66" s="471"/>
      <c r="JP66" s="471"/>
      <c r="JU66" s="697" t="s">
        <v>167</v>
      </c>
      <c r="JV66" s="697" t="s">
        <v>168</v>
      </c>
      <c r="JW66" s="697" t="s">
        <v>169</v>
      </c>
      <c r="JX66" s="471"/>
      <c r="JY66" s="471"/>
      <c r="JZ66" s="471"/>
      <c r="KA66" s="471"/>
      <c r="KB66" s="471"/>
      <c r="KC66" s="471"/>
      <c r="KD66" s="471"/>
      <c r="KE66" s="471"/>
      <c r="KF66" s="471"/>
      <c r="KG66" s="471"/>
      <c r="KH66" s="471"/>
      <c r="KI66" s="471"/>
      <c r="KJ66" s="471"/>
      <c r="KK66" s="471"/>
      <c r="KL66" s="471"/>
      <c r="KM66" s="471"/>
      <c r="KN66" s="471"/>
      <c r="KO66" s="471"/>
      <c r="KP66" s="471"/>
      <c r="KQ66" s="471"/>
      <c r="KR66" s="471"/>
      <c r="KS66" s="471"/>
      <c r="KT66" s="471"/>
      <c r="KU66" s="471"/>
      <c r="KV66" s="471"/>
      <c r="KW66" s="471"/>
      <c r="KX66" s="471"/>
      <c r="KY66" s="471"/>
      <c r="KZ66" s="471"/>
      <c r="LA66" s="471"/>
      <c r="LB66" s="471"/>
      <c r="LC66" s="471"/>
      <c r="LD66" s="471"/>
      <c r="LE66" s="471"/>
      <c r="LF66" s="471"/>
      <c r="LG66" s="471"/>
      <c r="LH66" s="471"/>
      <c r="LI66" s="471"/>
      <c r="LJ66" s="471"/>
      <c r="LK66" s="471"/>
      <c r="LL66" s="471"/>
      <c r="LM66" s="471"/>
      <c r="LN66" s="471"/>
      <c r="LO66" s="471"/>
      <c r="LP66" s="471"/>
      <c r="MF66" s="471"/>
      <c r="MG66" s="471"/>
      <c r="MH66" s="471"/>
      <c r="MM66" s="595" t="s">
        <v>167</v>
      </c>
      <c r="MN66" s="595" t="s">
        <v>168</v>
      </c>
      <c r="MO66" s="595" t="s">
        <v>169</v>
      </c>
      <c r="MY66" s="471"/>
      <c r="MZ66" s="471"/>
      <c r="NA66" s="471"/>
      <c r="NN66" s="471"/>
      <c r="NO66" s="471"/>
      <c r="NP66" s="471"/>
      <c r="NQ66" s="471"/>
      <c r="NR66" s="471"/>
      <c r="NS66" s="471"/>
      <c r="NT66" s="471"/>
      <c r="NU66" s="471"/>
      <c r="NV66" s="471"/>
      <c r="NW66" s="471"/>
      <c r="NX66" s="471"/>
      <c r="NY66" s="471"/>
      <c r="NZ66" s="471"/>
      <c r="OA66" s="471"/>
      <c r="OB66" s="471"/>
      <c r="OC66" s="471"/>
      <c r="OD66" s="471"/>
      <c r="OE66" s="471"/>
      <c r="OF66" s="471"/>
      <c r="OG66" s="471"/>
      <c r="OH66" s="471"/>
      <c r="OI66" s="471"/>
      <c r="OJ66" s="471"/>
      <c r="OK66" s="471"/>
      <c r="OL66" s="471"/>
      <c r="OM66" s="471"/>
      <c r="ON66" s="471"/>
      <c r="OO66" s="471"/>
      <c r="OP66" s="471"/>
      <c r="OQ66" s="471"/>
      <c r="PE66" s="471"/>
      <c r="PF66" s="471"/>
      <c r="PG66" s="471"/>
      <c r="PH66" s="471"/>
      <c r="PI66" s="471"/>
      <c r="PJ66" s="471"/>
      <c r="PK66" s="471"/>
      <c r="PL66" s="471"/>
      <c r="PM66" s="471"/>
      <c r="PN66" s="471"/>
      <c r="PO66" s="471"/>
      <c r="PP66" s="471"/>
      <c r="PQ66" s="471"/>
      <c r="PR66" s="471"/>
      <c r="PS66" s="471"/>
    </row>
    <row r="67" spans="1:489" ht="16.5" thickBot="1" x14ac:dyDescent="0.3">
      <c r="A67" s="62"/>
      <c r="B67" s="63">
        <v>43101</v>
      </c>
      <c r="C67" s="65"/>
      <c r="D67" s="241"/>
      <c r="E67" s="63">
        <v>43102</v>
      </c>
      <c r="F67" s="242"/>
      <c r="G67" s="241"/>
      <c r="H67" s="63">
        <v>43103</v>
      </c>
      <c r="I67" s="243"/>
      <c r="J67" s="241"/>
      <c r="K67" s="63">
        <v>43104</v>
      </c>
      <c r="L67" s="244" t="s">
        <v>77</v>
      </c>
      <c r="M67" s="245"/>
      <c r="N67" s="67">
        <v>43107</v>
      </c>
      <c r="O67" s="246"/>
      <c r="P67" s="245"/>
      <c r="Q67" s="67">
        <v>43108</v>
      </c>
      <c r="R67" s="247"/>
      <c r="S67" s="245"/>
      <c r="T67" s="67">
        <v>43109</v>
      </c>
      <c r="U67" s="247"/>
      <c r="V67" s="245"/>
      <c r="W67" s="67">
        <v>43110</v>
      </c>
      <c r="X67" s="247"/>
      <c r="Y67" s="245"/>
      <c r="Z67" s="67">
        <v>43111</v>
      </c>
      <c r="AA67" s="247"/>
      <c r="AB67" s="248"/>
      <c r="AC67" s="70">
        <v>43114</v>
      </c>
      <c r="AD67" s="249"/>
      <c r="AE67" s="248"/>
      <c r="AF67" s="70">
        <v>43115</v>
      </c>
      <c r="AG67" s="249"/>
      <c r="AH67" s="248"/>
      <c r="AI67" s="70">
        <v>43116</v>
      </c>
      <c r="AJ67" s="249"/>
      <c r="AK67" s="248"/>
      <c r="AL67" s="70">
        <v>43117</v>
      </c>
      <c r="AM67" s="249"/>
      <c r="AN67" s="248"/>
      <c r="AO67" s="70">
        <v>43118</v>
      </c>
      <c r="AP67" s="249"/>
      <c r="AQ67" s="268"/>
      <c r="AR67" s="73">
        <v>43121</v>
      </c>
      <c r="AS67" s="269"/>
      <c r="AT67" s="268"/>
      <c r="AU67" s="73">
        <v>43122</v>
      </c>
      <c r="AV67" s="269"/>
      <c r="AW67" s="268"/>
      <c r="AX67" s="73">
        <v>43123</v>
      </c>
      <c r="AY67" s="269"/>
      <c r="AZ67" s="268"/>
      <c r="BA67" s="73">
        <v>43124</v>
      </c>
      <c r="BB67" s="269"/>
      <c r="BC67" s="268"/>
      <c r="BD67" s="73">
        <v>43125</v>
      </c>
      <c r="BE67" s="269"/>
      <c r="BF67" s="241"/>
      <c r="BG67" s="63">
        <v>43128</v>
      </c>
      <c r="BH67" s="243"/>
      <c r="BI67" s="241"/>
      <c r="BJ67" s="63">
        <v>43129</v>
      </c>
      <c r="BK67" s="243"/>
      <c r="BL67" s="241"/>
      <c r="BM67" s="63">
        <v>43130</v>
      </c>
      <c r="BN67" s="243"/>
      <c r="BO67" s="65"/>
      <c r="BP67" s="63">
        <v>43131</v>
      </c>
      <c r="BQ67" s="64"/>
      <c r="BR67" s="286" t="s">
        <v>62</v>
      </c>
      <c r="BS67" s="241"/>
      <c r="BT67" s="63">
        <v>43132</v>
      </c>
      <c r="BU67" s="244" t="s">
        <v>77</v>
      </c>
      <c r="BV67" s="245"/>
      <c r="BW67" s="67">
        <v>43135</v>
      </c>
      <c r="BX67" s="290"/>
      <c r="BY67" s="245"/>
      <c r="BZ67" s="67">
        <v>43136</v>
      </c>
      <c r="CA67" s="247"/>
      <c r="CB67" s="245"/>
      <c r="CC67" s="67">
        <v>43137</v>
      </c>
      <c r="CD67" s="295"/>
      <c r="CE67" s="245"/>
      <c r="CF67" s="67">
        <v>43138</v>
      </c>
      <c r="CG67" s="246"/>
      <c r="CH67" s="245"/>
      <c r="CI67" s="67">
        <v>43139</v>
      </c>
      <c r="CJ67" s="247"/>
      <c r="CK67" s="248"/>
      <c r="CL67" s="70">
        <v>43142</v>
      </c>
      <c r="CM67" s="249"/>
      <c r="CN67" s="248"/>
      <c r="CO67" s="70">
        <v>43143</v>
      </c>
      <c r="CP67" s="249"/>
      <c r="CQ67" s="248"/>
      <c r="CR67" s="70">
        <v>43144</v>
      </c>
      <c r="CS67" s="249"/>
      <c r="CT67" s="248"/>
      <c r="CU67" s="70">
        <v>43145</v>
      </c>
      <c r="CV67" s="249"/>
      <c r="CW67" s="248"/>
      <c r="CX67" s="70">
        <v>43146</v>
      </c>
      <c r="CY67" s="249"/>
      <c r="CZ67" s="268"/>
      <c r="DA67" s="73">
        <v>43149</v>
      </c>
      <c r="DB67" s="269"/>
      <c r="DC67" s="268"/>
      <c r="DD67" s="73">
        <v>43150</v>
      </c>
      <c r="DE67" s="269"/>
      <c r="DF67" s="268"/>
      <c r="DG67" s="73">
        <v>43151</v>
      </c>
      <c r="DH67" s="269"/>
      <c r="DI67" s="268"/>
      <c r="DJ67" s="73">
        <v>43152</v>
      </c>
      <c r="DK67" s="269"/>
      <c r="DL67" s="297"/>
      <c r="DM67" s="73">
        <v>43153</v>
      </c>
      <c r="DN67" s="297"/>
      <c r="DO67" s="241"/>
      <c r="DP67" s="63">
        <v>43156</v>
      </c>
      <c r="DQ67" s="243"/>
      <c r="DR67" s="241"/>
      <c r="DS67" s="63">
        <v>43157</v>
      </c>
      <c r="DT67" s="243"/>
      <c r="DU67" s="241"/>
      <c r="DV67" s="63">
        <v>43158</v>
      </c>
      <c r="DW67" s="243"/>
      <c r="DX67" s="65"/>
      <c r="DY67" s="63">
        <v>43159</v>
      </c>
      <c r="DZ67" s="64"/>
      <c r="EA67" s="66"/>
      <c r="EB67" s="67"/>
      <c r="EC67" s="68"/>
      <c r="ED67" s="66"/>
      <c r="EE67" s="67"/>
      <c r="EF67" s="68"/>
      <c r="EG67" s="66"/>
      <c r="EH67" s="67"/>
      <c r="EI67" s="68"/>
      <c r="EJ67" s="265"/>
      <c r="EK67" s="241"/>
      <c r="EL67" s="63">
        <v>43525</v>
      </c>
      <c r="EM67" s="348"/>
      <c r="EN67" s="245"/>
      <c r="EO67" s="67">
        <v>43528</v>
      </c>
      <c r="EP67" s="290"/>
      <c r="EQ67" s="245"/>
      <c r="ER67" s="67">
        <v>43529</v>
      </c>
      <c r="ES67" s="247"/>
      <c r="ET67" s="245"/>
      <c r="EU67" s="67">
        <v>43530</v>
      </c>
      <c r="EV67" s="295"/>
      <c r="EW67" s="245"/>
      <c r="EX67" s="67">
        <v>43531</v>
      </c>
      <c r="EY67" s="246"/>
      <c r="EZ67" s="245"/>
      <c r="FA67" s="67">
        <v>43532</v>
      </c>
      <c r="FB67" s="349" t="s">
        <v>100</v>
      </c>
      <c r="FC67" s="437"/>
      <c r="FD67" s="350">
        <v>43535</v>
      </c>
      <c r="FE67" s="438"/>
      <c r="FF67" s="248"/>
      <c r="FG67" s="70">
        <v>43536</v>
      </c>
      <c r="FH67" s="249"/>
      <c r="FI67" s="248"/>
      <c r="FJ67" s="70">
        <v>43537</v>
      </c>
      <c r="FK67" s="249"/>
      <c r="FL67" s="248"/>
      <c r="FM67" s="70">
        <v>43538</v>
      </c>
      <c r="FN67" s="249"/>
      <c r="FO67" s="248"/>
      <c r="FP67" s="70">
        <v>43539</v>
      </c>
      <c r="FQ67" s="249"/>
      <c r="FR67" s="268"/>
      <c r="FS67" s="73">
        <v>43542</v>
      </c>
      <c r="FT67" s="269"/>
      <c r="FU67" s="268"/>
      <c r="FV67" s="73">
        <v>43543</v>
      </c>
      <c r="FW67" s="269"/>
      <c r="FX67" s="268"/>
      <c r="FY67" s="73">
        <v>43544</v>
      </c>
      <c r="FZ67" s="269"/>
      <c r="GA67" s="268"/>
      <c r="GB67" s="73">
        <v>43545</v>
      </c>
      <c r="GC67" s="269"/>
      <c r="GD67" s="268"/>
      <c r="GE67" s="73">
        <v>43546</v>
      </c>
      <c r="GF67" s="269"/>
      <c r="GG67" s="241"/>
      <c r="GH67" s="63">
        <v>43549</v>
      </c>
      <c r="GI67" s="243"/>
      <c r="GJ67" s="241"/>
      <c r="GK67" s="63">
        <v>43550</v>
      </c>
      <c r="GL67" s="243"/>
      <c r="GM67" s="241"/>
      <c r="GN67" s="63">
        <v>43551</v>
      </c>
      <c r="GO67" s="243"/>
      <c r="GP67" s="241"/>
      <c r="GQ67" s="63">
        <v>43552</v>
      </c>
      <c r="GR67" s="243"/>
      <c r="GS67" s="65"/>
      <c r="GT67" s="63">
        <v>43553</v>
      </c>
      <c r="GU67" s="64"/>
      <c r="GV67" s="66"/>
      <c r="GW67" s="67"/>
      <c r="GX67" s="68"/>
      <c r="GY67" s="66"/>
      <c r="GZ67" s="67"/>
      <c r="HA67" s="68"/>
      <c r="HB67" s="265"/>
      <c r="HC67" s="484"/>
      <c r="HD67" s="485">
        <v>43556</v>
      </c>
      <c r="HE67" s="514"/>
      <c r="HF67" s="484"/>
      <c r="HG67" s="485">
        <v>43557</v>
      </c>
      <c r="HH67" s="518"/>
      <c r="HI67" s="484"/>
      <c r="HJ67" s="485">
        <v>43558</v>
      </c>
      <c r="HK67" s="486"/>
      <c r="HL67" s="484"/>
      <c r="HM67" s="485">
        <v>43559</v>
      </c>
      <c r="HN67" s="514"/>
      <c r="HO67" s="484"/>
      <c r="HP67" s="485">
        <v>43560</v>
      </c>
      <c r="HQ67" s="522" t="s">
        <v>77</v>
      </c>
      <c r="HR67" s="603"/>
      <c r="HS67" s="507">
        <v>43563</v>
      </c>
      <c r="HT67" s="508"/>
      <c r="HU67" s="506"/>
      <c r="HV67" s="507">
        <v>43564</v>
      </c>
      <c r="HW67" s="508"/>
      <c r="HX67" s="506"/>
      <c r="HY67" s="507">
        <v>43565</v>
      </c>
      <c r="HZ67" s="508"/>
      <c r="IA67" s="506"/>
      <c r="IB67" s="507">
        <v>43566</v>
      </c>
      <c r="IC67" s="508"/>
      <c r="ID67" s="506"/>
      <c r="IE67" s="507">
        <v>43567</v>
      </c>
      <c r="IF67" s="508"/>
      <c r="IG67" s="652"/>
      <c r="IH67" s="511">
        <v>43570</v>
      </c>
      <c r="II67" s="512"/>
      <c r="IJ67" s="510"/>
      <c r="IK67" s="511">
        <v>43571</v>
      </c>
      <c r="IL67" s="512"/>
      <c r="IM67" s="510"/>
      <c r="IN67" s="511">
        <v>43572</v>
      </c>
      <c r="IO67" s="512"/>
      <c r="IP67" s="510"/>
      <c r="IQ67" s="511">
        <v>43573</v>
      </c>
      <c r="IR67" s="512"/>
      <c r="IS67" s="510"/>
      <c r="IT67" s="511">
        <v>43574</v>
      </c>
      <c r="IU67" s="512"/>
      <c r="IV67" s="472"/>
      <c r="IW67" s="473">
        <v>43577</v>
      </c>
      <c r="IX67" s="474"/>
      <c r="IY67" s="472"/>
      <c r="IZ67" s="473">
        <v>43578</v>
      </c>
      <c r="JA67" s="474"/>
      <c r="JB67" s="472"/>
      <c r="JC67" s="473">
        <v>43579</v>
      </c>
      <c r="JD67" s="474"/>
      <c r="JE67" s="472"/>
      <c r="JF67" s="473">
        <v>43580</v>
      </c>
      <c r="JG67" s="474"/>
      <c r="JH67" s="472"/>
      <c r="JI67" s="473">
        <v>43581</v>
      </c>
      <c r="JJ67" s="474"/>
      <c r="JK67" s="484"/>
      <c r="JL67" s="485">
        <v>43584</v>
      </c>
      <c r="JM67" s="486"/>
      <c r="JN67" s="484"/>
      <c r="JO67" s="485">
        <v>43585</v>
      </c>
      <c r="JP67" s="486"/>
      <c r="JQ67" s="483"/>
      <c r="JR67" s="67"/>
      <c r="JS67" s="68"/>
      <c r="JT67" s="265"/>
      <c r="JU67" s="472"/>
      <c r="JV67" s="473">
        <v>43586</v>
      </c>
      <c r="JW67" s="474"/>
      <c r="JX67" s="472"/>
      <c r="JY67" s="473">
        <v>43587</v>
      </c>
      <c r="JZ67" s="500"/>
      <c r="KA67" s="472"/>
      <c r="KB67" s="473">
        <v>43588</v>
      </c>
      <c r="KC67" s="502" t="s">
        <v>77</v>
      </c>
      <c r="KD67" s="484"/>
      <c r="KE67" s="485">
        <v>43591</v>
      </c>
      <c r="KF67" s="503"/>
      <c r="KG67" s="484"/>
      <c r="KH67" s="485">
        <v>43592</v>
      </c>
      <c r="KI67" s="486"/>
      <c r="KJ67" s="484"/>
      <c r="KK67" s="485">
        <v>43593</v>
      </c>
      <c r="KL67" s="486"/>
      <c r="KM67" s="484"/>
      <c r="KN67" s="485">
        <v>43594</v>
      </c>
      <c r="KO67" s="486"/>
      <c r="KP67" s="484"/>
      <c r="KQ67" s="485">
        <v>43595</v>
      </c>
      <c r="KR67" s="486"/>
      <c r="KS67" s="603"/>
      <c r="KT67" s="507">
        <v>43598</v>
      </c>
      <c r="KU67" s="508"/>
      <c r="KV67" s="506"/>
      <c r="KW67" s="507">
        <v>43599</v>
      </c>
      <c r="KX67" s="508"/>
      <c r="KY67" s="506"/>
      <c r="KZ67" s="507">
        <v>43600</v>
      </c>
      <c r="LA67" s="603"/>
      <c r="LB67" s="506"/>
      <c r="LC67" s="507">
        <v>43601</v>
      </c>
      <c r="LD67" s="508"/>
      <c r="LE67" s="506"/>
      <c r="LF67" s="507">
        <v>43602</v>
      </c>
      <c r="LG67" s="508"/>
      <c r="LH67" s="652"/>
      <c r="LI67" s="511">
        <v>43605</v>
      </c>
      <c r="LJ67" s="512"/>
      <c r="LK67" s="510"/>
      <c r="LL67" s="511">
        <v>43606</v>
      </c>
      <c r="LM67" s="512"/>
      <c r="LN67" s="510"/>
      <c r="LO67" s="511">
        <v>43607</v>
      </c>
      <c r="LP67" s="512"/>
      <c r="LQ67" s="297"/>
      <c r="LR67" s="73">
        <v>43608</v>
      </c>
      <c r="LS67" s="269"/>
      <c r="LT67" s="268"/>
      <c r="LU67" s="73">
        <v>43609</v>
      </c>
      <c r="LV67" s="269"/>
      <c r="LW67" s="241"/>
      <c r="LX67" s="63">
        <v>43612</v>
      </c>
      <c r="LY67" s="243"/>
      <c r="LZ67" s="241"/>
      <c r="MA67" s="63">
        <v>43613</v>
      </c>
      <c r="MB67" s="243"/>
      <c r="MC67" s="241"/>
      <c r="MD67" s="63">
        <v>43614</v>
      </c>
      <c r="ME67" s="65"/>
      <c r="MF67" s="472"/>
      <c r="MG67" s="473">
        <v>43615</v>
      </c>
      <c r="MH67" s="474"/>
      <c r="MI67" s="65"/>
      <c r="MJ67" s="63">
        <v>43616</v>
      </c>
      <c r="MK67" s="497"/>
      <c r="MM67" s="484"/>
      <c r="MN67" s="485">
        <v>43619</v>
      </c>
      <c r="MO67" s="514"/>
      <c r="MP67" s="484"/>
      <c r="MQ67" s="485">
        <v>43620</v>
      </c>
      <c r="MR67" s="518"/>
      <c r="MS67" s="484"/>
      <c r="MT67" s="485">
        <v>43621</v>
      </c>
      <c r="MU67" s="486"/>
      <c r="MV67" s="484"/>
      <c r="MW67" s="485">
        <v>43622</v>
      </c>
      <c r="MX67" s="615"/>
      <c r="MY67" s="484"/>
      <c r="MZ67" s="485">
        <v>43623</v>
      </c>
      <c r="NA67" s="522" t="s">
        <v>77</v>
      </c>
      <c r="NB67" s="603"/>
      <c r="NC67" s="507">
        <v>43626</v>
      </c>
      <c r="ND67" s="508"/>
      <c r="NE67" s="506"/>
      <c r="NF67" s="507">
        <v>43627</v>
      </c>
      <c r="NG67" s="508"/>
      <c r="NH67" s="506"/>
      <c r="NI67" s="507">
        <v>43628</v>
      </c>
      <c r="NJ67" s="508"/>
      <c r="NK67" s="506"/>
      <c r="NL67" s="507">
        <v>43629</v>
      </c>
      <c r="NM67" s="603"/>
      <c r="NN67" s="506"/>
      <c r="NO67" s="507">
        <v>43630</v>
      </c>
      <c r="NP67" s="508"/>
      <c r="NQ67" s="510"/>
      <c r="NR67" s="511">
        <v>43633</v>
      </c>
      <c r="NS67" s="512"/>
      <c r="NT67" s="510"/>
      <c r="NU67" s="511">
        <v>43634</v>
      </c>
      <c r="NV67" s="512"/>
      <c r="NW67" s="510"/>
      <c r="NX67" s="511">
        <v>43635</v>
      </c>
      <c r="NY67" s="652"/>
      <c r="NZ67" s="667"/>
      <c r="OA67" s="668">
        <v>43636</v>
      </c>
      <c r="OB67" s="669"/>
      <c r="OC67" s="652"/>
      <c r="OD67" s="511">
        <v>43637</v>
      </c>
      <c r="OE67" s="512"/>
      <c r="OF67" s="472"/>
      <c r="OG67" s="473">
        <v>43640</v>
      </c>
      <c r="OH67" s="474"/>
      <c r="OI67" s="472"/>
      <c r="OJ67" s="473">
        <v>43641</v>
      </c>
      <c r="OK67" s="474"/>
      <c r="OL67" s="472"/>
      <c r="OM67" s="473">
        <v>43642</v>
      </c>
      <c r="ON67" s="474"/>
      <c r="OO67" s="472"/>
      <c r="OP67" s="473">
        <v>43643</v>
      </c>
      <c r="OQ67" s="474"/>
      <c r="OR67" s="65"/>
      <c r="OS67" s="63">
        <v>43644</v>
      </c>
      <c r="OT67" s="243"/>
      <c r="OU67" s="245"/>
      <c r="OV67" s="67"/>
      <c r="OW67" s="247"/>
      <c r="OX67" s="483"/>
      <c r="OY67" s="67"/>
      <c r="OZ67" s="68"/>
      <c r="PA67" s="66"/>
      <c r="PB67" s="67"/>
      <c r="PC67" s="68"/>
      <c r="PD67" s="265"/>
      <c r="PE67" s="484"/>
      <c r="PF67" s="485">
        <v>43647</v>
      </c>
      <c r="PG67" s="514"/>
      <c r="PH67" s="484"/>
      <c r="PI67" s="485">
        <v>43648</v>
      </c>
      <c r="PJ67" s="518"/>
      <c r="PK67" s="484"/>
      <c r="PL67" s="485">
        <v>43649</v>
      </c>
      <c r="PM67" s="486"/>
      <c r="PN67" s="484"/>
      <c r="PO67" s="485">
        <v>43650</v>
      </c>
      <c r="PP67" s="514"/>
      <c r="PQ67" s="484"/>
      <c r="PR67" s="485">
        <v>43651</v>
      </c>
      <c r="PS67" s="522" t="s">
        <v>77</v>
      </c>
      <c r="PT67" s="271"/>
      <c r="PU67" s="70">
        <v>43654</v>
      </c>
      <c r="PV67" s="249"/>
      <c r="PW67" s="248"/>
      <c r="PX67" s="70">
        <v>43655</v>
      </c>
      <c r="PY67" s="249"/>
      <c r="PZ67" s="248"/>
      <c r="QA67" s="70">
        <v>43656</v>
      </c>
      <c r="QB67" s="249"/>
      <c r="QC67" s="248"/>
      <c r="QD67" s="70">
        <v>43657</v>
      </c>
      <c r="QE67" s="249"/>
      <c r="QF67" s="248"/>
      <c r="QG67" s="70">
        <v>43658</v>
      </c>
      <c r="QH67" s="249"/>
      <c r="QI67" s="268"/>
      <c r="QJ67" s="73">
        <v>43661</v>
      </c>
      <c r="QK67" s="269"/>
      <c r="QL67" s="268"/>
      <c r="QM67" s="73">
        <v>43662</v>
      </c>
      <c r="QN67" s="269"/>
      <c r="QO67" s="268"/>
      <c r="QP67" s="73">
        <v>43663</v>
      </c>
      <c r="QQ67" s="269"/>
      <c r="QR67" s="268"/>
      <c r="QS67" s="73">
        <v>43664</v>
      </c>
      <c r="QT67" s="269"/>
      <c r="QU67" s="268"/>
      <c r="QV67" s="73">
        <v>43665</v>
      </c>
      <c r="QW67" s="269"/>
      <c r="QX67" s="241"/>
      <c r="QY67" s="63">
        <v>43668</v>
      </c>
      <c r="QZ67" s="243"/>
      <c r="RA67" s="241"/>
      <c r="RB67" s="63">
        <v>43669</v>
      </c>
      <c r="RC67" s="65"/>
      <c r="RD67" s="241"/>
      <c r="RE67" s="63">
        <v>43670</v>
      </c>
      <c r="RF67" s="243"/>
      <c r="RG67" s="241"/>
      <c r="RH67" s="63">
        <v>43671</v>
      </c>
      <c r="RI67" s="243"/>
      <c r="RJ67" s="241"/>
      <c r="RK67" s="63">
        <v>43672</v>
      </c>
      <c r="RL67" s="243"/>
      <c r="RM67" s="245"/>
      <c r="RN67" s="67">
        <v>43675</v>
      </c>
      <c r="RO67" s="247"/>
      <c r="RP67" s="483"/>
      <c r="RQ67" s="67">
        <v>43676</v>
      </c>
      <c r="RR67" s="68"/>
      <c r="RS67" s="66"/>
      <c r="RT67" s="67">
        <v>43677</v>
      </c>
      <c r="RU67" s="68"/>
    </row>
    <row r="68" spans="1:489" ht="15.75" thickBot="1" x14ac:dyDescent="0.3">
      <c r="O68" t="s">
        <v>62</v>
      </c>
      <c r="HC68" s="129">
        <v>2.52E-2</v>
      </c>
      <c r="HD68" s="128">
        <f>SUM( -HC52,HD52)</f>
        <v>1.5100000000000002E-2</v>
      </c>
      <c r="HE68" s="624">
        <v>3.7699999999999997E-2</v>
      </c>
      <c r="HF68" s="127">
        <f>SUM( -HE56,HF56)</f>
        <v>1.6599999999999997E-2</v>
      </c>
      <c r="HG68" s="129">
        <f>SUM( -HF54,HG54)</f>
        <v>1.0899999999999993E-2</v>
      </c>
      <c r="HH68" s="623">
        <f>SUM( -HG52,HH52)</f>
        <v>5.7300000000000018E-2</v>
      </c>
      <c r="HI68" s="129">
        <v>3.6499999999999998E-2</v>
      </c>
      <c r="HJ68" s="16">
        <v>1.32E-2</v>
      </c>
      <c r="HK68" s="79">
        <v>1.11E-2</v>
      </c>
      <c r="HL68" s="128">
        <f>SUM( -HK52,HL52)</f>
        <v>1.3600000000000001E-2</v>
      </c>
      <c r="HM68" s="123">
        <v>1.47E-2</v>
      </c>
      <c r="HN68" s="622">
        <f>SUM( -HM53,HN53)</f>
        <v>1.440000000000001E-2</v>
      </c>
      <c r="HO68" s="128">
        <f>SUM( -HN52,HO52)</f>
        <v>1.0599999999999998E-2</v>
      </c>
      <c r="HP68" s="127">
        <f>SUM( -HO56,HP56)</f>
        <v>9.5999999999999992E-3</v>
      </c>
      <c r="HQ68" s="80">
        <v>9.7000000000000003E-3</v>
      </c>
      <c r="HR68" s="99">
        <f>SUM( -HQ59,HR59)</f>
        <v>1.26E-2</v>
      </c>
      <c r="HS68" s="125">
        <f>SUM( -HR57,HS57)</f>
        <v>1.0299999999999997E-2</v>
      </c>
      <c r="HT68" s="624">
        <f>SUM( -HS54,HT54)</f>
        <v>2.3900000000000005E-2</v>
      </c>
      <c r="HU68" s="129">
        <f>SUM( -HT53,HU53)</f>
        <v>1.0799999999999976E-2</v>
      </c>
      <c r="HV68" s="125">
        <f>SUM( -HU57,HV57)</f>
        <v>9.6000000000000044E-3</v>
      </c>
      <c r="HW68" s="626">
        <f>SUM( -HV59,HW59)</f>
        <v>2.0999999999999991E-2</v>
      </c>
      <c r="HX68" s="129">
        <f>SUM( -HW53,HX53)</f>
        <v>1.9200000000000023E-2</v>
      </c>
      <c r="HY68" s="128">
        <f>SUM( -HX52,HY52)</f>
        <v>9.5000000000000084E-3</v>
      </c>
      <c r="HZ68" s="622">
        <f>SUM( -HY53,HZ53)</f>
        <v>1.9800000000000012E-2</v>
      </c>
      <c r="IA68" s="125">
        <f>SUM( -HZ57,IA57)</f>
        <v>9.3000000000000027E-3</v>
      </c>
      <c r="IB68" s="127">
        <f>SUM( -IA56,IB56)</f>
        <v>6.0000000000000019E-3</v>
      </c>
      <c r="IC68" s="621">
        <f>SUM( -IB56,IC56)</f>
        <v>1.6500000000000001E-2</v>
      </c>
      <c r="ID68" s="125">
        <v>2.0500000000000001E-2</v>
      </c>
      <c r="IE68" s="129">
        <f>SUM( -ID53,IE53)</f>
        <v>3.0899999999999983E-2</v>
      </c>
      <c r="IF68" s="620">
        <f>SUM( -IE55,IF55)</f>
        <v>1.5800000000000002E-2</v>
      </c>
      <c r="IG68" s="103">
        <f>SUM( -IF56,IG56)</f>
        <v>7.7999999999999996E-3</v>
      </c>
      <c r="IH68" s="123">
        <f>SUM( -IG54,IH54)</f>
        <v>1.2300000000000005E-2</v>
      </c>
      <c r="II68" s="620">
        <f>SUM( -IH55,II55)</f>
        <v>8.4000000000000047E-3</v>
      </c>
      <c r="IJ68" s="124">
        <f>SUM( -II59,IJ59)</f>
        <v>1.4100000000000001E-2</v>
      </c>
      <c r="IK68" s="129">
        <f>SUM( -IJ53,IK53)</f>
        <v>1.1599999999999999E-2</v>
      </c>
      <c r="IL68" s="622">
        <f>SUM( -IK53,IL53)</f>
        <v>2.1699999999999997E-2</v>
      </c>
      <c r="IM68" s="129">
        <f>SUM( -IL53,IM53)</f>
        <v>1.8300000000000011E-2</v>
      </c>
      <c r="IN68" s="127">
        <f>SUM( -IM57,IN57)</f>
        <v>3.6000000000000008E-3</v>
      </c>
      <c r="IO68" s="621">
        <f>SUM( -IN57,IO57)</f>
        <v>8.0999999999999996E-3</v>
      </c>
      <c r="IP68" s="124">
        <f>SUM( -IO58,IP58)</f>
        <v>5.3999999999999604E-3</v>
      </c>
      <c r="IQ68" s="124">
        <f>SUM( -IP58,IQ58)</f>
        <v>1.9900000000000029E-2</v>
      </c>
      <c r="IR68" s="621">
        <f>SUM( -IQ55,IR55)</f>
        <v>1.4199999999999999E-2</v>
      </c>
      <c r="IS68" s="125">
        <f>SUM( -IR56,IS56)</f>
        <v>6.6999999999999994E-3</v>
      </c>
      <c r="IT68" s="128">
        <f>SUM( -IS52,IT52)</f>
        <v>3.6999999999999811E-3</v>
      </c>
      <c r="IU68" s="626">
        <f>SUM( -IT58,IU58)</f>
        <v>4.400000000000015E-3</v>
      </c>
      <c r="IV68" s="123">
        <f>SUM( -IU54,IV54)</f>
        <v>1.5299999999999994E-2</v>
      </c>
      <c r="IW68" s="125">
        <f>SUM( -IV56,IW56)</f>
        <v>4.8999999999999998E-3</v>
      </c>
      <c r="IX68" s="624">
        <f>SUM( -IW54,IX54)</f>
        <v>7.6999999999999985E-3</v>
      </c>
      <c r="IY68" s="124">
        <f>SUM( -IX58,IY58)</f>
        <v>1.1399999999999966E-2</v>
      </c>
      <c r="IZ68" s="128">
        <f>SUM( -IY52,IZ52)</f>
        <v>1.6400000000000026E-2</v>
      </c>
      <c r="JA68" s="626">
        <f>SUM( -IZ58,JA58)</f>
        <v>1.6300000000000009E-2</v>
      </c>
      <c r="JB68" s="124">
        <f>SUM( -JA58,JB58)</f>
        <v>2.3099999999999982E-2</v>
      </c>
      <c r="JC68" s="126">
        <f>SUM( -JB59,JC59)</f>
        <v>1.2900000000000023E-2</v>
      </c>
      <c r="JD68" s="621">
        <f>SUM( -JC55,JD55)</f>
        <v>2.3099999999999996E-2</v>
      </c>
      <c r="JE68" s="124">
        <f>SUM( -JD58,JE58)</f>
        <v>1.1399999999999993E-2</v>
      </c>
      <c r="JF68" s="124">
        <f>SUM( -JE58,JF58)</f>
        <v>1.4300000000000007E-2</v>
      </c>
      <c r="JG68" s="620">
        <f>SUM( -JF57,JG57)</f>
        <v>2.9499999999999998E-2</v>
      </c>
      <c r="JH68" s="131">
        <v>1.83E-2</v>
      </c>
      <c r="JI68" s="129">
        <f>SUM( -JH53,JI53)</f>
        <v>1.0399999999999993E-2</v>
      </c>
      <c r="JJ68" s="625">
        <f>SUM( -JI59,JJ59)</f>
        <v>8.1999999999999851E-3</v>
      </c>
      <c r="JK68" s="129">
        <f>SUM( -JJ53,JK53)</f>
        <v>1.4699999999999991E-2</v>
      </c>
      <c r="JL68" s="127">
        <f>SUM( -JK55,JL55)</f>
        <v>6.3E-3</v>
      </c>
      <c r="JM68" s="619">
        <v>1.4999999999999999E-2</v>
      </c>
      <c r="JN68" s="124">
        <f>SUM( -JM58,JN58)</f>
        <v>2.0100000000000007E-2</v>
      </c>
      <c r="JO68" s="128">
        <f>SUM( -JN52,JO52)</f>
        <v>2.5700000000000001E-2</v>
      </c>
      <c r="JP68" s="624">
        <f>SUM( -JO54,JP54)</f>
        <v>2.5899999999999992E-2</v>
      </c>
      <c r="JT68" t="s">
        <v>62</v>
      </c>
      <c r="JU68" s="128">
        <v>1.03E-2</v>
      </c>
      <c r="JV68" s="86">
        <f>SUM( -JU59,JV59)</f>
        <v>1.8600000000000005E-2</v>
      </c>
      <c r="JW68" s="82">
        <f>SUM( -JV55,JW55)</f>
        <v>1.9599999999999999E-2</v>
      </c>
      <c r="JX68" s="129">
        <f>SUM( -JW53,JX53)</f>
        <v>5.400000000000002E-3</v>
      </c>
      <c r="JY68" s="47">
        <f>SUM( -JX58,JY58)</f>
        <v>3.7999999999999978E-3</v>
      </c>
      <c r="JZ68" s="80">
        <f>SUM( -JY59,JZ59)</f>
        <v>1.2000000000000011E-2</v>
      </c>
      <c r="KA68" s="123">
        <f>SUM( -JZ54,KA54)</f>
        <v>5.5999999999999939E-3</v>
      </c>
      <c r="KB68" s="30">
        <f>SUM( -KA53,KB53)</f>
        <v>7.5999999999999956E-3</v>
      </c>
      <c r="KC68" s="81">
        <f>SUM( -KB52,KC52)</f>
        <v>6.5099999999999991E-2</v>
      </c>
      <c r="KD68" s="124">
        <f>SUM( -KC58,KD58)</f>
        <v>4.0500000000000008E-2</v>
      </c>
      <c r="KE68" s="123">
        <v>1.6400000000000001E-2</v>
      </c>
      <c r="KF68" s="624">
        <f>SUM( -KE54,KF54)</f>
        <v>1.3200000000000003E-2</v>
      </c>
      <c r="KG68" s="129">
        <f>SUM( -KF53,KG53)</f>
        <v>3.1900000000000012E-2</v>
      </c>
      <c r="KH68" s="124">
        <f>SUM( -KG58,KH58)</f>
        <v>1.8800000000000011E-2</v>
      </c>
      <c r="KI68" s="626">
        <f>SUM( -KH58,KI58)</f>
        <v>2.7600000000000013E-2</v>
      </c>
      <c r="KJ68" s="125">
        <f>SUM( -KI56,KJ56)</f>
        <v>1.0200000000000001E-2</v>
      </c>
      <c r="KK68" s="126">
        <f>SUM( -KJ59,KK59)</f>
        <v>1.9400000000000028E-2</v>
      </c>
      <c r="KL68" s="621">
        <f>SUM( -KK55,KL55)</f>
        <v>9.8999999999999991E-3</v>
      </c>
      <c r="KM68" s="124">
        <f>SUM( -KL58,KM58)</f>
        <v>1.5900000000000011E-2</v>
      </c>
      <c r="KN68" s="123">
        <v>1.23E-2</v>
      </c>
      <c r="KO68" s="625">
        <f>SUM( -KN59,KO59)</f>
        <v>1.6600000000000004E-2</v>
      </c>
      <c r="KP68" s="129">
        <f>SUM( -KO53,KP53)</f>
        <v>4.6999999999999958E-3</v>
      </c>
      <c r="KQ68" s="126">
        <f>SUM( -KP59,KQ59)</f>
        <v>6.3999999999999613E-3</v>
      </c>
      <c r="KR68" s="624">
        <v>2.4299999999999999E-2</v>
      </c>
      <c r="KS68" s="99">
        <f>SUM( -KR58,KS58)</f>
        <v>1.6099999999999975E-2</v>
      </c>
      <c r="KT68" s="126">
        <f>SUM( -KS59,KT59)</f>
        <v>1.6299999999999981E-2</v>
      </c>
      <c r="KU68" s="626">
        <f>SUM( -KT57,KU57)</f>
        <v>3.1800000000000009E-2</v>
      </c>
      <c r="KV68" s="131">
        <f>SUM( -KU58,KV58)</f>
        <v>1.6500000000000001E-2</v>
      </c>
      <c r="KW68" s="128">
        <f>SUM( -KV52,KW52)</f>
        <v>6.5000000000000058E-3</v>
      </c>
      <c r="KX68" s="626">
        <f>SUM( -KW57,KX57)</f>
        <v>1.1200000000000002E-2</v>
      </c>
      <c r="KY68" s="128">
        <f>SUM( -KX52,KY52)</f>
        <v>7.3000000000000287E-3</v>
      </c>
      <c r="KZ68" s="124">
        <f>SUM( -KY57,KZ57)</f>
        <v>2.8400000000000009E-2</v>
      </c>
      <c r="LA68" s="642">
        <v>1.9699999999999999E-2</v>
      </c>
      <c r="LB68" s="124">
        <f>SUM( -LA57,LB57)</f>
        <v>9.099999999999997E-3</v>
      </c>
      <c r="LC68" s="131">
        <f>SUM( -LB58,LC58)</f>
        <v>2.1599999999999994E-2</v>
      </c>
      <c r="LD68" s="621">
        <v>2.0299999999999999E-2</v>
      </c>
      <c r="LE68" s="124">
        <f>SUM( -LD57,LE57)</f>
        <v>1.6500000000000001E-2</v>
      </c>
      <c r="LF68" s="127">
        <f>SUM( -LE53,LF53)</f>
        <v>1.1299999999999991E-2</v>
      </c>
      <c r="LG68" s="624">
        <f>SUM( -LF54,LG54)</f>
        <v>2.0400000000000001E-2</v>
      </c>
      <c r="LH68" s="104">
        <v>5.6000000000000001E-2</v>
      </c>
      <c r="LI68" s="124">
        <f>SUM( -LH57,LI57)</f>
        <v>1.6500000000000001E-2</v>
      </c>
      <c r="LJ68" s="624">
        <f>SUM( -LI53,LJ53)</f>
        <v>1.2300000000000005E-2</v>
      </c>
      <c r="LK68" s="123">
        <f>SUM( -LJ53,LK53)</f>
        <v>1.6100000000000003E-2</v>
      </c>
      <c r="LL68" s="123">
        <f>SUM( -LK53,LL53)</f>
        <v>9.7000000000000003E-3</v>
      </c>
      <c r="LM68" s="622">
        <f>SUM( -LL56,LM56)</f>
        <v>9.5999999999999992E-3</v>
      </c>
      <c r="LN68" s="124">
        <f>SUM( -LM57,LN57)</f>
        <v>4.7000000000000097E-3</v>
      </c>
      <c r="LO68" s="126">
        <f>SUM( -LN59,LO59)</f>
        <v>2.3100000000000009E-2</v>
      </c>
      <c r="LP68" s="626">
        <f>SUM( -LO57,LP57)</f>
        <v>1.1599999999999999E-2</v>
      </c>
      <c r="LQ68" s="102">
        <f>SUM( -LP59,LQ59)</f>
        <v>1.0800000000000004E-2</v>
      </c>
      <c r="LR68" s="128">
        <f>SUM( -LQ52,LR52)</f>
        <v>1.1099999999999999E-2</v>
      </c>
      <c r="LS68" s="126">
        <f>SUM( -LR59,LS59)</f>
        <v>1.6699999999999993E-2</v>
      </c>
      <c r="LT68" s="128">
        <f>SUM( -LS52,LT52)</f>
        <v>1.1199999999999988E-2</v>
      </c>
      <c r="LU68" s="131">
        <f>SUM( -LT58,LU58)</f>
        <v>1.4800000000000008E-2</v>
      </c>
      <c r="LV68" s="129">
        <f>SUM( -LU56,LV56)</f>
        <v>1.1600000000000001E-2</v>
      </c>
      <c r="LW68" s="128">
        <v>1.84E-2</v>
      </c>
      <c r="LX68" s="47">
        <v>1.26E-2</v>
      </c>
      <c r="LY68" s="80">
        <f>SUM( -LX59,LY59)</f>
        <v>1.0900000000000021E-2</v>
      </c>
      <c r="LZ68" s="83">
        <f>SUM( -LY58,LZ58)</f>
        <v>1.2200000000000003E-2</v>
      </c>
      <c r="MA68" s="79">
        <f>SUM( -LZ57,MA57)</f>
        <v>1.0700000000000001E-2</v>
      </c>
      <c r="MB68" s="82">
        <v>1.8700000000000001E-2</v>
      </c>
      <c r="MC68" s="80">
        <f>SUM( -MB59,MC59)</f>
        <v>9.099999999999997E-3</v>
      </c>
      <c r="MD68" s="80">
        <f>SUM( -MC59,MD59)</f>
        <v>8.7000000000000133E-3</v>
      </c>
      <c r="ME68" s="300">
        <v>1.66E-2</v>
      </c>
      <c r="MF68" s="619">
        <f>SUM( -ME55,MF55)</f>
        <v>1.1899999999999994E-2</v>
      </c>
      <c r="MG68" s="82">
        <f>SUM( -MF54,MG54)</f>
        <v>1.0499999999999995E-2</v>
      </c>
      <c r="MH68" s="84">
        <v>1.3299999999999999E-2</v>
      </c>
      <c r="MI68" s="607">
        <f>SUM( -MH57,MI57)</f>
        <v>4.2999999999999997E-2</v>
      </c>
      <c r="MJ68" s="79">
        <f>SUM( -MI57,MJ57)</f>
        <v>1.38E-2</v>
      </c>
      <c r="MK68" s="83">
        <f>SUM( -MJ58,MK58)</f>
        <v>1.7199999999999993E-2</v>
      </c>
      <c r="ML68" t="s">
        <v>62</v>
      </c>
      <c r="MM68" s="126">
        <v>6.8999999999999999E-3</v>
      </c>
      <c r="MN68" s="34">
        <v>2.4899999999999999E-2</v>
      </c>
      <c r="MO68" s="130">
        <v>2.06E-2</v>
      </c>
      <c r="MP68" s="125">
        <v>1.2E-2</v>
      </c>
      <c r="MQ68" s="40">
        <v>6.4999999999999997E-3</v>
      </c>
      <c r="MR68" s="84">
        <v>1.0999999999999999E-2</v>
      </c>
      <c r="MS68" s="131">
        <v>2.9700000000000001E-2</v>
      </c>
      <c r="MT68" s="22">
        <v>6.8999999999999999E-3</v>
      </c>
      <c r="MU68" s="82">
        <v>1.67E-2</v>
      </c>
      <c r="MV68" s="124">
        <v>1.52E-2</v>
      </c>
      <c r="MW68" s="22">
        <v>1.49E-2</v>
      </c>
      <c r="MX68" s="314">
        <v>2.5600000000000001E-2</v>
      </c>
      <c r="MY68" s="128">
        <v>1.5100000000000001E-2</v>
      </c>
      <c r="MZ68" s="34">
        <v>2.7000000000000001E-3</v>
      </c>
      <c r="NA68" s="84">
        <v>1.6199999999999999E-2</v>
      </c>
      <c r="NB68" s="100">
        <v>2.4299999999999999E-2</v>
      </c>
      <c r="NC68" s="7">
        <v>8.6999999999999994E-3</v>
      </c>
      <c r="ND68" s="81">
        <v>1.01E-2</v>
      </c>
      <c r="NE68" s="125">
        <v>9.9000000000000008E-3</v>
      </c>
      <c r="NF68" s="22">
        <v>2.1000000000000001E-2</v>
      </c>
      <c r="NG68" s="79">
        <v>1.38E-2</v>
      </c>
      <c r="NH68" s="124">
        <v>1.17E-2</v>
      </c>
      <c r="NI68" s="22">
        <v>1.06E-2</v>
      </c>
      <c r="NJ68" s="82">
        <v>1.7299999999999999E-2</v>
      </c>
      <c r="NK68" s="123">
        <v>1.2500000000000001E-2</v>
      </c>
      <c r="NL68" s="86">
        <v>2.29E-2</v>
      </c>
      <c r="NM68" s="316">
        <v>1.0200000000000001E-2</v>
      </c>
      <c r="NN68" s="124">
        <v>1.0800000000000001E-2</v>
      </c>
      <c r="NO68" s="47">
        <v>1.06E-2</v>
      </c>
      <c r="NP68" s="82">
        <v>3.1800000000000002E-2</v>
      </c>
      <c r="NQ68" s="131">
        <v>1.7999999999999999E-2</v>
      </c>
      <c r="NR68" s="103">
        <v>1.21E-2</v>
      </c>
      <c r="NS68" s="607">
        <v>2.0899999999999998E-2</v>
      </c>
      <c r="NT68" s="124">
        <v>1.35E-2</v>
      </c>
      <c r="NU68" s="105">
        <v>2.1899999999999999E-2</v>
      </c>
      <c r="NV68" s="613">
        <v>2.58E-2</v>
      </c>
      <c r="NW68" s="124">
        <v>1.14E-2</v>
      </c>
      <c r="NX68" s="106">
        <v>1.55E-2</v>
      </c>
      <c r="NY68" s="661">
        <v>3.1800000000000002E-2</v>
      </c>
      <c r="NZ68" s="670">
        <v>1.6199999999999999E-2</v>
      </c>
      <c r="OA68" s="40">
        <v>1.77E-2</v>
      </c>
      <c r="OB68" s="671">
        <v>3.0200000000000001E-2</v>
      </c>
      <c r="OC68" s="104">
        <v>3.0999999999999999E-3</v>
      </c>
      <c r="OD68" s="103">
        <v>2.7199999999999998E-2</v>
      </c>
      <c r="OE68" s="614">
        <v>2.8799999999999999E-2</v>
      </c>
      <c r="OF68" s="129">
        <v>2.1899999999999999E-2</v>
      </c>
      <c r="OG68" s="86">
        <v>1.6199999999999999E-2</v>
      </c>
      <c r="OH68" s="80">
        <v>1.6899999999999998E-2</v>
      </c>
      <c r="OI68" s="131">
        <v>1.66E-2</v>
      </c>
      <c r="OJ68" s="104">
        <v>1.7600000000000001E-2</v>
      </c>
      <c r="OK68" s="609">
        <v>1.4800000000000001E-2</v>
      </c>
      <c r="OL68" s="131">
        <v>2.52E-2</v>
      </c>
      <c r="OM68" s="105">
        <v>2.4199999999999999E-2</v>
      </c>
      <c r="ON68" s="610">
        <v>1.49E-2</v>
      </c>
      <c r="OO68" s="129">
        <v>1.47E-2</v>
      </c>
      <c r="OP68" s="106">
        <v>8.9999999999999993E-3</v>
      </c>
      <c r="OQ68" s="610">
        <v>1.46E-2</v>
      </c>
      <c r="OR68" s="102">
        <v>7.4000000000000003E-3</v>
      </c>
      <c r="OS68" s="106">
        <v>1.01E-2</v>
      </c>
      <c r="OT68" s="104">
        <v>1.54E-2</v>
      </c>
      <c r="PE68" s="127">
        <v>2.3099999999999999E-2</v>
      </c>
      <c r="PF68" s="102">
        <v>1.0699999999999999E-2</v>
      </c>
      <c r="PG68" s="608">
        <v>2.5399999999999999E-2</v>
      </c>
      <c r="PH68" s="129">
        <v>1.7299999999999999E-2</v>
      </c>
      <c r="PI68" s="104">
        <v>9.2999999999999992E-3</v>
      </c>
      <c r="PJ68" s="607">
        <v>2.5000000000000001E-2</v>
      </c>
      <c r="PK68" s="124">
        <v>1.8499999999999999E-2</v>
      </c>
      <c r="PL68" s="104">
        <v>2.18E-2</v>
      </c>
      <c r="PM68" s="610">
        <v>1.9699999999999999E-2</v>
      </c>
      <c r="PN68" s="125">
        <v>6.4000000000000003E-3</v>
      </c>
      <c r="PO68" s="102">
        <v>8.8000000000000005E-3</v>
      </c>
      <c r="PP68" s="610">
        <v>1.04E-2</v>
      </c>
      <c r="PQ68" s="128">
        <v>8.0000000000000002E-3</v>
      </c>
      <c r="PR68" s="101">
        <v>7.7999999999999996E-3</v>
      </c>
      <c r="PS68" s="608">
        <v>2.4500000000000001E-2</v>
      </c>
      <c r="PT68" s="105">
        <v>1.4E-2</v>
      </c>
      <c r="PU68" s="100">
        <v>1.29E-2</v>
      </c>
    </row>
    <row r="69" spans="1:489" ht="15.75" thickBot="1" x14ac:dyDescent="0.3">
      <c r="C69" t="s">
        <v>62</v>
      </c>
      <c r="HC69" s="128">
        <f>SUM( -GU52,HC52)</f>
        <v>1.8300000000000011E-2</v>
      </c>
      <c r="HD69" s="47">
        <v>1.03E-2</v>
      </c>
      <c r="HE69" s="623">
        <f>SUM( -HD52,HE52)</f>
        <v>1.5000000000000013E-2</v>
      </c>
      <c r="HF69" s="124">
        <v>1.5599999999999999E-2</v>
      </c>
      <c r="HG69" s="123">
        <f>SUM( -HF53,HG53)</f>
        <v>3.9000000000000007E-3</v>
      </c>
      <c r="HH69" s="80">
        <v>8.6E-3</v>
      </c>
      <c r="HI69" s="131">
        <f>SUM( -HH55,HI55)</f>
        <v>1.8199999999999994E-2</v>
      </c>
      <c r="HJ69" s="86">
        <v>7.9000000000000008E-3</v>
      </c>
      <c r="HK69" s="621">
        <f>SUM( -HJ56,HK56)</f>
        <v>8.9000000000000017E-3</v>
      </c>
      <c r="HL69" s="131">
        <v>6.8999999999999999E-3</v>
      </c>
      <c r="HM69" s="127">
        <f>SUM( -HL56,HM56)</f>
        <v>1.03E-2</v>
      </c>
      <c r="HN69" s="621">
        <f>SUM( -HM56,HN56)</f>
        <v>1.1299999999999999E-2</v>
      </c>
      <c r="HO69" s="129">
        <f>SUM( -HN53,HO53)</f>
        <v>8.8999999999999913E-3</v>
      </c>
      <c r="HP69" s="16">
        <v>7.1999999999999998E-3</v>
      </c>
      <c r="HQ69" s="79">
        <v>7.1999999999999998E-3</v>
      </c>
      <c r="HR69" s="106">
        <f>SUM( -HQ52,HR52)</f>
        <v>7.5999999999999956E-3</v>
      </c>
      <c r="HS69" s="129">
        <f>SUM( -HR53,HS53)</f>
        <v>5.2000000000000102E-3</v>
      </c>
      <c r="HT69" s="622">
        <f>SUM( -HS53,HT53)</f>
        <v>1.1300000000000004E-2</v>
      </c>
      <c r="HU69" s="128">
        <f>SUM( -HT52,HU52)</f>
        <v>1.0099999999999998E-2</v>
      </c>
      <c r="HV69" s="123">
        <f>SUM( -HU54,HV54)</f>
        <v>4.599999999999993E-3</v>
      </c>
      <c r="HW69" s="621">
        <f>SUM( -HV56,HW56)</f>
        <v>7.6999999999999985E-3</v>
      </c>
      <c r="HX69" s="128">
        <f>SUM( -HW52,HX52)</f>
        <v>7.4000000000000177E-3</v>
      </c>
      <c r="HY69" s="125">
        <f>SUM( -HX57,HY57)</f>
        <v>3.0000000000000027E-3</v>
      </c>
      <c r="HZ69" s="626">
        <v>1.2999999999999999E-2</v>
      </c>
      <c r="IA69" s="126">
        <f>SUM( -HZ59,IA59)</f>
        <v>9.000000000000008E-3</v>
      </c>
      <c r="IB69" s="128">
        <f>SUM( -IA52,IB52)</f>
        <v>2.8000000000000247E-3</v>
      </c>
      <c r="IC69" s="625">
        <v>1.32E-2</v>
      </c>
      <c r="ID69" s="123">
        <f>SUM( -IC54,ID54)</f>
        <v>3.7000000000000088E-3</v>
      </c>
      <c r="IE69" s="131">
        <f>SUM( -ID55,IE55)</f>
        <v>7.4999999999999997E-3</v>
      </c>
      <c r="IF69" s="624">
        <f>SUM( -IE54,IF54)</f>
        <v>6.4000000000000029E-3</v>
      </c>
      <c r="IG69" s="106">
        <f>SUM( -IF52,IG52)</f>
        <v>6.7999999999999727E-3</v>
      </c>
      <c r="IH69" s="128">
        <f>SUM( -IG52,IH52)</f>
        <v>1.2000000000000011E-2</v>
      </c>
      <c r="II69" s="621">
        <f>SUM( -IH57,II57)</f>
        <v>8.2999999999999984E-3</v>
      </c>
      <c r="IJ69" s="125">
        <f>SUM( -II56,IJ56)</f>
        <v>8.3000000000000001E-3</v>
      </c>
      <c r="IK69" s="123">
        <f>SUM( -IJ54,IK54)</f>
        <v>1.09E-2</v>
      </c>
      <c r="IL69" s="624">
        <f>SUM( -IK54,IL54)</f>
        <v>1.6899999999999998E-2</v>
      </c>
      <c r="IM69" s="125">
        <v>1.4200000000000001E-2</v>
      </c>
      <c r="IN69" s="128">
        <f>SUM( -IM52,IN52)</f>
        <v>3.1999999999999806E-3</v>
      </c>
      <c r="IO69" s="624">
        <f>SUM( -IN54,IO54)</f>
        <v>4.500000000000004E-3</v>
      </c>
      <c r="IP69" s="129">
        <f>SUM( -IO53,IP53)</f>
        <v>4.7999999999999987E-3</v>
      </c>
      <c r="IQ69" s="127">
        <v>1.7299999999999999E-2</v>
      </c>
      <c r="IR69" s="626">
        <f>SUM( -IQ58,IR58)</f>
        <v>7.5999999999999956E-3</v>
      </c>
      <c r="IS69" s="131">
        <f>SUM( -IR57,IS57)</f>
        <v>3.7999999999999996E-3</v>
      </c>
      <c r="IT69" s="126">
        <f>SUM( -IS59,IT59)</f>
        <v>3.5000000000000031E-3</v>
      </c>
      <c r="IU69" s="621">
        <f>SUM( -IT55,IU55)</f>
        <v>3.599999999999999E-3</v>
      </c>
      <c r="IV69" s="128">
        <f>SUM( -IU52,IV52)</f>
        <v>7.5000000000000067E-3</v>
      </c>
      <c r="IW69" s="123">
        <f>SUM( -IV54,IW54)</f>
        <v>4.500000000000004E-3</v>
      </c>
      <c r="IX69" s="619">
        <f>SUM( -IW56,IX56)</f>
        <v>5.8000000000000005E-3</v>
      </c>
      <c r="IY69" s="128">
        <f>SUM( -IX52,IY52)</f>
        <v>1.0699999999999987E-2</v>
      </c>
      <c r="IZ69" s="125">
        <f>SUM( -IY56,IZ56)</f>
        <v>5.6000000000000008E-3</v>
      </c>
      <c r="JA69" s="621">
        <f>SUM( -IZ55,JA55)</f>
        <v>1.3400000000000002E-2</v>
      </c>
      <c r="JB69" s="127">
        <f>SUM( -JA55,JB55)</f>
        <v>1.9099999999999992E-2</v>
      </c>
      <c r="JC69" s="128">
        <f>SUM( -JB52,JC52)</f>
        <v>1.0299999999999976E-2</v>
      </c>
      <c r="JD69" s="625">
        <f>SUM( -JC59,JD59)</f>
        <v>6.6999999999999837E-3</v>
      </c>
      <c r="JE69" s="125">
        <f>SUM( -JD56,JE56)</f>
        <v>1.2999999999999999E-3</v>
      </c>
      <c r="JF69" s="127">
        <v>1.41E-2</v>
      </c>
      <c r="JG69" s="622">
        <f>SUM( -JF53,JG53)</f>
        <v>5.5000000000000049E-3</v>
      </c>
      <c r="JH69" s="129">
        <f>SUM( -JG53,JH53)</f>
        <v>9.1999999999999998E-3</v>
      </c>
      <c r="JI69" s="131">
        <f>SUM( -JH56,JI56)</f>
        <v>9.7999999999999997E-3</v>
      </c>
      <c r="JJ69" s="624">
        <f>SUM( -JI54,JJ54)</f>
        <v>3.2000000000000084E-3</v>
      </c>
      <c r="JK69" s="131">
        <f>SUM( -JJ56,JK56)</f>
        <v>1.3600000000000001E-2</v>
      </c>
      <c r="JL69" s="125">
        <f>SUM( -JK57,JL57)</f>
        <v>2.4000000000000011E-3</v>
      </c>
      <c r="JM69" s="624">
        <f>SUM( -JL54,JM54)</f>
        <v>1.1999999999999927E-3</v>
      </c>
      <c r="JN69" s="126">
        <f>SUM( -JM59,JN59)</f>
        <v>7.9000000000000181E-3</v>
      </c>
      <c r="JO69" s="125">
        <f>SUM( -JN56,JO56)</f>
        <v>9.0000000000000011E-3</v>
      </c>
      <c r="JP69" s="623">
        <f>SUM( -JO52,JP52)</f>
        <v>1.369999999999999E-2</v>
      </c>
      <c r="JU69" s="123">
        <v>6.7999999999999996E-3</v>
      </c>
      <c r="JV69" s="22">
        <f>SUM( -JU52,JV52)</f>
        <v>8.5000000000000075E-3</v>
      </c>
      <c r="JW69" s="79">
        <f>SUM( -JV58,JW58)</f>
        <v>1.4100000000000001E-2</v>
      </c>
      <c r="JX69" s="131">
        <f>SUM( -JW57,JX57)</f>
        <v>3.9999999999999966E-3</v>
      </c>
      <c r="JY69" s="16">
        <f>SUM( -JX56,JY56)</f>
        <v>3.7000000000000002E-3</v>
      </c>
      <c r="JZ69" s="82">
        <f>SUM( -JY55,JZ55)</f>
        <v>1.1899999999999994E-2</v>
      </c>
      <c r="KA69" s="127">
        <f>SUM( -JZ55,KA55)</f>
        <v>3.3000000000000113E-3</v>
      </c>
      <c r="KB69" s="7">
        <f>SUM( -KA55,KB55)</f>
        <v>2.6999999999999941E-3</v>
      </c>
      <c r="KC69" s="130">
        <f>SUM( -KB56,KC56)</f>
        <v>-2.9999999999999992E-4</v>
      </c>
      <c r="KD69" s="126">
        <f>SUM( -KC59,KD59)</f>
        <v>1.3899999999999968E-2</v>
      </c>
      <c r="KE69" s="125">
        <f>SUM( -KD56,KE56)</f>
        <v>9.7000000000000003E-3</v>
      </c>
      <c r="KF69" s="622">
        <f>SUM( -KE53,KF53)</f>
        <v>5.1999999999999963E-3</v>
      </c>
      <c r="KG69" s="128">
        <f>SUM( -KF52,KG52)</f>
        <v>6.0000000000000053E-3</v>
      </c>
      <c r="KH69" s="127">
        <f>SUM( -KG55,KH55)</f>
        <v>1.2699999999999996E-2</v>
      </c>
      <c r="KI69" s="625">
        <f>SUM( -KH59,KI59)</f>
        <v>3.0999999999999917E-3</v>
      </c>
      <c r="KJ69" s="124">
        <f>SUM( -KI58,KJ58)</f>
        <v>7.8999999999999904E-3</v>
      </c>
      <c r="KK69" s="124">
        <f>SUM( -KJ58,KK58)</f>
        <v>7.5000000000000067E-3</v>
      </c>
      <c r="KL69" s="626">
        <f>SUM( -KK58,KL58)</f>
        <v>7.1999999999999842E-3</v>
      </c>
      <c r="KM69" s="128">
        <f>SUM( -KL52,KM52)</f>
        <v>6.9000000000000172E-3</v>
      </c>
      <c r="KN69" s="126">
        <f>SUM( -KM59,KN59)</f>
        <v>8.0999999999999961E-3</v>
      </c>
      <c r="KO69" s="619">
        <f>SUM( -KN56,KO56)</f>
        <v>5.1999999999999998E-3</v>
      </c>
      <c r="KP69" s="125">
        <f>SUM( -KO56,KP56)</f>
        <v>4.4000000000000046E-3</v>
      </c>
      <c r="KQ69" s="125">
        <f>SUM( -KP56,KQ56)</f>
        <v>6.399999999999996E-3</v>
      </c>
      <c r="KR69" s="625">
        <f>SUM( -KQ59,KR59)</f>
        <v>1.6800000000000037E-2</v>
      </c>
      <c r="KS69" s="102">
        <f>SUM( -KR59,KS59)</f>
        <v>1.4100000000000001E-2</v>
      </c>
      <c r="KT69" s="124">
        <v>7.1000000000000004E-3</v>
      </c>
      <c r="KU69" s="625">
        <f>SUM( -KT59,KU59)</f>
        <v>1.9800000000000012E-2</v>
      </c>
      <c r="KV69" s="125">
        <v>8.0999999999999996E-3</v>
      </c>
      <c r="KW69" s="123">
        <f>SUM( -KV53,KW53)</f>
        <v>5.1000000000000004E-3</v>
      </c>
      <c r="KX69" s="621">
        <f>SUM( -KW54,KX54)</f>
        <v>1.0600000000000005E-2</v>
      </c>
      <c r="KY69" s="127">
        <v>5.3E-3</v>
      </c>
      <c r="KZ69" s="126">
        <f>SUM( -KY59,KZ59)</f>
        <v>8.5000000000000075E-3</v>
      </c>
      <c r="LA69" s="643">
        <f>SUM( -KZ55,LA55)</f>
        <v>1.2999999999999998E-2</v>
      </c>
      <c r="LB69" s="126">
        <f>SUM( -LA59,LB59)</f>
        <v>7.7999999999999736E-3</v>
      </c>
      <c r="LC69" s="123">
        <f>SUM( -LB53,LC53)</f>
        <v>1.2500000000000011E-2</v>
      </c>
      <c r="LD69" s="625">
        <f>SUM( -LC59,LD59)</f>
        <v>1.3800000000000007E-2</v>
      </c>
      <c r="LE69" s="131">
        <f>SUM( -LD58,LE58)</f>
        <v>6.0000000000000053E-3</v>
      </c>
      <c r="LF69" s="124">
        <f>SUM( -LE57,LF57)</f>
        <v>1.09E-2</v>
      </c>
      <c r="LG69" s="621">
        <f>SUM( -LF53,LG53)</f>
        <v>7.9000000000000042E-3</v>
      </c>
      <c r="LH69" s="105">
        <f>SUM( -LG58,LH58)</f>
        <v>1.3800000000000007E-2</v>
      </c>
      <c r="LI69" s="126">
        <f>SUM( -LH59,LI59)</f>
        <v>1.5500000000000014E-2</v>
      </c>
      <c r="LJ69" s="625">
        <f>SUM( -LI59,LJ59)</f>
        <v>8.4999999999999798E-3</v>
      </c>
      <c r="LK69" s="127">
        <f>SUM( -LJ54,LK54)</f>
        <v>1.5400000000000011E-2</v>
      </c>
      <c r="LL69" s="126">
        <f>SUM( -LK59,LL59)</f>
        <v>9.6999999999999864E-3</v>
      </c>
      <c r="LM69" s="619">
        <f>SUM( -LL55,LM55)</f>
        <v>8.3999999999999977E-3</v>
      </c>
      <c r="LN69" s="125">
        <f>SUM( -LM55,LN55)</f>
        <v>2.7999999999999969E-3</v>
      </c>
      <c r="LO69" s="123">
        <f>SUM( -LN53,LO53)</f>
        <v>6.3E-3</v>
      </c>
      <c r="LP69" s="623">
        <f>SUM( -LO52,LP52)</f>
        <v>1.1399999999999993E-2</v>
      </c>
      <c r="LQ69" s="99">
        <f>SUM( -LP57,LQ57)</f>
        <v>9.5999999999999974E-3</v>
      </c>
      <c r="LR69" s="124">
        <f>SUM( -LQ57,LR57)</f>
        <v>8.9999999999999941E-3</v>
      </c>
      <c r="LS69" s="124">
        <f>SUM( -LR57,LS57)</f>
        <v>1.6300000000000009E-2</v>
      </c>
      <c r="LT69" s="125">
        <f>SUM( -LS55,LT55)</f>
        <v>6.1000000000000013E-3</v>
      </c>
      <c r="LU69" s="129">
        <f>SUM( -LT56,LU56)</f>
        <v>9.3999999999999986E-3</v>
      </c>
      <c r="LV69" s="128">
        <f>SUM( -LU52,LV52)</f>
        <v>9.9999999999999811E-3</v>
      </c>
      <c r="LW69" s="129">
        <v>6.0000000000000001E-3</v>
      </c>
      <c r="LX69" s="7">
        <v>8.6E-3</v>
      </c>
      <c r="LY69" s="84">
        <f>SUM( -LX53,LY53)</f>
        <v>5.5999999999999939E-3</v>
      </c>
      <c r="LZ69" s="81">
        <f>SUM( -LY52,LZ52)</f>
        <v>9.199999999999986E-3</v>
      </c>
      <c r="MA69" s="130">
        <f>SUM( -LZ55,MA55)</f>
        <v>9.8999999999999991E-3</v>
      </c>
      <c r="MB69" s="79">
        <f>SUM( -MA57,MB57)</f>
        <v>1.2899999999999995E-2</v>
      </c>
      <c r="MC69" s="79">
        <f>SUM( -MB57,MC57)</f>
        <v>6.9000000000000034E-3</v>
      </c>
      <c r="MD69" s="84">
        <f>SUM( -MC53,MD53)</f>
        <v>6.3E-3</v>
      </c>
      <c r="ME69" s="316">
        <f>SUM( -MD56,ME56)</f>
        <v>6.1000000000000013E-3</v>
      </c>
      <c r="MF69" s="620">
        <f>SUM( -ME58,MF58)</f>
        <v>1.100000000000001E-2</v>
      </c>
      <c r="MG69" s="79">
        <f>SUM( -MF57,MG57)</f>
        <v>8.2999999999999879E-3</v>
      </c>
      <c r="MH69" s="80">
        <f>SUM( -MG59,MH59)</f>
        <v>1.0300000000000004E-2</v>
      </c>
      <c r="MI69" s="609">
        <f>SUM( -MH59,MI59)</f>
        <v>6.8999999999999895E-3</v>
      </c>
      <c r="MJ69" s="82">
        <f>SUM( -MI54,MJ54)</f>
        <v>1.1199999999999995E-2</v>
      </c>
      <c r="MK69" s="81">
        <f>SUM( -MJ52,MK52)</f>
        <v>1.2399999999999994E-2</v>
      </c>
      <c r="MM69" s="131">
        <v>5.4999999999999997E-3</v>
      </c>
      <c r="MN69" s="30">
        <v>1.6899999999999998E-2</v>
      </c>
      <c r="MO69" s="80">
        <v>1.32E-2</v>
      </c>
      <c r="MP69" s="124">
        <v>5.8999999999999999E-3</v>
      </c>
      <c r="MQ69" s="34">
        <v>5.7000000000000002E-3</v>
      </c>
      <c r="MR69" s="83">
        <v>1.01E-2</v>
      </c>
      <c r="MS69" s="129">
        <v>0</v>
      </c>
      <c r="MT69" s="7">
        <v>6.6E-3</v>
      </c>
      <c r="MU69" s="79">
        <v>7.3000000000000001E-3</v>
      </c>
      <c r="MV69" s="131">
        <v>7.1000000000000004E-3</v>
      </c>
      <c r="MW69" s="16">
        <v>1.14E-2</v>
      </c>
      <c r="MX69" s="303">
        <v>1.17E-2</v>
      </c>
      <c r="MY69" s="131">
        <v>3.8E-3</v>
      </c>
      <c r="MZ69" s="22">
        <v>2.5999999999999999E-3</v>
      </c>
      <c r="NA69" s="130">
        <v>1.44E-2</v>
      </c>
      <c r="NB69" s="101">
        <v>2.07E-2</v>
      </c>
      <c r="NC69" s="533">
        <v>8.6E-3</v>
      </c>
      <c r="ND69" s="536">
        <v>1.01E-2</v>
      </c>
      <c r="NE69" s="123">
        <v>6.4999999999999997E-3</v>
      </c>
      <c r="NF69" s="40">
        <v>8.8000000000000005E-3</v>
      </c>
      <c r="NG69" s="81">
        <v>7.9000000000000008E-3</v>
      </c>
      <c r="NH69" s="126">
        <v>9.7000000000000003E-3</v>
      </c>
      <c r="NI69" s="30">
        <v>6.1999999999999998E-3</v>
      </c>
      <c r="NJ69" s="83">
        <v>1.06E-2</v>
      </c>
      <c r="NK69" s="124">
        <v>1.01E-2</v>
      </c>
      <c r="NL69" s="40">
        <v>5.3E-3</v>
      </c>
      <c r="NM69" s="317">
        <v>8.3999999999999995E-3</v>
      </c>
      <c r="NN69" s="125">
        <v>9.1999999999999998E-3</v>
      </c>
      <c r="NO69" s="30">
        <v>7.7999999999999996E-3</v>
      </c>
      <c r="NP69" s="79">
        <v>8.3999999999999995E-3</v>
      </c>
      <c r="NQ69" s="129">
        <v>2.3999999999999998E-3</v>
      </c>
      <c r="NR69" s="102">
        <v>5.7000000000000002E-3</v>
      </c>
      <c r="NS69" s="608">
        <v>9.4999999999999998E-3</v>
      </c>
      <c r="NT69" s="125">
        <v>8.6E-3</v>
      </c>
      <c r="NU69" s="104">
        <v>1.0699999999999999E-2</v>
      </c>
      <c r="NV69" s="610">
        <v>1.26E-2</v>
      </c>
      <c r="NW69" s="126">
        <v>1.1000000000000001E-3</v>
      </c>
      <c r="NX69" s="102">
        <v>1.4999999999999999E-2</v>
      </c>
      <c r="NY69" s="656">
        <v>1.37E-2</v>
      </c>
      <c r="NZ69" s="672">
        <v>5.4999999999999997E-3</v>
      </c>
      <c r="OA69" s="86">
        <v>1.6799999999999999E-2</v>
      </c>
      <c r="OB69" s="673">
        <v>2.76E-2</v>
      </c>
      <c r="OC69" s="101">
        <v>2.7000000000000001E-3</v>
      </c>
      <c r="OD69" s="102">
        <v>9.7000000000000003E-3</v>
      </c>
      <c r="OE69" s="609">
        <v>2.3199999999999998E-2</v>
      </c>
      <c r="OF69" s="131">
        <v>1.95E-2</v>
      </c>
      <c r="OG69" s="47">
        <v>6.4000000000000003E-3</v>
      </c>
      <c r="OH69" s="85">
        <v>7.4000000000000003E-3</v>
      </c>
      <c r="OI69" s="124">
        <v>1.3899999999999999E-2</v>
      </c>
      <c r="OJ69" s="100">
        <v>1.41E-2</v>
      </c>
      <c r="OK69" s="610">
        <v>1.29E-2</v>
      </c>
      <c r="OL69" s="129">
        <v>2.12E-2</v>
      </c>
      <c r="OM69" s="100">
        <v>8.5000000000000006E-3</v>
      </c>
      <c r="ON69" s="613">
        <v>1.6000000000000001E-3</v>
      </c>
      <c r="OO69" s="127">
        <v>7.7999999999999996E-3</v>
      </c>
      <c r="OP69" s="105">
        <v>8.0999999999999996E-3</v>
      </c>
      <c r="OQ69" s="613">
        <v>1.01E-2</v>
      </c>
      <c r="OR69" s="106">
        <v>1.6000000000000001E-3</v>
      </c>
      <c r="OS69" s="105">
        <v>3.8999999999999998E-3</v>
      </c>
      <c r="OT69" s="105">
        <v>1.04E-2</v>
      </c>
      <c r="PE69" s="123">
        <v>2.01E-2</v>
      </c>
      <c r="PF69" s="103">
        <v>9.2999999999999992E-3</v>
      </c>
      <c r="PG69" s="614">
        <v>1.9699999999999999E-2</v>
      </c>
      <c r="PH69" s="123">
        <v>6.1000000000000004E-3</v>
      </c>
      <c r="PI69" s="99">
        <v>6.4000000000000003E-3</v>
      </c>
      <c r="PJ69" s="609">
        <v>1.35E-2</v>
      </c>
      <c r="PK69" s="131">
        <v>6.8999999999999999E-3</v>
      </c>
      <c r="PL69" s="102">
        <v>6.6E-3</v>
      </c>
      <c r="PM69" s="612">
        <v>1.77E-2</v>
      </c>
      <c r="PN69" s="129">
        <v>5.1999999999999998E-3</v>
      </c>
      <c r="PO69" s="715">
        <v>6.7000000000000002E-3</v>
      </c>
      <c r="PP69" s="609">
        <v>4.7000000000000002E-3</v>
      </c>
      <c r="PQ69" s="127">
        <v>7.3000000000000001E-3</v>
      </c>
      <c r="PR69" s="104">
        <v>7.4000000000000003E-3</v>
      </c>
      <c r="PS69" s="610">
        <v>2.1000000000000001E-2</v>
      </c>
      <c r="PT69" s="99">
        <v>3.3E-3</v>
      </c>
      <c r="PU69" s="104">
        <v>4.7000000000000002E-3</v>
      </c>
    </row>
    <row r="70" spans="1:489" ht="15.75" thickBot="1" x14ac:dyDescent="0.3">
      <c r="HC70" s="131">
        <v>1.5699999999999999E-2</v>
      </c>
      <c r="HD70" s="86">
        <v>1.5E-3</v>
      </c>
      <c r="HE70" s="621">
        <f>SUM( -HD56,HE56)</f>
        <v>7.3000000000000044E-3</v>
      </c>
      <c r="HF70" s="126">
        <v>1.2E-2</v>
      </c>
      <c r="HG70" s="16">
        <v>8.9999999999999998E-4</v>
      </c>
      <c r="HH70" s="79">
        <v>-1.9E-3</v>
      </c>
      <c r="HI70" s="128">
        <f>SUM( -HH52,HI52)</f>
        <v>6.0999999999999943E-3</v>
      </c>
      <c r="HJ70" s="131">
        <f>SUM( -HI55,HJ55)</f>
        <v>5.7000000000000106E-3</v>
      </c>
      <c r="HK70" s="623">
        <f>SUM( -HJ52,HK52)</f>
        <v>6.1000000000000498E-3</v>
      </c>
      <c r="HL70" s="124">
        <v>2.2000000000000001E-3</v>
      </c>
      <c r="HM70" s="47">
        <v>5.5999999999999999E-3</v>
      </c>
      <c r="HN70" s="130">
        <v>7.7000000000000002E-3</v>
      </c>
      <c r="HO70" s="125">
        <v>3.0000000000000001E-3</v>
      </c>
      <c r="HP70" s="47">
        <v>6.8999999999999999E-3</v>
      </c>
      <c r="HQ70" s="621">
        <f>SUM( -HP56,HQ56)</f>
        <v>6.6E-3</v>
      </c>
      <c r="HR70" s="103">
        <f>SUM( -HQ57,HR57)</f>
        <v>5.7999999999999996E-3</v>
      </c>
      <c r="HS70" s="123">
        <f>SUM( -HR54,HS54)</f>
        <v>4.2999999999999983E-3</v>
      </c>
      <c r="HT70" s="623">
        <f>SUM( -HS52,HT52)</f>
        <v>-1.2999999999999678E-3</v>
      </c>
      <c r="HU70" s="131">
        <f>SUM( -HT55,HU55)</f>
        <v>1.4999999999999979E-3</v>
      </c>
      <c r="HV70" s="124">
        <f>SUM( -HU59,HV59)</f>
        <v>2.5999999999999912E-3</v>
      </c>
      <c r="HW70" s="620">
        <f>SUM( -HV55,HW55)</f>
        <v>6.3E-3</v>
      </c>
      <c r="HX70" s="131">
        <f>SUM( -HW55,HX55)</f>
        <v>3.8999999999999972E-3</v>
      </c>
      <c r="HY70" s="129">
        <f>SUM( -HX53,HY53)</f>
        <v>9.9999999999988987E-5</v>
      </c>
      <c r="HZ70" s="620">
        <f>SUM( -HY55,HZ55)</f>
        <v>6.399999999999996E-3</v>
      </c>
      <c r="IA70" s="128">
        <f>SUM( -HZ52,IA52)</f>
        <v>4.699999999999982E-3</v>
      </c>
      <c r="IB70" s="124">
        <f>SUM( -IA58,IB58)</f>
        <v>2.9999999999999472E-4</v>
      </c>
      <c r="IC70" s="619">
        <f>SUM( -IB57,IC57)</f>
        <v>9.499999999999998E-3</v>
      </c>
      <c r="ID70" s="128">
        <f>SUM( -IC52,ID52)</f>
        <v>8.0000000000002292E-4</v>
      </c>
      <c r="IE70" s="128">
        <f>SUM( -ID52,IE52)</f>
        <v>5.0999999999999934E-3</v>
      </c>
      <c r="IF70" s="622">
        <f>SUM( -IE53,IF53)</f>
        <v>5.0999999999999934E-3</v>
      </c>
      <c r="IG70" s="105">
        <f>SUM( -IF55,IG55)</f>
        <v>6.8000000000000005E-3</v>
      </c>
      <c r="IH70" s="129">
        <f>SUM( -IG53,IH53)</f>
        <v>6.9000000000000172E-3</v>
      </c>
      <c r="II70" s="622">
        <f>SUM( -IH53,II53)</f>
        <v>4.599999999999993E-3</v>
      </c>
      <c r="IJ70" s="126">
        <f>SUM( -II58,IJ58)</f>
        <v>6.5000000000000058E-3</v>
      </c>
      <c r="IK70" s="127">
        <f>SUM( -IJ57,IK57)</f>
        <v>2.0000000000000052E-4</v>
      </c>
      <c r="IL70" s="620">
        <f>SUM( -IK55,IL55)</f>
        <v>8.5000000000000006E-3</v>
      </c>
      <c r="IM70" s="123">
        <f>SUM( -IL54,IM54)</f>
        <v>6.4000000000000029E-3</v>
      </c>
      <c r="IN70" s="125">
        <f>SUM( -IM56,IN56)</f>
        <v>3.2000000000000002E-3</v>
      </c>
      <c r="IO70" s="619">
        <f>SUM( -IN56,IO56)</f>
        <v>2.8999999999999998E-3</v>
      </c>
      <c r="IP70" s="126">
        <f>SUM( -IO59,IP59)</f>
        <v>4.500000000000004E-3</v>
      </c>
      <c r="IQ70" s="123">
        <f>SUM( -IP54,IQ54)</f>
        <v>4.0000000000000036E-3</v>
      </c>
      <c r="IR70" s="624">
        <f>SUM( -IQ54,IR54)</f>
        <v>5.9000000000000025E-3</v>
      </c>
      <c r="IS70" s="126">
        <f>SUM( -IR59,IS59)</f>
        <v>2.9000000000000137E-3</v>
      </c>
      <c r="IT70" s="129">
        <f>SUM( -IS53,IT53)</f>
        <v>1.0000000000000009E-3</v>
      </c>
      <c r="IU70" s="620">
        <f>SUM( -IT57,IU57)</f>
        <v>2.2000000000000006E-3</v>
      </c>
      <c r="IV70" s="125">
        <f>SUM( -IU56,IV56)</f>
        <v>3.5999999999999999E-3</v>
      </c>
      <c r="IW70" s="131">
        <f>SUM( -IV57,IW57)</f>
        <v>8.000000000000021E-4</v>
      </c>
      <c r="IX70" s="621">
        <f>SUM( -IW55,IX55)</f>
        <v>6.9999999999999923E-4</v>
      </c>
      <c r="IY70" s="127">
        <f>SUM( -IX55,IY55)</f>
        <v>7.0999999999999987E-3</v>
      </c>
      <c r="IZ70" s="127">
        <f>SUM( -IY55,IZ55)</f>
        <v>3.0000000000000027E-3</v>
      </c>
      <c r="JA70" s="625">
        <f>SUM( -IZ59,JA59)</f>
        <v>1.2499999999999956E-2</v>
      </c>
      <c r="JB70" s="126">
        <f>SUM( -JA59,JB59)</f>
        <v>1.7600000000000005E-2</v>
      </c>
      <c r="JC70" s="123">
        <f>SUM( -JB54,JC54)</f>
        <v>-9.9999999999988987E-5</v>
      </c>
      <c r="JD70" s="622">
        <f>SUM( -JC53,JD53)</f>
        <v>1.2999999999999956E-3</v>
      </c>
      <c r="JE70" s="123">
        <f>SUM( -JD54,JE54)</f>
        <v>1.0000000000000009E-3</v>
      </c>
      <c r="JF70" s="131">
        <f>SUM( -JE57,JF57)</f>
        <v>5.3000000000000061E-3</v>
      </c>
      <c r="JG70" s="625">
        <f>SUM( -JF59,JG59)</f>
        <v>9.000000000000119E-4</v>
      </c>
      <c r="JH70" s="125">
        <v>2.8999999999999998E-3</v>
      </c>
      <c r="JI70" s="127">
        <f>SUM( -JH55,JI55)</f>
        <v>1.1999999999999927E-3</v>
      </c>
      <c r="JJ70" s="626">
        <f>SUM( -JI58,JJ58)</f>
        <v>2.2999999999999965E-3</v>
      </c>
      <c r="JK70" s="128">
        <f>SUM( -JJ52,JK52)</f>
        <v>6.8000000000000282E-3</v>
      </c>
      <c r="JL70" s="540">
        <f>SUM( -JK59,JL59)</f>
        <v>1.5000000000000013E-3</v>
      </c>
      <c r="JM70" s="626">
        <f>SUM( -JL58,JM58)</f>
        <v>5.9999999999998943E-4</v>
      </c>
      <c r="JN70" s="128">
        <f>SUM( -JM52,JN52)</f>
        <v>6.1999999999999833E-3</v>
      </c>
      <c r="JO70" s="131">
        <f>SUM( -JN57,JO57)</f>
        <v>6.1999999999999998E-3</v>
      </c>
      <c r="JP70" s="620">
        <f>SUM( -JO57,JP57)</f>
        <v>-3.0000000000000001E-3</v>
      </c>
      <c r="JU70" s="125">
        <v>6.7000000000000002E-3</v>
      </c>
      <c r="JV70" s="47">
        <f>SUM( -JU58,JV58)</f>
        <v>6.5000000000000058E-3</v>
      </c>
      <c r="JW70" s="81">
        <f>SUM( -JV52,JW52)</f>
        <v>8.0000000000000071E-3</v>
      </c>
      <c r="JX70" s="128">
        <f>SUM( -JW52,JX52)</f>
        <v>3.5999999999999921E-3</v>
      </c>
      <c r="JY70" s="30">
        <f>SUM( -JX53,JY53)</f>
        <v>3.2000000000000084E-3</v>
      </c>
      <c r="JZ70" s="79">
        <f>SUM( -JY58,JZ58)</f>
        <v>1.1099999999999999E-2</v>
      </c>
      <c r="KA70" s="124">
        <f>SUM( -JZ58,KA58)</f>
        <v>3.1999999999999806E-3</v>
      </c>
      <c r="KB70" s="34">
        <f>SUM( -KA57,KB57)</f>
        <v>2.2999999999999965E-3</v>
      </c>
      <c r="KC70" s="80">
        <f>SUM( -KB59,KC59)</f>
        <v>-1.9000000000000128E-3</v>
      </c>
      <c r="KD70" s="127">
        <v>1.23E-2</v>
      </c>
      <c r="KE70" s="129">
        <f>SUM( -KD53,KE53)</f>
        <v>6.6000000000000017E-3</v>
      </c>
      <c r="KF70" s="625">
        <f>SUM( -KE59,KF59)</f>
        <v>4.0000000000000036E-3</v>
      </c>
      <c r="KG70" s="123">
        <f>SUM( -KF54,KG54)</f>
        <v>-2.0000000000000018E-3</v>
      </c>
      <c r="KH70" s="125">
        <f>SUM( -KG56,KH56)</f>
        <v>2.9999999999999992E-3</v>
      </c>
      <c r="KI70" s="621">
        <f>SUM( -KH55,KI55)</f>
        <v>-1.0000000000000286E-4</v>
      </c>
      <c r="KJ70" s="129">
        <f>SUM( -KI53,KJ53)</f>
        <v>7.8000000000000014E-3</v>
      </c>
      <c r="KK70" s="127">
        <f>SUM( -KJ55,KK55)</f>
        <v>5.8999999999999955E-3</v>
      </c>
      <c r="KL70" s="623">
        <f>SUM( -KK52,KL52)</f>
        <v>6.5999999999999948E-3</v>
      </c>
      <c r="KM70" s="125">
        <f>SUM( -KL56,KM56)</f>
        <v>4.7999999999999987E-3</v>
      </c>
      <c r="KN70" s="127">
        <v>3.2000000000000002E-3</v>
      </c>
      <c r="KO70" s="620">
        <f>SUM( -KN57,KO57)</f>
        <v>2.7999999999999969E-3</v>
      </c>
      <c r="KP70" s="123">
        <f>SUM( -KO54,KP54)</f>
        <v>3.9999999999999966E-3</v>
      </c>
      <c r="KQ70" s="128">
        <f>SUM( -KP52,KQ52)</f>
        <v>4.599999999999993E-3</v>
      </c>
      <c r="KR70" s="622">
        <v>2.3999999999999998E-3</v>
      </c>
      <c r="KS70" s="106">
        <f>SUM( -KR52,KS52)</f>
        <v>1.3400000000000023E-2</v>
      </c>
      <c r="KT70" s="131">
        <v>-1.2999999999999999E-3</v>
      </c>
      <c r="KU70" s="621">
        <v>8.5000000000000006E-3</v>
      </c>
      <c r="KV70" s="129">
        <f>SUM( -KU56,KV56)</f>
        <v>7.1000000000000004E-3</v>
      </c>
      <c r="KW70" s="127">
        <v>2E-3</v>
      </c>
      <c r="KX70" s="624">
        <f>SUM( -KW53,KX53)</f>
        <v>7.3999999999999969E-3</v>
      </c>
      <c r="KY70" s="125">
        <f>SUM( -KX55,KY55)</f>
        <v>4.500000000000004E-3</v>
      </c>
      <c r="KZ70" s="127">
        <f>SUM( -KY53,KZ53)</f>
        <v>4.6999999999999958E-3</v>
      </c>
      <c r="LA70" s="644">
        <f>SUM( -KZ58,LA58)</f>
        <v>9.900000000000006E-3</v>
      </c>
      <c r="LB70" s="125">
        <f>SUM( -LA55,LB55)</f>
        <v>5.4999999999999979E-3</v>
      </c>
      <c r="LC70" s="129">
        <f>SUM( -LB56,LC56)</f>
        <v>1.2E-2</v>
      </c>
      <c r="LD70" s="623">
        <f>SUM( -LC52,LD52)</f>
        <v>8.4000000000000186E-3</v>
      </c>
      <c r="LE70" s="125">
        <f>SUM( -LD55,LE55)</f>
        <v>3.9000000000000007E-3</v>
      </c>
      <c r="LF70" s="123">
        <f>SUM( -LE54,LF54)</f>
        <v>2.2000000000000075E-3</v>
      </c>
      <c r="LG70" s="625">
        <f>SUM( -LF59,LG59)</f>
        <v>6.3E-3</v>
      </c>
      <c r="LH70" s="100">
        <v>6.0000000000000001E-3</v>
      </c>
      <c r="LI70" s="128">
        <f>SUM( -LH52,LI52)</f>
        <v>5.6999999999999829E-3</v>
      </c>
      <c r="LJ70" s="619">
        <f>SUM( -LI55,LJ55)</f>
        <v>6.2000000000000041E-3</v>
      </c>
      <c r="LK70" s="128">
        <f>SUM( -LJ52,LK52)</f>
        <v>7.0999999999999952E-3</v>
      </c>
      <c r="LL70" s="127">
        <f>SUM( -LK54,LL54)</f>
        <v>8.9999999999999802E-4</v>
      </c>
      <c r="LM70" s="624">
        <f>SUM( -LL53,LM53)</f>
        <v>2.2999999999999965E-3</v>
      </c>
      <c r="LN70" s="127">
        <f>SUM( -LM54,LN54)</f>
        <v>2.7999999999999969E-3</v>
      </c>
      <c r="LO70" s="125">
        <f>SUM( -LN55,LO55)</f>
        <v>3.4000000000000002E-3</v>
      </c>
      <c r="LP70" s="621">
        <f>SUM( -LO54,LP54)</f>
        <v>7.8000000000000014E-3</v>
      </c>
      <c r="LQ70" s="101">
        <v>4.4999999999999997E-3</v>
      </c>
      <c r="LR70" s="126">
        <f>SUM( -LQ59,LR59)</f>
        <v>1.799999999999996E-3</v>
      </c>
      <c r="LS70" s="125">
        <f>SUM( -LR55,LS55)</f>
        <v>1.14E-2</v>
      </c>
      <c r="LT70" s="123">
        <f>SUM( -LS54,LT54)</f>
        <v>3.0000000000000027E-3</v>
      </c>
      <c r="LU70" s="123">
        <f>SUM( -LT54,LU54)</f>
        <v>9.9999999999988987E-5</v>
      </c>
      <c r="LV70" s="124">
        <f>SUM( -LU57,LV57)</f>
        <v>9.4999999999999946E-3</v>
      </c>
      <c r="LW70" s="123">
        <v>4.0000000000000001E-3</v>
      </c>
      <c r="LX70" s="16">
        <v>3.7000000000000002E-3</v>
      </c>
      <c r="LY70" s="82">
        <f>SUM( -LX54,LY54)</f>
        <v>2.0000000000000018E-3</v>
      </c>
      <c r="LZ70" s="85">
        <f>SUM( -LY56,LZ56)</f>
        <v>5.9000000000000025E-3</v>
      </c>
      <c r="MA70" s="85">
        <f>SUM( -LZ56,MA56)</f>
        <v>2.8000000000000004E-3</v>
      </c>
      <c r="MB70" s="85">
        <f>SUM( -MA56,MB56)</f>
        <v>6.799999999999997E-3</v>
      </c>
      <c r="MC70" s="81">
        <f>SUM( -MB52,MC52)</f>
        <v>3.0000000000000027E-3</v>
      </c>
      <c r="MD70" s="85">
        <f>SUM( -MC56,MD56)</f>
        <v>5.7000000000000002E-3</v>
      </c>
      <c r="ME70" s="302">
        <f>SUM( -MD52,ME52)</f>
        <v>3.5999999999999921E-3</v>
      </c>
      <c r="MF70" s="621">
        <f>SUM( -ME54,MF54)</f>
        <v>3.600000000000006E-3</v>
      </c>
      <c r="MG70" s="84">
        <f>SUM( -MF53,MG53)</f>
        <v>2.6000000000000051E-3</v>
      </c>
      <c r="MH70" s="79">
        <f>SUM( -MG57,MH57)</f>
        <v>9.6000000000000044E-3</v>
      </c>
      <c r="MI70" s="611">
        <f>SUM( -MH55,MI55)</f>
        <v>2.0000000000000573E-4</v>
      </c>
      <c r="MJ70" s="80">
        <f>SUM( -MI59,MJ59)</f>
        <v>4.7999999999999987E-3</v>
      </c>
      <c r="MK70" s="80">
        <f>SUM( -MJ59,MK59)</f>
        <v>1.1099999999999999E-2</v>
      </c>
      <c r="MM70" s="129">
        <v>5.3E-3</v>
      </c>
      <c r="MN70" s="86">
        <v>3.8E-3</v>
      </c>
      <c r="MO70" s="83">
        <v>5.4000000000000003E-3</v>
      </c>
      <c r="MP70" s="128">
        <v>3.8E-3</v>
      </c>
      <c r="MQ70" s="22">
        <v>5.7000000000000002E-3</v>
      </c>
      <c r="MR70" s="85">
        <v>2.7000000000000001E-3</v>
      </c>
      <c r="MS70" s="125">
        <v>-5.0000000000000001E-4</v>
      </c>
      <c r="MT70" s="40">
        <v>5.1000000000000004E-3</v>
      </c>
      <c r="MU70" s="81">
        <v>2.2000000000000001E-3</v>
      </c>
      <c r="MV70" s="125">
        <v>3.0000000000000001E-3</v>
      </c>
      <c r="MW70" s="86">
        <v>1.6000000000000001E-3</v>
      </c>
      <c r="MX70" s="299">
        <v>1.0800000000000001E-2</v>
      </c>
      <c r="MY70" s="127">
        <v>3.5000000000000001E-3</v>
      </c>
      <c r="MZ70" s="16">
        <v>2.0999999999999999E-3</v>
      </c>
      <c r="NA70" s="80">
        <v>1.34E-2</v>
      </c>
      <c r="NB70" s="103">
        <v>5.8999999999999999E-3</v>
      </c>
      <c r="NC70" s="86">
        <v>4.7999999999999996E-3</v>
      </c>
      <c r="ND70" s="80">
        <v>3.8E-3</v>
      </c>
      <c r="NE70" s="127">
        <v>3.5000000000000001E-3</v>
      </c>
      <c r="NF70" s="7">
        <v>3.0000000000000001E-3</v>
      </c>
      <c r="NG70" s="130">
        <v>5.1000000000000004E-3</v>
      </c>
      <c r="NH70" s="125">
        <v>7.7000000000000002E-3</v>
      </c>
      <c r="NI70" s="7">
        <v>3.7000000000000002E-3</v>
      </c>
      <c r="NJ70" s="79">
        <v>5.4999999999999997E-3</v>
      </c>
      <c r="NK70" s="125">
        <v>8.3000000000000001E-3</v>
      </c>
      <c r="NL70" s="22">
        <v>-6.9999999999999999E-4</v>
      </c>
      <c r="NM70" s="315">
        <v>6.8999999999999999E-3</v>
      </c>
      <c r="NN70" s="126">
        <v>6.4999999999999997E-3</v>
      </c>
      <c r="NO70" s="40">
        <v>5.3E-3</v>
      </c>
      <c r="NP70" s="80">
        <v>3.8999999999999998E-3</v>
      </c>
      <c r="NQ70" s="125">
        <v>1.5E-3</v>
      </c>
      <c r="NR70" s="106">
        <v>1.8E-3</v>
      </c>
      <c r="NS70" s="609">
        <v>7.1000000000000004E-3</v>
      </c>
      <c r="NT70" s="126">
        <v>6.4999999999999997E-3</v>
      </c>
      <c r="NU70" s="101">
        <v>5.4999999999999997E-3</v>
      </c>
      <c r="NV70" s="614">
        <v>1.15E-2</v>
      </c>
      <c r="NW70" s="125">
        <v>0</v>
      </c>
      <c r="NX70" s="103">
        <v>4.7000000000000002E-3</v>
      </c>
      <c r="NY70" s="655">
        <v>4.5999999999999999E-3</v>
      </c>
      <c r="NZ70" s="674">
        <v>5.4999999999999997E-3</v>
      </c>
      <c r="OA70" s="30">
        <v>1.23E-2</v>
      </c>
      <c r="OB70" s="675">
        <v>2.3E-3</v>
      </c>
      <c r="OC70" s="99">
        <v>2.5000000000000001E-3</v>
      </c>
      <c r="OD70" s="101">
        <v>6.4999999999999997E-3</v>
      </c>
      <c r="OE70" s="611">
        <v>1.47E-2</v>
      </c>
      <c r="OF70" s="123">
        <v>8.9999999999999993E-3</v>
      </c>
      <c r="OG70" s="16">
        <v>4.4000000000000003E-3</v>
      </c>
      <c r="OH70" s="83">
        <v>5.8999999999999999E-3</v>
      </c>
      <c r="OI70" s="128">
        <v>9.4999999999999998E-3</v>
      </c>
      <c r="OJ70" s="105">
        <v>0.01</v>
      </c>
      <c r="OK70" s="612">
        <v>3.7000000000000002E-3</v>
      </c>
      <c r="OL70" s="123">
        <v>-1.9E-3</v>
      </c>
      <c r="OM70" s="106">
        <v>3.5000000000000001E-3</v>
      </c>
      <c r="ON70" s="614">
        <v>1.2999999999999999E-3</v>
      </c>
      <c r="OO70" s="123">
        <v>5.5999999999999999E-3</v>
      </c>
      <c r="OP70" s="99">
        <v>7.9000000000000008E-3</v>
      </c>
      <c r="OQ70" s="609">
        <v>7.7000000000000002E-3</v>
      </c>
      <c r="OR70" s="104">
        <v>5.9999999999999995E-4</v>
      </c>
      <c r="OS70" s="103">
        <v>2.0999999999999999E-3</v>
      </c>
      <c r="OT70" s="100">
        <v>1.6000000000000001E-3</v>
      </c>
      <c r="PE70" s="128">
        <v>1.7500000000000002E-2</v>
      </c>
      <c r="PF70" s="105">
        <v>1E-4</v>
      </c>
      <c r="PG70" s="607">
        <v>1.4800000000000001E-2</v>
      </c>
      <c r="PH70" s="125">
        <v>1.8E-3</v>
      </c>
      <c r="PI70" s="103">
        <v>3.5999999999999999E-3</v>
      </c>
      <c r="PJ70" s="612">
        <v>6.7000000000000002E-3</v>
      </c>
      <c r="PK70" s="126">
        <v>2.9999999999999997E-4</v>
      </c>
      <c r="PL70" s="105">
        <v>2.3E-3</v>
      </c>
      <c r="PM70" s="613">
        <v>1.09E-2</v>
      </c>
      <c r="PN70" s="128">
        <v>1.2999999999999999E-3</v>
      </c>
      <c r="PO70" s="99">
        <v>4.1999999999999997E-3</v>
      </c>
      <c r="PP70" s="612">
        <v>2.2000000000000001E-3</v>
      </c>
      <c r="PQ70" s="125">
        <v>1.1999999999999999E-3</v>
      </c>
      <c r="PR70" s="100">
        <v>5.7000000000000002E-3</v>
      </c>
      <c r="PS70" s="694">
        <v>6.0000000000000001E-3</v>
      </c>
      <c r="PT70" s="104">
        <v>2.2000000000000001E-3</v>
      </c>
      <c r="PU70" s="617">
        <v>3.3999999999999998E-3</v>
      </c>
    </row>
    <row r="71" spans="1:489" ht="15.75" thickBot="1" x14ac:dyDescent="0.3">
      <c r="HC71" s="125">
        <v>4.8999999999999998E-3</v>
      </c>
      <c r="HD71" s="127">
        <f>SUM( -HC56,HD56)</f>
        <v>1.9999999999999879E-4</v>
      </c>
      <c r="HE71" s="622">
        <v>2.8E-3</v>
      </c>
      <c r="HF71" s="125">
        <v>9.1999999999999998E-3</v>
      </c>
      <c r="HG71" s="47">
        <v>8.0000000000000004E-4</v>
      </c>
      <c r="HH71" s="621">
        <f>SUM( -HG56,HH56)</f>
        <v>-3.2000000000000015E-3</v>
      </c>
      <c r="HI71" s="123">
        <v>2.5999999999999999E-3</v>
      </c>
      <c r="HJ71" s="129">
        <f>SUM( -HI53,HJ53)</f>
        <v>-2.5000000000000022E-3</v>
      </c>
      <c r="HK71" s="622">
        <f>SUM( -HJ53,HK53)</f>
        <v>1.6000000000000042E-3</v>
      </c>
      <c r="HL71" s="125">
        <v>-1E-4</v>
      </c>
      <c r="HM71" s="129">
        <f>SUM( -HL53,HM53)</f>
        <v>3.8999999999999868E-3</v>
      </c>
      <c r="HN71" s="624">
        <f>SUM( -HM54,HN54)</f>
        <v>4.6000000000000069E-3</v>
      </c>
      <c r="HO71" s="131">
        <f>SUM( -HN55,HO55)</f>
        <v>-4.0000000000000452E-4</v>
      </c>
      <c r="HP71" s="86">
        <v>3.3E-3</v>
      </c>
      <c r="HQ71" s="624">
        <f>SUM( -HP54,HQ54)</f>
        <v>2.8999999999999998E-3</v>
      </c>
      <c r="HR71" s="102">
        <f>SUM( -HQ58,HR58)</f>
        <v>5.9999999999998943E-4</v>
      </c>
      <c r="HS71" s="131">
        <f>SUM( -HR55,HS55)</f>
        <v>-1.1999999999999997E-3</v>
      </c>
      <c r="HT71" s="619">
        <f>SUM( -HS57,HT57)</f>
        <v>-1.799999999999996E-3</v>
      </c>
      <c r="HU71" s="123">
        <f>SUM( -HT54,HU54)</f>
        <v>1.3999999999999985E-3</v>
      </c>
      <c r="HV71" s="129">
        <f>SUM( -HU53,HV53)</f>
        <v>1.1000000000000176E-3</v>
      </c>
      <c r="HW71" s="625">
        <f>SUM( -HV58,HW58)</f>
        <v>4.3999999999999873E-3</v>
      </c>
      <c r="HX71" s="125">
        <f>SUM( -HW57,HX57)</f>
        <v>5.9999999999999637E-4</v>
      </c>
      <c r="HY71" s="131">
        <f>SUM( -HX55,HY55)</f>
        <v>-9.9999999999995925E-5</v>
      </c>
      <c r="HZ71" s="621">
        <f>SUM( -HY56,HZ56)</f>
        <v>-1.6000000000000007E-3</v>
      </c>
      <c r="IA71" s="127">
        <f>SUM( -HZ56,IA56)</f>
        <v>4.3999999999999977E-3</v>
      </c>
      <c r="IB71" s="123">
        <f>SUM( -IA54,IB54)</f>
        <v>-6.0000000000000331E-4</v>
      </c>
      <c r="IC71" s="624">
        <f>SUM( -IB54,IC54)</f>
        <v>3.2999999999999974E-3</v>
      </c>
      <c r="ID71" s="129">
        <f>SUM( -IC53,ID53)</f>
        <v>4.0000000000001146E-4</v>
      </c>
      <c r="IE71" s="123">
        <f>SUM( -ID54,IE54)</f>
        <v>2.5999999999999912E-3</v>
      </c>
      <c r="IF71" s="621">
        <f>SUM( -IE57,IF57)</f>
        <v>5.000000000000001E-3</v>
      </c>
      <c r="IG71" s="102">
        <f>SUM( -IF58,IG58)</f>
        <v>4.1999999999999815E-3</v>
      </c>
      <c r="IH71" s="127">
        <f>SUM( -IG57,IH57)</f>
        <v>-7.9999999999999863E-4</v>
      </c>
      <c r="II71" s="623">
        <f>SUM( -IH52,II52)</f>
        <v>2.5000000000000022E-3</v>
      </c>
      <c r="IJ71" s="127">
        <f>SUM( -II57,IJ57)</f>
        <v>4.8999999999999998E-3</v>
      </c>
      <c r="IK71" s="128">
        <f>SUM( -IJ52,IK52)</f>
        <v>-1.0000000000000009E-3</v>
      </c>
      <c r="IL71" s="621">
        <v>2.0999999999999999E-3</v>
      </c>
      <c r="IM71" s="128">
        <f>SUM( -IL52,IM52)</f>
        <v>1.5999999999999903E-3</v>
      </c>
      <c r="IN71" s="124">
        <v>3.2000000000000002E-3</v>
      </c>
      <c r="IO71" s="626">
        <f>SUM( -IN58,IO58)</f>
        <v>1.5000000000000013E-3</v>
      </c>
      <c r="IP71" s="125">
        <v>4.0000000000000001E-3</v>
      </c>
      <c r="IQ71" s="126">
        <f>SUM( -IP59,IQ59)</f>
        <v>2.8000000000000247E-3</v>
      </c>
      <c r="IR71" s="622">
        <f>SUM( -IQ53,IR53)</f>
        <v>3.5999999999999921E-3</v>
      </c>
      <c r="IS71" s="128">
        <f>SUM( -IR52,IS52)</f>
        <v>1.4000000000000123E-3</v>
      </c>
      <c r="IT71" s="125">
        <f>SUM( -IS56,IT56)</f>
        <v>2.0000000000000009E-4</v>
      </c>
      <c r="IU71" s="622">
        <f>SUM( -IT53,IU53)</f>
        <v>1.0999999999999899E-3</v>
      </c>
      <c r="IV71" s="127">
        <f>SUM( -IU55,IV55)</f>
        <v>1.1999999999999997E-3</v>
      </c>
      <c r="IW71" s="127">
        <f>SUM( -IV55,IW55)</f>
        <v>-8.9999999999999802E-4</v>
      </c>
      <c r="IX71" s="620">
        <f>SUM( -IW57,IX57)</f>
        <v>6.9999999999999923E-4</v>
      </c>
      <c r="IY71" s="125">
        <f>SUM( -IX56,IY56)</f>
        <v>1.7000000000000001E-3</v>
      </c>
      <c r="IZ71" s="124">
        <f>SUM( -IY58,IZ58)</f>
        <v>9.000000000000119E-4</v>
      </c>
      <c r="JA71" s="620">
        <f>SUM( -IZ57,JA57)</f>
        <v>1.0999999999999999E-2</v>
      </c>
      <c r="JB71" s="128">
        <f>SUM( -JA52,JB52)</f>
        <v>1.100000000000001E-2</v>
      </c>
      <c r="JC71" s="127">
        <f>SUM( -JB55,JC55)</f>
        <v>-1.2999999999999956E-3</v>
      </c>
      <c r="JD71" s="626">
        <f>SUM( -JC58,JD58)</f>
        <v>2.9999999999999472E-4</v>
      </c>
      <c r="JE71" s="129">
        <f>SUM( -JD53,JE53)</f>
        <v>2.0000000000000573E-4</v>
      </c>
      <c r="JF71" s="123">
        <v>-6.9999999999999999E-4</v>
      </c>
      <c r="JG71" s="626">
        <f>SUM( -JF58,JG58)</f>
        <v>5.9999999999998943E-4</v>
      </c>
      <c r="JH71" s="128">
        <f>SUM( -JG52,JH52)</f>
        <v>8.9999999999995639E-4</v>
      </c>
      <c r="JI71" s="123">
        <f>SUM( -JH54,JI54)</f>
        <v>2.9999999999999472E-4</v>
      </c>
      <c r="JJ71" s="620">
        <f>SUM( -JI56,JJ56)</f>
        <v>3.0000000000000003E-4</v>
      </c>
      <c r="JK71" s="125">
        <f>SUM( -JJ57,JK57)</f>
        <v>5.6000000000000008E-3</v>
      </c>
      <c r="JL71" s="128">
        <f>SUM( -JK52,JL52)</f>
        <v>-7.0000000000003393E-4</v>
      </c>
      <c r="JM71" s="622">
        <f>SUM( -JL53,JM53)</f>
        <v>4.0000000000001146E-4</v>
      </c>
      <c r="JN71" s="127">
        <f>SUM( -JM55,JN55)</f>
        <v>3.9000000000000007E-3</v>
      </c>
      <c r="JO71" s="129">
        <f>SUM( -JN53,JO53)</f>
        <v>2.5000000000000022E-3</v>
      </c>
      <c r="JP71" s="625">
        <f>SUM( -JO59,JP59)</f>
        <v>-3.3000000000000251E-3</v>
      </c>
      <c r="JU71" s="129">
        <v>6.6E-3</v>
      </c>
      <c r="JV71" s="16">
        <f>SUM( -JU56,JV56)</f>
        <v>3.8000000000000013E-3</v>
      </c>
      <c r="JW71" s="80">
        <f>SUM( -JV59,JW59)</f>
        <v>7.2999999999999732E-3</v>
      </c>
      <c r="JX71" s="123">
        <f>SUM( -JW54,JX54)</f>
        <v>3.3000000000000113E-3</v>
      </c>
      <c r="JY71" s="34">
        <f>SUM( -JX57,JY57)</f>
        <v>3.0999999999999986E-3</v>
      </c>
      <c r="JZ71" s="81">
        <f>SUM( -JY52,JZ52)</f>
        <v>2.5999999999999912E-3</v>
      </c>
      <c r="KA71" s="131">
        <f>SUM( -JZ57,KA57)</f>
        <v>3.1000000000000055E-3</v>
      </c>
      <c r="KB71" s="40">
        <f>SUM( -KA54,KB54)</f>
        <v>1.5000000000000013E-3</v>
      </c>
      <c r="KC71" s="85">
        <f>SUM( -KB53,KC53)</f>
        <v>-4.1999999999999954E-3</v>
      </c>
      <c r="KD71" s="125">
        <f>SUM( -KC56,KD56)</f>
        <v>9.6000000000000009E-3</v>
      </c>
      <c r="KE71" s="127">
        <v>5.7000000000000002E-3</v>
      </c>
      <c r="KF71" s="623">
        <f>SUM( -KE52,KF52)</f>
        <v>-1.9000000000000128E-3</v>
      </c>
      <c r="KG71" s="125">
        <f>SUM( -KF56,KG56)</f>
        <v>-3.7000000000000002E-3</v>
      </c>
      <c r="KH71" s="129">
        <f>SUM( -KG53,KH53)</f>
        <v>2.5999999999999912E-3</v>
      </c>
      <c r="KI71" s="620">
        <f>SUM( -KH57,KI57)</f>
        <v>-1.5000000000000013E-3</v>
      </c>
      <c r="KJ71" s="123">
        <f>SUM( -KI54,KJ54)</f>
        <v>3.599999999999999E-3</v>
      </c>
      <c r="KK71" s="125">
        <f>SUM( -KJ56,KK56)</f>
        <v>3.199999999999998E-3</v>
      </c>
      <c r="KL71" s="624">
        <f>SUM( -KK54,KL54)</f>
        <v>3.9999999999999966E-3</v>
      </c>
      <c r="KM71" s="126">
        <f>SUM( -KL59,KM59)</f>
        <v>4.0999999999999925E-3</v>
      </c>
      <c r="KN71" s="124">
        <f>SUM( -KM58,KN58)</f>
        <v>1.2999999999999956E-3</v>
      </c>
      <c r="KO71" s="622">
        <v>2.5999999999999999E-3</v>
      </c>
      <c r="KP71" s="131">
        <f>SUM( -KO57,KP57)</f>
        <v>-5.0000000000000044E-4</v>
      </c>
      <c r="KQ71" s="131">
        <f>SUM( -KP57,KQ57)</f>
        <v>3.9000000000000007E-3</v>
      </c>
      <c r="KR71" s="619">
        <f>SUM( -KQ56,KR56)</f>
        <v>-3.599999999999999E-3</v>
      </c>
      <c r="KS71" s="103">
        <f>SUM( -KR56,KS56)</f>
        <v>6.1999999999999972E-3</v>
      </c>
      <c r="KT71" s="128">
        <f>SUM( -KS52,KT52)</f>
        <v>-1.5000000000000013E-3</v>
      </c>
      <c r="KU71" s="619">
        <f>SUM( -KT55,KU55)</f>
        <v>4.4000000000000011E-3</v>
      </c>
      <c r="KV71" s="123">
        <v>3.0999999999999999E-3</v>
      </c>
      <c r="KW71" s="124">
        <f>SUM( -KV57,KW57)</f>
        <v>-2.0000000000000573E-4</v>
      </c>
      <c r="KX71" s="622">
        <f>SUM( -KW56,KX56)</f>
        <v>6.2000000000000006E-3</v>
      </c>
      <c r="KY71" s="126">
        <f>SUM( -KX59,KY59)</f>
        <v>2.2999999999999965E-3</v>
      </c>
      <c r="KZ71" s="123">
        <f>SUM( -KY54,KZ54)</f>
        <v>0</v>
      </c>
      <c r="LA71" s="645">
        <f>SUM( -KZ56,LA56)</f>
        <v>9.1999999999999998E-3</v>
      </c>
      <c r="LB71" s="127">
        <f>SUM( -LA54,LB54)</f>
        <v>2.7999999999999969E-3</v>
      </c>
      <c r="LC71" s="127">
        <f>SUM( -LB54,LC54)</f>
        <v>1.0000000000000286E-4</v>
      </c>
      <c r="LD71" s="626">
        <f>SUM( -LC57,LD57)</f>
        <v>5.1000000000000073E-3</v>
      </c>
      <c r="LE71" s="126">
        <f>SUM( -LD59,LE59)</f>
        <v>2.7999999999999969E-3</v>
      </c>
      <c r="LF71" s="129">
        <f>SUM( -LE56,LF56)</f>
        <v>1.4000000000000002E-3</v>
      </c>
      <c r="LG71" s="619">
        <f>SUM( -LF55,LG55)</f>
        <v>5.2999999999999992E-3</v>
      </c>
      <c r="LH71" s="106">
        <f>SUM( -LG52,LH52)</f>
        <v>-6.0999999999999943E-3</v>
      </c>
      <c r="LI71" s="125">
        <v>-6.9999999999999999E-4</v>
      </c>
      <c r="LJ71" s="621">
        <f>SUM( -LI54,LJ54)</f>
        <v>3.0999999999999917E-3</v>
      </c>
      <c r="LK71" s="125">
        <f>SUM( -LJ55,LK55)</f>
        <v>4.2999999999999983E-3</v>
      </c>
      <c r="LL71" s="125">
        <f>SUM( -LK55,LL55)</f>
        <v>6.0000000000000331E-4</v>
      </c>
      <c r="LM71" s="620">
        <f>SUM( -LL58,LM58)</f>
        <v>5.0000000000000044E-4</v>
      </c>
      <c r="LN71" s="123">
        <f>SUM( -LM53,LN53)</f>
        <v>1.7000000000000071E-3</v>
      </c>
      <c r="LO71" s="129">
        <f>SUM( -LN56,LO56)</f>
        <v>2.1000000000000003E-3</v>
      </c>
      <c r="LP71" s="622">
        <f>SUM( -LO56,LP56)</f>
        <v>2.4999999999999996E-3</v>
      </c>
      <c r="LQ71" s="103">
        <f>SUM( -LP55,LQ55)</f>
        <v>3.3000000000000043E-3</v>
      </c>
      <c r="LR71" s="129">
        <f>SUM( -LQ56,LR56)</f>
        <v>8.9999999999999976E-4</v>
      </c>
      <c r="LS71" s="131">
        <f>SUM( -LR58,LS58)</f>
        <v>1.0899999999999993E-2</v>
      </c>
      <c r="LT71" s="131">
        <f>SUM( -LS58,LT58)</f>
        <v>2.5999999999999912E-3</v>
      </c>
      <c r="LU71" s="127">
        <f>SUM( -LT53,LU53)</f>
        <v>-1.5000000000000013E-3</v>
      </c>
      <c r="LV71" s="131">
        <f>SUM( -LU58,LV58)</f>
        <v>-8.9999999999998415E-4</v>
      </c>
      <c r="LW71" s="131">
        <v>2.3E-3</v>
      </c>
      <c r="LX71" s="30">
        <v>1.9E-3</v>
      </c>
      <c r="LY71" s="83">
        <v>-2.2000000000000001E-3</v>
      </c>
      <c r="LZ71" s="84">
        <f>SUM( -LY53,LZ53)</f>
        <v>-1.5000000000000013E-3</v>
      </c>
      <c r="MA71" s="80">
        <f>SUM( -LZ59,MA59)</f>
        <v>-1.5000000000000013E-3</v>
      </c>
      <c r="MB71" s="83">
        <f>SUM( -MA58,MB58)</f>
        <v>-1.9999999999997797E-4</v>
      </c>
      <c r="MC71" s="130">
        <f>SUM( -MB55,MC55)</f>
        <v>1.1999999999999997E-3</v>
      </c>
      <c r="MD71" s="82">
        <f>SUM( -MC54,MD54)</f>
        <v>3.5000000000000031E-3</v>
      </c>
      <c r="ME71" s="315">
        <f>SUM( -MD58,ME58)</f>
        <v>9.9999999999988987E-5</v>
      </c>
      <c r="MF71" s="622">
        <f>SUM( -ME56,MF56)</f>
        <v>2.4999999999999953E-3</v>
      </c>
      <c r="MG71" s="85">
        <f>SUM( -MF56,MG56)</f>
        <v>4.0000000000000452E-4</v>
      </c>
      <c r="MH71" s="81">
        <f>SUM( -MG52,MH52)</f>
        <v>-3.2999999999999974E-3</v>
      </c>
      <c r="MI71" s="613">
        <f>SUM( -MH56,MI56)</f>
        <v>-3.2999999999999974E-3</v>
      </c>
      <c r="MJ71" s="84">
        <f>SUM( -MI53,MJ53)</f>
        <v>3.8999999999999868E-3</v>
      </c>
      <c r="MK71" s="79">
        <f>SUM( -MJ57,MK57)</f>
        <v>4.5000000000000005E-3</v>
      </c>
      <c r="MM71" s="123">
        <v>1.2999999999999999E-3</v>
      </c>
      <c r="MN71" s="40">
        <v>5.9999999999999995E-4</v>
      </c>
      <c r="MO71" s="79">
        <v>3.0999999999999999E-3</v>
      </c>
      <c r="MP71" s="129">
        <v>2.0000000000000001E-4</v>
      </c>
      <c r="MQ71" s="30">
        <v>4.3E-3</v>
      </c>
      <c r="MR71" s="81">
        <v>2.3999999999999998E-3</v>
      </c>
      <c r="MS71" s="123">
        <v>-2.3999999999999998E-3</v>
      </c>
      <c r="MT71" s="86">
        <v>2.5999999999999999E-3</v>
      </c>
      <c r="MU71" s="80">
        <v>-2.5000000000000001E-3</v>
      </c>
      <c r="MV71" s="129">
        <v>-1E-3</v>
      </c>
      <c r="MW71" s="30">
        <v>0</v>
      </c>
      <c r="MX71" s="300">
        <v>-3.3E-3</v>
      </c>
      <c r="MY71" s="123">
        <v>3.0000000000000001E-3</v>
      </c>
      <c r="MZ71" s="86">
        <v>5.0000000000000001E-4</v>
      </c>
      <c r="NA71" s="83">
        <v>1.18E-2</v>
      </c>
      <c r="NB71" s="106">
        <v>3.8E-3</v>
      </c>
      <c r="NC71" s="40">
        <v>3.7000000000000002E-3</v>
      </c>
      <c r="ND71" s="130">
        <v>3.5000000000000001E-3</v>
      </c>
      <c r="NE71" s="126">
        <v>1.1000000000000001E-3</v>
      </c>
      <c r="NF71" s="30">
        <v>2.2000000000000001E-3</v>
      </c>
      <c r="NG71" s="85">
        <v>3.8E-3</v>
      </c>
      <c r="NH71" s="128">
        <v>3.5999999999999999E-3</v>
      </c>
      <c r="NI71" s="47">
        <v>3.5999999999999999E-3</v>
      </c>
      <c r="NJ71" s="80">
        <v>5.4000000000000003E-3</v>
      </c>
      <c r="NK71" s="126">
        <v>1.1000000000000001E-3</v>
      </c>
      <c r="NL71" s="7">
        <v>-8.0000000000000004E-4</v>
      </c>
      <c r="NM71" s="300">
        <v>5.1999999999999998E-3</v>
      </c>
      <c r="NN71" s="128">
        <v>5.7000000000000002E-3</v>
      </c>
      <c r="NO71" s="7">
        <v>5.1000000000000004E-3</v>
      </c>
      <c r="NP71" s="85">
        <v>-1.9E-3</v>
      </c>
      <c r="NQ71" s="127">
        <v>-1.5E-3</v>
      </c>
      <c r="NR71" s="100">
        <v>-5.9999999999999995E-4</v>
      </c>
      <c r="NS71" s="610">
        <v>5.3E-3</v>
      </c>
      <c r="NT71" s="128">
        <v>5.0000000000000001E-4</v>
      </c>
      <c r="NU71" s="99">
        <v>5.3E-3</v>
      </c>
      <c r="NV71" s="612">
        <v>8.3000000000000001E-3</v>
      </c>
      <c r="NW71" s="127">
        <v>-1.6999999999999999E-3</v>
      </c>
      <c r="NX71" s="101">
        <v>-3.0000000000000001E-3</v>
      </c>
      <c r="NY71" s="660">
        <v>5.9999999999999995E-4</v>
      </c>
      <c r="NZ71" s="676">
        <v>4.4000000000000003E-3</v>
      </c>
      <c r="OA71" s="16">
        <v>8.8000000000000005E-3</v>
      </c>
      <c r="OB71" s="677">
        <v>-4.3E-3</v>
      </c>
      <c r="OC71" s="100">
        <v>2.5000000000000001E-3</v>
      </c>
      <c r="OD71" s="100">
        <v>6.3E-3</v>
      </c>
      <c r="OE71" s="612">
        <v>9.7999999999999997E-3</v>
      </c>
      <c r="OF71" s="125">
        <v>8.9999999999999998E-4</v>
      </c>
      <c r="OG71" s="40">
        <v>-8.0000000000000004E-4</v>
      </c>
      <c r="OH71" s="130">
        <v>-2.5999999999999999E-3</v>
      </c>
      <c r="OI71" s="125">
        <v>-5.0000000000000001E-3</v>
      </c>
      <c r="OJ71" s="101">
        <v>6.7000000000000002E-3</v>
      </c>
      <c r="OK71" s="608">
        <v>3.3E-3</v>
      </c>
      <c r="OL71" s="127">
        <v>-2E-3</v>
      </c>
      <c r="OM71" s="103">
        <v>1.9E-3</v>
      </c>
      <c r="ON71" s="611">
        <v>-1E-4</v>
      </c>
      <c r="OO71" s="128">
        <v>2.5999999999999999E-3</v>
      </c>
      <c r="OP71" s="103">
        <v>-6.8999999999999999E-3</v>
      </c>
      <c r="OQ71" s="612">
        <v>6.1000000000000004E-3</v>
      </c>
      <c r="OR71" s="105">
        <v>5.9999999999999995E-4</v>
      </c>
      <c r="OS71" s="101">
        <v>2E-3</v>
      </c>
      <c r="OT71" s="101">
        <v>-5.9999999999999995E-4</v>
      </c>
      <c r="PE71" s="125">
        <v>-5.0000000000000001E-4</v>
      </c>
      <c r="PF71" s="99">
        <v>-4.0000000000000002E-4</v>
      </c>
      <c r="PG71" s="610">
        <v>2.0999999999999999E-3</v>
      </c>
      <c r="PH71" s="128">
        <v>-5.0000000000000001E-4</v>
      </c>
      <c r="PI71" s="100">
        <v>1E-4</v>
      </c>
      <c r="PJ71" s="610">
        <v>1E-3</v>
      </c>
      <c r="PK71" s="127">
        <v>-5.9999999999999995E-4</v>
      </c>
      <c r="PL71" s="715">
        <v>-1.2999999999999999E-3</v>
      </c>
      <c r="PM71" s="608">
        <v>-5.9999999999999995E-4</v>
      </c>
      <c r="PN71" s="127">
        <v>8.0000000000000004E-4</v>
      </c>
      <c r="PO71" s="103">
        <v>4.0000000000000001E-3</v>
      </c>
      <c r="PP71" s="613">
        <v>-1.5E-3</v>
      </c>
      <c r="PQ71" s="129">
        <v>2.9999999999999997E-4</v>
      </c>
      <c r="PR71" s="103">
        <v>0</v>
      </c>
      <c r="PS71" s="611">
        <v>-1.1000000000000001E-3</v>
      </c>
      <c r="PT71" s="102">
        <v>8.9999999999999998E-4</v>
      </c>
      <c r="PU71" s="101">
        <v>3.3E-3</v>
      </c>
    </row>
    <row r="72" spans="1:489" ht="15.75" thickBot="1" x14ac:dyDescent="0.3">
      <c r="HC72" s="123">
        <f>SUM( -GU55,HC55)</f>
        <v>-9.900000000000006E-3</v>
      </c>
      <c r="HD72" s="16">
        <v>-3.8E-3</v>
      </c>
      <c r="HE72" s="130">
        <v>-7.3000000000000001E-3</v>
      </c>
      <c r="HF72" s="123">
        <v>5.5999999999999999E-3</v>
      </c>
      <c r="HG72" s="127">
        <f>SUM( -HF56,HG56)</f>
        <v>1.0000000000000113E-4</v>
      </c>
      <c r="HH72" s="130">
        <v>-4.0000000000000001E-3</v>
      </c>
      <c r="HI72" s="125">
        <v>-2.5999999999999999E-3</v>
      </c>
      <c r="HJ72" s="47">
        <v>-4.1999999999999997E-3</v>
      </c>
      <c r="HK72" s="130">
        <v>-5.0000000000000001E-4</v>
      </c>
      <c r="HL72" s="129">
        <f>SUM( -HK53,HL53)</f>
        <v>-8.9999999999999802E-4</v>
      </c>
      <c r="HM72" s="16">
        <v>6.9999999999999999E-4</v>
      </c>
      <c r="HN72" s="80">
        <v>2.3E-3</v>
      </c>
      <c r="HO72" s="123">
        <f>SUM( -HN54,HO54)</f>
        <v>-4.2999999999999983E-3</v>
      </c>
      <c r="HP72" s="129">
        <f>SUM( -HO53,HP53)</f>
        <v>-1.2999999999999956E-3</v>
      </c>
      <c r="HQ72" s="620">
        <f>SUM( -HP55,HQ55)</f>
        <v>-2.3000000000000034E-3</v>
      </c>
      <c r="HR72" s="105">
        <f>SUM( -HQ55,HR55)</f>
        <v>-3.7999999999999978E-3</v>
      </c>
      <c r="HS72" s="127">
        <f>SUM( -HR56,HS56)</f>
        <v>-2.3999999999999994E-3</v>
      </c>
      <c r="HT72" s="620">
        <f>SUM( -HS55,HT55)</f>
        <v>-2.9999999999999992E-3</v>
      </c>
      <c r="HU72" s="124">
        <f>SUM( -HT59,HU59)</f>
        <v>-1.3999999999999568E-3</v>
      </c>
      <c r="HV72" s="127">
        <f>SUM( -HU56,HV56)</f>
        <v>1.1000000000000003E-3</v>
      </c>
      <c r="HW72" s="619">
        <f>SUM( -HV57,HW57)</f>
        <v>-2.700000000000001E-3</v>
      </c>
      <c r="HX72" s="123">
        <f>SUM( -HW54,HX54)</f>
        <v>-5.1999999999999963E-3</v>
      </c>
      <c r="HY72" s="123">
        <f>SUM( -HX54,HY54)</f>
        <v>-1.6000000000000042E-3</v>
      </c>
      <c r="HZ72" s="623">
        <f>SUM( -HY52,HZ52)</f>
        <v>-3.4000000000000141E-3</v>
      </c>
      <c r="IA72" s="124">
        <f>SUM( -HZ58,IA58)</f>
        <v>-4.3999999999999873E-3</v>
      </c>
      <c r="IB72" s="126">
        <f>SUM( -IA59,IB59)</f>
        <v>-1.3000000000000234E-3</v>
      </c>
      <c r="IC72" s="623">
        <f>SUM( -IB52,IC52)</f>
        <v>-8.0000000000002292E-4</v>
      </c>
      <c r="ID72" s="126">
        <f>SUM( -IC58,ID58)</f>
        <v>2.9999999999999472E-4</v>
      </c>
      <c r="IE72" s="125">
        <f>SUM( -ID56,IE56)</f>
        <v>1.7000000000000001E-3</v>
      </c>
      <c r="IF72" s="626">
        <f>SUM( -IE59,IF59)</f>
        <v>1.4000000000000123E-3</v>
      </c>
      <c r="IG72" s="99">
        <f>SUM( -IF59,IG59)</f>
        <v>1.9999999999997797E-4</v>
      </c>
      <c r="IH72" s="125">
        <f>SUM( -IG56,IH56)</f>
        <v>-1.7000000000000001E-3</v>
      </c>
      <c r="II72" s="619">
        <f>SUM( -IH56,II56)</f>
        <v>2.1999999999999997E-3</v>
      </c>
      <c r="IJ72" s="128">
        <f>SUM( -II52,IJ52)</f>
        <v>2.1999999999999797E-3</v>
      </c>
      <c r="IK72" s="131">
        <f>SUM( -IJ55,IK55)</f>
        <v>-1.0000000000000009E-3</v>
      </c>
      <c r="IL72" s="626">
        <f>SUM( -IK59,IL59)</f>
        <v>-3.1000000000000472E-3</v>
      </c>
      <c r="IM72" s="124">
        <f>SUM( -IL59,IM59)</f>
        <v>-2.0999999999999908E-3</v>
      </c>
      <c r="IN72" s="123">
        <f>SUM( -IM54,IN54)</f>
        <v>1.6999999999999932E-3</v>
      </c>
      <c r="IO72" s="620">
        <f>SUM( -IN55,IO55)</f>
        <v>1.1999999999999979E-3</v>
      </c>
      <c r="IP72" s="128">
        <f>SUM( -IO52,IP52)</f>
        <v>2.3000000000000242E-3</v>
      </c>
      <c r="IQ72" s="128">
        <f>SUM( -IP52,IQ52)</f>
        <v>1.5000000000000013E-3</v>
      </c>
      <c r="IR72" s="620">
        <f>SUM( -IQ57,IR57)</f>
        <v>2.9999999999999992E-4</v>
      </c>
      <c r="IS72" s="123">
        <f>SUM( -IR54,IS54)</f>
        <v>-2.9999999999999472E-4</v>
      </c>
      <c r="IT72" s="131">
        <f>SUM( -IS57,IT57)</f>
        <v>-1E-3</v>
      </c>
      <c r="IU72" s="619">
        <f>SUM( -IT56,IU56)</f>
        <v>3.9999999999999996E-4</v>
      </c>
      <c r="IV72" s="124">
        <f>SUM( -IU58,IV58)</f>
        <v>-7.0000000000003393E-4</v>
      </c>
      <c r="IW72" s="126">
        <f>SUM( -IV59,IW59)</f>
        <v>-9.000000000000119E-4</v>
      </c>
      <c r="IX72" s="626">
        <f>SUM( -IW58,IX58)</f>
        <v>-9.9999999999988987E-5</v>
      </c>
      <c r="IY72" s="126">
        <f>SUM( -IX59,IY59)</f>
        <v>-2.3000000000000242E-3</v>
      </c>
      <c r="IZ72" s="123">
        <f>SUM( -IY54,IZ54)</f>
        <v>2.9999999999999472E-4</v>
      </c>
      <c r="JA72" s="622">
        <f>SUM( -IZ53,JA53)</f>
        <v>1.1000000000000176E-3</v>
      </c>
      <c r="JB72" s="125">
        <f>SUM( -JA56,JB56)</f>
        <v>8.4000000000000012E-3</v>
      </c>
      <c r="JC72" s="125">
        <f>SUM( -JB56,JC56)</f>
        <v>-3.4999999999999996E-3</v>
      </c>
      <c r="JD72" s="624">
        <f>SUM( -JC54,JD54)</f>
        <v>0</v>
      </c>
      <c r="JE72" s="128">
        <f>SUM( -JD52,JE52)</f>
        <v>-1.3000000000000234E-3</v>
      </c>
      <c r="JF72" s="126">
        <f>SUM( -JE59,JF59)</f>
        <v>-3.9000000000000146E-3</v>
      </c>
      <c r="JG72" s="623">
        <f>SUM( -JF52,JG52)</f>
        <v>-3.999999999999948E-3</v>
      </c>
      <c r="JH72" s="123">
        <f>SUM( -JG54,JH54)</f>
        <v>-5.400000000000002E-3</v>
      </c>
      <c r="JI72" s="125">
        <f>SUM( -JH57,JI57)</f>
        <v>-2.3E-3</v>
      </c>
      <c r="JJ72" s="623">
        <f>SUM( -JI52,JJ52)</f>
        <v>-5.0000000000000044E-4</v>
      </c>
      <c r="JK72" s="540">
        <f>SUM( -JJ59,JK59)</f>
        <v>-8.0000000000000071E-3</v>
      </c>
      <c r="JL72" s="124">
        <f>SUM( -JK58,JL58)</f>
        <v>-1.5999999999999903E-3</v>
      </c>
      <c r="JM72" s="623">
        <f>SUM( -JL52,JM52)</f>
        <v>-1.7999999999999683E-3</v>
      </c>
      <c r="JN72" s="125">
        <f>SUM( -JM56,JN56)</f>
        <v>-4.9999999999999958E-4</v>
      </c>
      <c r="JO72" s="123">
        <f>SUM( -JN54,JO54)</f>
        <v>1.5000000000000083E-3</v>
      </c>
      <c r="JP72" s="621">
        <v>-4.5999999999999999E-3</v>
      </c>
      <c r="JU72" s="127">
        <v>4.0000000000000001E-3</v>
      </c>
      <c r="JV72" s="34">
        <f>SUM( -JU57,JV57)</f>
        <v>-6.9999999999999923E-4</v>
      </c>
      <c r="JW72" s="84">
        <f>SUM( -JV54,JW54)</f>
        <v>-1.0000000000000009E-3</v>
      </c>
      <c r="JX72" s="125">
        <f>SUM( -JW56,JX56)</f>
        <v>1.8000000000000013E-3</v>
      </c>
      <c r="JY72" s="40">
        <f>SUM( -JX54,JY54)</f>
        <v>2.9999999999999472E-4</v>
      </c>
      <c r="JZ72" s="83">
        <f>SUM( -JY57,JZ57)</f>
        <v>-2.8999999999999998E-3</v>
      </c>
      <c r="KA72" s="128">
        <f>SUM( -JZ52,KA52)</f>
        <v>1.2000000000000344E-3</v>
      </c>
      <c r="KB72" s="47">
        <f>SUM( -KA58,KB58)</f>
        <v>1.0000000000000009E-3</v>
      </c>
      <c r="KC72" s="83">
        <f>SUM( -KB57,KC57)</f>
        <v>-4.4000000000000011E-3</v>
      </c>
      <c r="KD72" s="131">
        <f>SUM( -KC57,KD57)</f>
        <v>-9.7000000000000003E-3</v>
      </c>
      <c r="KE72" s="124">
        <f>SUM( -KD58,KE58)</f>
        <v>-5.0000000000000044E-3</v>
      </c>
      <c r="KF72" s="619">
        <f>SUM( -KE56,KF56)</f>
        <v>-2E-3</v>
      </c>
      <c r="KG72" s="131">
        <f>SUM( -KF57,KG57)</f>
        <v>-3.7000000000000088E-3</v>
      </c>
      <c r="KH72" s="123">
        <f>SUM( -KG54,KH54)</f>
        <v>-4.7000000000000028E-3</v>
      </c>
      <c r="KI72" s="623">
        <f>SUM( -KH52,KI52)</f>
        <v>-3.1000000000000472E-3</v>
      </c>
      <c r="KJ72" s="126">
        <f>SUM( -KI59,KJ59)</f>
        <v>-9.9999999999988987E-5</v>
      </c>
      <c r="KK72" s="123">
        <f>SUM( -KJ54,KK54)</f>
        <v>1.1999999999999997E-3</v>
      </c>
      <c r="KL72" s="619">
        <f>SUM( -KK56,KL56)</f>
        <v>7.000000000000027E-4</v>
      </c>
      <c r="KM72" s="131">
        <f>SUM( -KL57,KM57)</f>
        <v>-1.1999999999999927E-3</v>
      </c>
      <c r="KN72" s="131">
        <f>SUM( -KM57,KN57)</f>
        <v>-2.0000000000000573E-4</v>
      </c>
      <c r="KO72" s="623">
        <f>SUM( -KN52,KO52)</f>
        <v>-2.0000000000000018E-3</v>
      </c>
      <c r="KP72" s="127">
        <f>SUM( -KO55,KP55)</f>
        <v>-1.1000000000000038E-3</v>
      </c>
      <c r="KQ72" s="124">
        <f>SUM( -KP58,KQ58)</f>
        <v>-2.6000000000000051E-3</v>
      </c>
      <c r="KR72" s="620">
        <f>SUM( -KQ57,KR57)</f>
        <v>-3.5999999999999921E-3</v>
      </c>
      <c r="KS72" s="101">
        <f>SUM( -KR55,KS55)</f>
        <v>3.4000000000000002E-3</v>
      </c>
      <c r="KT72" s="127">
        <v>-2.0999999999999999E-3</v>
      </c>
      <c r="KU72" s="620">
        <f>SUM( -KT58,KU58)</f>
        <v>-4.2999999999999983E-3</v>
      </c>
      <c r="KV72" s="127">
        <v>-2.2000000000000001E-3</v>
      </c>
      <c r="KW72" s="131">
        <f>SUM( -KV58,KW58)</f>
        <v>-6.999999999999923E-4</v>
      </c>
      <c r="KX72" s="620">
        <f>SUM( -KW58,KX58)</f>
        <v>1.5999999999999903E-3</v>
      </c>
      <c r="KY72" s="123">
        <v>4.0000000000000002E-4</v>
      </c>
      <c r="KZ72" s="128">
        <f>SUM( -KY52,KZ52)</f>
        <v>-7.7000000000000401E-3</v>
      </c>
      <c r="LA72" s="646">
        <v>-1.4E-3</v>
      </c>
      <c r="LB72" s="123">
        <f>SUM( -LA53,LB53)</f>
        <v>8.9999999999999802E-4</v>
      </c>
      <c r="LC72" s="125">
        <f>SUM( -LB55,LC55)</f>
        <v>-5.1000000000000004E-3</v>
      </c>
      <c r="LD72" s="619">
        <f>SUM( -LC55,LD55)</f>
        <v>1.0000000000000286E-4</v>
      </c>
      <c r="LE72" s="127">
        <f>SUM( -LD53,LE53)</f>
        <v>-2.5999999999999912E-3</v>
      </c>
      <c r="LF72" s="125">
        <f>SUM( -LE55,LF55)</f>
        <v>-2.2000000000000006E-3</v>
      </c>
      <c r="LG72" s="622">
        <f>SUM( -LF56,LG56)</f>
        <v>-3.1000000000000003E-3</v>
      </c>
      <c r="LH72" s="101">
        <v>-1.34E-2</v>
      </c>
      <c r="LI72" s="127">
        <f>SUM( -LH54,LI54)</f>
        <v>-4.4000000000000011E-3</v>
      </c>
      <c r="LJ72" s="620">
        <f>SUM( -LI58,LJ58)</f>
        <v>-3.2000000000000084E-3</v>
      </c>
      <c r="LK72" s="124">
        <f>SUM( -LJ57,LK57)</f>
        <v>3.0999999999999917E-3</v>
      </c>
      <c r="LL72" s="131">
        <f>SUM( -LK58,LL58)</f>
        <v>-2.0000000000000018E-3</v>
      </c>
      <c r="LM72" s="623">
        <f>SUM( -LL52,LM52)</f>
        <v>9.9999999999988987E-5</v>
      </c>
      <c r="LN72" s="129">
        <f>SUM( -LM56,LN56)</f>
        <v>-7.9999999999999993E-4</v>
      </c>
      <c r="LO72" s="131">
        <f>SUM( -LN58,LO58)</f>
        <v>7.9999999999999516E-4</v>
      </c>
      <c r="LP72" s="620">
        <f>SUM( -LO58,LP58)</f>
        <v>-3.2999999999999974E-3</v>
      </c>
      <c r="LQ72" s="105">
        <f>SUM( -LP58,LQ58)</f>
        <v>2.0999999999999908E-3</v>
      </c>
      <c r="LR72" s="127">
        <f>SUM( -LQ53,LR53)</f>
        <v>-2.2999999999999965E-3</v>
      </c>
      <c r="LS72" s="129">
        <f>SUM( -LR56,LS56)</f>
        <v>2.3E-3</v>
      </c>
      <c r="LT72" s="126">
        <f>SUM( -LS59,LT59)</f>
        <v>-2.1999999999999797E-3</v>
      </c>
      <c r="LU72" s="126">
        <f>SUM( -LT59,LU59)</f>
        <v>-2.1000000000000185E-3</v>
      </c>
      <c r="LV72" s="125">
        <f>SUM( -LU55,LV55)</f>
        <v>-3.9999999999999966E-3</v>
      </c>
      <c r="LW72" s="125">
        <v>1.1999999999999999E-3</v>
      </c>
      <c r="LX72" s="34">
        <v>5.0000000000000001E-4</v>
      </c>
      <c r="LY72" s="130">
        <f>SUM( -LX55,LY55)</f>
        <v>-1.5999999999999973E-3</v>
      </c>
      <c r="LZ72" s="79">
        <f>SUM( -LY57,LZ57)</f>
        <v>-4.2999999999999983E-3</v>
      </c>
      <c r="MA72" s="82">
        <f>SUM( -LZ54,MA54)</f>
        <v>-2.3999999999999994E-3</v>
      </c>
      <c r="MB72" s="81">
        <f>SUM( -MA52,MB52)</f>
        <v>-4.400000000000015E-3</v>
      </c>
      <c r="MC72" s="84">
        <f>SUM( -MB53,MC53)</f>
        <v>-3.2000000000000084E-3</v>
      </c>
      <c r="MD72" s="130">
        <f>SUM( -MC55,MD55)</f>
        <v>5.0000000000000044E-4</v>
      </c>
      <c r="ME72" s="314">
        <v>-2.5999999999999999E-3</v>
      </c>
      <c r="MF72" s="623">
        <f>SUM( -ME52,MF52)</f>
        <v>1.8000000000000238E-3</v>
      </c>
      <c r="MG72" s="80">
        <f>SUM( -MF59,MG59)</f>
        <v>-2.0000000000000018E-3</v>
      </c>
      <c r="MH72" s="130">
        <f>SUM( -MG55,MH55)</f>
        <v>-3.7000000000000019E-3</v>
      </c>
      <c r="MI72" s="614">
        <f>SUM( -MH52,MI52)</f>
        <v>-4.1000000000000203E-3</v>
      </c>
      <c r="MJ72" s="85">
        <f>SUM( -MI56,MJ56)</f>
        <v>-1.800000000000003E-3</v>
      </c>
      <c r="MK72" s="130">
        <v>4.1999999999999997E-3</v>
      </c>
      <c r="MM72" s="128">
        <v>-1E-4</v>
      </c>
      <c r="MN72" s="16">
        <v>-2.0999999999999999E-3</v>
      </c>
      <c r="MO72" s="81">
        <v>-2.0000000000000001E-4</v>
      </c>
      <c r="MP72" s="123">
        <v>-2E-3</v>
      </c>
      <c r="MQ72" s="7">
        <v>2.8E-3</v>
      </c>
      <c r="MR72" s="80">
        <v>8.9999999999999998E-4</v>
      </c>
      <c r="MS72" s="128">
        <v>-4.3E-3</v>
      </c>
      <c r="MT72" s="16">
        <v>1.6000000000000001E-3</v>
      </c>
      <c r="MU72" s="85">
        <v>-1.9E-3</v>
      </c>
      <c r="MV72" s="126">
        <v>-3.0999999999999999E-3</v>
      </c>
      <c r="MW72" s="40">
        <v>-5.8999999999999999E-3</v>
      </c>
      <c r="MX72" s="316">
        <v>-3.5000000000000001E-3</v>
      </c>
      <c r="MY72" s="129">
        <v>-1E-4</v>
      </c>
      <c r="MZ72" s="40">
        <v>2.9999999999999997E-4</v>
      </c>
      <c r="NA72" s="85">
        <v>1.6999999999999999E-3</v>
      </c>
      <c r="NB72" s="102">
        <v>-3.8E-3</v>
      </c>
      <c r="NC72" s="16">
        <v>2.3999999999999998E-3</v>
      </c>
      <c r="ND72" s="84">
        <v>-3.8999999999999998E-3</v>
      </c>
      <c r="NE72" s="129">
        <v>-1.6999999999999999E-3</v>
      </c>
      <c r="NF72" s="16">
        <v>-1E-4</v>
      </c>
      <c r="NG72" s="83">
        <v>-2.0000000000000001E-4</v>
      </c>
      <c r="NH72" s="127">
        <v>-1.2999999999999999E-3</v>
      </c>
      <c r="NI72" s="34">
        <v>3.5000000000000001E-3</v>
      </c>
      <c r="NJ72" s="130">
        <v>-6.6E-3</v>
      </c>
      <c r="NK72" s="127">
        <v>-2.3E-3</v>
      </c>
      <c r="NL72" s="30">
        <v>-1E-3</v>
      </c>
      <c r="NM72" s="302">
        <v>-1.5E-3</v>
      </c>
      <c r="NN72" s="127">
        <v>5.5999999999999999E-3</v>
      </c>
      <c r="NO72" s="16">
        <v>-3.8999999999999998E-3</v>
      </c>
      <c r="NP72" s="81">
        <v>-2.3999999999999998E-3</v>
      </c>
      <c r="NQ72" s="123">
        <v>-1.6999999999999999E-3</v>
      </c>
      <c r="NR72" s="105">
        <v>-1.1999999999999999E-3</v>
      </c>
      <c r="NS72" s="611">
        <v>1.2999999999999999E-3</v>
      </c>
      <c r="NT72" s="123">
        <v>-1.6000000000000001E-3</v>
      </c>
      <c r="NU72" s="100">
        <v>-1.1999999999999999E-3</v>
      </c>
      <c r="NV72" s="611">
        <v>-8.0000000000000002E-3</v>
      </c>
      <c r="NW72" s="123">
        <v>-2.2000000000000001E-3</v>
      </c>
      <c r="NX72" s="100">
        <v>-3.8E-3</v>
      </c>
      <c r="NY72" s="658">
        <v>-7.4999999999999997E-3</v>
      </c>
      <c r="NZ72" s="678">
        <v>2.0999999999999999E-3</v>
      </c>
      <c r="OA72" s="34">
        <v>-1.1999999999999999E-3</v>
      </c>
      <c r="OB72" s="679">
        <v>-9.1999999999999998E-3</v>
      </c>
      <c r="OC72" s="103">
        <v>2.9999999999999997E-4</v>
      </c>
      <c r="OD72" s="99">
        <v>-8.2000000000000007E-3</v>
      </c>
      <c r="OE72" s="613">
        <v>1.2999999999999999E-3</v>
      </c>
      <c r="OF72" s="128">
        <v>-4.0000000000000002E-4</v>
      </c>
      <c r="OG72" s="22">
        <v>-3.8999999999999998E-3</v>
      </c>
      <c r="OH72" s="84">
        <v>-2.5999999999999999E-3</v>
      </c>
      <c r="OI72" s="126">
        <v>-5.7999999999999996E-3</v>
      </c>
      <c r="OJ72" s="99">
        <v>4.1000000000000003E-3</v>
      </c>
      <c r="OK72" s="613">
        <v>-1.8E-3</v>
      </c>
      <c r="OL72" s="125">
        <v>-4.5999999999999999E-3</v>
      </c>
      <c r="OM72" s="104">
        <v>1.1000000000000001E-3</v>
      </c>
      <c r="ON72" s="608">
        <v>-8.0000000000000004E-4</v>
      </c>
      <c r="OO72" s="125">
        <v>1.5E-3</v>
      </c>
      <c r="OP72" s="104">
        <v>-7.3000000000000001E-3</v>
      </c>
      <c r="OQ72" s="607">
        <v>1.1999999999999999E-3</v>
      </c>
      <c r="OR72" s="99">
        <v>5.9999999999999995E-4</v>
      </c>
      <c r="OS72" s="100">
        <v>-6.9999999999999999E-4</v>
      </c>
      <c r="OT72" s="106">
        <v>-2E-3</v>
      </c>
      <c r="PE72" s="131">
        <v>-6.9999999999999999E-4</v>
      </c>
      <c r="PF72" s="100">
        <v>-8.0000000000000004E-4</v>
      </c>
      <c r="PG72" s="612">
        <v>-5.1000000000000004E-3</v>
      </c>
      <c r="PH72" s="124">
        <v>-1.1999999999999999E-3</v>
      </c>
      <c r="PI72" s="101">
        <v>-1E-4</v>
      </c>
      <c r="PJ72" s="613">
        <v>-2.7000000000000001E-3</v>
      </c>
      <c r="PK72" s="125">
        <v>-1.6000000000000001E-3</v>
      </c>
      <c r="PL72" s="100">
        <v>-2.3999999999999998E-3</v>
      </c>
      <c r="PM72" s="694">
        <v>-3.8999999999999998E-3</v>
      </c>
      <c r="PN72" s="124">
        <v>-2.9999999999999997E-4</v>
      </c>
      <c r="PO72" s="100">
        <v>3.5000000000000001E-3</v>
      </c>
      <c r="PP72" s="608">
        <v>-2.3999999999999998E-3</v>
      </c>
      <c r="PQ72" s="123">
        <v>-8.0000000000000004E-4</v>
      </c>
      <c r="PR72" s="99">
        <v>-1.9E-3</v>
      </c>
      <c r="PS72" s="607">
        <v>-5.1000000000000004E-3</v>
      </c>
      <c r="PT72" s="106">
        <v>-4.1999999999999997E-3</v>
      </c>
      <c r="PU72" s="103">
        <v>8.0000000000000004E-4</v>
      </c>
      <c r="PX72" s="11" t="s">
        <v>43</v>
      </c>
    </row>
    <row r="73" spans="1:489" ht="15.75" thickBot="1" x14ac:dyDescent="0.3">
      <c r="HC73" s="127">
        <f>SUM( -GU56,HC56)</f>
        <v>-1.0200000000000001E-2</v>
      </c>
      <c r="HD73" s="131">
        <v>-6.7000000000000002E-3</v>
      </c>
      <c r="HE73" s="620">
        <v>-1.06E-2</v>
      </c>
      <c r="HF73" s="128">
        <f>SUM( -HE52,HF52)</f>
        <v>-1.6800000000000037E-2</v>
      </c>
      <c r="HG73" s="131">
        <f>SUM( -HF55,HG55)</f>
        <v>-4.0000000000000036E-3</v>
      </c>
      <c r="HH73" s="624">
        <f>SUM( -HG53,HH53)</f>
        <v>-1.369999999999999E-2</v>
      </c>
      <c r="HI73" s="127">
        <f>SUM( -HH56,HI56)</f>
        <v>-1.43E-2</v>
      </c>
      <c r="HJ73" s="127">
        <f>SUM( -HI56,HJ56)</f>
        <v>-5.1999999999999998E-3</v>
      </c>
      <c r="HK73" s="80">
        <v>-3.0999999999999999E-3</v>
      </c>
      <c r="HL73" s="126">
        <v>-2.5000000000000001E-3</v>
      </c>
      <c r="HM73" s="86">
        <v>4.0000000000000002E-4</v>
      </c>
      <c r="HN73" s="79">
        <v>-4.4000000000000003E-3</v>
      </c>
      <c r="HO73" s="126">
        <v>-4.7000000000000002E-3</v>
      </c>
      <c r="HP73" s="123">
        <f>SUM( -HO54,HP54)</f>
        <v>-2.1000000000000046E-3</v>
      </c>
      <c r="HQ73" s="130">
        <v>-3.0999999999999999E-3</v>
      </c>
      <c r="HR73" s="100">
        <f>SUM( -HQ54,HR54)</f>
        <v>-5.7999999999999996E-3</v>
      </c>
      <c r="HS73" s="126">
        <f>SUM( -HR58,HS58)</f>
        <v>-4.0999999999999925E-3</v>
      </c>
      <c r="HT73" s="625">
        <f>SUM( -HS58,HT58)</f>
        <v>-5.3999999999999881E-3</v>
      </c>
      <c r="HU73" s="125">
        <f>SUM( -HT57,HU57)</f>
        <v>-5.2000000000000032E-3</v>
      </c>
      <c r="HV73" s="131">
        <f>SUM( -HU55,HV55)</f>
        <v>-5.899999999999999E-3</v>
      </c>
      <c r="HW73" s="623">
        <f>SUM( -HV52,HW52)</f>
        <v>-8.900000000000019E-3</v>
      </c>
      <c r="HX73" s="127">
        <f>SUM( -HW56,HX56)</f>
        <v>-7.0999999999999987E-3</v>
      </c>
      <c r="HY73" s="127">
        <f>SUM( -HX56,HY56)</f>
        <v>-2.5999999999999981E-3</v>
      </c>
      <c r="HZ73" s="624">
        <f>SUM( -HY54,HZ54)</f>
        <v>-3.699999999999995E-3</v>
      </c>
      <c r="IA73" s="131">
        <f>SUM( -HZ55,IA55)</f>
        <v>-5.4999999999999979E-3</v>
      </c>
      <c r="IB73" s="129">
        <f>SUM( -IA53,IB53)</f>
        <v>-1.9000000000000128E-3</v>
      </c>
      <c r="IC73" s="620">
        <f>SUM( -IB55,IC55)</f>
        <v>-7.7999999999999979E-3</v>
      </c>
      <c r="ID73" s="131">
        <f>SUM( -IC55,ID55)</f>
        <v>-1.6000000000000007E-3</v>
      </c>
      <c r="IE73" s="126">
        <f>SUM( -ID58,IE58)</f>
        <v>-1.7000000000000071E-3</v>
      </c>
      <c r="IF73" s="619">
        <f>SUM( -IE56,IF56)</f>
        <v>-7.7999999999999996E-3</v>
      </c>
      <c r="IG73" s="101">
        <f>SUM( -IF57,IG57)</f>
        <v>-4.4000000000000011E-3</v>
      </c>
      <c r="IH73" s="124">
        <f>SUM( -IG59,IH59)</f>
        <v>-3.5000000000000031E-3</v>
      </c>
      <c r="II73" s="626">
        <f>SUM( -IH59,II59)</f>
        <v>1.8000000000000238E-3</v>
      </c>
      <c r="IJ73" s="131">
        <f>SUM( -II55,IJ55)</f>
        <v>-1.1999999999999997E-3</v>
      </c>
      <c r="IK73" s="124">
        <f>SUM( -IJ59,IK59)</f>
        <v>-2.0999999999999908E-3</v>
      </c>
      <c r="IL73" s="625">
        <f>SUM( -IK58,IL58)</f>
        <v>-1.150000000000001E-2</v>
      </c>
      <c r="IM73" s="126">
        <f>SUM( -IL58,IM58)</f>
        <v>-3.3000000000000251E-3</v>
      </c>
      <c r="IN73" s="129">
        <f>SUM( -IM53,IN53)</f>
        <v>1.2000000000000066E-3</v>
      </c>
      <c r="IO73" s="623">
        <f>SUM( -IN52,IO52)</f>
        <v>-2.5000000000000022E-3</v>
      </c>
      <c r="IP73" s="127">
        <f>SUM( -IO57,IP57)</f>
        <v>-2.6000000000000007E-3</v>
      </c>
      <c r="IQ73" s="129">
        <f>SUM( -IP53,IQ53)</f>
        <v>-1.3100000000000001E-2</v>
      </c>
      <c r="IR73" s="619">
        <f>SUM( -IQ56,IR56)</f>
        <v>-5.0999999999999995E-3</v>
      </c>
      <c r="IS73" s="129">
        <f>SUM( -IR53,IS53)</f>
        <v>-3.7999999999999978E-3</v>
      </c>
      <c r="IT73" s="127">
        <f>SUM( -IS55,IT55)</f>
        <v>-1.2999999999999991E-3</v>
      </c>
      <c r="IU73" s="625">
        <f>SUM( -IT59,IU59)</f>
        <v>-1.4000000000000123E-3</v>
      </c>
      <c r="IV73" s="126">
        <f>SUM( -IU59,IV59)</f>
        <v>-1.5999999999999903E-3</v>
      </c>
      <c r="IW73" s="129">
        <f>SUM( -IV53,IW53)</f>
        <v>-1.5000000000000013E-3</v>
      </c>
      <c r="IX73" s="622">
        <f>SUM( -IW53,IX53)</f>
        <v>-2.0000000000000018E-3</v>
      </c>
      <c r="IY73" s="123">
        <f>SUM( -IX54,IY54)</f>
        <v>-4.7999999999999987E-3</v>
      </c>
      <c r="IZ73" s="131">
        <f>SUM( -IY57,IZ57)</f>
        <v>-1.1999999999999997E-3</v>
      </c>
      <c r="JA73" s="619">
        <f>SUM( -IZ56,JA56)</f>
        <v>-3.2000000000000015E-3</v>
      </c>
      <c r="JB73" s="123">
        <f>SUM( -JA54,JB54)</f>
        <v>-7.0000000000000617E-4</v>
      </c>
      <c r="JC73" s="124">
        <f>SUM( -JB58,JC58)</f>
        <v>-4.3999999999999873E-3</v>
      </c>
      <c r="JD73" s="623">
        <f>SUM( -JC52,JD52)</f>
        <v>-2.2999999999999687E-3</v>
      </c>
      <c r="JE73" s="131">
        <f>SUM( -JD57,JE57)</f>
        <v>-1.7000000000000001E-3</v>
      </c>
      <c r="JF73" s="128">
        <f>SUM( -JE52,JF52)</f>
        <v>-6.8000000000000282E-3</v>
      </c>
      <c r="JG73" s="624">
        <v>-5.1000000000000004E-3</v>
      </c>
      <c r="JH73" s="126">
        <f>SUM( -JG59,JH59)</f>
        <v>-6.8000000000000282E-3</v>
      </c>
      <c r="JI73" s="128">
        <f>SUM( -JH52,JI52)</f>
        <v>-3.0000000000000027E-3</v>
      </c>
      <c r="JJ73" s="622">
        <f>SUM( -JI53,JJ53)</f>
        <v>-1.1999999999999789E-3</v>
      </c>
      <c r="JK73" s="127">
        <f>SUM( -JJ55,JK55)</f>
        <v>-8.100000000000003E-3</v>
      </c>
      <c r="JL73" s="123">
        <f>SUM( -JK54,JL54)</f>
        <v>-1.6999999999999932E-3</v>
      </c>
      <c r="JM73" s="696">
        <f>SUM( -JL59,JM59)</f>
        <v>-2.1999999999999797E-3</v>
      </c>
      <c r="JN73" s="123">
        <f>SUM( -JM54,JN54)</f>
        <v>-7.8999999999999973E-3</v>
      </c>
      <c r="JO73" s="124">
        <f>SUM( -JN58,JO58)</f>
        <v>-8.3999999999999908E-3</v>
      </c>
      <c r="JP73" s="619">
        <f>SUM( -JO56,JP56)</f>
        <v>-5.1000000000000004E-3</v>
      </c>
      <c r="JU73" s="126">
        <v>2.9999999999999997E-4</v>
      </c>
      <c r="JV73" s="30">
        <f>SUM( -JU53,JV53)</f>
        <v>-8.9999999999999941E-3</v>
      </c>
      <c r="JW73" s="130">
        <f>SUM( -JV56,JW56)</f>
        <v>-9.2000000000000016E-3</v>
      </c>
      <c r="JX73" s="127">
        <f>SUM( -JW55,JX55)</f>
        <v>-1.3999999999999985E-3</v>
      </c>
      <c r="JY73" s="7">
        <f>SUM( -JX55,JY55)</f>
        <v>-1.9999999999999879E-4</v>
      </c>
      <c r="JZ73" s="84">
        <f>SUM( -JY54,JZ54)</f>
        <v>-9.999999999999995E-3</v>
      </c>
      <c r="KA73" s="125">
        <f>SUM( -JZ56,KA56)</f>
        <v>-2.3999999999999998E-3</v>
      </c>
      <c r="KB73" s="86">
        <f>SUM( -KA59,KB59)</f>
        <v>7.0000000000003393E-4</v>
      </c>
      <c r="KC73" s="79">
        <f>SUM( -KB58,KC58)</f>
        <v>-6.399999999999989E-3</v>
      </c>
      <c r="KD73" s="128">
        <f>SUM( -KC52,KD52)</f>
        <v>-1.3000000000000012E-2</v>
      </c>
      <c r="KE73" s="131">
        <f>SUM( -KD57,KE57)</f>
        <v>-9.5000000000000015E-3</v>
      </c>
      <c r="KF73" s="621">
        <f>SUM( -KE55,KF55)</f>
        <v>-2.5999999999999981E-3</v>
      </c>
      <c r="KG73" s="126">
        <f>SUM( -KF59,KG59)</f>
        <v>-6.3999999999999613E-3</v>
      </c>
      <c r="KH73" s="131">
        <f>SUM( -KG57,KH57)</f>
        <v>-5.6999999999999967E-3</v>
      </c>
      <c r="KI73" s="619">
        <f>SUM( -KH56,KI56)</f>
        <v>-3.4999999999999996E-3</v>
      </c>
      <c r="KJ73" s="127">
        <f>SUM( -KI55,KJ55)</f>
        <v>-3.1999999999999945E-3</v>
      </c>
      <c r="KK73" s="131">
        <f>SUM( -KJ57,KK57)</f>
        <v>1.0000000000000009E-3</v>
      </c>
      <c r="KL73" s="620">
        <f>SUM( -KK57,KL57)</f>
        <v>-4.2999999999999983E-3</v>
      </c>
      <c r="KM73" s="127">
        <v>-3.0999999999999999E-3</v>
      </c>
      <c r="KN73" s="129">
        <v>-5.9999999999999995E-4</v>
      </c>
      <c r="KO73" s="626">
        <f>SUM( -KN58,KO58)</f>
        <v>-5.5999999999999939E-3</v>
      </c>
      <c r="KP73" s="126">
        <f>SUM( -KO59,KP59)</f>
        <v>-1.6999999999999793E-3</v>
      </c>
      <c r="KQ73" s="129">
        <f>SUM( -KP53,KQ53)</f>
        <v>-3.600000000000006E-3</v>
      </c>
      <c r="KR73" s="621">
        <f>SUM( -KQ55,KR55)</f>
        <v>-4.9999999999999975E-3</v>
      </c>
      <c r="KS73" s="100">
        <f>SUM( -KR53,KS53)</f>
        <v>-1.0100000000000012E-2</v>
      </c>
      <c r="KT73" s="123">
        <f>SUM( -KS53,KT53)</f>
        <v>-2.7999999999999969E-3</v>
      </c>
      <c r="KU73" s="624">
        <v>-1.44E-2</v>
      </c>
      <c r="KV73" s="126">
        <f>SUM( -KU59,KV59)</f>
        <v>-3.5000000000000031E-3</v>
      </c>
      <c r="KW73" s="125">
        <v>-1.8E-3</v>
      </c>
      <c r="KX73" s="625">
        <f>SUM( -KW59,KX59)</f>
        <v>-1.2999999999999956E-3</v>
      </c>
      <c r="KY73" s="124">
        <f>SUM( -KX57,KY57)</f>
        <v>-1.6000000000000042E-3</v>
      </c>
      <c r="KZ73" s="129">
        <f>SUM( -KY56,KZ56)</f>
        <v>-1.01E-2</v>
      </c>
      <c r="LA73" s="647">
        <f>SUM( -KZ59,LA59)</f>
        <v>-3.7999999999999978E-3</v>
      </c>
      <c r="LB73" s="128">
        <f>SUM( -LA52,LB52)</f>
        <v>-6.9999999999997842E-4</v>
      </c>
      <c r="LC73" s="126">
        <f>SUM( -LB59,LC59)</f>
        <v>-1.0199999999999987E-2</v>
      </c>
      <c r="LD73" s="624">
        <v>-7.6E-3</v>
      </c>
      <c r="LE73" s="128">
        <f>SUM( -LD52,LE52)</f>
        <v>-6.4000000000000168E-3</v>
      </c>
      <c r="LF73" s="126">
        <f>SUM( -LE59,LF59)</f>
        <v>-2.4000000000000132E-3</v>
      </c>
      <c r="LG73" s="620">
        <f>SUM( -LF58,LG58)</f>
        <v>-4.3999999999999873E-3</v>
      </c>
      <c r="LH73" s="103">
        <v>-1.34E-2</v>
      </c>
      <c r="LI73" s="131">
        <f>SUM( -LH58,LI58)</f>
        <v>-7.2000000000000119E-3</v>
      </c>
      <c r="LJ73" s="622">
        <f>SUM( -LI56,LJ56)</f>
        <v>-7.9000000000000008E-3</v>
      </c>
      <c r="LK73" s="126">
        <f>SUM( -LJ59,LK59)</f>
        <v>-9.6999999999999864E-3</v>
      </c>
      <c r="LL73" s="129">
        <f>SUM( -LK56,LL56)</f>
        <v>-2.0999999999999994E-3</v>
      </c>
      <c r="LM73" s="621">
        <f>SUM( -LL54,LM54)</f>
        <v>-2.8999999999999998E-3</v>
      </c>
      <c r="LN73" s="126">
        <f>SUM( -LM59,LN59)</f>
        <v>-7.9999999999999516E-4</v>
      </c>
      <c r="LO73" s="124">
        <f>SUM( -LN57,LO57)</f>
        <v>-1.5000000000000013E-3</v>
      </c>
      <c r="LP73" s="619">
        <f>SUM( -LO55,LP55)</f>
        <v>-4.5999999999999999E-3</v>
      </c>
      <c r="LQ73" s="104">
        <f>SUM( -LP56,LQ56)</f>
        <v>-3.8999999999999998E-3</v>
      </c>
      <c r="LR73" s="131">
        <f>SUM( -LQ58,LR58)</f>
        <v>-2.3999999999999855E-3</v>
      </c>
      <c r="LS73" s="128">
        <f>SUM( -LR52,LS52)</f>
        <v>-1.0499999999999982E-2</v>
      </c>
      <c r="LT73" s="124">
        <f>SUM( -LS57,LT57)</f>
        <v>-3.600000000000006E-3</v>
      </c>
      <c r="LU73" s="125">
        <f>SUM( -LT55,LU55)</f>
        <v>-6.4000000000000029E-3</v>
      </c>
      <c r="LV73" s="123">
        <v>-5.4999999999999997E-3</v>
      </c>
      <c r="LW73" s="127">
        <v>2.9999999999999997E-4</v>
      </c>
      <c r="LX73" s="40">
        <v>-2.0000000000000001E-4</v>
      </c>
      <c r="LY73" s="79">
        <f>SUM( -LX57,LY57)</f>
        <v>-1.8999999999999989E-3</v>
      </c>
      <c r="LZ73" s="82">
        <f>SUM( -LY54,LZ54)</f>
        <v>-5.7999999999999996E-3</v>
      </c>
      <c r="MA73" s="83">
        <f>SUM( -LZ58,MA58)</f>
        <v>-3.500000000000017E-3</v>
      </c>
      <c r="MB73" s="80">
        <f>SUM( -MA59,MB59)</f>
        <v>-9.8000000000000032E-3</v>
      </c>
      <c r="MC73" s="85">
        <f>SUM( -MB56,MC56)</f>
        <v>-3.6999999999999984E-3</v>
      </c>
      <c r="MD73" s="79">
        <f>SUM( -MC57,MD57)</f>
        <v>-1.5999999999999973E-3</v>
      </c>
      <c r="ME73" s="299">
        <f>SUM( -MD55,ME55)</f>
        <v>-7.0999999999999952E-3</v>
      </c>
      <c r="MF73" s="624">
        <f>SUM( -ME53,MF53)</f>
        <v>-5.1999999999999963E-3</v>
      </c>
      <c r="MG73" s="81">
        <f>SUM( -MF52,MG52)</f>
        <v>-4.500000000000004E-3</v>
      </c>
      <c r="MH73" s="83">
        <f>SUM( -MG58,MH58)</f>
        <v>-5.2000000000000102E-3</v>
      </c>
      <c r="MI73" s="610">
        <f>SUM( -MH53,MI53)</f>
        <v>-5.3999999999999881E-3</v>
      </c>
      <c r="MJ73" s="130">
        <f>SUM( -MI55,MJ55)</f>
        <v>-3.599999999999999E-3</v>
      </c>
      <c r="MK73" s="85">
        <f>SUM( -MJ56,MK56)</f>
        <v>1.5999999999999973E-3</v>
      </c>
      <c r="MM73" s="127">
        <v>-2.5000000000000001E-3</v>
      </c>
      <c r="MN73" s="7">
        <v>-0.01</v>
      </c>
      <c r="MO73" s="84">
        <v>-1.2999999999999999E-3</v>
      </c>
      <c r="MP73" s="126">
        <v>-2.5000000000000001E-3</v>
      </c>
      <c r="MQ73" s="16">
        <v>-4.1999999999999997E-3</v>
      </c>
      <c r="MR73" s="82">
        <v>-7.6E-3</v>
      </c>
      <c r="MS73" s="124">
        <v>-4.5999999999999999E-3</v>
      </c>
      <c r="MT73" s="34">
        <v>1.4E-3</v>
      </c>
      <c r="MU73" s="84">
        <v>-5.8999999999999999E-3</v>
      </c>
      <c r="MV73" s="127">
        <v>-5.4999999999999997E-3</v>
      </c>
      <c r="MW73" s="7">
        <v>-6.6E-3</v>
      </c>
      <c r="MX73" s="315">
        <v>-1.01E-2</v>
      </c>
      <c r="MY73" s="125">
        <v>-3.8999999999999998E-3</v>
      </c>
      <c r="MZ73" s="7">
        <v>-1.1000000000000001E-3</v>
      </c>
      <c r="NA73" s="79">
        <v>-9.1999999999999998E-3</v>
      </c>
      <c r="NB73" s="104">
        <v>-1.38E-2</v>
      </c>
      <c r="NC73" s="30">
        <v>-8.0000000000000004E-4</v>
      </c>
      <c r="ND73" s="82">
        <v>-3.8999999999999998E-3</v>
      </c>
      <c r="NE73" s="128">
        <v>-2.5000000000000001E-3</v>
      </c>
      <c r="NF73" s="47">
        <v>-7.4000000000000003E-3</v>
      </c>
      <c r="NG73" s="82">
        <v>-3.0000000000000001E-3</v>
      </c>
      <c r="NH73" s="131">
        <v>-6.1000000000000004E-3</v>
      </c>
      <c r="NI73" s="40">
        <v>-1E-4</v>
      </c>
      <c r="NJ73" s="85">
        <v>-7.1999999999999998E-3</v>
      </c>
      <c r="NK73" s="128">
        <v>-3.7000000000000002E-3</v>
      </c>
      <c r="NL73" s="16">
        <v>-4.3E-3</v>
      </c>
      <c r="NM73" s="314">
        <v>-8.3000000000000001E-3</v>
      </c>
      <c r="NN73" s="123">
        <v>-1.2999999999999999E-3</v>
      </c>
      <c r="NO73" s="34">
        <v>-4.4999999999999997E-3</v>
      </c>
      <c r="NP73" s="130">
        <v>-8.0999999999999996E-3</v>
      </c>
      <c r="NQ73" s="128">
        <v>-2.8999999999999998E-3</v>
      </c>
      <c r="NR73" s="101">
        <v>-1.4E-3</v>
      </c>
      <c r="NS73" s="612">
        <v>-7.7000000000000002E-3</v>
      </c>
      <c r="NT73" s="131">
        <v>-2.3999999999999998E-3</v>
      </c>
      <c r="NU73" s="106">
        <v>-8.0999999999999996E-3</v>
      </c>
      <c r="NV73" s="608">
        <v>-1.1299999999999999E-2</v>
      </c>
      <c r="NW73" s="128">
        <v>-2.8E-3</v>
      </c>
      <c r="NX73" s="104">
        <v>-6.4000000000000003E-3</v>
      </c>
      <c r="NY73" s="654">
        <v>-8.8999999999999999E-3</v>
      </c>
      <c r="NZ73" s="680">
        <v>1.5E-3</v>
      </c>
      <c r="OA73" s="7">
        <v>-1.6E-2</v>
      </c>
      <c r="OB73" s="681">
        <v>-9.9000000000000008E-3</v>
      </c>
      <c r="OC73" s="106">
        <v>-2.3999999999999998E-3</v>
      </c>
      <c r="OD73" s="104">
        <v>-1.04E-2</v>
      </c>
      <c r="OE73" s="607">
        <v>-1.41E-2</v>
      </c>
      <c r="OF73" s="127">
        <v>-1.2E-2</v>
      </c>
      <c r="OG73" s="7">
        <v>-4.3E-3</v>
      </c>
      <c r="OH73" s="82">
        <v>-3.3999999999999998E-3</v>
      </c>
      <c r="OI73" s="127">
        <v>-5.8999999999999999E-3</v>
      </c>
      <c r="OJ73" s="103">
        <v>-4.1000000000000003E-3</v>
      </c>
      <c r="OK73" s="607">
        <v>-4.4000000000000003E-3</v>
      </c>
      <c r="OL73" s="128">
        <v>-5.5999999999999999E-3</v>
      </c>
      <c r="OM73" s="101">
        <v>-2.5000000000000001E-3</v>
      </c>
      <c r="ON73" s="607">
        <v>-4.7999999999999996E-3</v>
      </c>
      <c r="OO73" s="131">
        <v>4.0000000000000002E-4</v>
      </c>
      <c r="OP73" s="101">
        <v>-1.0500000000000001E-2</v>
      </c>
      <c r="OQ73" s="611">
        <v>-2.5000000000000001E-3</v>
      </c>
      <c r="OR73" s="103">
        <v>2.0000000000000001E-4</v>
      </c>
      <c r="OS73" s="99">
        <v>-2.0999999999999999E-3</v>
      </c>
      <c r="OT73" s="102">
        <v>-3.8999999999999998E-3</v>
      </c>
      <c r="PE73" s="129">
        <v>-4.1000000000000003E-3</v>
      </c>
      <c r="PF73" s="104">
        <v>-1.9E-3</v>
      </c>
      <c r="PG73" s="613">
        <v>-1.11E-2</v>
      </c>
      <c r="PH73" s="127">
        <v>-4.4999999999999997E-3</v>
      </c>
      <c r="PI73" s="102">
        <v>-4.7999999999999996E-3</v>
      </c>
      <c r="PJ73" s="608">
        <v>-3.8999999999999998E-3</v>
      </c>
      <c r="PK73" s="129">
        <v>-1.9E-3</v>
      </c>
      <c r="PL73" s="103">
        <v>-3.0000000000000001E-3</v>
      </c>
      <c r="PM73" s="611">
        <v>-1.15E-2</v>
      </c>
      <c r="PN73" s="126">
        <v>-5.0000000000000001E-4</v>
      </c>
      <c r="PO73" s="101">
        <v>1E-3</v>
      </c>
      <c r="PP73" s="607">
        <v>-3.3999999999999998E-3</v>
      </c>
      <c r="PQ73" s="124">
        <v>-3.8999999999999998E-3</v>
      </c>
      <c r="PR73" s="102">
        <v>-4.1000000000000003E-3</v>
      </c>
      <c r="PS73" s="609">
        <v>-9.4999999999999998E-3</v>
      </c>
      <c r="PT73" s="100">
        <v>-4.7999999999999996E-3</v>
      </c>
      <c r="PU73" s="715">
        <v>-3.3E-3</v>
      </c>
      <c r="PX73" s="18" t="s">
        <v>50</v>
      </c>
    </row>
    <row r="74" spans="1:489" ht="15.75" thickBot="1" x14ac:dyDescent="0.3">
      <c r="HC74" s="126">
        <v>-1.34E-2</v>
      </c>
      <c r="HD74" s="123">
        <f>SUM( -HC55,HD55)</f>
        <v>-7.3999999999999899E-3</v>
      </c>
      <c r="HE74" s="79">
        <v>-2.12E-2</v>
      </c>
      <c r="HF74" s="131">
        <f>SUM( -HE55,HF55)</f>
        <v>-1.8099999999999991E-2</v>
      </c>
      <c r="HG74" s="86">
        <v>-4.4999999999999997E-3</v>
      </c>
      <c r="HH74" s="622">
        <f>SUM( -HG54,HH54)</f>
        <v>-2.0299999999999999E-2</v>
      </c>
      <c r="HI74" s="126">
        <v>-1.66E-2</v>
      </c>
      <c r="HJ74" s="123">
        <f>SUM( -HI54,HJ54)</f>
        <v>-6.0999999999999943E-3</v>
      </c>
      <c r="HK74" s="620">
        <f>SUM( -HJ55,HK55)</f>
        <v>-9.900000000000006E-3</v>
      </c>
      <c r="HL74" s="127">
        <f>SUM( -HK56,HL56)</f>
        <v>-6.8999999999999999E-3</v>
      </c>
      <c r="HM74" s="131">
        <v>-1.44E-2</v>
      </c>
      <c r="HN74" s="620">
        <f>SUM( -HM55,HN55)</f>
        <v>-8.0999999999999961E-3</v>
      </c>
      <c r="HO74" s="127">
        <f>SUM( -HN56,HO56)</f>
        <v>-6.0999999999999995E-3</v>
      </c>
      <c r="HP74" s="128">
        <f>SUM( -HO52,HP52)</f>
        <v>-9.8999999999999644E-3</v>
      </c>
      <c r="HQ74" s="622">
        <f>SUM( -HP53,HQ53)</f>
        <v>-5.5999999999999939E-3</v>
      </c>
      <c r="HR74" s="101">
        <f>SUM( -HQ56,HR56)</f>
        <v>-6.0000000000000001E-3</v>
      </c>
      <c r="HS74" s="124">
        <f>SUM( -HR59,HS59)</f>
        <v>-4.599999999999993E-3</v>
      </c>
      <c r="HT74" s="621">
        <f>SUM( -HS56,HT56)</f>
        <v>-1.0300000000000002E-2</v>
      </c>
      <c r="HU74" s="126">
        <f>SUM( -HT58,HU58)</f>
        <v>-7.3000000000000009E-3</v>
      </c>
      <c r="HV74" s="126">
        <f>SUM( -HU58,HV58)</f>
        <v>-6.0999999999999943E-3</v>
      </c>
      <c r="HW74" s="622">
        <f>SUM( -HV53,HW53)</f>
        <v>-1.3200000000000017E-2</v>
      </c>
      <c r="HX74" s="124">
        <f>SUM( -HW59,HX59)</f>
        <v>-8.8999999999999913E-3</v>
      </c>
      <c r="HY74" s="126">
        <f>SUM( -HX58,HY58)</f>
        <v>-3.5000000000000031E-3</v>
      </c>
      <c r="HZ74" s="619">
        <f>SUM( -HY57,HZ57)</f>
        <v>-7.6000000000000026E-3</v>
      </c>
      <c r="IA74" s="129">
        <f>SUM( -HZ53,IA53)</f>
        <v>-6.0000000000000053E-3</v>
      </c>
      <c r="IB74" s="125">
        <f>SUM( -IA57,IB57)</f>
        <v>-2.5999999999999981E-3</v>
      </c>
      <c r="IC74" s="626">
        <v>-1.67E-2</v>
      </c>
      <c r="ID74" s="127">
        <v>-5.4999999999999997E-3</v>
      </c>
      <c r="IE74" s="127">
        <f>SUM( -ID57,IE57)</f>
        <v>-1.7899999999999999E-2</v>
      </c>
      <c r="IF74" s="625">
        <f>SUM( -IE58,IF58)</f>
        <v>-1.2599999999999972E-2</v>
      </c>
      <c r="IG74" s="104">
        <f>SUM( -IF53,IG53)</f>
        <v>-8.5999999999999965E-3</v>
      </c>
      <c r="IH74" s="131">
        <f>SUM( -IG55,IH55)</f>
        <v>-1.2500000000000004E-2</v>
      </c>
      <c r="II74" s="625">
        <f>SUM( -IH58,II58)</f>
        <v>-3.0000000000000027E-3</v>
      </c>
      <c r="IJ74" s="123">
        <f>SUM( -II54,IJ54)</f>
        <v>-1.1199999999999995E-2</v>
      </c>
      <c r="IK74" s="125">
        <f>SUM( -IJ56,IK56)</f>
        <v>-2.5000000000000001E-3</v>
      </c>
      <c r="IL74" s="619">
        <v>-1.2500000000000001E-2</v>
      </c>
      <c r="IM74" s="127">
        <v>-4.7000000000000002E-3</v>
      </c>
      <c r="IN74" s="126">
        <v>-7.4999999999999997E-3</v>
      </c>
      <c r="IO74" s="625">
        <f>SUM( -IN59,IO59)</f>
        <v>-6.6000000000000503E-3</v>
      </c>
      <c r="IP74" s="131">
        <v>-8.5000000000000006E-3</v>
      </c>
      <c r="IQ74" s="125">
        <v>-1.4800000000000001E-2</v>
      </c>
      <c r="IR74" s="623">
        <f>SUM( -IQ52,IR52)</f>
        <v>-6.8000000000000282E-3</v>
      </c>
      <c r="IS74" s="124">
        <f>SUM( -IR58,IS58)</f>
        <v>-4.500000000000004E-3</v>
      </c>
      <c r="IT74" s="124">
        <f>SUM( -IS58,IT58)</f>
        <v>-2.0000000000000018E-3</v>
      </c>
      <c r="IU74" s="623">
        <f>SUM( -IT52,IU52)</f>
        <v>-4.699999999999982E-3</v>
      </c>
      <c r="IV74" s="131">
        <f>SUM( -IU57,IV57)</f>
        <v>-1.2500000000000001E-2</v>
      </c>
      <c r="IW74" s="124">
        <f>SUM( -IV58,IW58)</f>
        <v>-1.7999999999999683E-3</v>
      </c>
      <c r="IX74" s="623">
        <f>SUM( -IW52,IX52)</f>
        <v>-5.3000000000000269E-3</v>
      </c>
      <c r="IY74" s="129">
        <f>SUM( -IX53,IY53)</f>
        <v>-1.100000000000001E-2</v>
      </c>
      <c r="IZ74" s="129">
        <f>SUM( -IY53,IZ53)</f>
        <v>-2.9000000000000137E-3</v>
      </c>
      <c r="JA74" s="624">
        <f>SUM( -IZ54,JA54)</f>
        <v>-2.0299999999999999E-2</v>
      </c>
      <c r="JB74" s="131">
        <f>SUM( -JA57,JB57)</f>
        <v>-2.1899999999999999E-2</v>
      </c>
      <c r="JC74" s="129">
        <f>SUM( -JB53,JC53)</f>
        <v>-6.1000000000000082E-3</v>
      </c>
      <c r="JD74" s="620">
        <f>SUM( -JC57,JD57)</f>
        <v>-1.3200000000000003E-2</v>
      </c>
      <c r="JE74" s="126">
        <f>SUM( -JD59,JE59)</f>
        <v>-5.2999999999999714E-3</v>
      </c>
      <c r="JF74" s="129">
        <f>SUM( -JE53,JF53)</f>
        <v>-9.4000000000000056E-3</v>
      </c>
      <c r="JG74" s="619">
        <f>SUM( -JF56,JG56)</f>
        <v>-1.0100000000000001E-2</v>
      </c>
      <c r="JH74" s="127">
        <f>SUM( -JG55,JH55)</f>
        <v>-7.0000000000000062E-3</v>
      </c>
      <c r="JI74" s="124">
        <f>SUM( -JH58,JI58)</f>
        <v>-6.1999999999999833E-3</v>
      </c>
      <c r="JJ74" s="619">
        <f>SUM( -JI57,JJ57)</f>
        <v>-2.700000000000001E-3</v>
      </c>
      <c r="JK74" s="123">
        <f>SUM( -JJ54,JK54)</f>
        <v>-8.6000000000000104E-3</v>
      </c>
      <c r="JL74" s="131">
        <f>SUM( -JK56,JL56)</f>
        <v>-3.0000000000000009E-3</v>
      </c>
      <c r="JM74" s="620">
        <v>-6.0000000000000001E-3</v>
      </c>
      <c r="JN74" s="131">
        <f>SUM( -JM57,JN57)</f>
        <v>-1.06E-2</v>
      </c>
      <c r="JO74" s="126">
        <f>SUM( -JN59,JO59)</f>
        <v>-1.8199999999999994E-2</v>
      </c>
      <c r="JP74" s="622">
        <f>SUM( -JO53,JP53)</f>
        <v>-7.6999999999999985E-3</v>
      </c>
      <c r="JU74" s="124">
        <v>-5.1999999999999998E-3</v>
      </c>
      <c r="JV74" s="7">
        <f>SUM( -JU55,JV55)</f>
        <v>-6.0000000000000331E-4</v>
      </c>
      <c r="JW74" s="83">
        <f>SUM( -JV57,JW57)</f>
        <v>-1.9099999999999999E-2</v>
      </c>
      <c r="JX74" s="126">
        <f>SUM( -JW59,JX59)</f>
        <v>-3.3000000000000251E-3</v>
      </c>
      <c r="JY74" s="22">
        <f>SUM( -JX52,JY52)</f>
        <v>-4.7000000000000375E-3</v>
      </c>
      <c r="JZ74" s="130">
        <f>SUM( -JY56,JZ56)</f>
        <v>-1.0500000000000001E-2</v>
      </c>
      <c r="KA74" s="126">
        <f>SUM( -JZ59,KA59)</f>
        <v>-6.9000000000000172E-3</v>
      </c>
      <c r="KB74" s="16">
        <f>SUM( -KA56,KB56)</f>
        <v>-5.1999999999999998E-3</v>
      </c>
      <c r="KC74" s="84">
        <f>SUM( -KB54,KC54)</f>
        <v>-1.0400000000000006E-2</v>
      </c>
      <c r="KD74" s="129">
        <f>SUM( -KC53,KD53)</f>
        <v>-2.480000000000001E-2</v>
      </c>
      <c r="KE74" s="128">
        <f>SUM( -KD52,KE52)</f>
        <v>-1.1199999999999988E-2</v>
      </c>
      <c r="KF74" s="626">
        <f>SUM( -KE58,KF58)</f>
        <v>-5.5000000000000049E-3</v>
      </c>
      <c r="KG74" s="124">
        <f>SUM( -KF58,KG58)</f>
        <v>-8.7000000000000133E-3</v>
      </c>
      <c r="KH74" s="126">
        <f>SUM( -KG59,KH59)</f>
        <v>-9.3000000000000305E-3</v>
      </c>
      <c r="KI74" s="624">
        <f>SUM( -KH54,KI54)</f>
        <v>-8.5999999999999965E-3</v>
      </c>
      <c r="KJ74" s="128">
        <f>SUM( -KI52,KJ52)</f>
        <v>-1.0599999999999998E-2</v>
      </c>
      <c r="KK74" s="129">
        <f>SUM( -KJ53,KK53)</f>
        <v>-1.4499999999999999E-2</v>
      </c>
      <c r="KL74" s="622">
        <f>SUM( -KK53,KL53)</f>
        <v>-7.1999999999999981E-3</v>
      </c>
      <c r="KM74" s="123">
        <f>SUM( -KL55,KM55)</f>
        <v>-1.2299999999999998E-2</v>
      </c>
      <c r="KN74" s="125">
        <f>SUM( -KM56,KN56)</f>
        <v>-6.7000000000000011E-3</v>
      </c>
      <c r="KO74" s="624">
        <f>SUM( -KN54,KO54)</f>
        <v>-8.2999999999999949E-3</v>
      </c>
      <c r="KP74" s="124">
        <f>SUM( -KO58,KP58)</f>
        <v>-4.2999999999999983E-3</v>
      </c>
      <c r="KQ74" s="127">
        <f>SUM( -KP55,KQ55)</f>
        <v>-6.1000000000000013E-3</v>
      </c>
      <c r="KR74" s="623">
        <f>SUM( -KQ52,KR52)</f>
        <v>-1.1300000000000032E-2</v>
      </c>
      <c r="KS74" s="105">
        <f>SUM( -KR57,KS57)</f>
        <v>-1.9900000000000001E-2</v>
      </c>
      <c r="KT74" s="125">
        <v>-5.0000000000000001E-3</v>
      </c>
      <c r="KU74" s="622">
        <f>SUM( -KT56,KU56)</f>
        <v>-1.7600000000000005E-2</v>
      </c>
      <c r="KV74" s="128">
        <f>SUM( -KU52,KV52)</f>
        <v>-4.400000000000015E-3</v>
      </c>
      <c r="KW74" s="129">
        <f>SUM( -KV56,KW56)</f>
        <v>-4.5999999999999999E-3</v>
      </c>
      <c r="KX74" s="619">
        <f>SUM( -KW55,KX55)</f>
        <v>-1.2500000000000004E-2</v>
      </c>
      <c r="KY74" s="131">
        <f>SUM( -KX58,KY58)</f>
        <v>-7.1999999999999981E-3</v>
      </c>
      <c r="KZ74" s="125">
        <f>SUM( -KY55,KZ55)</f>
        <v>-1.1599999999999999E-2</v>
      </c>
      <c r="LA74" s="648">
        <f>SUM( -KZ57,LA57)</f>
        <v>-1.6700000000000007E-2</v>
      </c>
      <c r="LB74" s="131">
        <f>SUM( -LA58,LB58)</f>
        <v>-8.6999999999999994E-3</v>
      </c>
      <c r="LC74" s="124">
        <f>SUM( -LB57,LC57)</f>
        <v>-1.2200000000000003E-2</v>
      </c>
      <c r="LD74" s="622">
        <f>SUM( -LC56,LD56)</f>
        <v>-1.5300000000000001E-2</v>
      </c>
      <c r="LE74" s="129">
        <f>SUM( -LD56,LE56)</f>
        <v>-8.6E-3</v>
      </c>
      <c r="LF74" s="131">
        <f>SUM( -LE58,LF58)</f>
        <v>-6.5000000000000058E-3</v>
      </c>
      <c r="LG74" s="623">
        <f>SUM( -LF52,LG52)</f>
        <v>-8.3000000000000018E-3</v>
      </c>
      <c r="LH74" s="99">
        <f>SUM( -LG57,LH57)</f>
        <v>-1.9799999999999998E-2</v>
      </c>
      <c r="LI74" s="123">
        <f>SUM( -LH53,LI53)</f>
        <v>-1.2700000000000003E-2</v>
      </c>
      <c r="LJ74" s="626">
        <f>SUM( -LI57,LJ57)</f>
        <v>-8.6999999999999994E-3</v>
      </c>
      <c r="LK74" s="131">
        <f>SUM( -LJ58,LK58)</f>
        <v>-1.6699999999999993E-2</v>
      </c>
      <c r="LL74" s="128">
        <f>SUM( -LK52,LL52)</f>
        <v>-6.8000000000000005E-3</v>
      </c>
      <c r="LM74" s="625">
        <f>SUM( -LL59,LM59)</f>
        <v>-6.3E-3</v>
      </c>
      <c r="LN74" s="128">
        <f>SUM( -LM52,LN52)</f>
        <v>-4.7999999999999987E-3</v>
      </c>
      <c r="LO74" s="127">
        <f>SUM( -LN54,LO54)</f>
        <v>-6.1999999999999972E-3</v>
      </c>
      <c r="LP74" s="625">
        <f>SUM( -LO59,LP59)</f>
        <v>-7.2000000000000119E-3</v>
      </c>
      <c r="LQ74" s="100">
        <v>-9.2999999999999992E-3</v>
      </c>
      <c r="LR74" s="123">
        <f>SUM( -LQ54,LR54)</f>
        <v>-8.0999999999999961E-3</v>
      </c>
      <c r="LS74" s="127">
        <f>SUM( -LR53,LS53)</f>
        <v>-2.2000000000000006E-2</v>
      </c>
      <c r="LT74" s="127">
        <f>SUM( -LS53,LT53)</f>
        <v>-6.6999999999999976E-3</v>
      </c>
      <c r="LU74" s="124">
        <f>SUM( -LT57,LU57)</f>
        <v>-6.5999999999999948E-3</v>
      </c>
      <c r="LV74" s="126">
        <f>SUM( -LU59,LV59)</f>
        <v>-5.9999999999999776E-3</v>
      </c>
      <c r="LW74" s="126">
        <v>-1.3299999999999999E-2</v>
      </c>
      <c r="LX74" s="86">
        <v>-2.8999999999999998E-3</v>
      </c>
      <c r="LY74" s="81">
        <f>SUM( -LX52,LY52)</f>
        <v>-5.6999999999999829E-3</v>
      </c>
      <c r="LZ74" s="130">
        <f>SUM( -LY55,LZ55)</f>
        <v>-7.3000000000000009E-3</v>
      </c>
      <c r="MA74" s="84">
        <f>SUM( -LZ53,MA53)</f>
        <v>-6.0999999999999943E-3</v>
      </c>
      <c r="MB74" s="130">
        <f>SUM( -MA55,MB55)</f>
        <v>-1.14E-2</v>
      </c>
      <c r="MC74" s="82">
        <f>SUM( -MB54,MC54)</f>
        <v>-6.4000000000000029E-3</v>
      </c>
      <c r="MD74" s="81">
        <f>SUM( -MC52,MD52)</f>
        <v>-7.5999999999999956E-3</v>
      </c>
      <c r="ME74" s="303">
        <f>SUM( -MD59,ME59)</f>
        <v>-7.8000000000000014E-3</v>
      </c>
      <c r="MF74" s="625">
        <f>SUM( -ME59,MF59)</f>
        <v>-6.3E-3</v>
      </c>
      <c r="MG74" s="130">
        <f>SUM( -MF55,MG55)</f>
        <v>-7.1999999999999981E-3</v>
      </c>
      <c r="MH74" s="85">
        <f>SUM( -MG56,MH56)</f>
        <v>-7.8000000000000014E-3</v>
      </c>
      <c r="MI74" s="612">
        <f>SUM( -MH58,MI58)</f>
        <v>-6.3E-3</v>
      </c>
      <c r="MJ74" s="83">
        <f>SUM( -MI58,MJ58)</f>
        <v>-6.8000000000000005E-3</v>
      </c>
      <c r="MK74" s="82">
        <v>-9.1999999999999998E-3</v>
      </c>
      <c r="MM74" s="125">
        <v>-7.0000000000000001E-3</v>
      </c>
      <c r="MN74" s="22">
        <v>-1.67E-2</v>
      </c>
      <c r="MO74" s="85">
        <v>-1.41E-2</v>
      </c>
      <c r="MP74" s="127">
        <v>-6.8999999999999999E-3</v>
      </c>
      <c r="MQ74" s="86">
        <v>-7.7999999999999996E-3</v>
      </c>
      <c r="MR74" s="130">
        <v>-9.4000000000000004E-3</v>
      </c>
      <c r="MS74" s="126">
        <v>-7.7000000000000002E-3</v>
      </c>
      <c r="MT74" s="30">
        <v>-1.09E-2</v>
      </c>
      <c r="MU74" s="83">
        <v>-7.6E-3</v>
      </c>
      <c r="MV74" s="123">
        <v>-5.7999999999999996E-3</v>
      </c>
      <c r="MW74" s="34">
        <v>-7.3000000000000001E-3</v>
      </c>
      <c r="MX74" s="302">
        <v>-1.3599999999999999E-2</v>
      </c>
      <c r="MY74" s="124">
        <v>-4.5999999999999999E-3</v>
      </c>
      <c r="MZ74" s="47">
        <v>-1.6000000000000001E-3</v>
      </c>
      <c r="NA74" s="81">
        <v>-1.6799999999999999E-2</v>
      </c>
      <c r="NB74" s="99">
        <v>-1.7600000000000001E-2</v>
      </c>
      <c r="NC74" s="34">
        <v>-8.8999999999999999E-3</v>
      </c>
      <c r="ND74" s="85">
        <v>-5.7999999999999996E-3</v>
      </c>
      <c r="NE74" s="124">
        <v>-7.9000000000000008E-3</v>
      </c>
      <c r="NF74" s="86">
        <v>-1.14E-2</v>
      </c>
      <c r="NG74" s="80">
        <v>-6.1000000000000004E-3</v>
      </c>
      <c r="NH74" s="123">
        <v>-7.4000000000000003E-3</v>
      </c>
      <c r="NI74" s="16">
        <v>-6.1000000000000004E-3</v>
      </c>
      <c r="NJ74" s="84">
        <v>-1.01E-2</v>
      </c>
      <c r="NK74" s="131">
        <v>-3.0999999999999999E-3</v>
      </c>
      <c r="NL74" s="47">
        <v>-9.4000000000000004E-3</v>
      </c>
      <c r="NM74" s="299">
        <v>-9.1000000000000004E-3</v>
      </c>
      <c r="NN74" s="129">
        <v>-1.0999999999999999E-2</v>
      </c>
      <c r="NO74" s="86">
        <v>-7.1000000000000004E-3</v>
      </c>
      <c r="NP74" s="84">
        <v>-1.29E-2</v>
      </c>
      <c r="NQ74" s="124">
        <v>-6.1999999999999998E-3</v>
      </c>
      <c r="NR74" s="99">
        <v>-8.0000000000000002E-3</v>
      </c>
      <c r="NS74" s="613">
        <v>-8.8000000000000005E-3</v>
      </c>
      <c r="NT74" s="127">
        <v>-5.0000000000000001E-3</v>
      </c>
      <c r="NU74" s="102">
        <v>-8.2000000000000007E-3</v>
      </c>
      <c r="NV74" s="609">
        <v>-1.61E-2</v>
      </c>
      <c r="NW74" s="129">
        <v>-2.5999999999999999E-3</v>
      </c>
      <c r="NX74" s="105">
        <v>-7.3000000000000001E-3</v>
      </c>
      <c r="NY74" s="657">
        <v>-1.09E-2</v>
      </c>
      <c r="NZ74" s="682">
        <v>-5.1000000000000004E-3</v>
      </c>
      <c r="OA74" s="22">
        <v>-1.8100000000000002E-2</v>
      </c>
      <c r="OB74" s="683">
        <v>-1.72E-2</v>
      </c>
      <c r="OC74" s="102">
        <v>-4.3E-3</v>
      </c>
      <c r="OD74" s="106">
        <v>-1.3899999999999999E-2</v>
      </c>
      <c r="OE74" s="608">
        <v>-2.47E-2</v>
      </c>
      <c r="OF74" s="126">
        <v>-1.8200000000000001E-2</v>
      </c>
      <c r="OG74" s="30">
        <v>-7.7999999999999996E-3</v>
      </c>
      <c r="OH74" s="79">
        <v>-5.1999999999999998E-3</v>
      </c>
      <c r="OI74" s="129">
        <v>-1.09E-2</v>
      </c>
      <c r="OJ74" s="106">
        <v>-1.21E-2</v>
      </c>
      <c r="OK74" s="611">
        <v>-5.7999999999999996E-3</v>
      </c>
      <c r="OL74" s="126">
        <v>-1.11E-2</v>
      </c>
      <c r="OM74" s="102">
        <v>-1.0500000000000001E-2</v>
      </c>
      <c r="ON74" s="609">
        <v>-5.7000000000000002E-3</v>
      </c>
      <c r="OO74" s="126">
        <v>-1.52E-2</v>
      </c>
      <c r="OP74" s="102">
        <v>-1.06E-2</v>
      </c>
      <c r="OQ74" s="608">
        <v>-5.7999999999999996E-3</v>
      </c>
      <c r="OR74" s="100">
        <v>-4.7999999999999996E-3</v>
      </c>
      <c r="OS74" s="102">
        <v>-5.7999999999999996E-3</v>
      </c>
      <c r="OT74" s="103">
        <v>-8.9999999999999993E-3</v>
      </c>
      <c r="PE74" s="124">
        <v>-2.1299999999999999E-2</v>
      </c>
      <c r="PF74" s="101">
        <v>-3.5000000000000001E-3</v>
      </c>
      <c r="PG74" s="611">
        <v>-2.0500000000000001E-2</v>
      </c>
      <c r="PH74" s="126">
        <v>-5.1999999999999998E-3</v>
      </c>
      <c r="PI74" s="105">
        <v>-5.8999999999999999E-3</v>
      </c>
      <c r="PJ74" s="611">
        <v>-1.29E-2</v>
      </c>
      <c r="PK74" s="123">
        <v>-3.8E-3</v>
      </c>
      <c r="PL74" s="101">
        <v>-9.5999999999999992E-3</v>
      </c>
      <c r="PM74" s="607">
        <v>-1.1599999999999999E-2</v>
      </c>
      <c r="PN74" s="131">
        <v>-4.8999999999999998E-3</v>
      </c>
      <c r="PO74" s="104">
        <v>-1.06E-2</v>
      </c>
      <c r="PP74" s="694">
        <v>-4.8999999999999998E-3</v>
      </c>
      <c r="PQ74" s="126">
        <v>-4.3E-3</v>
      </c>
      <c r="PR74" s="715">
        <v>-7.1999999999999998E-3</v>
      </c>
      <c r="PS74" s="613">
        <v>-1.61E-2</v>
      </c>
      <c r="PT74" s="101">
        <v>-5.7000000000000002E-3</v>
      </c>
      <c r="PU74" s="102">
        <v>-6.1999999999999998E-3</v>
      </c>
      <c r="PX74" s="23" t="s">
        <v>56</v>
      </c>
    </row>
    <row r="75" spans="1:489" ht="15.75" thickBot="1" x14ac:dyDescent="0.3">
      <c r="HC75" s="532">
        <v>-3.0599999999999999E-2</v>
      </c>
      <c r="HD75" s="544">
        <v>-9.2999999999999992E-3</v>
      </c>
      <c r="HE75" s="547">
        <v>-2.3599999999999999E-2</v>
      </c>
      <c r="HF75" s="544">
        <v>-2.41E-2</v>
      </c>
      <c r="HG75" s="539">
        <f>SUM( -HF52,HG52)</f>
        <v>-8.0999999999999961E-3</v>
      </c>
      <c r="HH75" s="629">
        <f>SUM( -HG55,HH55)</f>
        <v>-2.2800000000000001E-2</v>
      </c>
      <c r="HI75" s="532">
        <v>-2.9899999999999999E-2</v>
      </c>
      <c r="HJ75" s="539">
        <f>SUM( -HI52,HJ52)</f>
        <v>-8.80000000000003E-3</v>
      </c>
      <c r="HK75" s="634">
        <f>SUM( -HJ54,HK54)</f>
        <v>-1.4200000000000004E-2</v>
      </c>
      <c r="HL75" s="708">
        <v>-1.23E-2</v>
      </c>
      <c r="HM75" s="539">
        <f>SUM( -HL52,HM52)</f>
        <v>-2.1199999999999997E-2</v>
      </c>
      <c r="HN75" s="641">
        <f>SUM( -HM52,HN52)</f>
        <v>-2.7800000000000047E-2</v>
      </c>
      <c r="HO75" s="532">
        <v>-7.0000000000000001E-3</v>
      </c>
      <c r="HP75" s="535">
        <f>SUM( -HO55,HP55)</f>
        <v>-1.3699999999999997E-2</v>
      </c>
      <c r="HQ75" s="641">
        <f>SUM( -HP52,HQ52)</f>
        <v>-1.5400000000000025E-2</v>
      </c>
      <c r="HR75" s="716">
        <f>SUM( -HQ53,HR53)</f>
        <v>-1.100000000000001E-2</v>
      </c>
      <c r="HS75" s="539">
        <f>SUM( -HR52,HS52)</f>
        <v>-7.5000000000000067E-3</v>
      </c>
      <c r="HT75" s="717">
        <f>SUM( -HS59,HT59)</f>
        <v>-1.3400000000000023E-2</v>
      </c>
      <c r="HU75" s="537">
        <f>SUM( -HT56,HU56)</f>
        <v>-9.8999999999999991E-3</v>
      </c>
      <c r="HV75" s="539">
        <f>SUM( -HU52,HV52)</f>
        <v>-7.0000000000000062E-3</v>
      </c>
      <c r="HW75" s="634">
        <f>SUM( -HV54,HW54)</f>
        <v>-1.4600000000000002E-2</v>
      </c>
      <c r="HX75" s="540">
        <f>SUM( -HW58,HX58)</f>
        <v>-9.8999999999999921E-3</v>
      </c>
      <c r="HY75" s="532">
        <f>SUM( -HX59,HY59)</f>
        <v>-4.8000000000000265E-3</v>
      </c>
      <c r="HZ75" s="696">
        <v>-2.29E-2</v>
      </c>
      <c r="IA75" s="708">
        <f>SUM( -HZ54,IA54)</f>
        <v>-1.1499999999999996E-2</v>
      </c>
      <c r="IB75" s="535">
        <f>SUM( -IA55,IB55)</f>
        <v>-2.700000000000001E-3</v>
      </c>
      <c r="IC75" s="709">
        <f>SUM( -IB53,IC53)</f>
        <v>-1.7199999999999993E-2</v>
      </c>
      <c r="ID75" s="532">
        <f>SUM( -IC59,ID59)</f>
        <v>-1.8600000000000005E-2</v>
      </c>
      <c r="IE75" s="532">
        <f>SUM( -ID59,IE59)</f>
        <v>-2.8200000000000003E-2</v>
      </c>
      <c r="IF75" s="641">
        <f>SUM( -IE52,IF52)</f>
        <v>-1.3299999999999979E-2</v>
      </c>
      <c r="IG75" s="722">
        <f>SUM( -IF54,IG54)</f>
        <v>-1.2800000000000006E-2</v>
      </c>
      <c r="IH75" s="540">
        <f>SUM( -IG58,IH58)</f>
        <v>-1.2699999999999989E-2</v>
      </c>
      <c r="II75" s="634">
        <f>SUM( -IH54,II54)</f>
        <v>-2.4800000000000003E-2</v>
      </c>
      <c r="IJ75" s="544">
        <f>SUM( -II53,IJ53)</f>
        <v>-2.360000000000001E-2</v>
      </c>
      <c r="IK75" s="540">
        <f>SUM( -IJ58,IK58)</f>
        <v>-1.6100000000000003E-2</v>
      </c>
      <c r="IL75" s="641">
        <f>SUM( -IK52,IL52)</f>
        <v>-2.2099999999999953E-2</v>
      </c>
      <c r="IM75" s="535">
        <f>SUM( -IL55,IM55)</f>
        <v>-3.0400000000000003E-2</v>
      </c>
      <c r="IN75" s="535">
        <f>SUM( -IM55,IN55)</f>
        <v>-8.5999999999999983E-3</v>
      </c>
      <c r="IO75" s="709">
        <f>SUM( -IN53,IO53)</f>
        <v>-9.099999999999997E-3</v>
      </c>
      <c r="IP75" s="708">
        <f>SUM( -IO54,IP54)</f>
        <v>-9.900000000000006E-3</v>
      </c>
      <c r="IQ75" s="535">
        <v>-1.7600000000000001E-2</v>
      </c>
      <c r="IR75" s="696">
        <f>SUM( -IQ59,IR59)</f>
        <v>-1.9699999999999995E-2</v>
      </c>
      <c r="IS75" s="537">
        <f>SUM( -IR55,IS55)</f>
        <v>-6.2000000000000006E-3</v>
      </c>
      <c r="IT75" s="708">
        <f>SUM( -IS54,IT54)</f>
        <v>-4.1000000000000064E-3</v>
      </c>
      <c r="IU75" s="634">
        <f>SUM( -IT54,IU54)</f>
        <v>-5.5999999999999939E-3</v>
      </c>
      <c r="IV75" s="544">
        <f>SUM( -IU53,IV53)</f>
        <v>-1.2799999999999978E-2</v>
      </c>
      <c r="IW75" s="539">
        <f>SUM( -IV52,IW52)</f>
        <v>-5.0999999999999934E-3</v>
      </c>
      <c r="IX75" s="696">
        <f>SUM( -IW59,IX59)</f>
        <v>-7.5000000000000067E-3</v>
      </c>
      <c r="IY75" s="535">
        <f>SUM( -IX57,IY57)</f>
        <v>-1.2799999999999999E-2</v>
      </c>
      <c r="IZ75" s="540">
        <f>SUM( -IY59,IZ59)</f>
        <v>-2.2099999999999953E-2</v>
      </c>
      <c r="JA75" s="641">
        <f>SUM( -IZ52,JA52)</f>
        <v>-3.0799999999999994E-2</v>
      </c>
      <c r="JB75" s="544">
        <f>SUM( -JA53,JB53)</f>
        <v>-5.6599999999999998E-2</v>
      </c>
      <c r="JC75" s="535">
        <f>SUM( -JB57,JC57)</f>
        <v>-7.8000000000000014E-3</v>
      </c>
      <c r="JD75" s="721">
        <f>SUM( -JC56,JD56)</f>
        <v>-1.5900000000000001E-2</v>
      </c>
      <c r="JE75" s="537">
        <f>SUM( -JD55,JE55)</f>
        <v>-5.5999999999999939E-3</v>
      </c>
      <c r="JF75" s="720">
        <f>SUM( -JE56,JF56)</f>
        <v>-1.29E-2</v>
      </c>
      <c r="JG75" s="632">
        <v>-1.7299999999999999E-2</v>
      </c>
      <c r="JH75" s="532">
        <f>SUM( -JG58,JH58)</f>
        <v>-1.21E-2</v>
      </c>
      <c r="JI75" s="540">
        <f>SUM( -JH59,JI59)</f>
        <v>-1.0199999999999987E-2</v>
      </c>
      <c r="JJ75" s="632">
        <f>SUM( -JI55,JJ55)</f>
        <v>-9.5999999999999905E-3</v>
      </c>
      <c r="JK75" s="532">
        <f>SUM( -JJ58,JK58)</f>
        <v>-1.6000000000000014E-2</v>
      </c>
      <c r="JL75" s="544">
        <f>SUM( -JK53,JL53)</f>
        <v>-3.2000000000000084E-3</v>
      </c>
      <c r="JM75" s="632">
        <f>SUM( -JL55,JM55)</f>
        <v>-7.1999999999999981E-3</v>
      </c>
      <c r="JN75" s="544">
        <f>SUM( -JM53,JN53)</f>
        <v>-1.9100000000000006E-2</v>
      </c>
      <c r="JO75" s="537">
        <f>SUM( -JN55,JO55)</f>
        <v>-1.8300000000000004E-2</v>
      </c>
      <c r="JP75" s="717">
        <f>SUM( -JO58,JP58)</f>
        <v>-1.5899999999999997E-2</v>
      </c>
      <c r="JU75" s="535">
        <v>-2.9499999999999998E-2</v>
      </c>
      <c r="JV75" s="698">
        <f>SUM( -JU54,JV54)</f>
        <v>-1.8100000000000005E-2</v>
      </c>
      <c r="JW75" s="651">
        <f>SUM( -JV53,JW53)</f>
        <v>-1.9700000000000009E-2</v>
      </c>
      <c r="JX75" s="532">
        <f>SUM( -JW58,JX58)</f>
        <v>-1.3399999999999995E-2</v>
      </c>
      <c r="JY75" s="545">
        <f>SUM( -JX59,JY59)</f>
        <v>-9.199999999999986E-3</v>
      </c>
      <c r="JZ75" s="651">
        <f>SUM( -JY53,JZ53)</f>
        <v>-1.4200000000000004E-2</v>
      </c>
      <c r="KA75" s="544">
        <f>SUM( -JZ53,KA53)</f>
        <v>-7.0999999999999952E-3</v>
      </c>
      <c r="KB75" s="637">
        <f>SUM( -KA52,KB52)</f>
        <v>-1.0599999999999998E-2</v>
      </c>
      <c r="KC75" s="534">
        <f>SUM( -KB55,KC55)</f>
        <v>-3.7499999999999999E-2</v>
      </c>
      <c r="KD75" s="708">
        <v>-2.8799999999999999E-2</v>
      </c>
      <c r="KE75" s="540">
        <f>SUM( -KD59,KE59)</f>
        <v>-1.2699999999999989E-2</v>
      </c>
      <c r="KF75" s="629">
        <f>SUM( -KE57,KF57)</f>
        <v>-1.0399999999999993E-2</v>
      </c>
      <c r="KG75" s="537">
        <f>SUM( -KF55,KG55)</f>
        <v>-1.3399999999999995E-2</v>
      </c>
      <c r="KH75" s="539">
        <f>SUM( -KG52,KH52)</f>
        <v>-1.7399999999999971E-2</v>
      </c>
      <c r="KI75" s="709">
        <f>SUM( -KH53,KI53)</f>
        <v>-1.3899999999999996E-2</v>
      </c>
      <c r="KJ75" s="535">
        <f>SUM( -KI57,KJ57)</f>
        <v>-1.5600000000000003E-2</v>
      </c>
      <c r="KK75" s="539">
        <f>SUM( -KJ52,KK52)</f>
        <v>-2.3699999999999999E-2</v>
      </c>
      <c r="KL75" s="696">
        <f>SUM( -KK59,KL59)</f>
        <v>-1.6900000000000026E-2</v>
      </c>
      <c r="KM75" s="544">
        <f>SUM( -KL53,KM53)</f>
        <v>-1.5100000000000009E-2</v>
      </c>
      <c r="KN75" s="539">
        <f>SUM( -KM52,KN52)</f>
        <v>-1.7399999999999971E-2</v>
      </c>
      <c r="KO75" s="632">
        <v>-1.1299999999999999E-2</v>
      </c>
      <c r="KP75" s="539">
        <f>SUM( -KO52,KP52)</f>
        <v>-5.5000000000000049E-3</v>
      </c>
      <c r="KQ75" s="708">
        <f>SUM( -KP54,KQ54)</f>
        <v>-9.0000000000000011E-3</v>
      </c>
      <c r="KR75" s="717">
        <f>SUM( -KQ58,KR58)</f>
        <v>-1.999999999999999E-2</v>
      </c>
      <c r="KS75" s="716">
        <f>SUM( -KR54,KS54)</f>
        <v>-2.3199999999999998E-2</v>
      </c>
      <c r="KT75" s="544">
        <v>-1.0699999999999999E-2</v>
      </c>
      <c r="KU75" s="641">
        <f>SUM( -KT52,KU52)</f>
        <v>-2.8200000000000003E-2</v>
      </c>
      <c r="KV75" s="532">
        <f>SUM( -KU57,KV57)</f>
        <v>-2.47E-2</v>
      </c>
      <c r="KW75" s="540">
        <f>SUM( -KV59,KW59)</f>
        <v>-6.3E-3</v>
      </c>
      <c r="KX75" s="641">
        <f>SUM( -KW52,KX52)</f>
        <v>-2.3199999999999998E-2</v>
      </c>
      <c r="KY75" s="544">
        <f>SUM( -KX56,KY56)</f>
        <v>-1.1000000000000001E-2</v>
      </c>
      <c r="KZ75" s="535">
        <f>SUM( -KY58,KZ58)</f>
        <v>-1.2200000000000003E-2</v>
      </c>
      <c r="LA75" s="649">
        <f>SUM( -KZ52,LA52)</f>
        <v>-2.9899999999999982E-2</v>
      </c>
      <c r="LB75" s="129">
        <f>SUM( -LA56,LB56)</f>
        <v>-1.67E-2</v>
      </c>
      <c r="LC75" s="128">
        <f>SUM( -LB52,LC52)</f>
        <v>-1.8700000000000022E-2</v>
      </c>
      <c r="LD75" s="620">
        <f>SUM( -LC58,LD58)</f>
        <v>-2.4800000000000003E-2</v>
      </c>
      <c r="LE75" s="123">
        <f>SUM( -LD54,LE54)</f>
        <v>-1.1599999999999999E-2</v>
      </c>
      <c r="LF75" s="128">
        <f>SUM( -LE52,LF52)</f>
        <v>-1.4699999999999991E-2</v>
      </c>
      <c r="LG75" s="626">
        <f>SUM( -LF57,LG57)</f>
        <v>-2.4100000000000003E-2</v>
      </c>
      <c r="LH75" s="102">
        <f>SUM( -LG59,LH59)</f>
        <v>-2.1499999999999991E-2</v>
      </c>
      <c r="LI75" s="129">
        <v>-1.43E-2</v>
      </c>
      <c r="LJ75" s="623">
        <f>SUM( -LI52,LJ52)</f>
        <v>-1.0299999999999976E-2</v>
      </c>
      <c r="LK75" s="129">
        <f>SUM( -LJ56,LK56)</f>
        <v>-1.9599999999999999E-2</v>
      </c>
      <c r="LL75" s="124">
        <f>SUM( -LK57,LL57)</f>
        <v>-9.999999999999995E-3</v>
      </c>
      <c r="LM75" s="626">
        <f>SUM( -LL57,LM57)</f>
        <v>-1.1700000000000002E-2</v>
      </c>
      <c r="LN75" s="131">
        <f>SUM( -LM58,LN58)</f>
        <v>-5.5999999999999939E-3</v>
      </c>
      <c r="LO75" s="128">
        <f>SUM( -LN52,LO52)</f>
        <v>-2.7999999999999997E-2</v>
      </c>
      <c r="LP75" s="624">
        <f>SUM( -LO53,LP53)</f>
        <v>-1.8200000000000008E-2</v>
      </c>
      <c r="LQ75" s="106">
        <f>SUM( -LP52,LQ52)</f>
        <v>-1.7100000000000004E-2</v>
      </c>
      <c r="LR75" s="125">
        <f>SUM( -LQ55,LR55)</f>
        <v>-1.0000000000000002E-2</v>
      </c>
      <c r="LS75" s="123">
        <f>SUM( -LR54,LS54)</f>
        <v>-2.5099999999999997E-2</v>
      </c>
      <c r="LT75" s="129">
        <f>SUM( -LS56,LT56)</f>
        <v>-1.04E-2</v>
      </c>
      <c r="LU75" s="128">
        <f>SUM( -LT52,LU52)</f>
        <v>-7.6999999999999846E-3</v>
      </c>
      <c r="LV75" s="127">
        <v>-1.47E-2</v>
      </c>
      <c r="LW75" s="124">
        <v>-1.89E-2</v>
      </c>
      <c r="LX75" s="22">
        <v>-2.3199999999999998E-2</v>
      </c>
      <c r="LY75" s="85">
        <f>SUM( -LX56,LY56)</f>
        <v>-8.100000000000003E-3</v>
      </c>
      <c r="LZ75" s="80">
        <f>SUM( -LY59,LZ59)</f>
        <v>-8.4000000000000186E-3</v>
      </c>
      <c r="MA75" s="81">
        <f>SUM( -LZ52,MA52)</f>
        <v>-9.8999999999999921E-3</v>
      </c>
      <c r="MB75" s="84">
        <v>-1.26E-2</v>
      </c>
      <c r="MC75" s="83">
        <f>SUM( -MB58,MC58)</f>
        <v>-6.9000000000000172E-3</v>
      </c>
      <c r="MD75" s="83">
        <f>SUM( -MC58,MD58)</f>
        <v>-1.5499999999999986E-2</v>
      </c>
      <c r="ME75" s="317">
        <f>SUM( -MD57,ME57)</f>
        <v>-8.9000000000000051E-3</v>
      </c>
      <c r="MF75" s="626">
        <f>SUM( -ME57,MF57)</f>
        <v>-1.9299999999999991E-2</v>
      </c>
      <c r="MG75" s="83">
        <f>SUM( -MF58,MG58)</f>
        <v>-8.0999999999999961E-3</v>
      </c>
      <c r="MH75" s="82">
        <v>-1.32E-2</v>
      </c>
      <c r="MI75" s="608">
        <f>SUM( -MH54,MI54)</f>
        <v>-3.1E-2</v>
      </c>
      <c r="MJ75" s="81">
        <f>SUM( -MI52,MJ52)</f>
        <v>-2.1499999999999991E-2</v>
      </c>
      <c r="MK75" s="84">
        <v>-4.02E-2</v>
      </c>
      <c r="MM75" s="532">
        <v>-9.4000000000000004E-3</v>
      </c>
      <c r="MN75" s="533">
        <v>-1.7399999999999999E-2</v>
      </c>
      <c r="MO75" s="534">
        <v>-2.6700000000000002E-2</v>
      </c>
      <c r="MP75" s="535">
        <v>-1.04E-2</v>
      </c>
      <c r="MQ75" s="533">
        <v>-1.2999999999999999E-2</v>
      </c>
      <c r="MR75" s="536">
        <v>-1.01E-2</v>
      </c>
      <c r="MS75" s="537">
        <v>-1.0200000000000001E-2</v>
      </c>
      <c r="MT75" s="533">
        <v>-1.3299999999999999E-2</v>
      </c>
      <c r="MU75" s="538">
        <v>-8.3000000000000001E-3</v>
      </c>
      <c r="MV75" s="539">
        <v>-9.9000000000000008E-3</v>
      </c>
      <c r="MW75" s="533">
        <v>-8.0999999999999996E-3</v>
      </c>
      <c r="MX75" s="616">
        <v>-1.7600000000000001E-2</v>
      </c>
      <c r="MY75" s="540">
        <v>-1.6799999999999999E-2</v>
      </c>
      <c r="MZ75" s="541">
        <v>-5.4999999999999997E-3</v>
      </c>
      <c r="NA75" s="534">
        <v>-3.15E-2</v>
      </c>
      <c r="NB75" s="617">
        <v>-1.95E-2</v>
      </c>
      <c r="NC75" s="22">
        <v>-1.8499999999999999E-2</v>
      </c>
      <c r="ND75" s="83">
        <v>-1.3899999999999999E-2</v>
      </c>
      <c r="NE75" s="535">
        <v>-8.8999999999999999E-3</v>
      </c>
      <c r="NF75" s="542">
        <v>-1.61E-2</v>
      </c>
      <c r="NG75" s="543">
        <v>-2.1299999999999999E-2</v>
      </c>
      <c r="NH75" s="544">
        <v>-1.7899999999999999E-2</v>
      </c>
      <c r="NI75" s="545">
        <v>-2.1399999999999999E-2</v>
      </c>
      <c r="NJ75" s="546">
        <v>-1.49E-2</v>
      </c>
      <c r="NK75" s="544">
        <v>-2.29E-2</v>
      </c>
      <c r="NL75" s="542">
        <v>-1.2E-2</v>
      </c>
      <c r="NM75" s="604">
        <v>-1.18E-2</v>
      </c>
      <c r="NN75" s="131">
        <v>-2.5499999999999998E-2</v>
      </c>
      <c r="NO75" s="22">
        <v>-1.3299999999999999E-2</v>
      </c>
      <c r="NP75" s="83">
        <v>-1.8800000000000001E-2</v>
      </c>
      <c r="NQ75" s="126">
        <v>-9.5999999999999992E-3</v>
      </c>
      <c r="NR75" s="104">
        <v>-8.3999999999999995E-3</v>
      </c>
      <c r="NS75" s="614">
        <v>-2.76E-2</v>
      </c>
      <c r="NT75" s="129">
        <v>-2.01E-2</v>
      </c>
      <c r="NU75" s="103">
        <v>-2.5899999999999999E-2</v>
      </c>
      <c r="NV75" s="607">
        <v>-2.2800000000000001E-2</v>
      </c>
      <c r="NW75" s="131">
        <v>-3.2000000000000002E-3</v>
      </c>
      <c r="NX75" s="99">
        <v>-1.47E-2</v>
      </c>
      <c r="NY75" s="659">
        <v>-2.3400000000000001E-2</v>
      </c>
      <c r="NZ75" s="684">
        <v>-3.0099999999999998E-2</v>
      </c>
      <c r="OA75" s="47">
        <v>-2.0299999999999999E-2</v>
      </c>
      <c r="OB75" s="685">
        <v>-1.95E-2</v>
      </c>
      <c r="OC75" s="105">
        <v>-4.4000000000000003E-3</v>
      </c>
      <c r="OD75" s="105">
        <v>-1.72E-2</v>
      </c>
      <c r="OE75" s="610">
        <v>-3.9E-2</v>
      </c>
      <c r="OF75" s="124">
        <v>-2.07E-2</v>
      </c>
      <c r="OG75" s="34">
        <v>-1.0200000000000001E-2</v>
      </c>
      <c r="OH75" s="81">
        <v>-1.6400000000000001E-2</v>
      </c>
      <c r="OI75" s="123">
        <v>-1.24E-2</v>
      </c>
      <c r="OJ75" s="102">
        <v>-3.6299999999999999E-2</v>
      </c>
      <c r="OK75" s="614">
        <v>-2.2700000000000001E-2</v>
      </c>
      <c r="OL75" s="124">
        <v>-2.12E-2</v>
      </c>
      <c r="OM75" s="99">
        <v>-2.6200000000000001E-2</v>
      </c>
      <c r="ON75" s="612">
        <v>-6.4000000000000003E-3</v>
      </c>
      <c r="OO75" s="124">
        <v>-1.7399999999999999E-2</v>
      </c>
      <c r="OP75" s="100">
        <v>-1.11E-2</v>
      </c>
      <c r="OQ75" s="614">
        <v>-3.1399999999999997E-2</v>
      </c>
      <c r="OR75" s="101">
        <v>-6.1999999999999998E-3</v>
      </c>
      <c r="OS75" s="104">
        <v>-9.4999999999999998E-3</v>
      </c>
      <c r="OT75" s="99">
        <v>-1.1900000000000001E-2</v>
      </c>
      <c r="PE75" s="540">
        <v>-3.4099999999999998E-2</v>
      </c>
      <c r="PF75" s="715">
        <v>-2.35E-2</v>
      </c>
      <c r="PG75" s="700">
        <v>-2.53E-2</v>
      </c>
      <c r="PH75" s="535">
        <v>-1.38E-2</v>
      </c>
      <c r="PI75" s="715">
        <v>-8.6E-3</v>
      </c>
      <c r="PJ75" s="694">
        <v>-2.6700000000000002E-2</v>
      </c>
      <c r="PK75" s="539">
        <v>-1.78E-2</v>
      </c>
      <c r="PL75" s="711">
        <v>-1.44E-2</v>
      </c>
      <c r="PM75" s="700">
        <v>-2.07E-2</v>
      </c>
      <c r="PN75" s="708">
        <v>-8.0000000000000002E-3</v>
      </c>
      <c r="PO75" s="617">
        <v>-1.7600000000000001E-2</v>
      </c>
      <c r="PP75" s="636">
        <v>-5.1000000000000004E-3</v>
      </c>
      <c r="PQ75" s="535">
        <v>-7.7999999999999996E-3</v>
      </c>
      <c r="PR75" s="617">
        <v>-7.7000000000000002E-3</v>
      </c>
      <c r="PS75" s="735">
        <v>-1.9699999999999999E-2</v>
      </c>
      <c r="PT75" s="103">
        <v>-5.7000000000000002E-3</v>
      </c>
      <c r="PU75" s="99">
        <v>-1.5599999999999999E-2</v>
      </c>
      <c r="PX75" s="27" t="s">
        <v>61</v>
      </c>
    </row>
    <row r="76" spans="1:489" s="465" customFormat="1" ht="15.75" thickBot="1" x14ac:dyDescent="0.3">
      <c r="LB76" s="466"/>
      <c r="LD76" s="606"/>
      <c r="LE76" s="466"/>
      <c r="LJ76" s="606"/>
      <c r="LK76" s="466"/>
      <c r="LM76" s="606"/>
      <c r="LN76" s="466"/>
      <c r="LP76" s="606"/>
      <c r="MF76" s="466"/>
      <c r="MH76" s="606"/>
      <c r="MM76"/>
      <c r="MN76"/>
      <c r="MP76"/>
      <c r="MQ76"/>
      <c r="MR76"/>
      <c r="MS76"/>
      <c r="MT76"/>
      <c r="MU76"/>
      <c r="MV76"/>
      <c r="MW76"/>
      <c r="MX76"/>
      <c r="MY76" s="132"/>
      <c r="MZ76" s="133"/>
      <c r="NA76" s="606"/>
      <c r="NB76"/>
      <c r="NC76"/>
      <c r="ND76"/>
      <c r="NE76"/>
      <c r="NF76"/>
      <c r="NG76"/>
      <c r="NH76"/>
      <c r="NI76"/>
      <c r="NJ76"/>
      <c r="NK76"/>
      <c r="NL76"/>
      <c r="NM76"/>
      <c r="NN76" s="466"/>
      <c r="NO76" s="133"/>
      <c r="NP76" s="606"/>
      <c r="NQ76" s="466"/>
      <c r="NS76" s="606"/>
      <c r="NT76" s="466"/>
      <c r="NV76" s="606"/>
      <c r="NW76" s="466"/>
      <c r="NZ76" s="686"/>
      <c r="OB76" s="687"/>
      <c r="OE76" s="606"/>
      <c r="OF76" s="466"/>
      <c r="OH76" s="606"/>
      <c r="OI76" s="466"/>
      <c r="OK76" s="606"/>
      <c r="OL76" s="466"/>
      <c r="ON76" s="606"/>
      <c r="OO76" s="466"/>
      <c r="OQ76" s="606"/>
      <c r="PX76" s="44" t="s">
        <v>72</v>
      </c>
    </row>
    <row r="77" spans="1:489" ht="15.75" thickBot="1" x14ac:dyDescent="0.3">
      <c r="F77" s="47">
        <v>8.1900000000000001E-2</v>
      </c>
      <c r="I77" s="47">
        <v>5.2499999999999998E-2</v>
      </c>
      <c r="L77" s="30">
        <v>9.8900000000000002E-2</v>
      </c>
      <c r="O77" s="16">
        <v>3.1E-2</v>
      </c>
      <c r="R77" s="40">
        <v>2.63E-2</v>
      </c>
      <c r="U77" s="34">
        <v>3.4500000000000003E-2</v>
      </c>
      <c r="X77" s="30">
        <v>3.8899999999999997E-2</v>
      </c>
      <c r="AA77" s="34">
        <v>5.1799999999999999E-2</v>
      </c>
      <c r="AD77" s="47">
        <v>1.9E-2</v>
      </c>
      <c r="AG77" s="40">
        <v>2.5499999999999998E-2</v>
      </c>
      <c r="AJ77" s="22">
        <v>2.81E-2</v>
      </c>
      <c r="AM77" s="22">
        <v>6.3700000000000007E-2</v>
      </c>
      <c r="AP77" s="40">
        <v>2.87E-2</v>
      </c>
      <c r="AS77" s="22">
        <v>1.5599999999999999E-2</v>
      </c>
      <c r="AV77" s="22">
        <v>4.3299999999999998E-2</v>
      </c>
      <c r="AY77" s="22">
        <v>5.1900000000000002E-2</v>
      </c>
      <c r="BB77" s="7">
        <v>2.06E-2</v>
      </c>
      <c r="BE77" s="30">
        <v>4.1200000000000001E-2</v>
      </c>
      <c r="BH77" s="553">
        <v>2.0500000000000001E-2</v>
      </c>
      <c r="BK77" s="553">
        <v>1.7000000000000001E-2</v>
      </c>
      <c r="BN77" s="554">
        <v>6.2600000000000003E-2</v>
      </c>
      <c r="BQ77" s="554">
        <v>2.4199999999999999E-2</v>
      </c>
      <c r="HC77" t="s">
        <v>62</v>
      </c>
      <c r="HD77" s="22">
        <v>3.3399999999999999E-2</v>
      </c>
      <c r="HE77" s="81">
        <v>4.8399999999999999E-2</v>
      </c>
      <c r="HG77" s="7">
        <v>1.67E-2</v>
      </c>
      <c r="HH77" s="81">
        <v>3.2399999999999998E-2</v>
      </c>
      <c r="HI77" s="132"/>
      <c r="HJ77" s="30">
        <v>3.4000000000000002E-2</v>
      </c>
      <c r="HK77" s="316">
        <v>3.56E-2</v>
      </c>
      <c r="HL77" s="132"/>
      <c r="HM77" s="533">
        <v>7.7999999999999996E-3</v>
      </c>
      <c r="HN77" s="651">
        <v>1.7399999999999999E-2</v>
      </c>
      <c r="HO77" s="730">
        <v>1.0200000000000001E-2</v>
      </c>
      <c r="HP77" s="731">
        <v>1.01E-2</v>
      </c>
      <c r="HQ77" s="638">
        <v>4.02E-2</v>
      </c>
      <c r="HS77" s="16">
        <v>1.61E-2</v>
      </c>
      <c r="HT77" s="84">
        <v>2.24E-2</v>
      </c>
      <c r="HV77" s="47">
        <v>1.1999999999999999E-3</v>
      </c>
      <c r="HW77" s="536">
        <v>2.3599999999999999E-2</v>
      </c>
      <c r="HX77" s="132"/>
      <c r="HY77" s="30">
        <v>1.9300000000000001E-2</v>
      </c>
      <c r="HZ77" s="316">
        <v>3.9100000000000003E-2</v>
      </c>
      <c r="IA77" s="132"/>
      <c r="IB77" s="7">
        <v>1.04E-2</v>
      </c>
      <c r="IC77" s="82">
        <v>2.69E-2</v>
      </c>
      <c r="ID77" s="129">
        <v>3.1300000000000001E-2</v>
      </c>
      <c r="IE77" s="316">
        <v>3.6400000000000002E-2</v>
      </c>
      <c r="IF77" s="638">
        <v>5.4600000000000003E-2</v>
      </c>
      <c r="IH77" s="22">
        <v>1.8800000000000001E-2</v>
      </c>
      <c r="II77" s="81">
        <v>2.1299999999999999E-2</v>
      </c>
      <c r="IK77" s="47">
        <v>1.2E-2</v>
      </c>
      <c r="IL77" s="84">
        <v>1.66E-2</v>
      </c>
      <c r="IM77" s="132"/>
      <c r="IN77" s="30">
        <v>1.95E-2</v>
      </c>
      <c r="IO77" s="299">
        <v>2.0299999999999999E-2</v>
      </c>
      <c r="IP77" s="132"/>
      <c r="IQ77" s="533">
        <v>2.53E-2</v>
      </c>
      <c r="IR77" s="79">
        <v>3.2899999999999999E-2</v>
      </c>
      <c r="IS77" s="125">
        <v>6.8999999999999999E-3</v>
      </c>
      <c r="IT77" s="299">
        <v>7.3000000000000001E-3</v>
      </c>
      <c r="IU77" s="632">
        <v>4.2299999999999997E-2</v>
      </c>
      <c r="IW77" s="40">
        <v>1.9800000000000002E-2</v>
      </c>
      <c r="IX77" s="84">
        <v>2.75E-2</v>
      </c>
      <c r="IZ77" s="22">
        <v>2.7099999999999999E-2</v>
      </c>
      <c r="JA77" s="536">
        <v>2.86E-2</v>
      </c>
      <c r="JB77" s="132"/>
      <c r="JC77" s="86">
        <v>3.0499999999999999E-2</v>
      </c>
      <c r="JD77" s="300">
        <v>4.0899999999999999E-2</v>
      </c>
      <c r="JE77" s="132"/>
      <c r="JF77" s="533">
        <v>2.5700000000000001E-2</v>
      </c>
      <c r="JG77" s="83">
        <v>3.3099999999999997E-2</v>
      </c>
      <c r="JH77" s="131">
        <v>2.81E-2</v>
      </c>
      <c r="JI77" s="303">
        <v>-8.8000000000000005E-3</v>
      </c>
      <c r="JJ77" s="633">
        <v>5.5300000000000002E-2</v>
      </c>
      <c r="JL77" s="30">
        <v>1.15E-2</v>
      </c>
      <c r="JM77" s="299">
        <v>2.3E-2</v>
      </c>
      <c r="JO77" s="637">
        <v>3.1899999999999998E-2</v>
      </c>
      <c r="JP77" s="546">
        <v>4.5600000000000002E-2</v>
      </c>
      <c r="JV77" s="86">
        <v>1.89E-2</v>
      </c>
      <c r="JW77" s="650">
        <v>2.6800000000000001E-2</v>
      </c>
      <c r="JY77" s="30">
        <v>8.6E-3</v>
      </c>
      <c r="JZ77" s="82">
        <v>1.03E-2</v>
      </c>
      <c r="KA77" s="718">
        <v>7.1000000000000004E-3</v>
      </c>
      <c r="KB77" s="719">
        <v>5.57E-2</v>
      </c>
      <c r="KC77" s="699">
        <v>0.13389999999999999</v>
      </c>
      <c r="KE77" s="16">
        <v>1.9300000000000001E-2</v>
      </c>
      <c r="KF77" s="79">
        <v>0.03</v>
      </c>
      <c r="KH77" s="541">
        <v>3.4500000000000003E-2</v>
      </c>
      <c r="KI77" s="536">
        <v>3.7699999999999997E-2</v>
      </c>
      <c r="KJ77" s="132"/>
      <c r="KK77" s="47">
        <v>1.54E-2</v>
      </c>
      <c r="KL77" s="317">
        <v>2.2599999999999999E-2</v>
      </c>
      <c r="KM77" s="132"/>
      <c r="KN77" s="40">
        <v>0</v>
      </c>
      <c r="KO77" s="80">
        <v>2.8799999999999999E-2</v>
      </c>
      <c r="KP77" s="124">
        <v>-6.8999999999999999E-3</v>
      </c>
      <c r="KQ77" s="303">
        <v>2.1499999999999998E-2</v>
      </c>
      <c r="KR77" s="633">
        <v>7.4999999999999997E-2</v>
      </c>
      <c r="KT77" s="30">
        <v>-3.39E-2</v>
      </c>
      <c r="KU77" s="79">
        <v>5.5E-2</v>
      </c>
      <c r="KW77" s="34">
        <v>1.5800000000000002E-2</v>
      </c>
      <c r="KX77" s="83">
        <v>1.7399999999999999E-2</v>
      </c>
      <c r="KY77" s="132"/>
      <c r="KZ77" s="47">
        <v>2.6800000000000001E-2</v>
      </c>
      <c r="LA77" s="314">
        <v>2.01E-2</v>
      </c>
      <c r="LB77" s="132"/>
      <c r="LC77" s="40">
        <v>1.34E-2</v>
      </c>
      <c r="LD77" s="82">
        <v>2.3199999999999998E-2</v>
      </c>
      <c r="LE77" s="124">
        <v>2.7400000000000001E-2</v>
      </c>
      <c r="LF77" s="300">
        <v>1.66E-2</v>
      </c>
      <c r="LG77" s="632">
        <v>6.8599999999999994E-2</v>
      </c>
      <c r="LH77" s="133"/>
      <c r="LI77" s="30">
        <v>4.1700000000000001E-2</v>
      </c>
      <c r="LJ77" s="85">
        <v>3.3799999999999997E-2</v>
      </c>
      <c r="LK77" s="132"/>
      <c r="LL77" s="40">
        <v>2.58E-2</v>
      </c>
      <c r="LM77" s="84">
        <v>2.81E-2</v>
      </c>
      <c r="LN77" s="132"/>
      <c r="LO77" s="86">
        <v>2.23E-2</v>
      </c>
      <c r="LP77" s="80">
        <v>1.5100000000000001E-2</v>
      </c>
      <c r="LR77" s="533">
        <v>1.8599999999999998E-2</v>
      </c>
      <c r="LS77" s="79">
        <v>3.49E-2</v>
      </c>
      <c r="LT77" s="105">
        <v>1.7399999999999999E-2</v>
      </c>
      <c r="LU77" s="315">
        <v>1.6500000000000001E-2</v>
      </c>
      <c r="LV77" s="638">
        <v>3.5400000000000001E-2</v>
      </c>
      <c r="LX77" s="7">
        <v>8.8999999999999999E-3</v>
      </c>
      <c r="LY77" s="7">
        <v>1.09E-2</v>
      </c>
      <c r="MA77" s="30">
        <v>8.6999999999999994E-3</v>
      </c>
      <c r="MB77" s="47">
        <v>1.9300000000000001E-2</v>
      </c>
      <c r="MD77" s="86">
        <v>1.78E-2</v>
      </c>
      <c r="ME77" s="300">
        <v>1.37E-2</v>
      </c>
      <c r="MF77" s="132"/>
      <c r="MG77" s="7">
        <v>1.41E-2</v>
      </c>
      <c r="MH77" s="84">
        <v>1.0699999999999999E-2</v>
      </c>
      <c r="MI77" s="99">
        <v>5.6800000000000003E-2</v>
      </c>
      <c r="MJ77" s="317">
        <v>6.13E-2</v>
      </c>
      <c r="MK77" s="633">
        <v>6.7400000000000002E-2</v>
      </c>
      <c r="MN77" s="34">
        <v>3.04E-2</v>
      </c>
      <c r="MO77" s="34">
        <v>3.5799999999999998E-2</v>
      </c>
      <c r="MQ77" s="22">
        <v>9.4999999999999998E-3</v>
      </c>
      <c r="MR77" s="40">
        <v>1.55E-2</v>
      </c>
      <c r="MT77" s="34">
        <v>3.1099999999999999E-2</v>
      </c>
      <c r="MU77" s="34">
        <v>2.35E-2</v>
      </c>
      <c r="MW77" s="34">
        <v>-2.0000000000000001E-4</v>
      </c>
      <c r="MX77" s="299">
        <v>2.52E-2</v>
      </c>
      <c r="MY77" s="128">
        <v>1.77E-2</v>
      </c>
      <c r="MZ77" s="314">
        <v>1.95E-2</v>
      </c>
      <c r="NA77" s="631">
        <v>7.2700000000000001E-2</v>
      </c>
      <c r="NC77" s="7">
        <v>2.9399999999999999E-2</v>
      </c>
      <c r="ND77" s="7">
        <v>2.5499999999999998E-2</v>
      </c>
      <c r="NF77" s="22">
        <v>1.8499999999999999E-2</v>
      </c>
      <c r="NG77" s="22">
        <v>2.64E-2</v>
      </c>
      <c r="NI77" s="47">
        <v>1.5299999999999999E-2</v>
      </c>
      <c r="NJ77" s="47">
        <v>2.0799999999999999E-2</v>
      </c>
      <c r="NL77" s="303">
        <v>2.4E-2</v>
      </c>
      <c r="NM77" s="303">
        <v>1.2200000000000001E-2</v>
      </c>
      <c r="NN77" s="124">
        <v>2.1399999999999999E-2</v>
      </c>
      <c r="NO77" s="300">
        <v>4.2500000000000003E-2</v>
      </c>
      <c r="NP77" s="628">
        <v>9.3299999999999994E-2</v>
      </c>
      <c r="NQ77" s="132"/>
      <c r="NR77" s="34">
        <v>1.6799999999999999E-2</v>
      </c>
      <c r="NS77" s="130">
        <v>1.49E-2</v>
      </c>
      <c r="NT77" s="132"/>
      <c r="NU77" s="105">
        <v>1.95E-2</v>
      </c>
      <c r="NV77" s="612">
        <v>2.7799999999999998E-2</v>
      </c>
      <c r="NW77" s="132"/>
      <c r="NX77" s="102">
        <v>1.61E-2</v>
      </c>
      <c r="NY77" s="656">
        <v>2.64E-2</v>
      </c>
      <c r="NZ77" s="688"/>
      <c r="OA77" s="102">
        <v>2.23E-2</v>
      </c>
      <c r="OB77" s="673">
        <v>4.99E-2</v>
      </c>
      <c r="OC77" s="103">
        <v>2.75E-2</v>
      </c>
      <c r="OD77" s="654">
        <v>4.2200000000000001E-2</v>
      </c>
      <c r="OE77" s="662">
        <v>8.4599999999999995E-2</v>
      </c>
      <c r="OF77" s="132"/>
      <c r="OG77" s="104">
        <v>1.41E-2</v>
      </c>
      <c r="OH77" s="613">
        <v>2.1499999999999998E-2</v>
      </c>
      <c r="OI77" s="132"/>
      <c r="OJ77" s="105">
        <v>2.6599999999999999E-2</v>
      </c>
      <c r="OK77" s="612">
        <v>3.0300000000000001E-2</v>
      </c>
      <c r="OL77" s="132"/>
      <c r="OM77" s="105">
        <v>4.9399999999999999E-2</v>
      </c>
      <c r="ON77" s="612">
        <v>4.2999999999999997E-2</v>
      </c>
      <c r="OO77" s="132"/>
      <c r="OP77" s="106">
        <v>1.1599999999999999E-2</v>
      </c>
      <c r="OQ77" s="613">
        <v>1.7500000000000002E-2</v>
      </c>
      <c r="OR77" s="106">
        <v>1.17E-2</v>
      </c>
      <c r="OS77" s="105">
        <v>1.49E-2</v>
      </c>
      <c r="OT77" s="105">
        <v>0.11799999999999999</v>
      </c>
      <c r="PF77" s="101">
        <v>1.9599999999999999E-2</v>
      </c>
      <c r="PG77" s="101">
        <v>4.4999999999999998E-2</v>
      </c>
      <c r="PI77" s="104">
        <v>2.6599999999999999E-2</v>
      </c>
      <c r="PJ77" s="711">
        <v>3.0200000000000001E-2</v>
      </c>
      <c r="PL77" s="104">
        <v>1.9900000000000001E-2</v>
      </c>
      <c r="PM77" s="104">
        <v>3.0800000000000001E-2</v>
      </c>
      <c r="PO77" s="103">
        <v>1.04E-2</v>
      </c>
      <c r="PP77" s="734">
        <v>1.2999999999999999E-2</v>
      </c>
      <c r="PQ77" s="737">
        <v>1.5100000000000001E-2</v>
      </c>
      <c r="PR77" s="738">
        <v>3.9600000000000003E-2</v>
      </c>
      <c r="PS77" s="740">
        <v>7.3899999999999993E-2</v>
      </c>
      <c r="PU77" s="739">
        <v>1.7399999999999999E-2</v>
      </c>
      <c r="PX77" s="31" t="s">
        <v>66</v>
      </c>
    </row>
    <row r="78" spans="1:489" ht="15.75" thickBot="1" x14ac:dyDescent="0.3">
      <c r="F78" s="40">
        <v>6.83E-2</v>
      </c>
      <c r="I78" s="40">
        <v>3.3000000000000002E-2</v>
      </c>
      <c r="L78" s="40">
        <v>3.3000000000000002E-2</v>
      </c>
      <c r="O78" s="86">
        <v>2.8799999999999999E-2</v>
      </c>
      <c r="R78" s="7">
        <v>1.4500000000000001E-2</v>
      </c>
      <c r="U78" s="16">
        <v>2.5499999999999998E-2</v>
      </c>
      <c r="X78" s="7">
        <v>2.1499999999999998E-2</v>
      </c>
      <c r="AA78" s="22">
        <v>4.6100000000000002E-2</v>
      </c>
      <c r="AD78" s="292">
        <v>1.7999999999999999E-2</v>
      </c>
      <c r="AG78" s="30">
        <v>1.8800000000000001E-2</v>
      </c>
      <c r="AJ78" s="40">
        <v>2.06E-2</v>
      </c>
      <c r="AM78" s="30">
        <v>2.6499999999999999E-2</v>
      </c>
      <c r="AP78" s="7">
        <v>2.2599999999999999E-2</v>
      </c>
      <c r="AS78" s="47">
        <v>8.8999999999999999E-3</v>
      </c>
      <c r="AV78" s="47">
        <v>2.23E-2</v>
      </c>
      <c r="AY78" s="34">
        <v>2.5899999999999999E-2</v>
      </c>
      <c r="BB78" s="47">
        <v>1.84E-2</v>
      </c>
      <c r="BE78" s="34">
        <v>3.27E-2</v>
      </c>
      <c r="BH78" s="47">
        <v>1.7399999999999999E-2</v>
      </c>
      <c r="BK78" s="7">
        <v>1.3299999999999999E-2</v>
      </c>
      <c r="BN78" s="34">
        <v>3.2899999999999999E-2</v>
      </c>
      <c r="BQ78" s="34">
        <v>1.9099999999999999E-2</v>
      </c>
      <c r="HC78" s="723"/>
      <c r="HD78" s="30">
        <v>1.5900000000000001E-2</v>
      </c>
      <c r="HE78" s="84">
        <v>2.0400000000000001E-2</v>
      </c>
      <c r="HG78" s="47">
        <v>1.6400000000000001E-2</v>
      </c>
      <c r="HH78" s="80">
        <v>1.61E-2</v>
      </c>
      <c r="HI78" s="132"/>
      <c r="HJ78" s="34">
        <v>2.3900000000000001E-2</v>
      </c>
      <c r="HK78" s="315">
        <v>1.4E-2</v>
      </c>
      <c r="HL78" s="132"/>
      <c r="HM78" s="7">
        <v>3.3999999999999998E-3</v>
      </c>
      <c r="HN78" s="82">
        <v>1.47E-2</v>
      </c>
      <c r="HO78" s="129">
        <v>7.6E-3</v>
      </c>
      <c r="HP78" s="303">
        <v>8.3000000000000001E-3</v>
      </c>
      <c r="HQ78" s="623">
        <v>3.4099999999999998E-2</v>
      </c>
      <c r="HS78" s="47">
        <v>8.0000000000000002E-3</v>
      </c>
      <c r="HT78" s="130">
        <v>1.43E-2</v>
      </c>
      <c r="HV78" s="16">
        <v>4.4000000000000003E-3</v>
      </c>
      <c r="HW78" s="83">
        <v>1.9E-3</v>
      </c>
      <c r="HX78" s="132"/>
      <c r="HY78" s="637">
        <v>1.6899999999999998E-2</v>
      </c>
      <c r="HZ78" s="650">
        <v>1.35E-2</v>
      </c>
      <c r="IA78" s="132"/>
      <c r="IB78" s="86">
        <v>7.7000000000000002E-3</v>
      </c>
      <c r="IC78" s="80">
        <v>2.0899999999999998E-2</v>
      </c>
      <c r="ID78" s="125">
        <v>2.2200000000000001E-2</v>
      </c>
      <c r="IE78" s="315">
        <v>2.1700000000000001E-2</v>
      </c>
      <c r="IF78" s="619">
        <v>4.2599999999999999E-2</v>
      </c>
      <c r="IH78" s="16">
        <v>6.1000000000000004E-3</v>
      </c>
      <c r="II78" s="130">
        <v>8.3000000000000001E-3</v>
      </c>
      <c r="IK78" s="16">
        <v>5.7999999999999996E-3</v>
      </c>
      <c r="IL78" s="85">
        <v>9.7000000000000003E-3</v>
      </c>
      <c r="IM78" s="132"/>
      <c r="IN78" s="16">
        <v>1.7399999999999999E-2</v>
      </c>
      <c r="IO78" s="314">
        <v>1.26E-2</v>
      </c>
      <c r="IP78" s="132"/>
      <c r="IQ78" s="7">
        <v>1.47E-2</v>
      </c>
      <c r="IR78" s="82">
        <v>2.8899999999999999E-2</v>
      </c>
      <c r="IS78" s="126">
        <v>6.4000000000000003E-3</v>
      </c>
      <c r="IT78" s="303">
        <v>5.0000000000000001E-3</v>
      </c>
      <c r="IU78" s="633">
        <v>4.0800000000000003E-2</v>
      </c>
      <c r="IW78" s="16">
        <v>8.5000000000000006E-3</v>
      </c>
      <c r="IX78" s="130">
        <v>1.43E-2</v>
      </c>
      <c r="IZ78" s="47">
        <v>1.23E-2</v>
      </c>
      <c r="JA78" s="82">
        <v>2.35E-2</v>
      </c>
      <c r="JB78" s="132"/>
      <c r="JC78" s="637">
        <v>2.1299999999999999E-2</v>
      </c>
      <c r="JD78" s="303">
        <v>3.7199999999999997E-2</v>
      </c>
      <c r="JE78" s="132"/>
      <c r="JF78" s="7">
        <v>8.5000000000000006E-3</v>
      </c>
      <c r="JG78" s="79">
        <v>2.63E-2</v>
      </c>
      <c r="JH78" s="129">
        <v>1.9599999999999999E-2</v>
      </c>
      <c r="JI78" s="314">
        <v>-1.9E-3</v>
      </c>
      <c r="JJ78" s="632">
        <v>4.1200000000000001E-2</v>
      </c>
      <c r="JL78" s="34">
        <v>1.06E-2</v>
      </c>
      <c r="JM78" s="316">
        <v>1.1900000000000001E-2</v>
      </c>
      <c r="JN78" s="132"/>
      <c r="JO78" s="533">
        <v>1.17E-2</v>
      </c>
      <c r="JP78" s="84">
        <v>1.95E-2</v>
      </c>
      <c r="JV78" s="637">
        <v>1.8800000000000001E-2</v>
      </c>
      <c r="JW78" s="303">
        <v>2.6200000000000001E-2</v>
      </c>
      <c r="JX78" s="132"/>
      <c r="JY78" s="34">
        <v>7.1000000000000004E-3</v>
      </c>
      <c r="JZ78" s="83">
        <v>4.1999999999999997E-3</v>
      </c>
      <c r="KA78" s="127">
        <v>6.0000000000000001E-3</v>
      </c>
      <c r="KB78" s="315">
        <v>1E-3</v>
      </c>
      <c r="KC78" s="619">
        <v>1.4800000000000001E-2</v>
      </c>
      <c r="KE78" s="618">
        <v>1.7999999999999999E-2</v>
      </c>
      <c r="KF78" s="130">
        <v>1.7299999999999999E-2</v>
      </c>
      <c r="KH78" s="47">
        <v>1.01E-2</v>
      </c>
      <c r="KI78" s="85">
        <v>2.06E-2</v>
      </c>
      <c r="KJ78" s="132"/>
      <c r="KK78" s="86">
        <v>1.9300000000000001E-2</v>
      </c>
      <c r="KL78" s="299">
        <v>1.41E-2</v>
      </c>
      <c r="KM78" s="132"/>
      <c r="KN78" s="34">
        <v>-1.4E-3</v>
      </c>
      <c r="KO78" s="79">
        <v>1.1599999999999999E-2</v>
      </c>
      <c r="KP78" s="127">
        <v>-7.1999999999999998E-3</v>
      </c>
      <c r="KQ78" s="314">
        <v>1.9300000000000001E-2</v>
      </c>
      <c r="KR78" s="625">
        <v>4.53E-2</v>
      </c>
      <c r="KT78" s="34">
        <v>-2.12E-2</v>
      </c>
      <c r="KU78" s="80">
        <v>5.0200000000000002E-2</v>
      </c>
      <c r="KW78" s="40">
        <v>8.2000000000000007E-3</v>
      </c>
      <c r="KX78" s="84">
        <v>1.5599999999999999E-2</v>
      </c>
      <c r="KY78" s="132"/>
      <c r="KZ78" s="86">
        <v>1.0800000000000001E-2</v>
      </c>
      <c r="LA78" s="317">
        <v>1.01E-2</v>
      </c>
      <c r="LB78" s="132"/>
      <c r="LC78" s="34">
        <v>1.29E-2</v>
      </c>
      <c r="LD78" s="80">
        <v>1.14E-2</v>
      </c>
      <c r="LE78" s="127">
        <v>8.6999999999999994E-3</v>
      </c>
      <c r="LF78" s="314">
        <v>1.0999999999999999E-2</v>
      </c>
      <c r="LG78" s="625">
        <v>6.4199999999999993E-2</v>
      </c>
      <c r="LH78" s="133"/>
      <c r="LI78" s="34">
        <v>6.6E-3</v>
      </c>
      <c r="LJ78" s="84">
        <v>5.5999999999999999E-3</v>
      </c>
      <c r="LK78" s="132"/>
      <c r="LL78" s="7">
        <v>1.6299999999999999E-2</v>
      </c>
      <c r="LM78" s="82">
        <v>1.34E-2</v>
      </c>
      <c r="LN78" s="132"/>
      <c r="LO78" s="40">
        <v>8.0000000000000002E-3</v>
      </c>
      <c r="LP78" s="79">
        <v>1.4800000000000001E-2</v>
      </c>
      <c r="LQ78" s="133"/>
      <c r="LR78" s="86">
        <v>1.26E-2</v>
      </c>
      <c r="LS78" s="80">
        <v>2.93E-2</v>
      </c>
      <c r="LT78" s="106">
        <v>3.5000000000000001E-3</v>
      </c>
      <c r="LU78" s="302">
        <v>1.35E-2</v>
      </c>
      <c r="LV78" s="625">
        <v>3.0300000000000001E-2</v>
      </c>
      <c r="LX78" s="30">
        <v>7.9000000000000008E-3</v>
      </c>
      <c r="LY78" s="40">
        <v>9.4000000000000004E-3</v>
      </c>
      <c r="MA78" s="34">
        <v>8.6999999999999994E-3</v>
      </c>
      <c r="MB78" s="30">
        <v>1.55E-2</v>
      </c>
      <c r="MD78" s="47">
        <v>5.3E-3</v>
      </c>
      <c r="ME78" s="303">
        <v>0.01</v>
      </c>
      <c r="MF78" s="132"/>
      <c r="MG78" s="16">
        <v>4.7000000000000002E-3</v>
      </c>
      <c r="MH78" s="80">
        <v>2E-3</v>
      </c>
      <c r="MI78" s="102">
        <v>1.17E-2</v>
      </c>
      <c r="MJ78" s="303">
        <v>2.2800000000000001E-2</v>
      </c>
      <c r="MK78" s="622">
        <v>1.4999999999999999E-2</v>
      </c>
      <c r="MN78" s="30">
        <v>2.2200000000000001E-2</v>
      </c>
      <c r="MO78" s="86">
        <v>2.3900000000000001E-2</v>
      </c>
      <c r="MQ78" s="16">
        <v>7.7999999999999996E-3</v>
      </c>
      <c r="MR78" s="22">
        <v>1.1900000000000001E-2</v>
      </c>
      <c r="MT78" s="7">
        <v>-3.5999999999999999E-3</v>
      </c>
      <c r="MU78" s="7">
        <v>1.3100000000000001E-2</v>
      </c>
      <c r="MW78" s="7">
        <v>-1.21E-2</v>
      </c>
      <c r="MX78" s="314">
        <v>1.3899999999999999E-2</v>
      </c>
      <c r="MY78" s="131">
        <v>6.4999999999999997E-3</v>
      </c>
      <c r="MZ78" s="315">
        <v>1.83E-2</v>
      </c>
      <c r="NA78" s="624">
        <v>4.6300000000000001E-2</v>
      </c>
      <c r="NC78" s="40">
        <v>2.8000000000000001E-2</v>
      </c>
      <c r="ND78" s="40">
        <v>2.41E-2</v>
      </c>
      <c r="NF78" s="16">
        <v>9.7999999999999997E-3</v>
      </c>
      <c r="NG78" s="16">
        <v>1.49E-2</v>
      </c>
      <c r="NI78" s="22">
        <v>1.4200000000000001E-2</v>
      </c>
      <c r="NJ78" s="7">
        <v>1.9699999999999999E-2</v>
      </c>
      <c r="NL78" s="314">
        <v>1.78E-2</v>
      </c>
      <c r="NM78" s="314">
        <v>9.4999999999999998E-3</v>
      </c>
      <c r="NN78" s="127">
        <v>1.0699999999999999E-2</v>
      </c>
      <c r="NO78" s="317">
        <v>2.98E-2</v>
      </c>
      <c r="NP78" s="626">
        <v>5.9299999999999999E-2</v>
      </c>
      <c r="NQ78" s="132"/>
      <c r="NR78" s="16">
        <v>1.3599999999999999E-2</v>
      </c>
      <c r="NS78" s="83">
        <v>9.1000000000000004E-3</v>
      </c>
      <c r="NT78" s="132"/>
      <c r="NU78" s="99">
        <v>1.8800000000000001E-2</v>
      </c>
      <c r="NV78" s="613">
        <v>1.6400000000000001E-2</v>
      </c>
      <c r="NX78" s="106">
        <v>1.2699999999999999E-2</v>
      </c>
      <c r="NY78" s="661">
        <v>2.58E-2</v>
      </c>
      <c r="NZ78" s="688"/>
      <c r="OA78" s="100">
        <v>1.9800000000000002E-2</v>
      </c>
      <c r="OB78" s="671">
        <v>1.14E-2</v>
      </c>
      <c r="OC78" s="101">
        <v>9.1999999999999998E-3</v>
      </c>
      <c r="OD78" s="655">
        <v>2.86E-2</v>
      </c>
      <c r="OE78" s="619">
        <v>2.24E-2</v>
      </c>
      <c r="OF78" s="132"/>
      <c r="OG78" s="105">
        <v>9.2999999999999992E-3</v>
      </c>
      <c r="OH78" s="612">
        <v>1.52E-2</v>
      </c>
      <c r="OI78" s="132"/>
      <c r="OJ78" s="99">
        <v>1.7999999999999999E-2</v>
      </c>
      <c r="OK78" s="610">
        <v>1.46E-2</v>
      </c>
      <c r="OL78" s="132"/>
      <c r="OM78" s="104">
        <v>2.23E-2</v>
      </c>
      <c r="ON78" s="613">
        <v>2.3900000000000001E-2</v>
      </c>
      <c r="OO78" s="132"/>
      <c r="OP78" s="105">
        <v>8.5000000000000006E-3</v>
      </c>
      <c r="OQ78" s="612">
        <v>1.46E-2</v>
      </c>
      <c r="OR78" s="105">
        <v>4.4999999999999997E-3</v>
      </c>
      <c r="OS78" s="106">
        <v>9.7000000000000003E-3</v>
      </c>
      <c r="OT78" s="104">
        <v>7.4300000000000005E-2</v>
      </c>
      <c r="PF78" s="100">
        <v>1.9300000000000001E-2</v>
      </c>
      <c r="PG78" s="100">
        <v>2.1399999999999999E-2</v>
      </c>
      <c r="PI78" s="100">
        <v>6.1999999999999998E-3</v>
      </c>
      <c r="PJ78" s="104">
        <v>2.3900000000000001E-2</v>
      </c>
      <c r="PL78" s="105">
        <v>9.1999999999999998E-3</v>
      </c>
      <c r="PM78" s="105">
        <v>2.69E-2</v>
      </c>
      <c r="PO78" s="701">
        <v>8.3000000000000001E-3</v>
      </c>
      <c r="PP78" s="661">
        <v>5.8999999999999999E-3</v>
      </c>
      <c r="PQ78" s="129">
        <v>7.7000000000000002E-3</v>
      </c>
      <c r="PR78" s="661">
        <v>2.5899999999999999E-2</v>
      </c>
      <c r="PS78" s="621">
        <v>6.4699999999999994E-2</v>
      </c>
      <c r="PU78" s="661">
        <v>8.0999999999999996E-3</v>
      </c>
      <c r="PX78" s="35" t="s">
        <v>69</v>
      </c>
    </row>
    <row r="79" spans="1:489" ht="15.75" thickBot="1" x14ac:dyDescent="0.3">
      <c r="F79" s="7">
        <v>3.9199999999999999E-2</v>
      </c>
      <c r="I79" s="34">
        <v>9.1000000000000004E-3</v>
      </c>
      <c r="L79" s="22">
        <v>3.0499999999999999E-2</v>
      </c>
      <c r="O79" s="40">
        <v>1.61E-2</v>
      </c>
      <c r="R79" s="47">
        <v>6.8999999999999999E-3</v>
      </c>
      <c r="U79" s="86">
        <v>1.03E-2</v>
      </c>
      <c r="X79" s="34">
        <v>1.24E-2</v>
      </c>
      <c r="AA79" s="30">
        <v>1.8499999999999999E-2</v>
      </c>
      <c r="AD79" s="22">
        <v>1.72E-2</v>
      </c>
      <c r="AG79" s="7">
        <v>1.7500000000000002E-2</v>
      </c>
      <c r="AJ79" s="7">
        <v>1.7500000000000002E-2</v>
      </c>
      <c r="AM79" s="7">
        <v>-2.8E-3</v>
      </c>
      <c r="AP79" s="292">
        <v>1.0699999999999999E-2</v>
      </c>
      <c r="AS79" s="16">
        <v>6.8999999999999999E-3</v>
      </c>
      <c r="AV79" s="34">
        <v>1.0699999999999999E-2</v>
      </c>
      <c r="AY79" s="30">
        <v>8.9999999999999998E-4</v>
      </c>
      <c r="BB79" s="22">
        <v>1.61E-2</v>
      </c>
      <c r="BE79" s="22">
        <v>2.52E-2</v>
      </c>
      <c r="BH79" s="292">
        <v>1.5599999999999999E-2</v>
      </c>
      <c r="BK79" s="34">
        <v>1.14E-2</v>
      </c>
      <c r="BN79" s="40">
        <v>2.6599999999999999E-2</v>
      </c>
      <c r="BQ79" s="40">
        <v>5.7999999999999996E-3</v>
      </c>
      <c r="HD79" s="34">
        <v>8.9999999999999993E-3</v>
      </c>
      <c r="HE79" s="85">
        <v>1.8700000000000001E-2</v>
      </c>
      <c r="HG79" s="16">
        <v>1.01E-2</v>
      </c>
      <c r="HH79" s="536">
        <v>1.4500000000000001E-2</v>
      </c>
      <c r="HI79" s="132"/>
      <c r="HJ79" s="16">
        <v>1.06E-2</v>
      </c>
      <c r="HK79" s="299">
        <v>1.01E-2</v>
      </c>
      <c r="HL79" s="132"/>
      <c r="HM79" s="30">
        <v>3.0000000000000001E-3</v>
      </c>
      <c r="HN79" s="130">
        <v>8.3000000000000001E-3</v>
      </c>
      <c r="HO79" s="127">
        <v>3.5000000000000001E-3</v>
      </c>
      <c r="HP79" s="317">
        <v>7.1000000000000004E-3</v>
      </c>
      <c r="HQ79" s="619">
        <v>2.5399999999999999E-2</v>
      </c>
      <c r="HS79" s="22">
        <v>1E-4</v>
      </c>
      <c r="HT79" s="85">
        <v>5.4999999999999997E-3</v>
      </c>
      <c r="HV79" s="7">
        <v>-8.8000000000000005E-3</v>
      </c>
      <c r="HW79" s="130">
        <v>1.6999999999999999E-3</v>
      </c>
      <c r="HX79" s="132"/>
      <c r="HY79" s="34">
        <v>3.8E-3</v>
      </c>
      <c r="HZ79" s="315">
        <v>1.0200000000000001E-2</v>
      </c>
      <c r="IA79" s="132"/>
      <c r="IB79" s="637">
        <v>7.4999999999999997E-3</v>
      </c>
      <c r="IC79" s="130">
        <v>1.6199999999999999E-2</v>
      </c>
      <c r="ID79" s="123">
        <v>6.3E-3</v>
      </c>
      <c r="IE79" s="299">
        <v>1.44E-2</v>
      </c>
      <c r="IF79" s="620">
        <v>9.7999999999999997E-3</v>
      </c>
      <c r="IH79" s="40">
        <v>-5.0000000000000001E-4</v>
      </c>
      <c r="II79" s="534">
        <v>3.0999999999999999E-3</v>
      </c>
      <c r="IK79" s="7">
        <v>5.1000000000000004E-3</v>
      </c>
      <c r="IL79" s="536">
        <v>8.8999999999999999E-3</v>
      </c>
      <c r="IM79" s="132"/>
      <c r="IN79" s="40">
        <v>8.0999999999999996E-3</v>
      </c>
      <c r="IO79" s="316">
        <v>1.04E-2</v>
      </c>
      <c r="IP79" s="132"/>
      <c r="IQ79" s="86">
        <v>7.3000000000000001E-3</v>
      </c>
      <c r="IR79" s="84">
        <v>0</v>
      </c>
      <c r="IS79" s="539">
        <v>5.1000000000000004E-3</v>
      </c>
      <c r="IT79" s="315">
        <v>5.0000000000000001E-3</v>
      </c>
      <c r="IU79" s="638">
        <v>1.66E-2</v>
      </c>
      <c r="IW79" s="22">
        <v>2.3999999999999998E-3</v>
      </c>
      <c r="IX79" s="534">
        <v>1E-3</v>
      </c>
      <c r="IZ79" s="7">
        <v>1.01E-2</v>
      </c>
      <c r="JA79" s="130">
        <v>4.1000000000000003E-3</v>
      </c>
      <c r="JB79" s="132"/>
      <c r="JC79" s="47">
        <v>1.8700000000000001E-2</v>
      </c>
      <c r="JD79" s="317">
        <v>1.9E-2</v>
      </c>
      <c r="JE79" s="132"/>
      <c r="JF79" s="34">
        <v>3.5999999999999999E-3</v>
      </c>
      <c r="JG79" s="651">
        <v>-3.7000000000000002E-3</v>
      </c>
      <c r="JH79" s="125">
        <v>5.9999999999999995E-4</v>
      </c>
      <c r="JI79" s="299">
        <v>-2.0999999999999999E-3</v>
      </c>
      <c r="JJ79" s="620">
        <v>4.5999999999999999E-3</v>
      </c>
      <c r="JL79" s="16">
        <v>8.0000000000000002E-3</v>
      </c>
      <c r="JM79" s="315">
        <v>4.5999999999999999E-3</v>
      </c>
      <c r="JO79" s="16">
        <v>8.5000000000000006E-3</v>
      </c>
      <c r="JP79" s="130">
        <v>3.3999999999999998E-3</v>
      </c>
      <c r="JV79" s="16">
        <v>1.0500000000000001E-2</v>
      </c>
      <c r="JW79" s="300">
        <v>2.3E-2</v>
      </c>
      <c r="JY79" s="16">
        <v>5.4999999999999997E-3</v>
      </c>
      <c r="JZ79" s="79">
        <v>1.5E-3</v>
      </c>
      <c r="KA79" s="131">
        <v>5.4000000000000003E-3</v>
      </c>
      <c r="KB79" s="317">
        <v>-2.2000000000000001E-3</v>
      </c>
      <c r="KC79" s="625">
        <v>-4.7000000000000002E-3</v>
      </c>
      <c r="KE79" s="86">
        <v>1.1999999999999999E-3</v>
      </c>
      <c r="KF79" s="534">
        <v>1.54E-2</v>
      </c>
      <c r="KH79" s="16">
        <v>-6.9999999999999999E-4</v>
      </c>
      <c r="KI79" s="82">
        <v>-8.0000000000000004E-4</v>
      </c>
      <c r="KJ79" s="132"/>
      <c r="KK79" s="7">
        <v>2.7000000000000001E-3</v>
      </c>
      <c r="KL79" s="300">
        <v>1.26E-2</v>
      </c>
      <c r="KM79" s="132"/>
      <c r="KN79" s="7">
        <v>1E-4</v>
      </c>
      <c r="KO79" s="130">
        <v>3.3E-3</v>
      </c>
      <c r="KP79" s="125">
        <v>1.0800000000000001E-2</v>
      </c>
      <c r="KQ79" s="299">
        <v>7.1999999999999998E-3</v>
      </c>
      <c r="KR79" s="619">
        <v>3.7699999999999997E-2</v>
      </c>
      <c r="KT79" s="22">
        <v>1.1900000000000001E-2</v>
      </c>
      <c r="KU79" s="534">
        <v>9.7999999999999997E-3</v>
      </c>
      <c r="KW79" s="16">
        <v>6.3E-3</v>
      </c>
      <c r="KX79" s="82">
        <v>1.04E-2</v>
      </c>
      <c r="KY79" s="132"/>
      <c r="KZ79" s="7">
        <v>0.01</v>
      </c>
      <c r="LA79" s="300">
        <v>8.6E-3</v>
      </c>
      <c r="LB79" s="132"/>
      <c r="LC79" s="7">
        <v>2.8999999999999998E-3</v>
      </c>
      <c r="LD79" s="84">
        <v>5.7999999999999996E-3</v>
      </c>
      <c r="LE79" s="125">
        <v>1.6999999999999999E-3</v>
      </c>
      <c r="LF79" s="299">
        <v>7.0000000000000001E-3</v>
      </c>
      <c r="LG79" s="633">
        <v>5.67E-2</v>
      </c>
      <c r="LH79" s="133"/>
      <c r="LI79" s="22">
        <v>-4.0000000000000002E-4</v>
      </c>
      <c r="LJ79" s="83">
        <v>3.3999999999999998E-3</v>
      </c>
      <c r="LK79" s="132"/>
      <c r="LL79" s="16">
        <v>4.8999999999999998E-3</v>
      </c>
      <c r="LM79" s="130">
        <v>1.3299999999999999E-2</v>
      </c>
      <c r="LN79" s="132"/>
      <c r="LO79" s="16">
        <v>6.1999999999999998E-3</v>
      </c>
      <c r="LP79" s="82">
        <v>4.4000000000000003E-3</v>
      </c>
      <c r="LQ79" s="133"/>
      <c r="LR79" s="7">
        <v>2.2000000000000001E-3</v>
      </c>
      <c r="LS79" s="83">
        <v>1.06E-2</v>
      </c>
      <c r="LT79" s="100">
        <v>3.0999999999999999E-3</v>
      </c>
      <c r="LU79" s="316">
        <v>1.06E-2</v>
      </c>
      <c r="LV79" s="633">
        <v>1.84E-2</v>
      </c>
      <c r="LX79" s="16">
        <v>4.8999999999999998E-3</v>
      </c>
      <c r="LY79" s="16">
        <v>3.3E-3</v>
      </c>
      <c r="MA79" s="47">
        <v>6.4000000000000003E-3</v>
      </c>
      <c r="MB79" s="7">
        <v>1.0500000000000001E-2</v>
      </c>
      <c r="MD79" s="40">
        <v>3.0999999999999999E-3</v>
      </c>
      <c r="ME79" s="316">
        <v>8.0999999999999996E-3</v>
      </c>
      <c r="MF79" s="132"/>
      <c r="MG79" s="34">
        <v>2.8999999999999998E-3</v>
      </c>
      <c r="MH79" s="130">
        <v>1E-3</v>
      </c>
      <c r="MI79" s="100">
        <v>-1.5E-3</v>
      </c>
      <c r="MJ79" s="315">
        <v>4.1000000000000003E-3</v>
      </c>
      <c r="MK79" s="625">
        <v>9.7999999999999997E-3</v>
      </c>
      <c r="MN79" s="86">
        <v>1.0699999999999999E-2</v>
      </c>
      <c r="MO79" s="16">
        <v>1.15E-2</v>
      </c>
      <c r="MQ79" s="30">
        <v>4.4999999999999997E-3</v>
      </c>
      <c r="MR79" s="30">
        <v>7.1999999999999998E-3</v>
      </c>
      <c r="MS79" t="s">
        <v>62</v>
      </c>
      <c r="MT79" s="22">
        <v>2.5999999999999999E-3</v>
      </c>
      <c r="MU79" s="22">
        <v>4.7999999999999996E-3</v>
      </c>
      <c r="MV79" t="s">
        <v>62</v>
      </c>
      <c r="MW79" s="22">
        <v>5.0000000000000001E-3</v>
      </c>
      <c r="MX79" s="303">
        <v>1.0200000000000001E-2</v>
      </c>
      <c r="MY79" s="123">
        <v>3.3E-3</v>
      </c>
      <c r="MZ79" s="299">
        <v>1.26E-2</v>
      </c>
      <c r="NA79" s="619">
        <v>4.0500000000000001E-2</v>
      </c>
      <c r="NC79" s="16">
        <v>8.3000000000000001E-3</v>
      </c>
      <c r="ND79" s="16">
        <v>1.18E-2</v>
      </c>
      <c r="NF79" s="7">
        <v>6.4999999999999997E-3</v>
      </c>
      <c r="NG79" s="30">
        <v>4.3E-3</v>
      </c>
      <c r="NI79" s="7">
        <v>2.3999999999999998E-3</v>
      </c>
      <c r="NJ79" s="34">
        <v>8.0000000000000002E-3</v>
      </c>
      <c r="NL79" s="317">
        <v>6.9999999999999999E-4</v>
      </c>
      <c r="NM79" s="317">
        <v>9.1000000000000004E-3</v>
      </c>
      <c r="NN79" s="125">
        <v>5.3E-3</v>
      </c>
      <c r="NO79" s="303">
        <v>3.3E-3</v>
      </c>
      <c r="NP79" s="619">
        <v>1.38E-2</v>
      </c>
      <c r="NQ79" s="132"/>
      <c r="NR79" s="22">
        <v>-1.1000000000000001E-3</v>
      </c>
      <c r="NS79" s="79">
        <v>6.7000000000000002E-3</v>
      </c>
      <c r="NT79" s="132"/>
      <c r="NU79" s="101">
        <v>5.0000000000000001E-4</v>
      </c>
      <c r="NV79" s="610">
        <v>9.7999999999999997E-3</v>
      </c>
      <c r="NW79" s="132"/>
      <c r="NX79" s="103">
        <v>4.7000000000000002E-3</v>
      </c>
      <c r="NY79" s="655">
        <v>2.07E-2</v>
      </c>
      <c r="NZ79" s="688"/>
      <c r="OA79" s="105">
        <v>1.4999999999999999E-2</v>
      </c>
      <c r="OB79" s="679">
        <v>5.7999999999999996E-3</v>
      </c>
      <c r="OC79" s="100">
        <v>8.8000000000000005E-3</v>
      </c>
      <c r="OD79" s="656">
        <v>1.2500000000000001E-2</v>
      </c>
      <c r="OE79" s="620">
        <v>1.29E-2</v>
      </c>
      <c r="OF79" s="132"/>
      <c r="OG79" s="100">
        <v>8.2000000000000007E-3</v>
      </c>
      <c r="OH79" s="609">
        <v>1.49E-2</v>
      </c>
      <c r="OI79" s="132"/>
      <c r="OJ79" s="104">
        <v>6.7000000000000002E-3</v>
      </c>
      <c r="OK79" s="607">
        <v>1.3599999999999999E-2</v>
      </c>
      <c r="OL79" s="132"/>
      <c r="OM79" s="100">
        <v>6.6E-3</v>
      </c>
      <c r="ON79" s="610">
        <v>2.1499999999999998E-2</v>
      </c>
      <c r="OO79" s="132"/>
      <c r="OP79" s="104">
        <v>7.4000000000000003E-3</v>
      </c>
      <c r="OQ79" s="610">
        <v>9.1000000000000004E-3</v>
      </c>
      <c r="OR79" s="103">
        <v>2.3E-3</v>
      </c>
      <c r="OS79" s="104">
        <v>6.4999999999999997E-3</v>
      </c>
      <c r="OT79" s="100">
        <v>4.6899999999999997E-2</v>
      </c>
      <c r="PF79" s="103">
        <v>8.8000000000000005E-3</v>
      </c>
      <c r="PG79" s="106">
        <v>1.37E-2</v>
      </c>
      <c r="PI79" s="103">
        <v>5.4000000000000003E-3</v>
      </c>
      <c r="PJ79" s="100">
        <v>7.1999999999999998E-3</v>
      </c>
      <c r="PL79" s="701">
        <v>6.8999999999999999E-3</v>
      </c>
      <c r="PM79" s="100">
        <v>1.35E-2</v>
      </c>
      <c r="PO79" s="106">
        <v>8.0000000000000002E-3</v>
      </c>
      <c r="PP79" s="654">
        <v>5.3E-3</v>
      </c>
      <c r="PQ79" s="123">
        <v>4.8999999999999998E-3</v>
      </c>
      <c r="PR79" s="656">
        <v>6.7999999999999996E-3</v>
      </c>
      <c r="PS79" s="622">
        <v>2.23E-2</v>
      </c>
      <c r="PU79" s="657">
        <v>6.8999999999999999E-3</v>
      </c>
      <c r="PX79" s="41" t="s">
        <v>71</v>
      </c>
    </row>
    <row r="80" spans="1:489" ht="15.75" thickBot="1" x14ac:dyDescent="0.3">
      <c r="F80" s="30">
        <v>-2.5999999999999999E-2</v>
      </c>
      <c r="I80" s="16">
        <v>-5.9999999999999995E-4</v>
      </c>
      <c r="L80" s="34">
        <v>2.2499999999999999E-2</v>
      </c>
      <c r="O80" s="30">
        <v>6.7000000000000002E-3</v>
      </c>
      <c r="R80" s="30">
        <v>6.1999999999999998E-3</v>
      </c>
      <c r="U80" s="22">
        <v>5.9999999999999995E-4</v>
      </c>
      <c r="X80" s="40">
        <v>3.7000000000000002E-3</v>
      </c>
      <c r="AA80" s="292">
        <v>-1.11E-2</v>
      </c>
      <c r="AD80" s="16">
        <v>-8.0000000000000004E-4</v>
      </c>
      <c r="AG80" s="22">
        <v>1.52E-2</v>
      </c>
      <c r="AJ80" s="16">
        <v>4.3E-3</v>
      </c>
      <c r="AM80" s="16">
        <v>-3.0999999999999999E-3</v>
      </c>
      <c r="AP80" s="16">
        <v>7.4000000000000003E-3</v>
      </c>
      <c r="AS80" s="7">
        <v>3.0999999999999999E-3</v>
      </c>
      <c r="AV80" s="7">
        <v>1.6000000000000001E-3</v>
      </c>
      <c r="AY80" s="292">
        <v>-1.1999999999999999E-3</v>
      </c>
      <c r="BB80" s="40">
        <v>1.3599999999999999E-2</v>
      </c>
      <c r="BE80" s="40">
        <v>2.07E-2</v>
      </c>
      <c r="BH80" s="7">
        <v>3.8E-3</v>
      </c>
      <c r="BK80" s="47">
        <v>9.5999999999999992E-3</v>
      </c>
      <c r="BN80" s="16">
        <v>-6.8999999999999999E-3</v>
      </c>
      <c r="BQ80" s="47">
        <v>4.7999999999999996E-3</v>
      </c>
      <c r="HC80" s="723"/>
      <c r="HD80" s="16">
        <v>1.1000000000000001E-3</v>
      </c>
      <c r="HE80" s="83">
        <v>-1.6000000000000001E-3</v>
      </c>
      <c r="HG80" s="40">
        <v>9.4999999999999998E-3</v>
      </c>
      <c r="HH80" s="82">
        <v>1.35E-2</v>
      </c>
      <c r="HI80" s="132"/>
      <c r="HJ80" s="637">
        <v>-2.7000000000000001E-3</v>
      </c>
      <c r="HK80" s="650">
        <v>3.3999999999999998E-3</v>
      </c>
      <c r="HL80" s="132"/>
      <c r="HM80" s="40">
        <v>2.3999999999999998E-3</v>
      </c>
      <c r="HN80" s="84">
        <v>7.0000000000000001E-3</v>
      </c>
      <c r="HO80" s="539">
        <v>6.9999999999999999E-4</v>
      </c>
      <c r="HP80" s="299">
        <v>7.1000000000000004E-3</v>
      </c>
      <c r="HQ80" s="632">
        <v>2.5000000000000001E-2</v>
      </c>
      <c r="HS80" s="40">
        <v>-1.5E-3</v>
      </c>
      <c r="HT80" s="81">
        <v>-1.1999999999999999E-3</v>
      </c>
      <c r="HV80" s="22">
        <v>3.0999999999999999E-3</v>
      </c>
      <c r="HW80" s="82">
        <v>-1.1000000000000001E-3</v>
      </c>
      <c r="HX80" s="132"/>
      <c r="HY80" s="16">
        <v>3.5999999999999999E-3</v>
      </c>
      <c r="HZ80" s="317">
        <v>-6.9999999999999999E-4</v>
      </c>
      <c r="IA80" s="132"/>
      <c r="IB80" s="16">
        <v>6.7000000000000002E-3</v>
      </c>
      <c r="IC80" s="546">
        <v>6.7000000000000002E-3</v>
      </c>
      <c r="ID80" s="539">
        <v>5.8999999999999999E-3</v>
      </c>
      <c r="IE80" s="314">
        <v>1.2699999999999999E-2</v>
      </c>
      <c r="IF80" s="634">
        <v>7.1999999999999998E-3</v>
      </c>
      <c r="IH80" s="30">
        <v>-1.6999999999999999E-3</v>
      </c>
      <c r="II80" s="85">
        <v>2.8999999999999998E-3</v>
      </c>
      <c r="IK80" s="22">
        <v>1.1999999999999999E-3</v>
      </c>
      <c r="IL80" s="82">
        <v>7.1999999999999998E-3</v>
      </c>
      <c r="IM80" s="132"/>
      <c r="IN80" s="637">
        <v>4.7999999999999996E-3</v>
      </c>
      <c r="IO80" s="300">
        <v>7.0000000000000001E-3</v>
      </c>
      <c r="IP80" s="132"/>
      <c r="IQ80" s="637">
        <v>3.8E-3</v>
      </c>
      <c r="IR80" s="546">
        <v>-3.0000000000000001E-3</v>
      </c>
      <c r="IS80" s="131">
        <v>2.8E-3</v>
      </c>
      <c r="IT80" s="650">
        <v>4.0000000000000002E-4</v>
      </c>
      <c r="IU80" s="619">
        <v>1.3299999999999999E-2</v>
      </c>
      <c r="IW80" s="618">
        <v>2.9999999999999997E-4</v>
      </c>
      <c r="IX80" s="79">
        <v>-2.5999999999999999E-3</v>
      </c>
      <c r="IZ80" s="16">
        <v>7.3000000000000001E-3</v>
      </c>
      <c r="JA80" s="83">
        <v>-3.0000000000000001E-3</v>
      </c>
      <c r="JB80" s="132"/>
      <c r="JC80" s="7">
        <v>1.78E-2</v>
      </c>
      <c r="JD80" s="314">
        <v>-8.0000000000000004E-4</v>
      </c>
      <c r="JE80" s="132"/>
      <c r="JF80" s="40">
        <v>2.9999999999999997E-4</v>
      </c>
      <c r="JG80" s="84">
        <v>-4.7999999999999996E-3</v>
      </c>
      <c r="JH80" s="539">
        <v>-2.0999999999999999E-3</v>
      </c>
      <c r="JI80" s="316">
        <v>1.84E-2</v>
      </c>
      <c r="JJ80" s="625">
        <v>-1.8E-3</v>
      </c>
      <c r="JL80" s="637">
        <v>6.1000000000000004E-3</v>
      </c>
      <c r="JM80" s="650">
        <v>4.3E-3</v>
      </c>
      <c r="JN80" s="132"/>
      <c r="JO80" s="34">
        <v>-4.4000000000000003E-3</v>
      </c>
      <c r="JP80" s="79">
        <v>-4.1999999999999997E-3</v>
      </c>
      <c r="JV80" s="7">
        <v>3.3999999999999998E-3</v>
      </c>
      <c r="JW80" s="317">
        <v>1.54E-2</v>
      </c>
      <c r="JX80" s="132"/>
      <c r="JY80" s="40">
        <v>3.5999999999999999E-3</v>
      </c>
      <c r="JZ80" s="546">
        <v>1.5E-3</v>
      </c>
      <c r="KA80" s="124">
        <v>4.1999999999999997E-3</v>
      </c>
      <c r="KB80" s="314">
        <v>-3.3E-3</v>
      </c>
      <c r="KC80" s="633">
        <v>-6.4999999999999997E-3</v>
      </c>
      <c r="KE80" s="40">
        <v>-1.24E-2</v>
      </c>
      <c r="KF80" s="80">
        <v>5.1999999999999998E-3</v>
      </c>
      <c r="KH80" s="7">
        <v>-6.9999999999999999E-4</v>
      </c>
      <c r="KI80" s="130">
        <v>-4.1999999999999997E-3</v>
      </c>
      <c r="KJ80" s="132"/>
      <c r="KK80" s="40">
        <v>4.7999999999999996E-3</v>
      </c>
      <c r="KL80" s="314">
        <v>8.8000000000000005E-3</v>
      </c>
      <c r="KM80" s="132"/>
      <c r="KN80" s="16">
        <v>-1.9E-3</v>
      </c>
      <c r="KO80" s="83">
        <v>1.4E-3</v>
      </c>
      <c r="KP80" s="126">
        <v>4.7000000000000002E-3</v>
      </c>
      <c r="KQ80" s="316">
        <v>3.5000000000000001E-3</v>
      </c>
      <c r="KR80" s="634">
        <v>5.3E-3</v>
      </c>
      <c r="KT80" s="47">
        <v>2.3199999999999998E-2</v>
      </c>
      <c r="KU80" s="130">
        <v>5.5999999999999999E-3</v>
      </c>
      <c r="KW80" s="541">
        <v>2.5000000000000001E-3</v>
      </c>
      <c r="KX80" s="85">
        <v>8.6999999999999994E-3</v>
      </c>
      <c r="KY80" s="132"/>
      <c r="KZ80" s="40">
        <v>4.0000000000000002E-4</v>
      </c>
      <c r="LA80" s="303">
        <v>7.0000000000000001E-3</v>
      </c>
      <c r="LB80" s="132"/>
      <c r="LC80" s="16">
        <v>4.0000000000000002E-4</v>
      </c>
      <c r="LD80" s="79">
        <v>2E-3</v>
      </c>
      <c r="LE80" s="126">
        <v>4.0000000000000002E-4</v>
      </c>
      <c r="LF80" s="303">
        <v>6.7000000000000002E-3</v>
      </c>
      <c r="LG80" s="634">
        <v>2.52E-2</v>
      </c>
      <c r="LH80" s="133"/>
      <c r="LI80" s="47">
        <v>-3.3E-3</v>
      </c>
      <c r="LJ80" s="80">
        <v>2.5000000000000001E-3</v>
      </c>
      <c r="LK80" s="132"/>
      <c r="LL80" s="22">
        <v>2.9999999999999997E-4</v>
      </c>
      <c r="LM80" s="81">
        <v>4.0000000000000002E-4</v>
      </c>
      <c r="LN80" s="132"/>
      <c r="LO80" s="47">
        <v>3.2000000000000002E-3</v>
      </c>
      <c r="LP80" s="85">
        <v>3.8E-3</v>
      </c>
      <c r="LR80" s="34">
        <v>-2.9999999999999997E-4</v>
      </c>
      <c r="LS80" s="130">
        <v>4.7000000000000002E-3</v>
      </c>
      <c r="LT80" s="103">
        <v>-2.9999999999999997E-4</v>
      </c>
      <c r="LU80" s="317">
        <v>-6.9999999999999999E-4</v>
      </c>
      <c r="LV80" s="619">
        <v>7.4000000000000003E-3</v>
      </c>
      <c r="LX80" s="40">
        <v>3.8E-3</v>
      </c>
      <c r="LY80" s="34">
        <v>5.9999999999999995E-4</v>
      </c>
      <c r="MA80" s="16">
        <v>2.5999999999999999E-3</v>
      </c>
      <c r="MB80" s="34">
        <v>8.5000000000000006E-3</v>
      </c>
      <c r="MD80" s="30">
        <v>2E-3</v>
      </c>
      <c r="ME80" s="314">
        <v>5.0000000000000001E-4</v>
      </c>
      <c r="MF80" s="132"/>
      <c r="MG80" s="30">
        <v>2.8999999999999998E-3</v>
      </c>
      <c r="MH80" s="82">
        <v>8.9999999999999998E-4</v>
      </c>
      <c r="MI80" s="103">
        <v>-3.3999999999999998E-3</v>
      </c>
      <c r="MJ80" s="299">
        <v>-8.0000000000000004E-4</v>
      </c>
      <c r="MK80" s="621">
        <v>7.0000000000000001E-3</v>
      </c>
      <c r="MN80" s="40">
        <v>1.9E-3</v>
      </c>
      <c r="MO80" s="30">
        <v>8.0999999999999996E-3</v>
      </c>
      <c r="MP80" t="s">
        <v>62</v>
      </c>
      <c r="MQ80" s="40">
        <v>4.4999999999999997E-3</v>
      </c>
      <c r="MR80" s="34">
        <v>5.4000000000000003E-3</v>
      </c>
      <c r="MT80" s="40">
        <v>2.7000000000000001E-3</v>
      </c>
      <c r="MU80" s="40">
        <v>-3.2000000000000002E-3</v>
      </c>
      <c r="MV80" t="s">
        <v>62</v>
      </c>
      <c r="MW80" s="40">
        <v>-1.17E-2</v>
      </c>
      <c r="MX80" s="316">
        <v>-4.4999999999999997E-3</v>
      </c>
      <c r="MY80" s="127">
        <v>2.3999999999999998E-3</v>
      </c>
      <c r="MZ80" s="302">
        <v>8.9999999999999998E-4</v>
      </c>
      <c r="NA80" s="625">
        <v>1.4200000000000001E-2</v>
      </c>
      <c r="NC80" s="86">
        <v>1E-3</v>
      </c>
      <c r="ND80" s="86">
        <v>4.7999999999999996E-3</v>
      </c>
      <c r="NF80" s="30">
        <v>5.0000000000000001E-4</v>
      </c>
      <c r="NG80" s="7">
        <v>3.5000000000000001E-3</v>
      </c>
      <c r="NI80" s="16">
        <v>1.6000000000000001E-3</v>
      </c>
      <c r="NJ80" s="22">
        <v>-6.9999999999999999E-4</v>
      </c>
      <c r="NL80" s="299">
        <v>4.0000000000000001E-3</v>
      </c>
      <c r="NM80" s="300">
        <v>2.0999999999999999E-3</v>
      </c>
      <c r="NN80" s="123">
        <v>4.0000000000000001E-3</v>
      </c>
      <c r="NO80" s="299">
        <v>-2.8E-3</v>
      </c>
      <c r="NP80" s="623">
        <v>5.1999999999999998E-3</v>
      </c>
      <c r="NQ80" s="132"/>
      <c r="NR80" s="40">
        <v>-2.3E-3</v>
      </c>
      <c r="NS80" s="82">
        <v>6.6E-3</v>
      </c>
      <c r="NT80" s="132"/>
      <c r="NU80" s="102">
        <v>-1.6999999999999999E-3</v>
      </c>
      <c r="NV80" s="614">
        <v>3.8999999999999998E-3</v>
      </c>
      <c r="NW80" s="132"/>
      <c r="NX80" s="99">
        <v>-3.3E-3</v>
      </c>
      <c r="NY80" s="660">
        <v>-2.7000000000000001E-3</v>
      </c>
      <c r="NZ80" s="688"/>
      <c r="OA80" s="103">
        <v>1.43E-2</v>
      </c>
      <c r="OB80" s="683">
        <v>2.5999999999999999E-3</v>
      </c>
      <c r="OC80" s="102">
        <v>5.4000000000000003E-3</v>
      </c>
      <c r="OD80" s="657">
        <v>-6.0000000000000001E-3</v>
      </c>
      <c r="OE80" s="624">
        <v>1.0999999999999999E-2</v>
      </c>
      <c r="OF80" s="132"/>
      <c r="OG80" s="103">
        <v>5.3E-3</v>
      </c>
      <c r="OH80" s="610">
        <v>5.5999999999999999E-3</v>
      </c>
      <c r="OI80" s="132"/>
      <c r="OJ80" s="100">
        <v>1.6999999999999999E-3</v>
      </c>
      <c r="OK80" s="613">
        <v>4.8999999999999998E-3</v>
      </c>
      <c r="OL80" s="132"/>
      <c r="OM80" s="106">
        <v>-2.0999999999999999E-3</v>
      </c>
      <c r="ON80" s="614">
        <v>-8.0000000000000004E-4</v>
      </c>
      <c r="OO80" s="132"/>
      <c r="OP80" s="101">
        <v>-2.7000000000000001E-3</v>
      </c>
      <c r="OQ80" s="611">
        <v>-7.9000000000000008E-3</v>
      </c>
      <c r="OR80" s="701">
        <v>1.6000000000000001E-3</v>
      </c>
      <c r="OS80" s="701">
        <v>-2.3E-3</v>
      </c>
      <c r="OT80" s="103">
        <v>-2.9600000000000001E-2</v>
      </c>
      <c r="PF80" s="105">
        <v>-5.9999999999999995E-4</v>
      </c>
      <c r="PG80" s="711">
        <v>3.0999999999999999E-3</v>
      </c>
      <c r="PI80" s="711">
        <v>5.1999999999999998E-3</v>
      </c>
      <c r="PJ80" s="701">
        <v>3.5000000000000001E-3</v>
      </c>
      <c r="PL80" s="711">
        <v>4.1000000000000003E-3</v>
      </c>
      <c r="PM80" s="711">
        <v>-7.4999999999999997E-3</v>
      </c>
      <c r="PO80" s="711">
        <v>3.8999999999999998E-3</v>
      </c>
      <c r="PP80" s="656">
        <v>3.0999999999999999E-3</v>
      </c>
      <c r="PQ80" s="125">
        <v>1.1999999999999999E-3</v>
      </c>
      <c r="PR80" s="654">
        <v>1E-4</v>
      </c>
      <c r="PS80" s="717">
        <v>1.54E-2</v>
      </c>
      <c r="PU80" s="738">
        <v>-2.3999999999999998E-3</v>
      </c>
    </row>
    <row r="81" spans="1:608" ht="15.75" thickBot="1" x14ac:dyDescent="0.3">
      <c r="F81" s="86">
        <v>-3.1199999999999999E-2</v>
      </c>
      <c r="I81" s="30">
        <v>-1.32E-2</v>
      </c>
      <c r="L81" s="16">
        <v>-2.7E-2</v>
      </c>
      <c r="O81" s="22">
        <v>5.1000000000000004E-3</v>
      </c>
      <c r="R81" s="86">
        <v>0</v>
      </c>
      <c r="U81" s="47">
        <v>-2.5000000000000001E-3</v>
      </c>
      <c r="X81" s="47">
        <v>-2.3E-3</v>
      </c>
      <c r="AA81" s="7">
        <v>-1.1900000000000001E-2</v>
      </c>
      <c r="AD81" s="7">
        <v>-3.3E-3</v>
      </c>
      <c r="AG81" s="34">
        <v>6.7000000000000002E-3</v>
      </c>
      <c r="AJ81" s="292">
        <v>-6.1999999999999998E-3</v>
      </c>
      <c r="AM81" s="47">
        <v>-1.44E-2</v>
      </c>
      <c r="AP81" s="34">
        <v>-2.8E-3</v>
      </c>
      <c r="AS81" s="30">
        <v>1E-3</v>
      </c>
      <c r="AV81" s="16">
        <v>-5.0000000000000001E-4</v>
      </c>
      <c r="AY81" s="16">
        <v>-3.5999999999999999E-3</v>
      </c>
      <c r="BB81" s="292">
        <v>8.3999999999999995E-3</v>
      </c>
      <c r="BE81" s="16">
        <v>1.7399999999999999E-2</v>
      </c>
      <c r="BH81" s="34">
        <v>-6.8999999999999999E-3</v>
      </c>
      <c r="BK81" s="40">
        <v>5.8999999999999999E-3</v>
      </c>
      <c r="BN81" s="22">
        <v>-1.4200000000000001E-2</v>
      </c>
      <c r="BQ81" s="7">
        <v>-7.4999999999999997E-3</v>
      </c>
      <c r="HD81" s="618">
        <v>-0.01</v>
      </c>
      <c r="HE81" s="534">
        <v>-2.7000000000000001E-3</v>
      </c>
      <c r="HG81" s="86">
        <v>7.4999999999999997E-3</v>
      </c>
      <c r="HH81" s="130">
        <v>6.1000000000000004E-3</v>
      </c>
      <c r="HJ81" s="40">
        <v>-3.5000000000000001E-3</v>
      </c>
      <c r="HK81" s="300">
        <v>-1.06E-2</v>
      </c>
      <c r="HL81" s="132"/>
      <c r="HM81" s="16">
        <v>5.9999999999999995E-4</v>
      </c>
      <c r="HN81" s="79">
        <v>3.3999999999999998E-3</v>
      </c>
      <c r="HO81" s="124">
        <v>-1E-4</v>
      </c>
      <c r="HP81" s="316">
        <v>2E-3</v>
      </c>
      <c r="HQ81" s="634">
        <v>2E-3</v>
      </c>
      <c r="HS81" s="86">
        <v>-3.5000000000000001E-3</v>
      </c>
      <c r="HT81" s="79">
        <v>-5.4000000000000003E-3</v>
      </c>
      <c r="HV81" s="40">
        <v>6.0000000000000001E-3</v>
      </c>
      <c r="HW81" s="85">
        <v>-1.2999999999999999E-3</v>
      </c>
      <c r="HY81" s="40">
        <v>-6.7999999999999996E-3</v>
      </c>
      <c r="HZ81" s="299">
        <v>-4.0000000000000001E-3</v>
      </c>
      <c r="IA81" s="132"/>
      <c r="IB81" s="533">
        <v>-4.1000000000000003E-3</v>
      </c>
      <c r="IC81" s="84">
        <v>-8.8000000000000005E-3</v>
      </c>
      <c r="ID81" s="131">
        <v>5.8999999999999999E-3</v>
      </c>
      <c r="IE81" s="650">
        <v>-7.4000000000000003E-3</v>
      </c>
      <c r="IF81" s="623">
        <v>5.7999999999999996E-3</v>
      </c>
      <c r="IH81" s="47">
        <v>-3.3E-3</v>
      </c>
      <c r="II81" s="83">
        <v>2.7000000000000001E-3</v>
      </c>
      <c r="IK81" s="40">
        <v>-2.9999999999999997E-4</v>
      </c>
      <c r="IL81" s="83">
        <v>6.3E-3</v>
      </c>
      <c r="IN81" s="47">
        <v>1.1000000000000001E-3</v>
      </c>
      <c r="IO81" s="317">
        <v>2.5999999999999999E-3</v>
      </c>
      <c r="IP81" s="132"/>
      <c r="IQ81" s="40">
        <v>-5.8999999999999999E-3</v>
      </c>
      <c r="IR81" s="651">
        <v>-4.7000000000000002E-3</v>
      </c>
      <c r="IS81" s="129">
        <v>-2.8E-3</v>
      </c>
      <c r="IT81" s="316">
        <v>-1.6999999999999999E-3</v>
      </c>
      <c r="IU81" s="623">
        <v>1E-4</v>
      </c>
      <c r="IW81" s="86">
        <v>-2.5000000000000001E-3</v>
      </c>
      <c r="IX81" s="81">
        <v>-2.8999999999999998E-3</v>
      </c>
      <c r="IZ81" s="40">
        <v>-4.4999999999999997E-3</v>
      </c>
      <c r="JA81" s="81">
        <v>-3.7000000000000002E-3</v>
      </c>
      <c r="JB81" s="132"/>
      <c r="JC81" s="16">
        <v>4.8999999999999998E-3</v>
      </c>
      <c r="JD81" s="299">
        <v>-1.0999999999999999E-2</v>
      </c>
      <c r="JE81" s="132"/>
      <c r="JF81" s="637">
        <v>-8.0999999999999996E-3</v>
      </c>
      <c r="JG81" s="80">
        <v>-8.3000000000000001E-3</v>
      </c>
      <c r="JH81" s="123">
        <v>-5.1000000000000004E-3</v>
      </c>
      <c r="JI81" s="315">
        <v>2.8400000000000002E-2</v>
      </c>
      <c r="JJ81" s="634">
        <v>-4.7999999999999996E-3</v>
      </c>
      <c r="JL81" s="7">
        <v>-1.8E-3</v>
      </c>
      <c r="JM81" s="303">
        <v>-8.6999999999999994E-3</v>
      </c>
      <c r="JN81" s="132"/>
      <c r="JO81" s="40">
        <v>-6.4000000000000003E-3</v>
      </c>
      <c r="JP81" s="83">
        <v>-7.4000000000000003E-3</v>
      </c>
      <c r="JV81" s="47">
        <v>1.2999999999999999E-3</v>
      </c>
      <c r="JW81" s="299">
        <v>1.2999999999999999E-3</v>
      </c>
      <c r="JX81" s="132"/>
      <c r="JY81" s="637">
        <v>-1.1000000000000001E-3</v>
      </c>
      <c r="JZ81" s="80">
        <v>-5.0000000000000001E-4</v>
      </c>
      <c r="KA81" s="129">
        <v>5.0000000000000001E-4</v>
      </c>
      <c r="KB81" s="316">
        <v>-3.7000000000000002E-3</v>
      </c>
      <c r="KC81" s="634">
        <v>-1.1599999999999999E-2</v>
      </c>
      <c r="KE81" s="30">
        <v>-1.8200000000000001E-2</v>
      </c>
      <c r="KF81" s="84">
        <v>8.0000000000000004E-4</v>
      </c>
      <c r="KH81" s="40">
        <v>-6.7000000000000002E-3</v>
      </c>
      <c r="KI81" s="83">
        <v>-1.09E-2</v>
      </c>
      <c r="KJ81" s="132"/>
      <c r="KK81" s="637">
        <v>-3.4299999999999997E-2</v>
      </c>
      <c r="KL81" s="303">
        <v>2.3999999999999998E-3</v>
      </c>
      <c r="KM81" s="132"/>
      <c r="KN81" s="86">
        <v>1.2200000000000001E-2</v>
      </c>
      <c r="KO81" s="84">
        <v>-8.3000000000000001E-3</v>
      </c>
      <c r="KP81" s="131">
        <v>3.3999999999999998E-3</v>
      </c>
      <c r="KQ81" s="315">
        <v>-2.0000000000000001E-4</v>
      </c>
      <c r="KR81" s="632">
        <v>3.8E-3</v>
      </c>
      <c r="KT81" s="86">
        <v>3.04E-2</v>
      </c>
      <c r="KU81" s="81">
        <v>-1.6299999999999999E-2</v>
      </c>
      <c r="KW81" s="7">
        <v>-2.0000000000000001E-4</v>
      </c>
      <c r="KX81" s="130">
        <v>-6.1999999999999998E-3</v>
      </c>
      <c r="KY81" s="132"/>
      <c r="KZ81" s="637">
        <v>-4.0000000000000002E-4</v>
      </c>
      <c r="LA81" s="299">
        <v>5.8999999999999999E-3</v>
      </c>
      <c r="LB81" s="132"/>
      <c r="LC81" s="86">
        <v>-2.3999999999999998E-3</v>
      </c>
      <c r="LD81" s="130">
        <v>5.0000000000000001E-4</v>
      </c>
      <c r="LE81" s="131">
        <v>-5.0000000000000001E-4</v>
      </c>
      <c r="LF81" s="317">
        <v>3.3E-3</v>
      </c>
      <c r="LG81" s="619">
        <v>1.2800000000000001E-2</v>
      </c>
      <c r="LH81" s="133"/>
      <c r="LI81" s="86">
        <v>-6.0000000000000001E-3</v>
      </c>
      <c r="LJ81" s="130">
        <v>-7.9000000000000008E-3</v>
      </c>
      <c r="LK81" s="132"/>
      <c r="LL81" s="86">
        <v>0</v>
      </c>
      <c r="LM81" s="80">
        <v>-6.3E-3</v>
      </c>
      <c r="LN81" s="132"/>
      <c r="LO81" s="30">
        <v>1.2999999999999999E-3</v>
      </c>
      <c r="LP81" s="130">
        <v>1.6000000000000001E-3</v>
      </c>
      <c r="LQ81" s="133"/>
      <c r="LR81" s="30">
        <v>-3.0000000000000001E-3</v>
      </c>
      <c r="LS81" s="85">
        <v>-6.9999999999999999E-4</v>
      </c>
      <c r="LT81" s="104">
        <v>-1E-3</v>
      </c>
      <c r="LU81" s="314">
        <v>-2.3999999999999998E-3</v>
      </c>
      <c r="LV81" s="620">
        <v>4.1999999999999997E-3</v>
      </c>
      <c r="LX81" s="34">
        <v>2.8E-3</v>
      </c>
      <c r="LY81" s="30">
        <v>-2.0000000000000001E-4</v>
      </c>
      <c r="MA81" s="22">
        <v>-6.9999999999999999E-4</v>
      </c>
      <c r="MB81" s="22">
        <v>-5.1000000000000004E-3</v>
      </c>
      <c r="MD81" s="16">
        <v>1.6999999999999999E-3</v>
      </c>
      <c r="ME81" s="302">
        <v>-1E-3</v>
      </c>
      <c r="MF81" s="132"/>
      <c r="MG81" s="40">
        <v>-2.5999999999999999E-3</v>
      </c>
      <c r="MH81" s="79">
        <v>-1.4E-3</v>
      </c>
      <c r="MI81" s="104">
        <v>-5.1000000000000004E-3</v>
      </c>
      <c r="MJ81" s="316">
        <v>-3.5000000000000001E-3</v>
      </c>
      <c r="MK81" s="619">
        <v>-1.0699999999999999E-2</v>
      </c>
      <c r="MN81" s="16">
        <v>-9.1000000000000004E-3</v>
      </c>
      <c r="MO81" s="40">
        <v>5.9999999999999995E-4</v>
      </c>
      <c r="MQ81" s="7">
        <v>-4.1000000000000003E-3</v>
      </c>
      <c r="MR81" s="16">
        <v>-1.6000000000000001E-3</v>
      </c>
      <c r="MT81" s="16">
        <v>1.1000000000000001E-3</v>
      </c>
      <c r="MU81" s="16">
        <v>-7.1999999999999998E-3</v>
      </c>
      <c r="MV81" t="s">
        <v>62</v>
      </c>
      <c r="MW81" s="16">
        <v>1.44E-2</v>
      </c>
      <c r="MX81" s="302">
        <v>-8.6E-3</v>
      </c>
      <c r="MY81" s="125">
        <v>-1.8E-3</v>
      </c>
      <c r="MZ81" s="303">
        <v>-2.8999999999999998E-3</v>
      </c>
      <c r="NA81" s="622">
        <v>-5.8999999999999999E-3</v>
      </c>
      <c r="NC81" s="47">
        <v>-8.9999999999999993E-3</v>
      </c>
      <c r="ND81" s="47">
        <v>1.1000000000000001E-3</v>
      </c>
      <c r="NF81" s="86">
        <v>-1.03E-2</v>
      </c>
      <c r="NG81" s="47">
        <v>-1.5E-3</v>
      </c>
      <c r="NI81" s="30">
        <v>-1.17E-2</v>
      </c>
      <c r="NJ81" s="16">
        <v>-5.0000000000000001E-3</v>
      </c>
      <c r="NL81" s="300">
        <v>-3.0999999999999999E-3</v>
      </c>
      <c r="NM81" s="299">
        <v>-5.1000000000000004E-3</v>
      </c>
      <c r="NN81" s="126">
        <v>-5.9999999999999995E-4</v>
      </c>
      <c r="NO81" s="316">
        <v>-5.1000000000000004E-3</v>
      </c>
      <c r="NP81" s="624">
        <v>1.1000000000000001E-3</v>
      </c>
      <c r="NQ81" s="132"/>
      <c r="NR81" s="7">
        <v>-2.8999999999999998E-3</v>
      </c>
      <c r="NS81" s="80">
        <v>3.2000000000000002E-3</v>
      </c>
      <c r="NT81" s="132"/>
      <c r="NU81" s="100">
        <v>-2.8E-3</v>
      </c>
      <c r="NV81" s="607">
        <v>-4.0000000000000001E-3</v>
      </c>
      <c r="NW81" s="132"/>
      <c r="NX81" s="101">
        <v>-4.7000000000000002E-3</v>
      </c>
      <c r="NY81" s="654">
        <v>-4.1999999999999997E-3</v>
      </c>
      <c r="NZ81" s="688"/>
      <c r="OA81" s="104">
        <v>7.1999999999999998E-3</v>
      </c>
      <c r="OB81" s="681">
        <v>-2.7000000000000001E-3</v>
      </c>
      <c r="OC81" s="99">
        <v>-5.7000000000000002E-3</v>
      </c>
      <c r="OD81" s="658">
        <v>-1.18E-2</v>
      </c>
      <c r="OE81" s="623">
        <v>2.7000000000000001E-3</v>
      </c>
      <c r="OF81" s="132"/>
      <c r="OG81" s="102">
        <v>-2E-3</v>
      </c>
      <c r="OH81" s="611">
        <v>2.7000000000000001E-3</v>
      </c>
      <c r="OI81" s="132"/>
      <c r="OJ81" s="101">
        <v>8.0000000000000004E-4</v>
      </c>
      <c r="OK81" s="608">
        <v>4.1000000000000003E-3</v>
      </c>
      <c r="OL81" s="132"/>
      <c r="OM81" s="103">
        <v>-2.7000000000000001E-3</v>
      </c>
      <c r="ON81" s="611">
        <v>-2.8E-3</v>
      </c>
      <c r="OO81" s="132"/>
      <c r="OP81" s="103">
        <v>-5.4000000000000003E-3</v>
      </c>
      <c r="OQ81" s="712">
        <v>-8.3000000000000001E-3</v>
      </c>
      <c r="OR81" s="711">
        <v>-1.5E-3</v>
      </c>
      <c r="OS81" s="100">
        <v>-3.8999999999999998E-3</v>
      </c>
      <c r="OT81" s="101">
        <v>-3.4200000000000001E-2</v>
      </c>
      <c r="PF81" s="106">
        <v>-6.0000000000000001E-3</v>
      </c>
      <c r="PG81" s="105">
        <v>-5.7000000000000002E-3</v>
      </c>
      <c r="PI81" s="101">
        <v>-4.5999999999999999E-3</v>
      </c>
      <c r="PJ81" s="103">
        <v>-7.4999999999999997E-3</v>
      </c>
      <c r="PL81" s="103">
        <v>-4.5999999999999999E-3</v>
      </c>
      <c r="PM81" s="101">
        <v>-1.0800000000000001E-2</v>
      </c>
      <c r="PO81" s="101">
        <v>1.8E-3</v>
      </c>
      <c r="PP81" s="736">
        <v>5.0000000000000001E-4</v>
      </c>
      <c r="PQ81" s="128">
        <v>8.0000000000000004E-4</v>
      </c>
      <c r="PR81" s="657">
        <v>-8.3999999999999995E-3</v>
      </c>
      <c r="PS81" s="619">
        <v>-2.9899999999999999E-2</v>
      </c>
      <c r="PU81" s="654">
        <v>-4.8999999999999998E-3</v>
      </c>
    </row>
    <row r="82" spans="1:608" ht="15.75" thickBot="1" x14ac:dyDescent="0.3">
      <c r="F82" s="34">
        <v>-3.7600000000000001E-2</v>
      </c>
      <c r="I82" s="86">
        <v>-1.44E-2</v>
      </c>
      <c r="L82" s="292">
        <v>-2.9899999999999999E-2</v>
      </c>
      <c r="O82" s="34">
        <v>-6.4999999999999997E-3</v>
      </c>
      <c r="R82" s="16">
        <v>-8.3999999999999995E-3</v>
      </c>
      <c r="U82" s="30">
        <v>-1.0800000000000001E-2</v>
      </c>
      <c r="X82" s="22">
        <v>-4.1000000000000003E-3</v>
      </c>
      <c r="AA82" s="47">
        <v>-2.3E-2</v>
      </c>
      <c r="AD82" s="40">
        <v>-9.4999999999999998E-3</v>
      </c>
      <c r="AG82" s="16">
        <v>-2.1499999999999998E-2</v>
      </c>
      <c r="AJ82" s="30">
        <v>-1.7399999999999999E-2</v>
      </c>
      <c r="AM82" s="40">
        <v>-1.6400000000000001E-2</v>
      </c>
      <c r="AP82" s="30">
        <v>-7.1000000000000004E-3</v>
      </c>
      <c r="AS82" s="34">
        <v>-8.6999999999999994E-3</v>
      </c>
      <c r="AV82" s="292">
        <v>-1.4E-3</v>
      </c>
      <c r="AY82" s="40">
        <v>-1.5699999999999999E-2</v>
      </c>
      <c r="BB82" s="34">
        <v>-1.06E-2</v>
      </c>
      <c r="BE82" s="292">
        <v>-3.1600000000000003E-2</v>
      </c>
      <c r="BH82" s="30">
        <v>-1.18E-2</v>
      </c>
      <c r="BK82" s="30">
        <v>-3.5000000000000001E-3</v>
      </c>
      <c r="BN82" s="47">
        <v>-1.8499999999999999E-2</v>
      </c>
      <c r="BQ82" s="22">
        <v>-8.3999999999999995E-3</v>
      </c>
      <c r="HD82" s="86">
        <v>-1.1900000000000001E-2</v>
      </c>
      <c r="HE82" s="130">
        <v>-6.1999999999999998E-3</v>
      </c>
      <c r="HG82" s="541">
        <v>-1.32E-2</v>
      </c>
      <c r="HH82" s="84">
        <v>-4.1999999999999997E-3</v>
      </c>
      <c r="HI82" s="132"/>
      <c r="HJ82" s="86">
        <v>-8.6999999999999994E-3</v>
      </c>
      <c r="HK82" s="303">
        <v>-1.18E-2</v>
      </c>
      <c r="HL82" s="132"/>
      <c r="HM82" s="86">
        <v>-2.0999999999999999E-3</v>
      </c>
      <c r="HN82" s="80">
        <v>2.0000000000000001E-4</v>
      </c>
      <c r="HO82" s="126">
        <v>-1.4E-3</v>
      </c>
      <c r="HP82" s="314">
        <v>-3.5000000000000001E-3</v>
      </c>
      <c r="HQ82" s="625">
        <v>-2.2700000000000001E-2</v>
      </c>
      <c r="HS82" s="34">
        <v>-5.0000000000000001E-3</v>
      </c>
      <c r="HT82" s="83">
        <v>-8.0000000000000002E-3</v>
      </c>
      <c r="HV82" s="34">
        <v>-4.4000000000000003E-3</v>
      </c>
      <c r="HW82" s="81">
        <v>-5.7999999999999996E-3</v>
      </c>
      <c r="HX82" s="132"/>
      <c r="HY82" s="7">
        <v>-9.7000000000000003E-3</v>
      </c>
      <c r="HZ82" s="314">
        <v>-1.0500000000000001E-2</v>
      </c>
      <c r="IA82" s="132"/>
      <c r="IB82" s="30">
        <v>-7.9000000000000008E-3</v>
      </c>
      <c r="IC82" s="83">
        <v>-1.6E-2</v>
      </c>
      <c r="ID82" s="126">
        <v>-1.4E-3</v>
      </c>
      <c r="IE82" s="303">
        <v>-1.4E-2</v>
      </c>
      <c r="IF82" s="632">
        <v>-2.2599999999999999E-2</v>
      </c>
      <c r="IH82" s="618">
        <v>-5.1999999999999998E-3</v>
      </c>
      <c r="II82" s="79">
        <v>-1.5E-3</v>
      </c>
      <c r="IK82" s="34">
        <v>-2.2000000000000001E-3</v>
      </c>
      <c r="IL82" s="130">
        <v>-6.7000000000000002E-3</v>
      </c>
      <c r="IM82" s="132"/>
      <c r="IN82" s="7">
        <v>-1.1000000000000001E-3</v>
      </c>
      <c r="IO82" s="650">
        <v>2.3E-3</v>
      </c>
      <c r="IP82" s="132"/>
      <c r="IQ82" s="30">
        <v>-8.3000000000000001E-3</v>
      </c>
      <c r="IR82" s="80">
        <v>-1.24E-2</v>
      </c>
      <c r="IS82" s="123">
        <v>-4.4000000000000003E-3</v>
      </c>
      <c r="IT82" s="317">
        <v>-2.0999999999999999E-3</v>
      </c>
      <c r="IU82" s="634">
        <v>-6.1000000000000004E-3</v>
      </c>
      <c r="IW82" s="47">
        <v>-2.5000000000000001E-3</v>
      </c>
      <c r="IX82" s="80">
        <v>-0.01</v>
      </c>
      <c r="IZ82" s="541">
        <v>-1.3899999999999999E-2</v>
      </c>
      <c r="JA82" s="80">
        <v>-1.1900000000000001E-2</v>
      </c>
      <c r="JB82" s="132"/>
      <c r="JC82" s="40">
        <v>-8.0000000000000004E-4</v>
      </c>
      <c r="JD82" s="650">
        <v>-1.9E-2</v>
      </c>
      <c r="JE82" s="132"/>
      <c r="JF82" s="86">
        <v>-9.1999999999999998E-3</v>
      </c>
      <c r="JG82" s="82">
        <v>-8.8000000000000005E-3</v>
      </c>
      <c r="JH82" s="127">
        <v>-5.7999999999999996E-3</v>
      </c>
      <c r="JI82" s="650">
        <v>-2.5999999999999999E-3</v>
      </c>
      <c r="JJ82" s="619">
        <v>-1.6400000000000001E-2</v>
      </c>
      <c r="JL82" s="86">
        <v>-6.4999999999999997E-3</v>
      </c>
      <c r="JM82" s="300">
        <v>-8.9999999999999993E-3</v>
      </c>
      <c r="JN82" s="132"/>
      <c r="JO82" s="86">
        <v>-1.03E-2</v>
      </c>
      <c r="JP82" s="80">
        <v>-1.3599999999999999E-2</v>
      </c>
      <c r="JV82" s="30">
        <v>-2.3999999999999998E-3</v>
      </c>
      <c r="JW82" s="314">
        <v>-1.23E-2</v>
      </c>
      <c r="JX82" s="132"/>
      <c r="JY82" s="7">
        <v>-1.6000000000000001E-3</v>
      </c>
      <c r="JZ82" s="130">
        <v>-5.0000000000000001E-3</v>
      </c>
      <c r="KA82" s="126">
        <v>-6.1999999999999998E-3</v>
      </c>
      <c r="KB82" s="299">
        <v>-7.9000000000000008E-3</v>
      </c>
      <c r="KC82" s="632">
        <v>-2.6200000000000001E-2</v>
      </c>
      <c r="KE82" s="34">
        <v>-1.9199999999999998E-2</v>
      </c>
      <c r="KF82" s="85">
        <v>-1.2999999999999999E-2</v>
      </c>
      <c r="KH82" s="22">
        <v>-1.14E-2</v>
      </c>
      <c r="KI82" s="80">
        <v>-1.26E-2</v>
      </c>
      <c r="KJ82" s="132"/>
      <c r="KK82" s="16">
        <v>1.34E-2</v>
      </c>
      <c r="KL82" s="316">
        <v>-1.3899999999999999E-2</v>
      </c>
      <c r="KM82" s="132"/>
      <c r="KN82" s="533">
        <v>1.72E-2</v>
      </c>
      <c r="KO82" s="82">
        <v>-1.12E-2</v>
      </c>
      <c r="KP82" s="129">
        <v>1.1000000000000001E-3</v>
      </c>
      <c r="KQ82" s="650">
        <v>-1.2200000000000001E-2</v>
      </c>
      <c r="KR82" s="638">
        <v>-1.5900000000000001E-2</v>
      </c>
      <c r="KT82" s="40">
        <v>-1.29E-2</v>
      </c>
      <c r="KU82" s="83">
        <v>-2.5499999999999998E-2</v>
      </c>
      <c r="KW82" s="22">
        <v>-2.0999999999999999E-3</v>
      </c>
      <c r="KX82" s="80">
        <v>-1.11E-2</v>
      </c>
      <c r="KY82" s="132"/>
      <c r="KZ82" s="16">
        <v>-7.1000000000000004E-3</v>
      </c>
      <c r="LA82" s="315">
        <v>-9.4999999999999998E-3</v>
      </c>
      <c r="LB82" s="132"/>
      <c r="LC82" s="533">
        <v>-3.0999999999999999E-3</v>
      </c>
      <c r="LD82" s="546">
        <v>-1.0999999999999999E-2</v>
      </c>
      <c r="LE82" s="129">
        <v>-7.1999999999999998E-3</v>
      </c>
      <c r="LF82" s="315">
        <v>-4.8999999999999998E-3</v>
      </c>
      <c r="LG82" s="620">
        <v>-3.44E-2</v>
      </c>
      <c r="LH82" s="133"/>
      <c r="LI82" s="40">
        <v>-6.7000000000000002E-3</v>
      </c>
      <c r="LJ82" s="81">
        <v>-1.0699999999999999E-2</v>
      </c>
      <c r="LK82" s="132"/>
      <c r="LL82" s="47">
        <v>-6.8999999999999999E-3</v>
      </c>
      <c r="LM82" s="85">
        <v>-1.21E-2</v>
      </c>
      <c r="LN82" s="132"/>
      <c r="LO82" s="7">
        <v>-3.3999999999999998E-3</v>
      </c>
      <c r="LP82" s="83">
        <v>-8.0999999999999996E-3</v>
      </c>
      <c r="LQ82" s="133"/>
      <c r="LR82" s="22">
        <v>-6.0000000000000001E-3</v>
      </c>
      <c r="LS82" s="546">
        <v>-1.6500000000000001E-2</v>
      </c>
      <c r="LT82" s="102">
        <v>-4.3E-3</v>
      </c>
      <c r="LU82" s="299">
        <v>-4.3E-3</v>
      </c>
      <c r="LV82" s="634">
        <v>-2.1399999999999999E-2</v>
      </c>
      <c r="LX82" s="22">
        <v>-4.7999999999999996E-3</v>
      </c>
      <c r="LY82" s="86">
        <v>-5.3E-3</v>
      </c>
      <c r="MA82" s="40">
        <v>-7.6E-3</v>
      </c>
      <c r="MB82" s="16">
        <v>-8.8000000000000005E-3</v>
      </c>
      <c r="MD82" s="7">
        <v>-2.8999999999999998E-3</v>
      </c>
      <c r="ME82" s="317">
        <v>-3.5999999999999999E-3</v>
      </c>
      <c r="MF82" s="132"/>
      <c r="MG82" s="22">
        <v>-2.7000000000000001E-3</v>
      </c>
      <c r="MH82" s="83">
        <v>-2.3E-3</v>
      </c>
      <c r="MI82" s="105">
        <v>-1.3100000000000001E-2</v>
      </c>
      <c r="MJ82" s="302">
        <v>-1.32E-2</v>
      </c>
      <c r="MK82" s="620">
        <v>-1.14E-2</v>
      </c>
      <c r="MN82" s="7">
        <v>-1.2500000000000001E-2</v>
      </c>
      <c r="MO82" s="22">
        <v>-1.7000000000000001E-2</v>
      </c>
      <c r="MQ82" s="34">
        <v>-4.7000000000000002E-3</v>
      </c>
      <c r="MR82" s="86">
        <v>-9.4000000000000004E-3</v>
      </c>
      <c r="MT82" s="86">
        <v>-5.1000000000000004E-3</v>
      </c>
      <c r="MU82" s="86">
        <v>-7.6E-3</v>
      </c>
      <c r="MW82" s="86">
        <v>-1.5E-3</v>
      </c>
      <c r="MX82" s="315">
        <v>-1.03E-2</v>
      </c>
      <c r="MY82" s="129">
        <v>-5.5999999999999999E-3</v>
      </c>
      <c r="MZ82" s="316">
        <v>-3.8999999999999998E-3</v>
      </c>
      <c r="NA82" s="623">
        <v>-8.0000000000000002E-3</v>
      </c>
      <c r="NC82" s="22">
        <v>-1.47E-2</v>
      </c>
      <c r="ND82" s="22">
        <v>-4.5999999999999999E-3</v>
      </c>
      <c r="NF82" s="47">
        <v>-1.5299999999999999E-2</v>
      </c>
      <c r="NG82" s="40">
        <v>-6.0000000000000001E-3</v>
      </c>
      <c r="NI82" s="34">
        <v>-2.5999999999999999E-3</v>
      </c>
      <c r="NJ82" s="86">
        <v>-6.3E-3</v>
      </c>
      <c r="NL82" s="302">
        <v>-4.4000000000000003E-3</v>
      </c>
      <c r="NM82" s="302">
        <v>-5.8999999999999999E-3</v>
      </c>
      <c r="NN82" s="129">
        <v>-3.2000000000000002E-3</v>
      </c>
      <c r="NO82" s="314">
        <v>-8.8999999999999999E-3</v>
      </c>
      <c r="NP82" s="625">
        <v>-2.3999999999999998E-3</v>
      </c>
      <c r="NQ82" s="132"/>
      <c r="NR82" s="86">
        <v>-3.8999999999999998E-3</v>
      </c>
      <c r="NS82" s="84">
        <v>3.0000000000000001E-3</v>
      </c>
      <c r="NT82" s="132"/>
      <c r="NU82" s="106">
        <v>-7.6E-3</v>
      </c>
      <c r="NV82" s="608">
        <v>-1.0800000000000001E-2</v>
      </c>
      <c r="NW82" s="132"/>
      <c r="NX82" s="100">
        <v>-6.0000000000000001E-3</v>
      </c>
      <c r="NY82" s="658">
        <v>-1.7999999999999999E-2</v>
      </c>
      <c r="NZ82" s="688"/>
      <c r="OA82" s="106">
        <v>-1.37E-2</v>
      </c>
      <c r="OB82" s="685">
        <v>-5.1999999999999998E-3</v>
      </c>
      <c r="OC82" s="104">
        <v>-7.3000000000000001E-3</v>
      </c>
      <c r="OD82" s="659">
        <v>-1.55E-2</v>
      </c>
      <c r="OE82" s="626">
        <v>-8.3999999999999995E-3</v>
      </c>
      <c r="OF82" s="132"/>
      <c r="OG82" s="106">
        <v>-4.3E-3</v>
      </c>
      <c r="OH82" s="607">
        <v>-1.95E-2</v>
      </c>
      <c r="OI82" s="132"/>
      <c r="OJ82" s="106">
        <v>-2.5999999999999999E-3</v>
      </c>
      <c r="OK82" s="611">
        <v>-1.49E-2</v>
      </c>
      <c r="OL82" s="132"/>
      <c r="OM82" s="101">
        <v>-4.4999999999999997E-3</v>
      </c>
      <c r="ON82" s="608">
        <v>-5.3E-3</v>
      </c>
      <c r="OO82" s="132"/>
      <c r="OP82" s="100">
        <v>-5.4999999999999997E-3</v>
      </c>
      <c r="OQ82" s="608">
        <v>-8.5000000000000006E-3</v>
      </c>
      <c r="OR82" s="101">
        <v>-4.1999999999999997E-3</v>
      </c>
      <c r="OS82" s="101">
        <v>-4.7999999999999996E-3</v>
      </c>
      <c r="OT82" s="106">
        <v>-5.6899999999999999E-2</v>
      </c>
      <c r="PF82" s="104">
        <v>-6.0000000000000001E-3</v>
      </c>
      <c r="PG82" s="103">
        <v>-1.17E-2</v>
      </c>
      <c r="PI82" s="106">
        <v>-9.1000000000000004E-3</v>
      </c>
      <c r="PJ82" s="101">
        <v>-8.5000000000000006E-3</v>
      </c>
      <c r="PL82" s="100">
        <v>-6.1999999999999998E-3</v>
      </c>
      <c r="PM82" s="701">
        <v>-1.38E-2</v>
      </c>
      <c r="PO82" s="100">
        <v>-4.4999999999999997E-3</v>
      </c>
      <c r="PP82" s="659">
        <v>-5.9999999999999995E-4</v>
      </c>
      <c r="PQ82" s="532">
        <v>-5.7999999999999996E-3</v>
      </c>
      <c r="PR82" s="736">
        <v>-1.09E-2</v>
      </c>
      <c r="PS82" s="623">
        <v>-3.5200000000000002E-2</v>
      </c>
      <c r="PU82" s="734">
        <v>-5.3E-3</v>
      </c>
      <c r="RU82" t="s">
        <v>62</v>
      </c>
    </row>
    <row r="83" spans="1:608" ht="15.75" thickBot="1" x14ac:dyDescent="0.3">
      <c r="F83" s="16">
        <v>-4.19E-2</v>
      </c>
      <c r="I83" s="291">
        <v>-1.7600000000000001E-2</v>
      </c>
      <c r="L83" s="7">
        <v>-3.1699999999999999E-2</v>
      </c>
      <c r="O83" s="293">
        <v>-2.8500000000000001E-2</v>
      </c>
      <c r="R83" s="34">
        <v>-2.1100000000000001E-2</v>
      </c>
      <c r="U83" s="40">
        <v>-1.0999999999999999E-2</v>
      </c>
      <c r="X83" s="16">
        <v>-7.9000000000000008E-3</v>
      </c>
      <c r="AA83" s="40">
        <v>-3.2800000000000003E-2</v>
      </c>
      <c r="AD83" s="34">
        <v>-1.9099999999999999E-2</v>
      </c>
      <c r="AG83" s="47">
        <v>-2.3300000000000001E-2</v>
      </c>
      <c r="AJ83" s="47">
        <v>-1.7600000000000001E-2</v>
      </c>
      <c r="AM83" s="34">
        <v>-2.0299999999999999E-2</v>
      </c>
      <c r="AP83" s="47">
        <v>-1.4200000000000001E-2</v>
      </c>
      <c r="AS83" s="292">
        <v>-1.0699999999999999E-2</v>
      </c>
      <c r="AV83" s="40">
        <v>-3.4099999999999998E-2</v>
      </c>
      <c r="AY83" s="7">
        <v>-2.06E-2</v>
      </c>
      <c r="BB83" s="16">
        <v>-3.1699999999999999E-2</v>
      </c>
      <c r="BE83" s="47">
        <v>-4.8800000000000003E-2</v>
      </c>
      <c r="BH83" s="22">
        <v>-1.8100000000000002E-2</v>
      </c>
      <c r="BK83" s="292">
        <v>-1.2200000000000001E-2</v>
      </c>
      <c r="BN83" s="292">
        <v>-3.9300000000000002E-2</v>
      </c>
      <c r="BQ83" s="292">
        <v>-9.2999999999999992E-3</v>
      </c>
      <c r="HD83" s="40">
        <v>-1.7299999999999999E-2</v>
      </c>
      <c r="HE83" s="80">
        <v>-3.5499999999999997E-2</v>
      </c>
      <c r="HG83" s="34">
        <v>-2.2100000000000002E-2</v>
      </c>
      <c r="HH83" s="85">
        <v>-3.3500000000000002E-2</v>
      </c>
      <c r="HI83" s="132"/>
      <c r="HJ83" s="7">
        <v>-1.95E-2</v>
      </c>
      <c r="HK83" s="314">
        <v>-1.77E-2</v>
      </c>
      <c r="HL83" s="132"/>
      <c r="HM83" s="34">
        <v>-7.4999999999999997E-3</v>
      </c>
      <c r="HN83" s="83">
        <v>-1.5599999999999999E-2</v>
      </c>
      <c r="HO83" s="123">
        <v>-6.4000000000000003E-3</v>
      </c>
      <c r="HP83" s="650">
        <v>-1.47E-2</v>
      </c>
      <c r="HQ83" s="633">
        <v>-3.95E-2</v>
      </c>
      <c r="HS83" s="30">
        <v>-5.7999999999999996E-3</v>
      </c>
      <c r="HT83" s="80">
        <v>-8.8999999999999999E-3</v>
      </c>
      <c r="HV83" s="86">
        <v>-1.34E-2</v>
      </c>
      <c r="HW83" s="84">
        <v>-8.6E-3</v>
      </c>
      <c r="HX83" s="132"/>
      <c r="HY83" s="86">
        <v>-1.34E-2</v>
      </c>
      <c r="HZ83" s="300">
        <v>-1.1299999999999999E-2</v>
      </c>
      <c r="IA83" s="132"/>
      <c r="IB83" s="34">
        <v>-8.2000000000000007E-3</v>
      </c>
      <c r="IC83" s="79">
        <v>-2.0799999999999999E-2</v>
      </c>
      <c r="ID83" s="127">
        <v>-2.3400000000000001E-2</v>
      </c>
      <c r="IE83" s="300">
        <v>-1.84E-2</v>
      </c>
      <c r="IF83" s="625">
        <v>-4.7300000000000002E-2</v>
      </c>
      <c r="IH83" s="34">
        <v>-5.7000000000000002E-3</v>
      </c>
      <c r="II83" s="80">
        <v>-1.15E-2</v>
      </c>
      <c r="IK83" s="86">
        <v>-9.5999999999999992E-3</v>
      </c>
      <c r="IL83" s="81">
        <v>-2.0899999999999998E-2</v>
      </c>
      <c r="IM83" s="132"/>
      <c r="IN83" s="86">
        <v>-1.0800000000000001E-2</v>
      </c>
      <c r="IO83" s="303">
        <v>-1.7399999999999999E-2</v>
      </c>
      <c r="IP83" s="132"/>
      <c r="IQ83" s="16">
        <v>-1.0800000000000001E-2</v>
      </c>
      <c r="IR83" s="130">
        <v>-1.5900000000000001E-2</v>
      </c>
      <c r="IS83" s="124">
        <v>-6.4999999999999997E-3</v>
      </c>
      <c r="IT83" s="300">
        <v>-3.8999999999999998E-3</v>
      </c>
      <c r="IU83" s="620">
        <v>-4.9599999999999998E-2</v>
      </c>
      <c r="IW83" s="34">
        <v>-1.17E-2</v>
      </c>
      <c r="IX83" s="83">
        <v>-1.0999999999999999E-2</v>
      </c>
      <c r="IZ83" s="34">
        <v>-1.4E-2</v>
      </c>
      <c r="JA83" s="85">
        <v>-1.2800000000000001E-2</v>
      </c>
      <c r="JB83" s="132"/>
      <c r="JC83" s="34">
        <v>-2.9700000000000001E-2</v>
      </c>
      <c r="JD83" s="315">
        <v>-4.2900000000000001E-2</v>
      </c>
      <c r="JE83" s="132"/>
      <c r="JF83" s="30">
        <v>-9.1999999999999998E-3</v>
      </c>
      <c r="JG83" s="546">
        <v>-1.21E-2</v>
      </c>
      <c r="JH83" s="126">
        <v>-1.7000000000000001E-2</v>
      </c>
      <c r="JI83" s="300">
        <v>-1.54E-2</v>
      </c>
      <c r="JJ83" s="623">
        <v>-4.0300000000000002E-2</v>
      </c>
      <c r="JL83" s="40">
        <v>-1.03E-2</v>
      </c>
      <c r="JM83" s="314">
        <v>-9.1000000000000004E-3</v>
      </c>
      <c r="JN83" s="132"/>
      <c r="JO83" s="7">
        <v>-1.44E-2</v>
      </c>
      <c r="JP83" s="82">
        <v>-1.9E-2</v>
      </c>
      <c r="JV83" s="40">
        <v>-1.1299999999999999E-2</v>
      </c>
      <c r="JW83" s="316">
        <v>-2.2100000000000002E-2</v>
      </c>
      <c r="JX83" s="132"/>
      <c r="JY83" s="533">
        <v>-9.5999999999999992E-3</v>
      </c>
      <c r="JZ83" s="651">
        <v>-5.5999999999999999E-3</v>
      </c>
      <c r="KA83" s="125">
        <v>-7.6E-3</v>
      </c>
      <c r="KB83" s="303">
        <v>-8.0999999999999996E-3</v>
      </c>
      <c r="KC83" s="638">
        <v>-4.3799999999999999E-2</v>
      </c>
      <c r="KE83" s="22">
        <v>-2.4199999999999999E-2</v>
      </c>
      <c r="KF83" s="81">
        <v>-2.6100000000000002E-2</v>
      </c>
      <c r="KH83" s="86">
        <v>-1.5699999999999999E-2</v>
      </c>
      <c r="KI83" s="81">
        <v>-1.4500000000000001E-2</v>
      </c>
      <c r="KJ83" s="132"/>
      <c r="KK83" s="34">
        <v>-1.46E-2</v>
      </c>
      <c r="KL83" s="315">
        <v>-1.89E-2</v>
      </c>
      <c r="KM83" s="132"/>
      <c r="KN83" s="30">
        <v>-1.5699999999999999E-2</v>
      </c>
      <c r="KO83" s="546">
        <v>-1.2500000000000001E-2</v>
      </c>
      <c r="KP83" s="123">
        <v>-5.0000000000000001E-3</v>
      </c>
      <c r="KQ83" s="300">
        <v>-1.2200000000000001E-2</v>
      </c>
      <c r="KR83" s="620">
        <v>-5.8200000000000002E-2</v>
      </c>
      <c r="KT83" s="16">
        <v>1.1999999999999999E-3</v>
      </c>
      <c r="KU83" s="84">
        <v>-2.7300000000000001E-2</v>
      </c>
      <c r="KW83" s="86">
        <v>-9.7999999999999997E-3</v>
      </c>
      <c r="KX83" s="536">
        <v>-1.37E-2</v>
      </c>
      <c r="KY83" s="132"/>
      <c r="KZ83" s="34">
        <v>-1.9400000000000001E-2</v>
      </c>
      <c r="LA83" s="316">
        <v>-1.1900000000000001E-2</v>
      </c>
      <c r="LB83" s="132"/>
      <c r="LC83" s="30">
        <v>-4.7000000000000002E-3</v>
      </c>
      <c r="LD83" s="83">
        <v>-1.1900000000000001E-2</v>
      </c>
      <c r="LE83" s="123">
        <v>-9.4000000000000004E-3</v>
      </c>
      <c r="LF83" s="316">
        <v>-1.03E-2</v>
      </c>
      <c r="LG83" s="638">
        <v>-8.5000000000000006E-2</v>
      </c>
      <c r="LI83" s="16">
        <v>-1.41E-2</v>
      </c>
      <c r="LJ83" s="79">
        <v>-1.2E-2</v>
      </c>
      <c r="LK83" s="132"/>
      <c r="LL83" s="34">
        <v>-1.8700000000000001E-2</v>
      </c>
      <c r="LM83" s="83">
        <v>-1.8200000000000001E-2</v>
      </c>
      <c r="LN83" s="132"/>
      <c r="LO83" s="34">
        <v>-4.7999999999999996E-3</v>
      </c>
      <c r="LP83" s="84">
        <v>-1.0200000000000001E-2</v>
      </c>
      <c r="LQ83" s="133"/>
      <c r="LR83" s="16">
        <v>-6.7000000000000002E-3</v>
      </c>
      <c r="LS83" s="82">
        <v>-1.9800000000000002E-2</v>
      </c>
      <c r="LT83" s="101">
        <v>-8.2000000000000007E-3</v>
      </c>
      <c r="LU83" s="303">
        <v>-1.03E-2</v>
      </c>
      <c r="LV83" s="623">
        <v>-3.4700000000000002E-2</v>
      </c>
      <c r="LX83" s="47">
        <v>-6.3E-3</v>
      </c>
      <c r="LY83" s="47">
        <v>-8.2000000000000007E-3</v>
      </c>
      <c r="MA83" s="7">
        <v>-8.2000000000000007E-3</v>
      </c>
      <c r="MB83" s="86">
        <v>-1.9699999999999999E-2</v>
      </c>
      <c r="MD83" s="22">
        <v>-4.5999999999999999E-3</v>
      </c>
      <c r="ME83" s="299">
        <v>-5.4000000000000003E-3</v>
      </c>
      <c r="MF83" s="132"/>
      <c r="MG83" s="86">
        <v>-8.3000000000000001E-3</v>
      </c>
      <c r="MH83" s="85">
        <v>-4.8999999999999998E-3</v>
      </c>
      <c r="MI83" s="101">
        <v>-1.9800000000000002E-2</v>
      </c>
      <c r="MJ83" s="300">
        <v>-2.9000000000000001E-2</v>
      </c>
      <c r="MK83" s="623">
        <v>-3.5799999999999998E-2</v>
      </c>
      <c r="MN83" s="22">
        <v>-1.6799999999999999E-2</v>
      </c>
      <c r="MO83" s="47">
        <v>-2.3699999999999999E-2</v>
      </c>
      <c r="MQ83" s="47">
        <v>-7.1000000000000004E-3</v>
      </c>
      <c r="MR83" s="7">
        <v>-1.17E-2</v>
      </c>
      <c r="MS83" t="s">
        <v>62</v>
      </c>
      <c r="MT83" s="47">
        <v>-1.7899999999999999E-2</v>
      </c>
      <c r="MU83" s="47">
        <v>-1.06E-2</v>
      </c>
      <c r="MW83" s="47">
        <v>7.1000000000000004E-3</v>
      </c>
      <c r="MX83" s="317">
        <v>-1.0500000000000001E-2</v>
      </c>
      <c r="MY83" s="124">
        <v>-6.1999999999999998E-3</v>
      </c>
      <c r="MZ83" s="317">
        <v>-1.54E-2</v>
      </c>
      <c r="NA83" s="626">
        <v>-7.7499999999999999E-2</v>
      </c>
      <c r="NC83" s="30">
        <v>-1.46E-2</v>
      </c>
      <c r="ND83" s="30">
        <v>-2.0400000000000001E-2</v>
      </c>
      <c r="NE83" t="s">
        <v>62</v>
      </c>
      <c r="NF83" s="40">
        <v>1.5299999999999999E-2</v>
      </c>
      <c r="NG83" s="86">
        <v>-1.6400000000000001E-2</v>
      </c>
      <c r="NI83" s="40">
        <v>-7.4999999999999997E-3</v>
      </c>
      <c r="NJ83" s="40">
        <v>-1.7600000000000001E-2</v>
      </c>
      <c r="NL83" s="315">
        <v>-1.5100000000000001E-2</v>
      </c>
      <c r="NM83" s="315">
        <v>-8.2000000000000007E-3</v>
      </c>
      <c r="NN83" s="128">
        <v>-7.6E-3</v>
      </c>
      <c r="NO83" s="302">
        <v>-0.01</v>
      </c>
      <c r="NP83" s="622">
        <v>-5.3800000000000001E-2</v>
      </c>
      <c r="NQ83" s="132"/>
      <c r="NR83" s="30">
        <v>-6.0000000000000001E-3</v>
      </c>
      <c r="NS83" s="85">
        <v>-1.4800000000000001E-2</v>
      </c>
      <c r="NT83" s="132"/>
      <c r="NU83" s="104">
        <v>-9.4000000000000004E-3</v>
      </c>
      <c r="NV83" s="609">
        <v>-1.78E-2</v>
      </c>
      <c r="NW83" s="132"/>
      <c r="NX83" s="104">
        <v>-8.9999999999999993E-3</v>
      </c>
      <c r="NY83" s="657">
        <v>-1.9900000000000001E-2</v>
      </c>
      <c r="NZ83" s="688"/>
      <c r="OA83" s="99">
        <v>-1.8800000000000001E-2</v>
      </c>
      <c r="OB83" s="675">
        <v>-1.14E-2</v>
      </c>
      <c r="OC83" s="106">
        <v>-1.6299999999999999E-2</v>
      </c>
      <c r="OD83" s="660">
        <v>-1.9800000000000002E-2</v>
      </c>
      <c r="OE83" s="622">
        <v>-2.7E-2</v>
      </c>
      <c r="OF83" s="132"/>
      <c r="OG83" s="99">
        <v>-1.43E-2</v>
      </c>
      <c r="OH83" s="693">
        <v>-1.9699999999999999E-2</v>
      </c>
      <c r="OI83" s="132"/>
      <c r="OJ83" s="103">
        <v>-9.1000000000000004E-3</v>
      </c>
      <c r="OK83" s="614">
        <v>-2.53E-2</v>
      </c>
      <c r="OL83" s="132"/>
      <c r="OM83" s="701">
        <v>-2.1600000000000001E-2</v>
      </c>
      <c r="ON83" s="700">
        <v>-2.7300000000000001E-2</v>
      </c>
      <c r="OO83" s="132"/>
      <c r="OP83" s="711">
        <v>-9.4999999999999998E-3</v>
      </c>
      <c r="OQ83" s="700">
        <v>-1.8100000000000002E-2</v>
      </c>
      <c r="OR83" s="100">
        <v>-5.4999999999999997E-3</v>
      </c>
      <c r="OS83" s="103">
        <v>-6.7000000000000002E-3</v>
      </c>
      <c r="OT83" s="701">
        <v>-6.0100000000000001E-2</v>
      </c>
      <c r="PF83" s="711">
        <v>-1.17E-2</v>
      </c>
      <c r="PG83" s="104">
        <v>-1.7100000000000001E-2</v>
      </c>
      <c r="PI83" s="701">
        <v>-0.01</v>
      </c>
      <c r="PJ83" s="105">
        <v>-1.2999999999999999E-2</v>
      </c>
      <c r="PL83" s="101">
        <v>-1.0200000000000001E-2</v>
      </c>
      <c r="PM83" s="103">
        <v>-1.61E-2</v>
      </c>
      <c r="PO83" s="104">
        <v>-5.4000000000000003E-3</v>
      </c>
      <c r="PP83" s="657">
        <v>-6.8999999999999999E-3</v>
      </c>
      <c r="PQ83" s="540">
        <v>-8.3999999999999995E-3</v>
      </c>
      <c r="PR83" s="734">
        <v>-1.7899999999999999E-2</v>
      </c>
      <c r="PS83" s="620">
        <v>-4.7300000000000002E-2</v>
      </c>
      <c r="PU83" s="656">
        <v>-7.4999999999999997E-3</v>
      </c>
    </row>
    <row r="84" spans="1:608" ht="15.75" thickBot="1" x14ac:dyDescent="0.3">
      <c r="F84" s="291">
        <v>-5.2699999999999997E-2</v>
      </c>
      <c r="I84" s="7">
        <v>-3.73E-2</v>
      </c>
      <c r="L84" s="47">
        <v>-9.6299999999999997E-2</v>
      </c>
      <c r="O84" s="47">
        <v>-5.2699999999999997E-2</v>
      </c>
      <c r="R84" s="291">
        <v>-2.4400000000000002E-2</v>
      </c>
      <c r="U84" s="293">
        <v>-4.6600000000000003E-2</v>
      </c>
      <c r="X84" s="292">
        <v>-6.2199999999999998E-2</v>
      </c>
      <c r="AA84" s="16">
        <v>-3.7600000000000001E-2</v>
      </c>
      <c r="AD84" s="30">
        <v>-2.1499999999999998E-2</v>
      </c>
      <c r="AG84" s="292">
        <v>-3.8899999999999997E-2</v>
      </c>
      <c r="AJ84" s="34">
        <v>-2.93E-2</v>
      </c>
      <c r="AM84" s="292">
        <v>-3.32E-2</v>
      </c>
      <c r="AP84" s="22">
        <v>-4.53E-2</v>
      </c>
      <c r="AS84" s="40">
        <v>-1.61E-2</v>
      </c>
      <c r="AV84" s="30">
        <v>-4.19E-2</v>
      </c>
      <c r="AY84" s="47">
        <v>-3.7600000000000001E-2</v>
      </c>
      <c r="BB84" s="30">
        <v>-3.4799999999999998E-2</v>
      </c>
      <c r="BE84" s="7">
        <v>-5.6800000000000003E-2</v>
      </c>
      <c r="BH84" s="40">
        <v>-2.0500000000000001E-2</v>
      </c>
      <c r="BK84" s="22">
        <v>-4.1500000000000002E-2</v>
      </c>
      <c r="BN84" s="7">
        <v>-4.3200000000000002E-2</v>
      </c>
      <c r="BQ84" s="16">
        <v>-2.87E-2</v>
      </c>
      <c r="HD84" s="47">
        <v>-2.0299999999999999E-2</v>
      </c>
      <c r="HE84" s="79">
        <v>-4.1500000000000002E-2</v>
      </c>
      <c r="HG84" s="22">
        <v>-2.4899999999999999E-2</v>
      </c>
      <c r="HH84" s="83">
        <v>-4.4900000000000002E-2</v>
      </c>
      <c r="HJ84" s="47">
        <v>-3.4099999999999998E-2</v>
      </c>
      <c r="HK84" s="317">
        <v>-2.3E-2</v>
      </c>
      <c r="HL84" s="598"/>
      <c r="HM84" s="637">
        <v>-7.6E-3</v>
      </c>
      <c r="HN84" s="546">
        <v>-3.5400000000000001E-2</v>
      </c>
      <c r="HO84" s="535">
        <v>-1.41E-2</v>
      </c>
      <c r="HP84" s="627">
        <v>-1.6400000000000001E-2</v>
      </c>
      <c r="HQ84" s="629">
        <v>-6.4500000000000002E-2</v>
      </c>
      <c r="HS84" s="618">
        <v>-8.3999999999999995E-3</v>
      </c>
      <c r="HT84" s="534">
        <v>-1.8700000000000001E-2</v>
      </c>
      <c r="HV84" s="541">
        <v>1.1900000000000001E-2</v>
      </c>
      <c r="HW84" s="80">
        <v>-8.9999999999999993E-3</v>
      </c>
      <c r="HY84" s="47">
        <v>-1.37E-2</v>
      </c>
      <c r="HZ84" s="303">
        <v>-3.6299999999999999E-2</v>
      </c>
      <c r="IA84" s="598"/>
      <c r="IB84" s="40">
        <v>-1.21E-2</v>
      </c>
      <c r="IC84" s="651">
        <v>-2.5100000000000001E-2</v>
      </c>
      <c r="ID84" s="124">
        <v>-4.6800000000000001E-2</v>
      </c>
      <c r="IE84" s="317">
        <v>-4.5400000000000003E-2</v>
      </c>
      <c r="IF84" s="633">
        <v>-4.87E-2</v>
      </c>
      <c r="IH84" s="86">
        <v>-8.5000000000000006E-3</v>
      </c>
      <c r="II84" s="84">
        <v>-2.53E-2</v>
      </c>
      <c r="IK84" s="541">
        <v>-1.2E-2</v>
      </c>
      <c r="IL84" s="80">
        <v>-2.1100000000000001E-2</v>
      </c>
      <c r="IN84" s="34">
        <v>-3.9E-2</v>
      </c>
      <c r="IO84" s="315">
        <v>-3.78E-2</v>
      </c>
      <c r="IP84" s="598"/>
      <c r="IQ84" s="34">
        <v>-2.6100000000000002E-2</v>
      </c>
      <c r="IR84" s="83">
        <v>-2.58E-2</v>
      </c>
      <c r="IS84" s="127">
        <v>-7.4999999999999997E-3</v>
      </c>
      <c r="IT84" s="314">
        <v>-0.01</v>
      </c>
      <c r="IU84" s="625">
        <v>-5.74E-2</v>
      </c>
      <c r="IW84" s="30">
        <v>-1.43E-2</v>
      </c>
      <c r="IX84" s="85">
        <v>-1.6299999999999999E-2</v>
      </c>
      <c r="IZ84" s="86">
        <v>-2.4400000000000002E-2</v>
      </c>
      <c r="JA84" s="84">
        <v>-2.4799999999999999E-2</v>
      </c>
      <c r="JB84" s="598"/>
      <c r="JC84" s="30">
        <v>-6.2700000000000006E-2</v>
      </c>
      <c r="JD84" s="316">
        <v>-6.1400000000000003E-2</v>
      </c>
      <c r="JE84" s="598"/>
      <c r="JF84" s="16">
        <v>-1.1599999999999999E-2</v>
      </c>
      <c r="JG84" s="130">
        <v>-2.1700000000000001E-2</v>
      </c>
      <c r="JH84" s="124">
        <v>-1.83E-2</v>
      </c>
      <c r="JI84" s="317">
        <v>-1.6E-2</v>
      </c>
      <c r="JJ84" s="638">
        <v>-7.5800000000000006E-2</v>
      </c>
      <c r="JL84" s="47">
        <v>-1.7600000000000001E-2</v>
      </c>
      <c r="JM84" s="317">
        <v>-1.7000000000000001E-2</v>
      </c>
      <c r="JO84" s="30">
        <v>-1.66E-2</v>
      </c>
      <c r="JP84" s="651">
        <v>-2.4299999999999999E-2</v>
      </c>
      <c r="JV84" s="34">
        <v>-3.0200000000000001E-2</v>
      </c>
      <c r="JW84" s="315">
        <v>-4.9299999999999997E-2</v>
      </c>
      <c r="JY84" s="86">
        <v>-1.2500000000000001E-2</v>
      </c>
      <c r="JZ84" s="84">
        <v>-6.4000000000000003E-3</v>
      </c>
      <c r="KA84" s="539">
        <v>-9.4000000000000004E-3</v>
      </c>
      <c r="KB84" s="630">
        <v>-3.15E-2</v>
      </c>
      <c r="KC84" s="629">
        <v>-4.6899999999999997E-2</v>
      </c>
      <c r="KE84" s="47">
        <v>3.5499999999999997E-2</v>
      </c>
      <c r="KF84" s="83">
        <v>-2.9600000000000001E-2</v>
      </c>
      <c r="KH84" s="34">
        <v>-1.9400000000000001E-2</v>
      </c>
      <c r="KI84" s="84">
        <v>-1.5299999999999999E-2</v>
      </c>
      <c r="KJ84" s="598"/>
      <c r="KK84" s="30">
        <v>-6.7000000000000002E-3</v>
      </c>
      <c r="KL84" s="650">
        <v>-2.7699999999999999E-2</v>
      </c>
      <c r="KM84" s="598"/>
      <c r="KN84" s="637">
        <v>-1.0500000000000001E-2</v>
      </c>
      <c r="KO84" s="651">
        <v>-1.3100000000000001E-2</v>
      </c>
      <c r="KP84" s="539">
        <v>-8.9999999999999998E-4</v>
      </c>
      <c r="KQ84" s="317">
        <v>-2.69E-2</v>
      </c>
      <c r="KR84" s="623">
        <v>-9.2999999999999999E-2</v>
      </c>
      <c r="KT84" s="618">
        <v>1.2999999999999999E-3</v>
      </c>
      <c r="KU84" s="85">
        <v>-5.1499999999999997E-2</v>
      </c>
      <c r="KW84" s="47">
        <v>-2.4899999999999999E-2</v>
      </c>
      <c r="KX84" s="81">
        <v>-2.1100000000000001E-2</v>
      </c>
      <c r="KY84" s="598"/>
      <c r="KZ84" s="30">
        <v>-2.1100000000000001E-2</v>
      </c>
      <c r="LA84" s="650">
        <v>-3.0300000000000001E-2</v>
      </c>
      <c r="LB84" s="598"/>
      <c r="LC84" s="637">
        <v>-1.9400000000000001E-2</v>
      </c>
      <c r="LD84" s="651">
        <v>-0.02</v>
      </c>
      <c r="LE84" s="539">
        <v>-2.1100000000000001E-2</v>
      </c>
      <c r="LF84" s="650">
        <v>-2.9399999999999999E-2</v>
      </c>
      <c r="LG84" s="623">
        <v>-0.1081</v>
      </c>
      <c r="LH84" s="599"/>
      <c r="LI84" s="618">
        <v>-1.78E-2</v>
      </c>
      <c r="LJ84" s="534">
        <v>-1.47E-2</v>
      </c>
      <c r="LK84" s="598"/>
      <c r="LL84" s="541">
        <v>-2.1700000000000001E-2</v>
      </c>
      <c r="LM84" s="536">
        <v>-1.8599999999999998E-2</v>
      </c>
      <c r="LN84" s="598"/>
      <c r="LO84" s="637">
        <v>-3.2800000000000003E-2</v>
      </c>
      <c r="LP84" s="546">
        <v>-2.1399999999999999E-2</v>
      </c>
      <c r="LR84" s="40">
        <v>-1.7399999999999999E-2</v>
      </c>
      <c r="LS84" s="84">
        <v>-4.2500000000000003E-2</v>
      </c>
      <c r="LT84" s="99">
        <v>-1.0200000000000001E-2</v>
      </c>
      <c r="LU84" s="300">
        <v>-2.29E-2</v>
      </c>
      <c r="LV84" s="632">
        <v>-3.9600000000000003E-2</v>
      </c>
      <c r="LX84" s="86">
        <v>-1.6199999999999999E-2</v>
      </c>
      <c r="LY84" s="22">
        <v>-1.0500000000000001E-2</v>
      </c>
      <c r="MA84" s="86">
        <v>-9.9000000000000008E-3</v>
      </c>
      <c r="MB84" s="40">
        <v>-2.0199999999999999E-2</v>
      </c>
      <c r="MD84" s="34">
        <v>-2.24E-2</v>
      </c>
      <c r="ME84" s="315">
        <v>-2.23E-2</v>
      </c>
      <c r="MF84" s="598"/>
      <c r="MG84" s="533">
        <v>-1.0999999999999999E-2</v>
      </c>
      <c r="MH84" s="546">
        <v>-6.0000000000000001E-3</v>
      </c>
      <c r="MI84" s="106">
        <v>-2.5600000000000001E-2</v>
      </c>
      <c r="MJ84" s="314">
        <v>-4.1700000000000001E-2</v>
      </c>
      <c r="MK84" s="634">
        <v>-4.1300000000000003E-2</v>
      </c>
      <c r="MN84" s="47">
        <v>-2.6800000000000001E-2</v>
      </c>
      <c r="MO84" s="7">
        <v>-3.9199999999999999E-2</v>
      </c>
      <c r="MQ84" s="86">
        <v>-1.03E-2</v>
      </c>
      <c r="MR84" s="47">
        <v>-1.7299999999999999E-2</v>
      </c>
      <c r="MT84" s="30">
        <v>-1.09E-2</v>
      </c>
      <c r="MU84" s="30">
        <v>-1.2800000000000001E-2</v>
      </c>
      <c r="MW84" s="30">
        <v>-1E-3</v>
      </c>
      <c r="MX84" s="300">
        <v>-1.54E-2</v>
      </c>
      <c r="MY84" s="540">
        <v>-1.6299999999999999E-2</v>
      </c>
      <c r="MZ84" s="630">
        <v>-2.9100000000000001E-2</v>
      </c>
      <c r="NA84" s="632">
        <v>-8.2299999999999998E-2</v>
      </c>
      <c r="NC84" s="34">
        <v>-2.8400000000000002E-2</v>
      </c>
      <c r="ND84" s="34">
        <v>-4.2299999999999997E-2</v>
      </c>
      <c r="NF84" s="34">
        <v>-2.5000000000000001E-2</v>
      </c>
      <c r="NG84" s="34">
        <v>-2.52E-2</v>
      </c>
      <c r="NI84" s="86">
        <v>-1.17E-2</v>
      </c>
      <c r="NJ84" s="30">
        <v>-1.89E-2</v>
      </c>
      <c r="NL84" s="316">
        <v>-2.3900000000000001E-2</v>
      </c>
      <c r="NM84" s="316">
        <v>-1.37E-2</v>
      </c>
      <c r="NN84" s="535">
        <v>-0.03</v>
      </c>
      <c r="NO84" s="627">
        <v>-4.8800000000000003E-2</v>
      </c>
      <c r="NP84" s="629">
        <v>-0.11650000000000001</v>
      </c>
      <c r="NQ84" s="598"/>
      <c r="NR84" s="533">
        <v>-1.4200000000000001E-2</v>
      </c>
      <c r="NS84" s="546">
        <v>-2.87E-2</v>
      </c>
      <c r="NT84" s="598"/>
      <c r="NU84" s="635">
        <v>-1.7299999999999999E-2</v>
      </c>
      <c r="NV84" s="636">
        <v>-2.53E-2</v>
      </c>
      <c r="NW84" s="598"/>
      <c r="NX84" s="617">
        <v>-1.0500000000000001E-2</v>
      </c>
      <c r="NY84" s="666">
        <v>-2.81E-2</v>
      </c>
      <c r="NZ84" s="689"/>
      <c r="OA84" s="690">
        <v>-4.6100000000000002E-2</v>
      </c>
      <c r="OB84" s="691">
        <v>-5.04E-2</v>
      </c>
      <c r="OC84" s="617">
        <v>-2.1600000000000001E-2</v>
      </c>
      <c r="OD84" s="664">
        <v>-3.0200000000000001E-2</v>
      </c>
      <c r="OE84" s="632">
        <v>-9.8199999999999996E-2</v>
      </c>
      <c r="OF84" s="598"/>
      <c r="OG84" s="653">
        <v>-1.6299999999999999E-2</v>
      </c>
      <c r="OH84" s="694">
        <v>-2.07E-2</v>
      </c>
      <c r="OI84" s="598"/>
      <c r="OJ84" s="701">
        <v>-4.2099999999999999E-2</v>
      </c>
      <c r="OK84" s="700">
        <v>-2.7300000000000001E-2</v>
      </c>
      <c r="OL84" s="598"/>
      <c r="OM84" s="711">
        <v>-4.7399999999999998E-2</v>
      </c>
      <c r="ON84" s="712">
        <v>-5.2200000000000003E-2</v>
      </c>
      <c r="OO84" s="598"/>
      <c r="OP84" s="701">
        <v>-2.58E-2</v>
      </c>
      <c r="OQ84" s="694">
        <v>-1.9800000000000002E-2</v>
      </c>
      <c r="OR84" s="104">
        <v>-8.8999999999999999E-3</v>
      </c>
      <c r="OS84" s="711">
        <v>-1.34E-2</v>
      </c>
      <c r="OT84" s="711">
        <v>-7.9799999999999996E-2</v>
      </c>
      <c r="PF84" s="701">
        <v>-2.3400000000000001E-2</v>
      </c>
      <c r="PG84" s="701">
        <v>-4.87E-2</v>
      </c>
      <c r="PI84" s="105">
        <v>-1.9699999999999999E-2</v>
      </c>
      <c r="PJ84" s="106">
        <v>-3.5799999999999998E-2</v>
      </c>
      <c r="PL84" s="106">
        <v>-1.9099999999999999E-2</v>
      </c>
      <c r="PM84" s="106">
        <v>-2.3E-2</v>
      </c>
      <c r="PO84" s="105">
        <v>-2.2499999999999999E-2</v>
      </c>
      <c r="PP84" s="658">
        <v>-2.0299999999999999E-2</v>
      </c>
      <c r="PQ84" s="535">
        <v>-1.55E-2</v>
      </c>
      <c r="PR84" s="739">
        <v>-3.5200000000000002E-2</v>
      </c>
      <c r="PS84" s="696">
        <v>-6.3899999999999998E-2</v>
      </c>
      <c r="PU84" s="736">
        <v>-1.23E-2</v>
      </c>
    </row>
    <row r="85" spans="1:608" s="76" customFormat="1" ht="15.75" thickBot="1" x14ac:dyDescent="0.3">
      <c r="A85" s="75"/>
      <c r="BQ85" s="76" t="s">
        <v>62</v>
      </c>
      <c r="BS85" s="76" t="s">
        <v>62</v>
      </c>
      <c r="HO85" s="605"/>
      <c r="HP85" s="605"/>
      <c r="HQ85" s="605"/>
      <c r="KA85" s="605"/>
      <c r="KB85" s="605"/>
      <c r="KC85" s="605"/>
      <c r="LB85" s="605"/>
      <c r="LC85" s="605"/>
      <c r="LD85" s="605"/>
      <c r="LE85" s="605"/>
      <c r="LF85" s="605"/>
      <c r="LG85" s="605"/>
      <c r="LH85" s="605"/>
      <c r="LI85" s="605"/>
      <c r="LJ85" s="605"/>
      <c r="LK85" s="605"/>
      <c r="LL85" s="605"/>
      <c r="LM85" s="605"/>
      <c r="LN85" s="605"/>
      <c r="LO85" s="605"/>
      <c r="LP85" s="605"/>
      <c r="LV85" s="605"/>
      <c r="MF85" s="605"/>
      <c r="MG85" s="605"/>
      <c r="MH85" s="605"/>
      <c r="MK85" s="605"/>
      <c r="MY85" s="605"/>
      <c r="MZ85" s="605"/>
      <c r="NA85" s="605"/>
      <c r="NN85" s="605"/>
      <c r="NO85" s="605"/>
      <c r="NP85" s="605"/>
      <c r="NQ85" s="605"/>
      <c r="NR85" s="605"/>
      <c r="NS85" s="605"/>
      <c r="NT85" s="605"/>
      <c r="NU85" s="605"/>
      <c r="NV85" s="605"/>
      <c r="NW85" s="605"/>
      <c r="NX85" s="605"/>
      <c r="NY85" s="605"/>
      <c r="NZ85" s="605"/>
      <c r="OA85" s="605"/>
      <c r="OB85" s="605"/>
      <c r="OC85" s="605"/>
      <c r="OD85" s="605"/>
      <c r="OE85" s="605"/>
      <c r="OF85" s="605"/>
      <c r="OG85" s="605"/>
      <c r="OH85" s="605"/>
      <c r="OI85" s="605"/>
      <c r="OJ85" s="605"/>
      <c r="OK85" s="605"/>
      <c r="OL85" s="605"/>
      <c r="OM85" s="605"/>
      <c r="ON85" s="605"/>
      <c r="OO85" s="605"/>
      <c r="OP85" s="605"/>
      <c r="OQ85" s="605"/>
      <c r="PQ85" s="605"/>
      <c r="PR85" s="605"/>
      <c r="PS85" s="605"/>
    </row>
    <row r="86" spans="1:608" ht="15.75" thickBot="1" x14ac:dyDescent="0.3">
      <c r="CO86" s="48" t="s">
        <v>35</v>
      </c>
      <c r="CP86" s="48" t="s">
        <v>91</v>
      </c>
      <c r="CQ86" s="48" t="s">
        <v>1</v>
      </c>
      <c r="CR86" s="49"/>
      <c r="CS86" s="48"/>
      <c r="CT86" s="48" t="s">
        <v>4</v>
      </c>
      <c r="CU86" s="48" t="s">
        <v>5</v>
      </c>
      <c r="CV86" s="48" t="s">
        <v>6</v>
      </c>
      <c r="CW86" s="48" t="s">
        <v>7</v>
      </c>
      <c r="CX86" s="48" t="s">
        <v>8</v>
      </c>
      <c r="CY86" s="49"/>
      <c r="CZ86" s="49"/>
      <c r="DA86" s="48" t="s">
        <v>11</v>
      </c>
      <c r="DB86" s="48" t="s">
        <v>12</v>
      </c>
      <c r="DC86" s="48" t="s">
        <v>13</v>
      </c>
      <c r="DD86" s="48" t="s">
        <v>14</v>
      </c>
      <c r="DE86" s="48" t="s">
        <v>15</v>
      </c>
      <c r="DF86" s="49"/>
      <c r="DG86" s="49" t="s">
        <v>62</v>
      </c>
      <c r="DH86" s="48" t="s">
        <v>18</v>
      </c>
      <c r="DI86" s="48" t="s">
        <v>19</v>
      </c>
      <c r="DJ86" s="48" t="s">
        <v>20</v>
      </c>
      <c r="DK86" s="48" t="s">
        <v>21</v>
      </c>
      <c r="DL86" s="48" t="s">
        <v>22</v>
      </c>
      <c r="DM86" s="49"/>
      <c r="DN86" s="49"/>
      <c r="DO86" s="48" t="s">
        <v>25</v>
      </c>
      <c r="DP86" s="48" t="s">
        <v>26</v>
      </c>
      <c r="DQ86" s="48" t="s">
        <v>27</v>
      </c>
      <c r="DR86" s="48" t="s">
        <v>28</v>
      </c>
      <c r="DS86" s="48"/>
      <c r="DT86" s="49"/>
      <c r="DU86" s="49"/>
      <c r="DV86" s="49"/>
      <c r="DW86" s="49"/>
      <c r="DX86" s="50" t="s">
        <v>35</v>
      </c>
      <c r="FC86" s="48" t="s">
        <v>87</v>
      </c>
      <c r="FD86" s="593" t="s">
        <v>91</v>
      </c>
      <c r="FE86" s="48" t="s">
        <v>1</v>
      </c>
      <c r="FF86" s="49"/>
      <c r="FG86" s="48"/>
      <c r="FH86" s="48" t="s">
        <v>4</v>
      </c>
      <c r="FI86" s="48" t="s">
        <v>5</v>
      </c>
      <c r="FJ86" s="48" t="s">
        <v>6</v>
      </c>
      <c r="FK86" s="48" t="s">
        <v>7</v>
      </c>
      <c r="FL86" s="48" t="s">
        <v>8</v>
      </c>
      <c r="FM86" s="49"/>
      <c r="FN86" s="49"/>
      <c r="FO86" s="48" t="s">
        <v>11</v>
      </c>
      <c r="FP86" s="48" t="s">
        <v>12</v>
      </c>
      <c r="FQ86" s="48" t="s">
        <v>13</v>
      </c>
      <c r="FR86" s="48" t="s">
        <v>14</v>
      </c>
      <c r="FS86" s="48" t="s">
        <v>15</v>
      </c>
      <c r="FT86" s="49"/>
      <c r="FU86" s="49" t="s">
        <v>62</v>
      </c>
      <c r="FV86" s="48" t="s">
        <v>18</v>
      </c>
      <c r="FW86" s="48" t="s">
        <v>19</v>
      </c>
      <c r="FX86" s="48" t="s">
        <v>20</v>
      </c>
      <c r="FY86" s="48" t="s">
        <v>21</v>
      </c>
      <c r="FZ86" s="48" t="s">
        <v>22</v>
      </c>
      <c r="GA86" s="49"/>
      <c r="GB86" s="49"/>
      <c r="GC86" s="48" t="s">
        <v>25</v>
      </c>
      <c r="GD86" s="48" t="s">
        <v>26</v>
      </c>
      <c r="GE86" s="48" t="s">
        <v>27</v>
      </c>
      <c r="GF86" s="48" t="s">
        <v>28</v>
      </c>
      <c r="GG86" s="48" t="s">
        <v>29</v>
      </c>
      <c r="GH86" s="49"/>
      <c r="GI86" s="49"/>
      <c r="GJ86" s="49"/>
      <c r="GK86" s="49"/>
      <c r="GL86" s="272" t="s">
        <v>87</v>
      </c>
      <c r="GM86" t="s">
        <v>62</v>
      </c>
      <c r="HB86" t="s">
        <v>62</v>
      </c>
      <c r="HZ86" s="702" t="s">
        <v>89</v>
      </c>
      <c r="IA86" s="590" t="s">
        <v>171</v>
      </c>
      <c r="IB86" s="703">
        <v>43560</v>
      </c>
      <c r="IC86" s="321"/>
      <c r="ID86" s="704">
        <v>43567</v>
      </c>
      <c r="IE86" s="321"/>
      <c r="IF86" s="704">
        <v>43574</v>
      </c>
      <c r="IG86" s="560" t="s">
        <v>62</v>
      </c>
      <c r="IH86" s="705">
        <v>43581</v>
      </c>
      <c r="IJ86" s="48" t="s">
        <v>88</v>
      </c>
      <c r="IK86" s="593" t="s">
        <v>91</v>
      </c>
      <c r="IL86" s="48" t="s">
        <v>1</v>
      </c>
      <c r="IM86" s="48" t="s">
        <v>2</v>
      </c>
      <c r="IN86" s="48" t="s">
        <v>3</v>
      </c>
      <c r="IO86" s="48" t="s">
        <v>4</v>
      </c>
      <c r="IP86" s="48" t="s">
        <v>5</v>
      </c>
      <c r="IQ86" s="48"/>
      <c r="IR86" s="48"/>
      <c r="IS86" s="48" t="s">
        <v>8</v>
      </c>
      <c r="IT86" s="48" t="s">
        <v>9</v>
      </c>
      <c r="IU86" s="48" t="s">
        <v>10</v>
      </c>
      <c r="IV86" s="48" t="s">
        <v>11</v>
      </c>
      <c r="IW86" s="48" t="s">
        <v>12</v>
      </c>
      <c r="IX86" s="48" t="s">
        <v>62</v>
      </c>
      <c r="IY86" s="48" t="s">
        <v>62</v>
      </c>
      <c r="IZ86" s="48" t="s">
        <v>15</v>
      </c>
      <c r="JA86" s="48" t="s">
        <v>16</v>
      </c>
      <c r="JB86" s="48" t="s">
        <v>17</v>
      </c>
      <c r="JC86" s="48" t="s">
        <v>18</v>
      </c>
      <c r="JD86" s="48" t="s">
        <v>19</v>
      </c>
      <c r="JE86" s="48"/>
      <c r="JF86" s="48"/>
      <c r="JG86" s="48" t="s">
        <v>22</v>
      </c>
      <c r="JH86" s="48" t="s">
        <v>23</v>
      </c>
      <c r="JI86" s="48" t="s">
        <v>24</v>
      </c>
      <c r="JJ86" s="48" t="s">
        <v>25</v>
      </c>
      <c r="JK86" s="48" t="s">
        <v>26</v>
      </c>
      <c r="JL86" s="48"/>
      <c r="JM86" s="48"/>
      <c r="JN86" s="48" t="s">
        <v>29</v>
      </c>
      <c r="JO86" s="48" t="s">
        <v>30</v>
      </c>
      <c r="JP86" s="49"/>
      <c r="JQ86" s="49"/>
      <c r="JR86" s="49"/>
      <c r="JS86" s="272" t="s">
        <v>110</v>
      </c>
      <c r="JT86" t="s">
        <v>62</v>
      </c>
      <c r="KA86" t="s">
        <v>62</v>
      </c>
      <c r="KP86" s="702" t="s">
        <v>121</v>
      </c>
      <c r="KQ86" s="590" t="s">
        <v>171</v>
      </c>
      <c r="KR86" s="703">
        <v>43588</v>
      </c>
      <c r="KS86" s="321"/>
      <c r="KT86" s="704">
        <v>43595</v>
      </c>
      <c r="KU86" s="321"/>
      <c r="KV86" s="704">
        <v>43602</v>
      </c>
      <c r="KW86" s="560" t="s">
        <v>62</v>
      </c>
      <c r="KX86" s="704">
        <v>43609</v>
      </c>
      <c r="KY86" s="321"/>
      <c r="KZ86" s="705">
        <v>43616</v>
      </c>
      <c r="LB86" s="48" t="s">
        <v>121</v>
      </c>
      <c r="LC86" s="594" t="s">
        <v>114</v>
      </c>
      <c r="LD86" s="48" t="s">
        <v>1</v>
      </c>
      <c r="LE86" s="48" t="s">
        <v>2</v>
      </c>
      <c r="LF86" s="48" t="s">
        <v>3</v>
      </c>
      <c r="LG86" s="49" t="s">
        <v>62</v>
      </c>
      <c r="LH86" s="49" t="s">
        <v>62</v>
      </c>
      <c r="LI86" s="48" t="s">
        <v>6</v>
      </c>
      <c r="LJ86" s="48" t="s">
        <v>7</v>
      </c>
      <c r="LK86" s="48" t="s">
        <v>8</v>
      </c>
      <c r="LL86" s="48" t="s">
        <v>9</v>
      </c>
      <c r="LM86" s="48" t="s">
        <v>10</v>
      </c>
      <c r="LN86" s="49" t="s">
        <v>62</v>
      </c>
      <c r="LO86" s="49" t="s">
        <v>62</v>
      </c>
      <c r="LP86" s="48" t="s">
        <v>13</v>
      </c>
      <c r="LQ86" s="48" t="s">
        <v>14</v>
      </c>
      <c r="LR86" s="48" t="s">
        <v>15</v>
      </c>
      <c r="LS86" s="48" t="s">
        <v>16</v>
      </c>
      <c r="LT86" s="48" t="s">
        <v>17</v>
      </c>
      <c r="LU86" s="49" t="s">
        <v>62</v>
      </c>
      <c r="LV86" s="49" t="s">
        <v>62</v>
      </c>
      <c r="LW86" s="48" t="s">
        <v>20</v>
      </c>
      <c r="LX86" s="48" t="s">
        <v>21</v>
      </c>
      <c r="LY86" s="48" t="s">
        <v>22</v>
      </c>
      <c r="LZ86" s="48" t="s">
        <v>23</v>
      </c>
      <c r="MA86" s="48" t="s">
        <v>24</v>
      </c>
      <c r="MB86" s="49" t="s">
        <v>62</v>
      </c>
      <c r="MC86" s="49" t="s">
        <v>62</v>
      </c>
      <c r="MD86" s="48" t="s">
        <v>27</v>
      </c>
      <c r="ME86" s="48" t="s">
        <v>28</v>
      </c>
      <c r="MF86" s="48" t="s">
        <v>29</v>
      </c>
      <c r="MG86" s="48" t="s">
        <v>30</v>
      </c>
      <c r="MH86" s="48" t="s">
        <v>31</v>
      </c>
      <c r="MI86" s="49"/>
      <c r="MJ86" s="49"/>
      <c r="MK86" s="272" t="s">
        <v>123</v>
      </c>
      <c r="NA86" s="702" t="s">
        <v>122</v>
      </c>
      <c r="NB86" s="590" t="s">
        <v>171</v>
      </c>
      <c r="NC86" s="703">
        <v>43623</v>
      </c>
      <c r="ND86" s="321"/>
      <c r="NE86" s="704">
        <v>43630</v>
      </c>
      <c r="NF86" s="321"/>
      <c r="NG86" s="704">
        <v>43637</v>
      </c>
      <c r="NH86" s="560" t="s">
        <v>62</v>
      </c>
      <c r="NI86" s="705">
        <v>43644</v>
      </c>
      <c r="NK86" s="48" t="s">
        <v>122</v>
      </c>
      <c r="NL86" s="594" t="s">
        <v>114</v>
      </c>
      <c r="NM86" s="48" t="s">
        <v>170</v>
      </c>
      <c r="NN86" s="49" t="s">
        <v>62</v>
      </c>
      <c r="NO86" s="48" t="s">
        <v>3</v>
      </c>
      <c r="NP86" s="48" t="s">
        <v>4</v>
      </c>
      <c r="NQ86" s="48" t="s">
        <v>5</v>
      </c>
      <c r="NR86" s="48" t="s">
        <v>6</v>
      </c>
      <c r="NS86" s="48" t="s">
        <v>7</v>
      </c>
      <c r="NT86" s="49" t="s">
        <v>62</v>
      </c>
      <c r="NU86" s="49" t="s">
        <v>62</v>
      </c>
      <c r="NV86" s="48" t="s">
        <v>10</v>
      </c>
      <c r="NW86" s="48" t="s">
        <v>11</v>
      </c>
      <c r="NX86" s="48" t="s">
        <v>12</v>
      </c>
      <c r="NY86" s="48" t="s">
        <v>13</v>
      </c>
      <c r="NZ86" s="48" t="s">
        <v>14</v>
      </c>
      <c r="OA86" s="49" t="s">
        <v>62</v>
      </c>
      <c r="OB86" s="49" t="s">
        <v>62</v>
      </c>
      <c r="OC86" s="48" t="s">
        <v>17</v>
      </c>
      <c r="OD86" s="48" t="s">
        <v>18</v>
      </c>
      <c r="OE86" s="48" t="s">
        <v>19</v>
      </c>
      <c r="OF86" s="48" t="s">
        <v>20</v>
      </c>
      <c r="OG86" s="48" t="s">
        <v>21</v>
      </c>
      <c r="OH86" s="49" t="s">
        <v>62</v>
      </c>
      <c r="OI86" s="49" t="s">
        <v>62</v>
      </c>
      <c r="OJ86" s="48" t="s">
        <v>24</v>
      </c>
      <c r="OK86" s="48" t="s">
        <v>25</v>
      </c>
      <c r="OL86" s="48" t="s">
        <v>26</v>
      </c>
      <c r="OM86" s="48" t="s">
        <v>27</v>
      </c>
      <c r="ON86" s="48" t="s">
        <v>28</v>
      </c>
      <c r="OO86" s="49" t="s">
        <v>62</v>
      </c>
      <c r="OP86" s="49" t="s">
        <v>62</v>
      </c>
      <c r="OQ86" s="49" t="s">
        <v>62</v>
      </c>
      <c r="OR86" s="49"/>
      <c r="OS86" s="49"/>
      <c r="OT86" s="272" t="s">
        <v>122</v>
      </c>
      <c r="PD86" t="s">
        <v>62</v>
      </c>
      <c r="PM86" s="48" t="s">
        <v>124</v>
      </c>
      <c r="PN86" s="594" t="s">
        <v>91</v>
      </c>
      <c r="PO86" s="48" t="s">
        <v>1</v>
      </c>
      <c r="PP86" s="48" t="s">
        <v>2</v>
      </c>
      <c r="PQ86" s="48" t="s">
        <v>3</v>
      </c>
      <c r="PR86" s="48" t="s">
        <v>4</v>
      </c>
      <c r="PS86" s="48" t="s">
        <v>5</v>
      </c>
      <c r="PT86" s="48"/>
      <c r="PU86" s="48"/>
      <c r="PV86" s="48" t="s">
        <v>8</v>
      </c>
      <c r="PW86" s="48" t="s">
        <v>9</v>
      </c>
      <c r="PX86" s="48" t="s">
        <v>10</v>
      </c>
      <c r="PY86" s="48" t="s">
        <v>11</v>
      </c>
      <c r="PZ86" s="48" t="s">
        <v>12</v>
      </c>
      <c r="QA86" s="48" t="s">
        <v>62</v>
      </c>
      <c r="QB86" s="48" t="s">
        <v>62</v>
      </c>
      <c r="QC86" s="48" t="s">
        <v>15</v>
      </c>
      <c r="QD86" s="48" t="s">
        <v>16</v>
      </c>
      <c r="QE86" s="48" t="s">
        <v>17</v>
      </c>
      <c r="QF86" s="48" t="s">
        <v>18</v>
      </c>
      <c r="QG86" s="48" t="s">
        <v>19</v>
      </c>
      <c r="QH86" s="48"/>
      <c r="QI86" s="48"/>
      <c r="QJ86" s="48" t="s">
        <v>22</v>
      </c>
      <c r="QK86" s="48" t="s">
        <v>23</v>
      </c>
      <c r="QL86" s="48" t="s">
        <v>24</v>
      </c>
      <c r="QM86" s="48" t="s">
        <v>25</v>
      </c>
      <c r="QN86" s="48" t="s">
        <v>26</v>
      </c>
      <c r="QO86" s="48"/>
      <c r="QP86" s="48"/>
      <c r="QQ86" s="48" t="s">
        <v>29</v>
      </c>
      <c r="QR86" s="48" t="s">
        <v>30</v>
      </c>
      <c r="QS86" s="48" t="s">
        <v>31</v>
      </c>
      <c r="QT86" s="49"/>
      <c r="QU86" s="49"/>
      <c r="QV86" s="272" t="s">
        <v>125</v>
      </c>
    </row>
    <row r="87" spans="1:608" ht="15.75" thickBot="1" x14ac:dyDescent="0.3">
      <c r="CP87" t="s">
        <v>62</v>
      </c>
      <c r="CQ87" s="84">
        <v>3.0800000000000001E-2</v>
      </c>
      <c r="CR87" s="15"/>
      <c r="CS87" s="15" t="s">
        <v>62</v>
      </c>
      <c r="CT87" s="84">
        <v>3.7900000000000003E-2</v>
      </c>
      <c r="CU87" s="7">
        <v>4.0899999999999999E-2</v>
      </c>
      <c r="CV87" s="7">
        <v>8.9599999999999999E-2</v>
      </c>
      <c r="CW87" s="7">
        <v>9.9299999999999999E-2</v>
      </c>
      <c r="CX87" s="7">
        <v>9.8400000000000001E-2</v>
      </c>
      <c r="CY87" s="15" t="s">
        <v>62</v>
      </c>
      <c r="CZ87" s="15" t="s">
        <v>62</v>
      </c>
      <c r="DA87" s="7">
        <v>0.1246</v>
      </c>
      <c r="DB87" s="7">
        <v>0.1104</v>
      </c>
      <c r="DC87" s="7">
        <v>0.12</v>
      </c>
      <c r="DD87" s="7">
        <v>0.1076</v>
      </c>
      <c r="DE87" s="7">
        <v>8.8900000000000007E-2</v>
      </c>
      <c r="DF87" s="15"/>
      <c r="DG87" s="15"/>
      <c r="DH87" s="7">
        <v>8.6599999999999996E-2</v>
      </c>
      <c r="DI87" s="7">
        <v>5.7700000000000001E-2</v>
      </c>
      <c r="DJ87" s="7">
        <v>6.2600000000000003E-2</v>
      </c>
      <c r="DK87" s="7">
        <v>8.5000000000000006E-2</v>
      </c>
      <c r="DL87" s="7">
        <v>6.5000000000000002E-2</v>
      </c>
      <c r="DM87" s="15" t="s">
        <v>62</v>
      </c>
      <c r="DN87" s="15"/>
      <c r="DO87" s="22">
        <v>7.3800000000000004E-2</v>
      </c>
      <c r="DP87" s="22">
        <v>0.14319999999999999</v>
      </c>
      <c r="DQ87" s="22">
        <v>0.19239999999999999</v>
      </c>
      <c r="DR87" s="22">
        <v>0.18010000000000001</v>
      </c>
      <c r="DS87" s="15"/>
      <c r="DT87" s="15"/>
      <c r="DU87" s="15"/>
      <c r="DV87" s="15"/>
      <c r="DW87" s="15"/>
      <c r="DX87" s="15"/>
      <c r="DY87" t="s">
        <v>62</v>
      </c>
      <c r="FE87" s="7">
        <v>2.29E-2</v>
      </c>
      <c r="FF87" s="15"/>
      <c r="FG87" s="15"/>
      <c r="FH87" s="34">
        <v>4.3099999999999999E-2</v>
      </c>
      <c r="FI87" s="7">
        <v>3.6799999999999999E-2</v>
      </c>
      <c r="FJ87" s="7">
        <v>5.5300000000000002E-2</v>
      </c>
      <c r="FK87" s="7">
        <v>8.1799999999999998E-2</v>
      </c>
      <c r="FL87" s="34">
        <v>7.0599999999999996E-2</v>
      </c>
      <c r="FM87" s="15"/>
      <c r="FN87" s="15"/>
      <c r="FO87" s="34">
        <v>8.5400000000000004E-2</v>
      </c>
      <c r="FP87" s="34">
        <v>0.1123</v>
      </c>
      <c r="FQ87" s="34">
        <v>7.17E-2</v>
      </c>
      <c r="FR87" s="34">
        <v>5.96E-2</v>
      </c>
      <c r="FS87" s="34">
        <v>7.3599999999999999E-2</v>
      </c>
      <c r="FT87" s="15"/>
      <c r="FU87" s="15"/>
      <c r="FV87" s="34">
        <v>7.9399999999999998E-2</v>
      </c>
      <c r="FW87" s="34">
        <v>7.6799999999999993E-2</v>
      </c>
      <c r="FX87" s="34">
        <v>8.5599999999999996E-2</v>
      </c>
      <c r="FY87" s="34">
        <v>9.5200000000000007E-2</v>
      </c>
      <c r="FZ87" s="34">
        <v>9.6000000000000002E-2</v>
      </c>
      <c r="GA87" s="15"/>
      <c r="GB87" s="15"/>
      <c r="GC87" s="34">
        <v>0.1242</v>
      </c>
      <c r="GD87" s="34">
        <v>0.1293</v>
      </c>
      <c r="GE87" s="47">
        <v>5.7200000000000001E-2</v>
      </c>
      <c r="GF87" s="47">
        <v>6.6400000000000001E-2</v>
      </c>
      <c r="GG87" s="30">
        <v>4.9599999999999998E-2</v>
      </c>
      <c r="GH87" s="15"/>
      <c r="GI87" s="15"/>
      <c r="GJ87" s="15"/>
      <c r="GK87" s="15"/>
      <c r="GL87" s="15"/>
      <c r="GM87" t="s">
        <v>62</v>
      </c>
      <c r="HZ87" s="706"/>
      <c r="IA87" s="594" t="s">
        <v>172</v>
      </c>
      <c r="IB87" s="30">
        <v>4.02E-2</v>
      </c>
      <c r="IC87" s="133"/>
      <c r="ID87" s="30">
        <v>5.4600000000000003E-2</v>
      </c>
      <c r="IE87" s="133" t="s">
        <v>62</v>
      </c>
      <c r="IF87" s="618">
        <v>4.2299999999999997E-2</v>
      </c>
      <c r="IG87" s="133"/>
      <c r="IH87" s="47">
        <v>5.5300000000000002E-2</v>
      </c>
      <c r="IK87" t="s">
        <v>62</v>
      </c>
      <c r="IL87" s="22">
        <v>4.8399999999999999E-2</v>
      </c>
      <c r="IM87" s="22">
        <v>8.0799999999999997E-2</v>
      </c>
      <c r="IN87" s="22">
        <v>8.4199999999999997E-2</v>
      </c>
      <c r="IO87" s="22">
        <v>4.8800000000000003E-2</v>
      </c>
      <c r="IP87" s="30">
        <v>4.02E-2</v>
      </c>
      <c r="IQ87" s="15"/>
      <c r="IR87" s="15"/>
      <c r="IS87" s="30">
        <v>4.5699999999999998E-2</v>
      </c>
      <c r="IT87" s="30">
        <v>4.4400000000000002E-2</v>
      </c>
      <c r="IU87" s="30">
        <v>8.3500000000000005E-2</v>
      </c>
      <c r="IV87" s="30">
        <v>5.8400000000000001E-2</v>
      </c>
      <c r="IW87" s="30">
        <v>9.4799999999999995E-2</v>
      </c>
      <c r="IX87" s="15"/>
      <c r="IY87" s="15"/>
      <c r="IZ87" s="30">
        <v>9.7699999999999995E-2</v>
      </c>
      <c r="JA87" s="30">
        <v>0.1074</v>
      </c>
      <c r="JB87" s="30">
        <v>0.1178</v>
      </c>
      <c r="JC87" s="30">
        <v>0.11310000000000001</v>
      </c>
      <c r="JD87" s="30">
        <v>0.1114</v>
      </c>
      <c r="JE87" s="15"/>
      <c r="JF87" s="15"/>
      <c r="JG87" s="16">
        <v>9.5600000000000004E-2</v>
      </c>
      <c r="JH87" s="16">
        <v>9.9699999999999997E-2</v>
      </c>
      <c r="JI87" s="7">
        <v>0.1101</v>
      </c>
      <c r="JJ87" s="7">
        <v>0.1013</v>
      </c>
      <c r="JK87" s="7">
        <v>8.5900000000000004E-2</v>
      </c>
      <c r="JL87" s="15"/>
      <c r="JM87" s="15"/>
      <c r="JN87" s="16">
        <v>8.7900000000000006E-2</v>
      </c>
      <c r="JO87" s="16">
        <v>9.1300000000000006E-2</v>
      </c>
      <c r="JP87" s="15"/>
      <c r="JQ87" s="3" t="s">
        <v>32</v>
      </c>
      <c r="JR87" s="3" t="s">
        <v>33</v>
      </c>
      <c r="JS87" s="3" t="s">
        <v>34</v>
      </c>
      <c r="KP87" s="706"/>
      <c r="KQ87" s="594" t="s">
        <v>172</v>
      </c>
      <c r="KR87" s="699">
        <v>0.13389999999999999</v>
      </c>
      <c r="KS87" s="133"/>
      <c r="KT87" s="633">
        <v>7.4999999999999997E-2</v>
      </c>
      <c r="KU87" s="133"/>
      <c r="KV87" s="632">
        <v>6.8599999999999994E-2</v>
      </c>
      <c r="KW87" s="133"/>
      <c r="KX87" s="638">
        <v>3.5400000000000001E-2</v>
      </c>
      <c r="KY87" s="133"/>
      <c r="KZ87" s="707">
        <v>6.7400000000000002E-2</v>
      </c>
      <c r="LC87" s="594" t="s">
        <v>170</v>
      </c>
      <c r="LD87" s="22">
        <v>0.1144</v>
      </c>
      <c r="LE87" s="22">
        <v>0.1159</v>
      </c>
      <c r="LF87" s="22">
        <v>0.1716</v>
      </c>
      <c r="LG87" s="53"/>
      <c r="LH87" s="53"/>
      <c r="LI87" s="22">
        <v>0.14549999999999999</v>
      </c>
      <c r="LJ87" s="22">
        <v>0.13100000000000001</v>
      </c>
      <c r="LK87" s="16">
        <v>0.1069</v>
      </c>
      <c r="LL87" s="16">
        <v>0.11020000000000001</v>
      </c>
      <c r="LM87" s="16">
        <v>0.1174</v>
      </c>
      <c r="LN87" s="53"/>
      <c r="LO87" s="53"/>
      <c r="LP87" s="47">
        <v>0.13</v>
      </c>
      <c r="LQ87" s="16">
        <v>0.1168</v>
      </c>
      <c r="LR87" s="47">
        <v>0.12640000000000001</v>
      </c>
      <c r="LS87" s="47">
        <v>0.12839999999999999</v>
      </c>
      <c r="LT87" s="47">
        <v>0.13170000000000001</v>
      </c>
      <c r="LU87" s="53"/>
      <c r="LV87" s="53"/>
      <c r="LW87" s="16">
        <v>0.12230000000000001</v>
      </c>
      <c r="LX87" s="16">
        <v>0.1356</v>
      </c>
      <c r="LY87" s="16">
        <v>0.13719999999999999</v>
      </c>
      <c r="LZ87" s="47">
        <v>0.15079999999999999</v>
      </c>
      <c r="MA87" s="47">
        <v>0.15010000000000001</v>
      </c>
      <c r="MB87" s="53"/>
      <c r="MC87" s="53"/>
      <c r="MD87" s="47">
        <v>0.1419</v>
      </c>
      <c r="ME87" s="47">
        <v>0.16120000000000001</v>
      </c>
      <c r="MF87" s="47">
        <v>0.15759999999999999</v>
      </c>
      <c r="MG87" s="47">
        <v>0.15620000000000001</v>
      </c>
      <c r="MH87" s="47">
        <v>0.2175</v>
      </c>
      <c r="MI87" s="495" t="s">
        <v>32</v>
      </c>
      <c r="MJ87" s="3" t="s">
        <v>33</v>
      </c>
      <c r="MK87" s="495" t="s">
        <v>34</v>
      </c>
      <c r="NA87" s="706"/>
      <c r="NB87" s="594" t="s">
        <v>172</v>
      </c>
      <c r="NC87" s="34">
        <v>7.2700000000000001E-2</v>
      </c>
      <c r="ND87" s="133"/>
      <c r="NE87" s="7">
        <v>9.3299999999999994E-2</v>
      </c>
      <c r="NF87" s="133"/>
      <c r="NG87" s="86">
        <v>8.4599999999999995E-2</v>
      </c>
      <c r="NH87" s="133"/>
      <c r="NI87" s="34">
        <v>0.11799999999999999</v>
      </c>
      <c r="NL87" t="s">
        <v>62</v>
      </c>
      <c r="NM87" s="53"/>
      <c r="NN87" s="53"/>
      <c r="NO87" s="47">
        <v>0.1938</v>
      </c>
      <c r="NP87" s="47">
        <v>0.17649999999999999</v>
      </c>
      <c r="NQ87" s="47">
        <v>0.16589999999999999</v>
      </c>
      <c r="NR87" s="47">
        <v>0.15540000000000001</v>
      </c>
      <c r="NS87" s="16">
        <v>0.16739999999999999</v>
      </c>
      <c r="NT87" s="53"/>
      <c r="NU87" s="53"/>
      <c r="NV87" s="16">
        <v>0.1792</v>
      </c>
      <c r="NW87" s="16">
        <v>0.19409999999999999</v>
      </c>
      <c r="NX87" s="16">
        <v>0.18909999999999999</v>
      </c>
      <c r="NY87" s="16">
        <v>0.184</v>
      </c>
      <c r="NZ87" s="47">
        <v>0.1993</v>
      </c>
      <c r="OA87" s="53"/>
      <c r="OB87" s="53"/>
      <c r="OC87" s="47">
        <v>0.20599999999999999</v>
      </c>
      <c r="OD87" s="47">
        <v>0.20200000000000001</v>
      </c>
      <c r="OE87" s="47">
        <v>0.1993</v>
      </c>
      <c r="OF87" s="47">
        <v>0.2107</v>
      </c>
      <c r="OG87" s="16">
        <v>0.2036</v>
      </c>
      <c r="OH87" s="53"/>
      <c r="OI87" s="53"/>
      <c r="OJ87" s="16">
        <v>0.20630000000000001</v>
      </c>
      <c r="OK87" s="16">
        <v>0.19139999999999999</v>
      </c>
      <c r="OL87" s="16">
        <v>0.18859999999999999</v>
      </c>
      <c r="OM87" s="130">
        <v>0.1807</v>
      </c>
      <c r="ON87" s="16">
        <v>0.17399999999999999</v>
      </c>
      <c r="OO87" s="53"/>
      <c r="OP87" s="53"/>
      <c r="OQ87" s="53"/>
      <c r="OR87" s="495" t="s">
        <v>32</v>
      </c>
      <c r="OS87" s="3" t="s">
        <v>33</v>
      </c>
      <c r="OT87" s="495" t="s">
        <v>34</v>
      </c>
      <c r="PN87" t="s">
        <v>62</v>
      </c>
      <c r="PO87" s="101">
        <v>4.4999999999999998E-2</v>
      </c>
      <c r="PP87" s="7">
        <v>3.6499999999999998E-2</v>
      </c>
      <c r="PQ87" s="40">
        <v>4.2099999999999999E-2</v>
      </c>
      <c r="PR87" s="40">
        <v>4.8000000000000001E-2</v>
      </c>
      <c r="PS87" s="40">
        <v>7.3899999999999993E-2</v>
      </c>
      <c r="PT87" s="15"/>
      <c r="PU87" s="15"/>
      <c r="PV87" s="53"/>
      <c r="PW87" s="53"/>
      <c r="PX87" s="53"/>
      <c r="PY87" s="53"/>
      <c r="PZ87" s="53"/>
      <c r="QA87" s="15"/>
      <c r="QB87" s="15"/>
      <c r="QC87" s="53"/>
      <c r="QD87" s="53"/>
      <c r="QE87" s="53"/>
      <c r="QF87" s="53"/>
      <c r="QG87" s="53"/>
      <c r="QH87" s="15"/>
      <c r="QI87" s="15"/>
      <c r="QJ87" s="53"/>
      <c r="QK87" s="53"/>
      <c r="QL87" s="53"/>
      <c r="QM87" s="53"/>
      <c r="QN87" s="53"/>
      <c r="QO87" s="53"/>
      <c r="QP87" s="53"/>
      <c r="QQ87" s="53"/>
      <c r="QR87" s="53"/>
      <c r="QS87" s="53"/>
      <c r="QT87" s="495" t="s">
        <v>32</v>
      </c>
      <c r="QU87" s="3" t="s">
        <v>33</v>
      </c>
      <c r="QV87" s="495" t="s">
        <v>34</v>
      </c>
    </row>
    <row r="88" spans="1:608" ht="15.75" thickBot="1" x14ac:dyDescent="0.3">
      <c r="CQ88" s="130">
        <v>1.77E-2</v>
      </c>
      <c r="CR88" s="6" t="s">
        <v>62</v>
      </c>
      <c r="CS88" s="6"/>
      <c r="CT88" s="82">
        <v>2.9100000000000001E-2</v>
      </c>
      <c r="CU88" s="40">
        <v>3.6999999999999998E-2</v>
      </c>
      <c r="CV88" s="16">
        <v>3.5400000000000001E-2</v>
      </c>
      <c r="CW88" s="86">
        <v>3.0499999999999999E-2</v>
      </c>
      <c r="CX88" s="86">
        <v>4.5400000000000003E-2</v>
      </c>
      <c r="CY88" s="6"/>
      <c r="CZ88" s="6" t="s">
        <v>62</v>
      </c>
      <c r="DA88" s="86">
        <v>4.19E-2</v>
      </c>
      <c r="DB88" s="40">
        <v>4.3900000000000002E-2</v>
      </c>
      <c r="DC88" s="40">
        <v>4.1200000000000001E-2</v>
      </c>
      <c r="DD88" s="34">
        <v>1.7600000000000001E-2</v>
      </c>
      <c r="DE88" s="34">
        <v>2.8500000000000001E-2</v>
      </c>
      <c r="DF88" s="6"/>
      <c r="DG88" s="6" t="s">
        <v>62</v>
      </c>
      <c r="DH88" s="16">
        <v>1.44E-2</v>
      </c>
      <c r="DI88" s="22">
        <v>5.6000000000000001E-2</v>
      </c>
      <c r="DJ88" s="22">
        <v>5.2400000000000002E-2</v>
      </c>
      <c r="DK88" s="22">
        <v>6.4399999999999999E-2</v>
      </c>
      <c r="DL88" s="22">
        <v>5.45E-2</v>
      </c>
      <c r="DM88" s="6"/>
      <c r="DN88" s="6" t="s">
        <v>62</v>
      </c>
      <c r="DO88" s="7">
        <v>5.5199999999999999E-2</v>
      </c>
      <c r="DP88" s="7">
        <v>3.04E-2</v>
      </c>
      <c r="DQ88" s="7">
        <v>4.3700000000000003E-2</v>
      </c>
      <c r="DR88" s="7">
        <v>5.8599999999999999E-2</v>
      </c>
      <c r="DS88" s="6" t="s">
        <v>62</v>
      </c>
      <c r="DT88" s="6"/>
      <c r="DU88" s="6" t="s">
        <v>62</v>
      </c>
      <c r="DV88" s="6" t="s">
        <v>62</v>
      </c>
      <c r="DW88" s="6" t="s">
        <v>62</v>
      </c>
      <c r="DX88" s="6" t="s">
        <v>62</v>
      </c>
      <c r="FD88" t="s">
        <v>62</v>
      </c>
      <c r="FE88" s="16">
        <v>1.8700000000000001E-2</v>
      </c>
      <c r="FF88" s="6" t="s">
        <v>62</v>
      </c>
      <c r="FG88" s="6"/>
      <c r="FH88" s="30">
        <v>2.0299999999999999E-2</v>
      </c>
      <c r="FI88" s="34">
        <v>3.4799999999999998E-2</v>
      </c>
      <c r="FJ88" s="47">
        <v>2.1399999999999999E-2</v>
      </c>
      <c r="FK88" s="47">
        <v>6.08E-2</v>
      </c>
      <c r="FL88" s="47">
        <v>6.7199999999999996E-2</v>
      </c>
      <c r="FM88" s="6"/>
      <c r="FN88" s="6" t="s">
        <v>62</v>
      </c>
      <c r="FO88" s="7">
        <v>4.4499999999999998E-2</v>
      </c>
      <c r="FP88" s="7">
        <v>3.7499999999999999E-2</v>
      </c>
      <c r="FQ88" s="22">
        <v>6.3299999999999995E-2</v>
      </c>
      <c r="FR88" s="22">
        <v>2.8899999999999999E-2</v>
      </c>
      <c r="FS88" s="22">
        <v>4.3099999999999999E-2</v>
      </c>
      <c r="FT88" s="6"/>
      <c r="FU88" s="6" t="s">
        <v>62</v>
      </c>
      <c r="FV88" s="30">
        <v>2.7099999999999999E-2</v>
      </c>
      <c r="FW88" s="22">
        <v>2.23E-2</v>
      </c>
      <c r="FX88" s="16">
        <v>4.07E-2</v>
      </c>
      <c r="FY88" s="86">
        <v>4.6199999999999998E-2</v>
      </c>
      <c r="FZ88" s="47">
        <v>8.2799999999999999E-2</v>
      </c>
      <c r="GA88" s="6"/>
      <c r="GB88" s="6" t="s">
        <v>62</v>
      </c>
      <c r="GC88" s="47">
        <v>6.3899999999999998E-2</v>
      </c>
      <c r="GD88" s="30">
        <v>4.9299999999999997E-2</v>
      </c>
      <c r="GE88" s="86">
        <v>3.6400000000000002E-2</v>
      </c>
      <c r="GF88" s="86">
        <v>5.0099999999999999E-2</v>
      </c>
      <c r="GG88" s="34">
        <v>4.6300000000000001E-2</v>
      </c>
      <c r="GH88" s="6"/>
      <c r="GI88" s="6" t="s">
        <v>62</v>
      </c>
      <c r="GJ88" s="6" t="s">
        <v>62</v>
      </c>
      <c r="GK88" s="6"/>
      <c r="GL88" s="6" t="s">
        <v>62</v>
      </c>
      <c r="HZ88" s="702" t="s">
        <v>173</v>
      </c>
      <c r="IA88" s="133"/>
      <c r="IB88" s="22">
        <v>3.4099999999999998E-2</v>
      </c>
      <c r="IC88" s="133"/>
      <c r="ID88" s="16">
        <v>4.2599999999999999E-2</v>
      </c>
      <c r="IE88" s="133"/>
      <c r="IF88" s="732">
        <v>4.0800000000000003E-2</v>
      </c>
      <c r="IG88" s="133"/>
      <c r="IH88" s="618">
        <v>4.1200000000000001E-2</v>
      </c>
      <c r="IL88" s="40">
        <v>2.0400000000000001E-2</v>
      </c>
      <c r="IM88" s="40">
        <v>1.6199999999999999E-2</v>
      </c>
      <c r="IN88" s="30">
        <v>2.0799999999999999E-2</v>
      </c>
      <c r="IO88" s="30">
        <v>3.8199999999999998E-2</v>
      </c>
      <c r="IP88" s="22">
        <v>3.4099999999999998E-2</v>
      </c>
      <c r="IQ88" s="6" t="s">
        <v>62</v>
      </c>
      <c r="IR88" s="6"/>
      <c r="IS88" s="16">
        <v>3.9699999999999999E-2</v>
      </c>
      <c r="IT88" s="16">
        <v>4.1399999999999999E-2</v>
      </c>
      <c r="IU88" s="22">
        <v>4.0599999999999997E-2</v>
      </c>
      <c r="IV88" s="16">
        <v>5.3600000000000002E-2</v>
      </c>
      <c r="IW88" s="16">
        <v>6.8000000000000005E-2</v>
      </c>
      <c r="IX88" s="6" t="s">
        <v>62</v>
      </c>
      <c r="IY88" s="6"/>
      <c r="IZ88" s="16">
        <v>7.6300000000000007E-2</v>
      </c>
      <c r="JA88" s="16">
        <v>6.9599999999999995E-2</v>
      </c>
      <c r="JB88" s="16">
        <v>8.9899999999999994E-2</v>
      </c>
      <c r="JC88" s="16">
        <v>7.3999999999999996E-2</v>
      </c>
      <c r="JD88" s="16">
        <v>8.1299999999999997E-2</v>
      </c>
      <c r="JE88" s="6" t="s">
        <v>62</v>
      </c>
      <c r="JF88" s="6"/>
      <c r="JG88" s="30">
        <v>9.5100000000000004E-2</v>
      </c>
      <c r="JH88" s="30">
        <v>8.2299999999999998E-2</v>
      </c>
      <c r="JI88" s="16">
        <v>8.8700000000000001E-2</v>
      </c>
      <c r="JJ88" s="16">
        <v>6.7000000000000004E-2</v>
      </c>
      <c r="JK88" s="16">
        <v>6.4899999999999999E-2</v>
      </c>
      <c r="JL88" s="6" t="s">
        <v>62</v>
      </c>
      <c r="JM88" s="6"/>
      <c r="JN88" s="7">
        <v>7.6899999999999996E-2</v>
      </c>
      <c r="JO88" s="22">
        <v>8.7599999999999997E-2</v>
      </c>
      <c r="JP88" s="6" t="s">
        <v>62</v>
      </c>
      <c r="JQ88" s="51">
        <f>MIN(IJ113:IJ115,IJ113:IJ120,IJ121:IJ122,IJ128:IJ129,IJ133:IJ135,IJ139:IJ140,IJ138)</f>
        <v>0</v>
      </c>
      <c r="JR88" s="51" t="e">
        <f>AVERAGE(IK113:IK115,IK113:IK120,IK124:IK126,IK128:IK129,IK133:IK135,IK139:IK140,IK138)</f>
        <v>#DIV/0!</v>
      </c>
      <c r="JS88" s="51">
        <f>MAX(IL113:IL113,IL115:IL118,IL122:IL124,IL128:IL133,IL131:IL137,IL135:IL136,IL140)</f>
        <v>0</v>
      </c>
      <c r="JV88" t="s">
        <v>62</v>
      </c>
      <c r="KP88" s="702" t="s">
        <v>173</v>
      </c>
      <c r="KQ88" s="133"/>
      <c r="KR88" s="619">
        <v>1.4800000000000001E-2</v>
      </c>
      <c r="KS88" s="133"/>
      <c r="KT88" s="625">
        <v>4.53E-2</v>
      </c>
      <c r="KU88" s="133"/>
      <c r="KV88" s="625">
        <v>6.4199999999999993E-2</v>
      </c>
      <c r="KW88" s="133"/>
      <c r="KX88" s="625">
        <v>3.0300000000000001E-2</v>
      </c>
      <c r="KY88" s="133"/>
      <c r="KZ88" s="129">
        <v>1.4999999999999999E-2</v>
      </c>
      <c r="LD88" s="16">
        <v>9.2600000000000002E-2</v>
      </c>
      <c r="LE88" s="16">
        <v>8.7599999999999997E-2</v>
      </c>
      <c r="LF88" s="16">
        <v>7.9699999999999993E-2</v>
      </c>
      <c r="LG88" s="53"/>
      <c r="LH88" s="53"/>
      <c r="LI88" s="16">
        <v>9.7000000000000003E-2</v>
      </c>
      <c r="LJ88" s="16">
        <v>9.2799999999999994E-2</v>
      </c>
      <c r="LK88" s="22">
        <v>0.1033</v>
      </c>
      <c r="LL88" s="47">
        <v>0.1019</v>
      </c>
      <c r="LM88" s="22">
        <v>7.8600000000000003E-2</v>
      </c>
      <c r="LN88" s="53"/>
      <c r="LO88" s="53"/>
      <c r="LP88" s="16">
        <v>0.123</v>
      </c>
      <c r="LQ88" s="47">
        <v>0.1163</v>
      </c>
      <c r="LR88" s="16">
        <v>0.1227</v>
      </c>
      <c r="LS88" s="16">
        <v>0.1232</v>
      </c>
      <c r="LT88" s="16">
        <v>0.13020000000000001</v>
      </c>
      <c r="LU88" s="53"/>
      <c r="LV88" s="53"/>
      <c r="LW88" s="47">
        <v>0.1197</v>
      </c>
      <c r="LX88" s="7">
        <v>0.12180000000000001</v>
      </c>
      <c r="LY88" s="7">
        <v>0.12620000000000001</v>
      </c>
      <c r="LZ88" s="16">
        <v>0.1419</v>
      </c>
      <c r="MA88" s="16">
        <v>0.1376</v>
      </c>
      <c r="MB88" s="53"/>
      <c r="MC88" s="53"/>
      <c r="MD88" s="16">
        <v>0.1409</v>
      </c>
      <c r="ME88" s="16">
        <v>0.1321</v>
      </c>
      <c r="MF88" s="16">
        <v>0.12670000000000001</v>
      </c>
      <c r="MG88" s="16">
        <v>0.12770000000000001</v>
      </c>
      <c r="MH88" s="16">
        <v>0.12690000000000001</v>
      </c>
      <c r="MI88" s="53" t="e">
        <f>MIN(LX113:LX113,#REF!,#REF!,#REF!,#REF!,#REF!,#REF!)</f>
        <v>#REF!</v>
      </c>
      <c r="MJ88" s="51" t="e">
        <f>AVERAGE(LY113:LY113,#REF!,#REF!,#REF!,#REF!,#REF!,#REF!)</f>
        <v>#REF!</v>
      </c>
      <c r="MK88" s="53" t="e">
        <f>MAX(LZ113:LZ113,#REF!,#REF!,#REF!,#REF!,#REF!,#REF!)</f>
        <v>#REF!</v>
      </c>
      <c r="NA88" s="702" t="s">
        <v>173</v>
      </c>
      <c r="NB88" s="133"/>
      <c r="NC88" s="40">
        <v>4.6300000000000001E-2</v>
      </c>
      <c r="ND88" s="133"/>
      <c r="NE88" s="47">
        <v>5.9299999999999999E-2</v>
      </c>
      <c r="NF88" s="133"/>
      <c r="NG88" s="16">
        <v>2.24E-2</v>
      </c>
      <c r="NH88" s="133"/>
      <c r="NI88" s="30">
        <v>7.4300000000000005E-2</v>
      </c>
      <c r="NM88" s="53"/>
      <c r="NN88" s="53"/>
      <c r="NO88" s="16">
        <v>0.1384</v>
      </c>
      <c r="NP88" s="16">
        <v>0.1368</v>
      </c>
      <c r="NQ88" s="16">
        <v>0.12959999999999999</v>
      </c>
      <c r="NR88" s="16">
        <v>0.15479999999999999</v>
      </c>
      <c r="NS88" s="47">
        <v>0.14000000000000001</v>
      </c>
      <c r="NT88" s="53"/>
      <c r="NU88" s="53"/>
      <c r="NV88" s="47">
        <v>0.1411</v>
      </c>
      <c r="NW88" s="47">
        <v>0.1396</v>
      </c>
      <c r="NX88" s="47">
        <v>0.16039999999999999</v>
      </c>
      <c r="NY88" s="47">
        <v>0.16950000000000001</v>
      </c>
      <c r="NZ88" s="16">
        <v>0.1812</v>
      </c>
      <c r="OA88" s="53"/>
      <c r="OB88" s="53"/>
      <c r="OC88" s="16">
        <v>0.1961</v>
      </c>
      <c r="OD88" s="16">
        <v>0.17080000000000001</v>
      </c>
      <c r="OE88" s="16">
        <v>0.1666</v>
      </c>
      <c r="OF88" s="16">
        <v>0.16139999999999999</v>
      </c>
      <c r="OG88" s="47">
        <v>0.19089999999999999</v>
      </c>
      <c r="OH88" s="53"/>
      <c r="OI88" s="53"/>
      <c r="OJ88" s="47">
        <v>0.1714</v>
      </c>
      <c r="OK88" s="47">
        <v>0.185</v>
      </c>
      <c r="OL88" s="47">
        <v>0.1328</v>
      </c>
      <c r="OM88" s="79">
        <v>0.1245</v>
      </c>
      <c r="ON88" s="47">
        <v>0.1111</v>
      </c>
      <c r="OO88" s="53"/>
      <c r="OP88" s="53"/>
      <c r="OQ88" s="53"/>
      <c r="OR88" s="53" t="e">
        <f>MIN(OP113:OP113,#REF!,#REF!,#REF!,#REF!,#REF!,#REF!)</f>
        <v>#REF!</v>
      </c>
      <c r="OS88" s="51" t="e">
        <f>AVERAGE(OQ113:OQ113,#REF!,#REF!,#REF!,#REF!,#REF!,#REF!)</f>
        <v>#REF!</v>
      </c>
      <c r="OT88" s="53" t="e">
        <f>MAX(OR113:OR113,#REF!,#REF!,#REF!,#REF!,#REF!,#REF!)</f>
        <v>#REF!</v>
      </c>
      <c r="PO88" s="100">
        <v>2.1399999999999999E-2</v>
      </c>
      <c r="PP88" s="47">
        <v>3.3300000000000003E-2</v>
      </c>
      <c r="PQ88" s="30">
        <v>3.7600000000000001E-2</v>
      </c>
      <c r="PR88" s="30">
        <v>3.0700000000000002E-2</v>
      </c>
      <c r="PS88" s="7">
        <v>6.4699999999999994E-2</v>
      </c>
      <c r="PT88" s="6" t="s">
        <v>62</v>
      </c>
      <c r="PU88" s="6"/>
      <c r="PV88" s="53"/>
      <c r="PW88" s="53"/>
      <c r="PX88" s="53"/>
      <c r="PY88" s="53"/>
      <c r="PZ88" s="53"/>
      <c r="QA88" s="6" t="s">
        <v>62</v>
      </c>
      <c r="QB88" s="6"/>
      <c r="QC88" s="53"/>
      <c r="QD88" s="53"/>
      <c r="QE88" s="53"/>
      <c r="QF88" s="53"/>
      <c r="QG88" s="53"/>
      <c r="QH88" s="6" t="s">
        <v>62</v>
      </c>
      <c r="QI88" s="6"/>
      <c r="QJ88" s="53"/>
      <c r="QK88" s="53"/>
      <c r="QL88" s="53"/>
      <c r="QM88" s="53"/>
      <c r="QN88" s="53"/>
      <c r="QO88" s="53"/>
      <c r="QP88" s="53"/>
      <c r="QQ88" s="53"/>
      <c r="QR88" s="53"/>
      <c r="QS88" s="53"/>
      <c r="QT88" s="53">
        <f>MIN(RH113:RH113,RH115:RH120,RH122:RH126,RH128:RH131,RH133:RH135,RH137:RH138,RH140)</f>
        <v>0</v>
      </c>
      <c r="QU88" s="51" t="e">
        <f>AVERAGE(RI113:RI113,RI115:RI120,RI122:RI126,RI128:RI131,RI133:RI135,RI137:RI138,RI140)</f>
        <v>#DIV/0!</v>
      </c>
      <c r="QV88" s="53">
        <f>MAX(RJ113:RJ113,RJ115:RJ120,RJ122:RJ126,RJ128:RJ131,RJ133:RJ135,RJ137:RJ138,RJ140)</f>
        <v>0</v>
      </c>
    </row>
    <row r="89" spans="1:608" ht="15.75" thickBot="1" x14ac:dyDescent="0.3">
      <c r="CO89" t="s">
        <v>62</v>
      </c>
      <c r="CP89" t="s">
        <v>62</v>
      </c>
      <c r="CQ89" s="82">
        <v>1.2699999999999999E-2</v>
      </c>
      <c r="CS89" s="6"/>
      <c r="CT89" s="130">
        <v>2.3099999999999999E-2</v>
      </c>
      <c r="CU89" s="34">
        <v>1.49E-2</v>
      </c>
      <c r="CV89" s="40">
        <v>3.2399999999999998E-2</v>
      </c>
      <c r="CW89" s="16">
        <v>2.92E-2</v>
      </c>
      <c r="CX89" s="47">
        <v>2.1999999999999999E-2</v>
      </c>
      <c r="CY89" s="6"/>
      <c r="DA89" s="40">
        <v>1.9300000000000001E-2</v>
      </c>
      <c r="DB89" s="16">
        <v>3.8800000000000001E-2</v>
      </c>
      <c r="DC89" s="16">
        <v>5.5999999999999999E-3</v>
      </c>
      <c r="DD89" s="16">
        <v>1.7500000000000002E-2</v>
      </c>
      <c r="DE89" s="40">
        <v>1.26E-2</v>
      </c>
      <c r="DF89" s="6"/>
      <c r="DH89" s="40">
        <v>1.15E-2</v>
      </c>
      <c r="DI89" s="34">
        <v>2.1399999999999999E-2</v>
      </c>
      <c r="DJ89" s="40">
        <v>2.4899999999999999E-2</v>
      </c>
      <c r="DK89" s="16">
        <v>3.3000000000000002E-2</v>
      </c>
      <c r="DL89" s="40">
        <v>4.6699999999999998E-2</v>
      </c>
      <c r="DM89" s="6"/>
      <c r="DO89" s="34">
        <v>2.58E-2</v>
      </c>
      <c r="DP89" s="16">
        <v>2.1999999999999999E-2</v>
      </c>
      <c r="DQ89" s="16">
        <v>2.4899999999999999E-2</v>
      </c>
      <c r="DR89" s="16">
        <v>4.3799999999999999E-2</v>
      </c>
      <c r="DT89" s="6"/>
      <c r="DU89" s="52"/>
      <c r="DV89" s="52"/>
      <c r="DW89" s="52"/>
      <c r="DX89" s="52"/>
      <c r="FC89" t="s">
        <v>62</v>
      </c>
      <c r="FD89" t="s">
        <v>62</v>
      </c>
      <c r="FE89" s="86">
        <v>1.5299999999999999E-2</v>
      </c>
      <c r="FG89" s="6"/>
      <c r="FH89" s="7">
        <v>1.8700000000000001E-2</v>
      </c>
      <c r="FI89" s="30">
        <v>2.8799999999999999E-2</v>
      </c>
      <c r="FJ89" s="34">
        <v>0.02</v>
      </c>
      <c r="FK89" s="34">
        <v>3.0800000000000001E-2</v>
      </c>
      <c r="FL89" s="7">
        <v>6.2E-2</v>
      </c>
      <c r="FM89" s="6"/>
      <c r="FO89" s="47">
        <v>4.3900000000000002E-2</v>
      </c>
      <c r="FP89" s="47">
        <v>2.7199999999999998E-2</v>
      </c>
      <c r="FQ89" s="30">
        <v>5.0000000000000001E-3</v>
      </c>
      <c r="FR89" s="7">
        <v>2.7E-2</v>
      </c>
      <c r="FS89" s="7">
        <v>1.1599999999999999E-2</v>
      </c>
      <c r="FT89" s="6"/>
      <c r="FV89" s="22">
        <v>1.7299999999999999E-2</v>
      </c>
      <c r="FW89" s="16">
        <v>1.77E-2</v>
      </c>
      <c r="FX89" s="86">
        <v>2.7E-2</v>
      </c>
      <c r="FY89" s="16">
        <v>3.1E-2</v>
      </c>
      <c r="FZ89" s="86">
        <v>3.4599999999999999E-2</v>
      </c>
      <c r="GA89" s="6"/>
      <c r="GC89" s="86">
        <v>2.86E-2</v>
      </c>
      <c r="GD89" s="47">
        <v>2.2800000000000001E-2</v>
      </c>
      <c r="GE89" s="34">
        <v>2.6200000000000001E-2</v>
      </c>
      <c r="GF89" s="7">
        <v>4.19E-2</v>
      </c>
      <c r="GG89" s="47">
        <v>4.1300000000000003E-2</v>
      </c>
      <c r="GH89" s="6"/>
      <c r="GI89" s="52"/>
      <c r="GK89" s="6"/>
      <c r="GL89" s="52"/>
      <c r="HZ89" s="710" t="s">
        <v>174</v>
      </c>
      <c r="IA89" s="133"/>
      <c r="IB89" s="16">
        <v>2.5399999999999999E-2</v>
      </c>
      <c r="IC89" s="133"/>
      <c r="ID89" s="34">
        <v>9.7999999999999997E-3</v>
      </c>
      <c r="IE89" s="133"/>
      <c r="IF89" s="733">
        <v>1.66E-2</v>
      </c>
      <c r="IG89" s="133"/>
      <c r="IH89" s="34">
        <v>4.5999999999999999E-3</v>
      </c>
      <c r="IJ89" t="s">
        <v>62</v>
      </c>
      <c r="IK89" t="s">
        <v>62</v>
      </c>
      <c r="IL89" s="30">
        <v>1.8700000000000001E-2</v>
      </c>
      <c r="IM89" s="7">
        <v>1.0800000000000001E-2</v>
      </c>
      <c r="IN89" s="16">
        <v>0.01</v>
      </c>
      <c r="IO89" s="16">
        <v>1.83E-2</v>
      </c>
      <c r="IP89" s="16">
        <v>2.5399999999999999E-2</v>
      </c>
      <c r="IR89" s="6"/>
      <c r="IS89" s="22">
        <v>3.2899999999999999E-2</v>
      </c>
      <c r="IT89" s="22">
        <v>2.7099999999999999E-2</v>
      </c>
      <c r="IU89" s="16">
        <v>3.7400000000000003E-2</v>
      </c>
      <c r="IV89" s="22">
        <v>4.7300000000000002E-2</v>
      </c>
      <c r="IW89" s="22">
        <v>3.9899999999999998E-2</v>
      </c>
      <c r="IY89" s="6"/>
      <c r="IZ89" s="22">
        <v>6.1199999999999997E-2</v>
      </c>
      <c r="JA89" s="22">
        <v>4.0300000000000002E-2</v>
      </c>
      <c r="JB89" s="22">
        <v>4.2599999999999999E-2</v>
      </c>
      <c r="JC89" s="7">
        <v>4.8599999999999997E-2</v>
      </c>
      <c r="JD89" s="7">
        <v>4.4699999999999997E-2</v>
      </c>
      <c r="JF89" s="6"/>
      <c r="JG89" s="7">
        <v>4.5699999999999998E-2</v>
      </c>
      <c r="JH89" s="7">
        <v>6.9199999999999998E-2</v>
      </c>
      <c r="JI89" s="22">
        <v>5.2400000000000002E-2</v>
      </c>
      <c r="JJ89" s="22">
        <v>4.0300000000000002E-2</v>
      </c>
      <c r="JK89" s="22">
        <v>3.7699999999999997E-2</v>
      </c>
      <c r="JM89" s="6"/>
      <c r="JN89" s="30">
        <v>4.7500000000000001E-2</v>
      </c>
      <c r="JO89" s="7">
        <v>5.79E-2</v>
      </c>
      <c r="JP89" s="52"/>
      <c r="JQ89" s="53"/>
      <c r="JR89" s="54" t="s">
        <v>73</v>
      </c>
      <c r="JS89" s="53"/>
      <c r="KP89" s="590" t="s">
        <v>174</v>
      </c>
      <c r="KQ89" s="133"/>
      <c r="KR89" s="625">
        <v>-4.7000000000000002E-3</v>
      </c>
      <c r="KS89" s="133"/>
      <c r="KT89" s="619">
        <v>3.7699999999999997E-2</v>
      </c>
      <c r="KU89" s="133"/>
      <c r="KV89" s="633">
        <v>5.67E-2</v>
      </c>
      <c r="KW89" s="133"/>
      <c r="KX89" s="633">
        <v>1.84E-2</v>
      </c>
      <c r="KY89" s="133"/>
      <c r="KZ89" s="126">
        <v>9.7999999999999997E-3</v>
      </c>
      <c r="LC89" t="s">
        <v>62</v>
      </c>
      <c r="LD89" s="7">
        <v>7.1900000000000006E-2</v>
      </c>
      <c r="LE89" s="7">
        <v>8.2199999999999995E-2</v>
      </c>
      <c r="LF89" s="7">
        <v>5.0700000000000002E-2</v>
      </c>
      <c r="LG89" s="53"/>
      <c r="LH89" s="53"/>
      <c r="LI89" s="7">
        <v>6.6100000000000006E-2</v>
      </c>
      <c r="LJ89" s="47">
        <v>6.7699999999999996E-2</v>
      </c>
      <c r="LK89" s="47">
        <v>9.0300000000000005E-2</v>
      </c>
      <c r="LL89" s="22">
        <v>9.0800000000000006E-2</v>
      </c>
      <c r="LM89" s="47">
        <v>7.4999999999999997E-2</v>
      </c>
      <c r="LN89" s="53"/>
      <c r="LO89" s="53"/>
      <c r="LP89" s="7">
        <v>6.4299999999999996E-2</v>
      </c>
      <c r="LQ89" s="7">
        <v>7.4700000000000003E-2</v>
      </c>
      <c r="LR89" s="7">
        <v>8.3299999999999999E-2</v>
      </c>
      <c r="LS89" s="7">
        <v>0.1065</v>
      </c>
      <c r="LT89" s="7">
        <v>0.1231</v>
      </c>
      <c r="LU89" s="53"/>
      <c r="LV89" s="53"/>
      <c r="LW89" s="7">
        <v>0.1084</v>
      </c>
      <c r="LX89" s="47">
        <v>0.1011</v>
      </c>
      <c r="LY89" s="47">
        <v>0.1159</v>
      </c>
      <c r="LZ89" s="7">
        <v>0.10639999999999999</v>
      </c>
      <c r="MA89" s="7">
        <v>8.3500000000000005E-2</v>
      </c>
      <c r="MB89" s="53"/>
      <c r="MC89" s="53"/>
      <c r="MD89" s="7">
        <v>9.4399999999999998E-2</v>
      </c>
      <c r="ME89" s="7">
        <v>0.10489999999999999</v>
      </c>
      <c r="MF89" s="7">
        <v>0.1186</v>
      </c>
      <c r="MG89" s="7">
        <v>0.1195</v>
      </c>
      <c r="MH89" s="7">
        <v>9.0499999999999997E-2</v>
      </c>
      <c r="MI89" s="53"/>
      <c r="MJ89" s="54" t="s">
        <v>73</v>
      </c>
      <c r="MK89" s="53"/>
      <c r="NA89" s="590" t="s">
        <v>174</v>
      </c>
      <c r="NB89" s="133"/>
      <c r="NC89" s="16">
        <v>4.0500000000000001E-2</v>
      </c>
      <c r="ND89" s="133"/>
      <c r="NE89" s="16">
        <v>1.38E-2</v>
      </c>
      <c r="NF89" s="133"/>
      <c r="NG89" s="34">
        <v>1.29E-2</v>
      </c>
      <c r="NH89" s="133"/>
      <c r="NI89" s="40">
        <v>4.6899999999999997E-2</v>
      </c>
      <c r="NK89" t="s">
        <v>62</v>
      </c>
      <c r="NL89" t="s">
        <v>62</v>
      </c>
      <c r="NM89" s="53"/>
      <c r="NN89" s="53"/>
      <c r="NO89" s="7">
        <v>5.1299999999999998E-2</v>
      </c>
      <c r="NP89" s="7">
        <v>3.9600000000000003E-2</v>
      </c>
      <c r="NQ89" s="7">
        <v>5.2699999999999997E-2</v>
      </c>
      <c r="NR89" s="7">
        <v>3.73E-2</v>
      </c>
      <c r="NS89" s="86">
        <v>2.9899999999999999E-2</v>
      </c>
      <c r="NT89" s="53"/>
      <c r="NU89" s="53"/>
      <c r="NV89" s="86">
        <v>3.4700000000000002E-2</v>
      </c>
      <c r="NW89" s="7">
        <v>3.7199999999999997E-2</v>
      </c>
      <c r="NX89" s="7">
        <v>5.6899999999999999E-2</v>
      </c>
      <c r="NY89" s="7">
        <v>5.8999999999999997E-2</v>
      </c>
      <c r="NZ89" s="7">
        <v>0.10150000000000001</v>
      </c>
      <c r="OA89" s="53"/>
      <c r="OB89" s="53"/>
      <c r="OC89" s="7">
        <v>0.1081</v>
      </c>
      <c r="OD89" s="7">
        <v>9.7299999999999998E-2</v>
      </c>
      <c r="OE89" s="7">
        <v>6.9199999999999998E-2</v>
      </c>
      <c r="OF89" s="86">
        <v>8.3500000000000005E-2</v>
      </c>
      <c r="OG89" s="86">
        <v>0.11210000000000001</v>
      </c>
      <c r="OH89" s="53"/>
      <c r="OI89" s="53"/>
      <c r="OJ89" s="86">
        <v>0.127</v>
      </c>
      <c r="OK89" s="86">
        <v>9.9699999999999997E-2</v>
      </c>
      <c r="OL89" s="86">
        <v>7.2400000000000006E-2</v>
      </c>
      <c r="OM89" s="84">
        <v>6.3700000000000007E-2</v>
      </c>
      <c r="ON89" s="40">
        <v>5.9799999999999999E-2</v>
      </c>
      <c r="OO89" s="53"/>
      <c r="OP89" s="53"/>
      <c r="OQ89" s="53"/>
      <c r="OR89" s="53"/>
      <c r="OS89" s="54" t="s">
        <v>73</v>
      </c>
      <c r="OT89" s="53"/>
      <c r="PM89" t="s">
        <v>62</v>
      </c>
      <c r="PN89" t="s">
        <v>62</v>
      </c>
      <c r="PO89" s="106">
        <v>1.37E-2</v>
      </c>
      <c r="PP89" s="40">
        <v>2.86E-2</v>
      </c>
      <c r="PQ89" s="47">
        <v>2.58E-2</v>
      </c>
      <c r="PR89" s="47">
        <v>2.63E-2</v>
      </c>
      <c r="PS89" s="30">
        <v>2.23E-2</v>
      </c>
      <c r="PU89" s="6"/>
      <c r="PV89" s="53"/>
      <c r="PW89" s="53"/>
      <c r="PX89" s="53"/>
      <c r="PY89" s="53"/>
      <c r="PZ89" s="53"/>
      <c r="QB89" s="6"/>
      <c r="QC89" s="53"/>
      <c r="QD89" s="53"/>
      <c r="QE89" s="53"/>
      <c r="QF89" s="53"/>
      <c r="QG89" s="53"/>
      <c r="QI89" s="6"/>
      <c r="QJ89" s="53"/>
      <c r="QK89" s="53"/>
      <c r="QL89" s="53"/>
      <c r="QM89" s="53"/>
      <c r="QN89" s="53"/>
      <c r="QO89" s="53"/>
      <c r="QP89" s="53"/>
      <c r="QQ89" s="53"/>
      <c r="QR89" s="53"/>
      <c r="QS89" s="53"/>
      <c r="QT89" s="53"/>
      <c r="QU89" s="54" t="s">
        <v>73</v>
      </c>
      <c r="QV89" s="53"/>
    </row>
    <row r="90" spans="1:608" ht="15.75" thickBot="1" x14ac:dyDescent="0.3">
      <c r="CO90" t="s">
        <v>62</v>
      </c>
      <c r="CQ90" s="80">
        <v>4.7999999999999996E-3</v>
      </c>
      <c r="CR90" s="6" t="s">
        <v>62</v>
      </c>
      <c r="CS90" s="6"/>
      <c r="CT90" s="80">
        <v>6.9999999999999999E-4</v>
      </c>
      <c r="CU90" s="16">
        <v>1.32E-2</v>
      </c>
      <c r="CV90" s="86">
        <v>2.2200000000000001E-2</v>
      </c>
      <c r="CW90" s="47">
        <v>2.0199999999999999E-2</v>
      </c>
      <c r="CX90" s="16">
        <v>1.9900000000000001E-2</v>
      </c>
      <c r="CY90" s="6"/>
      <c r="CZ90" s="6" t="s">
        <v>62</v>
      </c>
      <c r="DA90" s="16">
        <v>1.5900000000000001E-2</v>
      </c>
      <c r="DB90" s="86">
        <v>6.1999999999999998E-3</v>
      </c>
      <c r="DC90" s="86">
        <v>-5.4000000000000003E-3</v>
      </c>
      <c r="DD90" s="86">
        <v>1.34E-2</v>
      </c>
      <c r="DE90" s="16">
        <v>-3.8999999999999998E-3</v>
      </c>
      <c r="DF90" s="6"/>
      <c r="DG90" s="6" t="s">
        <v>62</v>
      </c>
      <c r="DH90" s="34">
        <v>1.01E-2</v>
      </c>
      <c r="DI90" s="16">
        <v>8.6999999999999994E-3</v>
      </c>
      <c r="DJ90" s="16">
        <v>1.29E-2</v>
      </c>
      <c r="DK90" s="86">
        <v>1.7999999999999999E-2</v>
      </c>
      <c r="DL90" s="16">
        <v>1.24E-2</v>
      </c>
      <c r="DM90" s="6"/>
      <c r="DN90" s="6" t="s">
        <v>62</v>
      </c>
      <c r="DO90" s="16">
        <v>2.2499999999999999E-2</v>
      </c>
      <c r="DP90" s="34">
        <v>1.01E-2</v>
      </c>
      <c r="DQ90" s="40">
        <v>1.3100000000000001E-2</v>
      </c>
      <c r="DR90" s="40">
        <v>2.18E-2</v>
      </c>
      <c r="DS90" s="6" t="s">
        <v>62</v>
      </c>
      <c r="DT90" s="6"/>
      <c r="DU90" s="6" t="s">
        <v>62</v>
      </c>
      <c r="DV90" s="6" t="s">
        <v>62</v>
      </c>
      <c r="DW90" s="6" t="s">
        <v>62</v>
      </c>
      <c r="DX90" s="6" t="s">
        <v>62</v>
      </c>
      <c r="FC90" t="s">
        <v>62</v>
      </c>
      <c r="FE90" s="34">
        <v>1.2699999999999999E-2</v>
      </c>
      <c r="FF90" s="6" t="s">
        <v>62</v>
      </c>
      <c r="FG90" s="6"/>
      <c r="FH90" s="86">
        <v>1.32E-2</v>
      </c>
      <c r="FI90" s="22">
        <v>-1.1000000000000001E-3</v>
      </c>
      <c r="FJ90" s="16">
        <v>1.6E-2</v>
      </c>
      <c r="FK90" s="30">
        <v>-4.7000000000000002E-3</v>
      </c>
      <c r="FL90" s="30">
        <v>1.04E-2</v>
      </c>
      <c r="FM90" s="6"/>
      <c r="FN90" s="6" t="s">
        <v>62</v>
      </c>
      <c r="FO90" s="30">
        <v>2.0799999999999999E-2</v>
      </c>
      <c r="FP90" s="30">
        <v>2.3900000000000001E-2</v>
      </c>
      <c r="FQ90" s="7">
        <v>2.2000000000000001E-3</v>
      </c>
      <c r="FR90" s="16">
        <v>-8.0000000000000004E-4</v>
      </c>
      <c r="FS90" s="30">
        <v>9.2999999999999992E-3</v>
      </c>
      <c r="FT90" s="6"/>
      <c r="FU90" s="6" t="s">
        <v>62</v>
      </c>
      <c r="FV90" s="16">
        <v>9.1999999999999998E-3</v>
      </c>
      <c r="FW90" s="30">
        <v>5.7999999999999996E-3</v>
      </c>
      <c r="FX90" s="30">
        <v>1.4500000000000001E-2</v>
      </c>
      <c r="FY90" s="30">
        <v>2.69E-2</v>
      </c>
      <c r="FZ90" s="7">
        <v>2.9999999999999997E-4</v>
      </c>
      <c r="GA90" s="6"/>
      <c r="GB90" s="6" t="s">
        <v>62</v>
      </c>
      <c r="GC90" s="30">
        <v>1.6299999999999999E-2</v>
      </c>
      <c r="GD90" s="86">
        <v>1.6500000000000001E-2</v>
      </c>
      <c r="GE90" s="7">
        <v>2.12E-2</v>
      </c>
      <c r="GF90" s="30">
        <v>3.2399999999999998E-2</v>
      </c>
      <c r="GG90" s="86">
        <v>4.0800000000000003E-2</v>
      </c>
      <c r="GH90" s="6"/>
      <c r="GI90" s="6" t="s">
        <v>62</v>
      </c>
      <c r="GJ90" s="6" t="s">
        <v>62</v>
      </c>
      <c r="GK90" s="6"/>
      <c r="GL90" s="6" t="s">
        <v>62</v>
      </c>
      <c r="HZ90" s="706"/>
      <c r="IA90" s="133"/>
      <c r="IB90" s="618">
        <v>2.5000000000000001E-2</v>
      </c>
      <c r="IC90" s="133"/>
      <c r="ID90" s="698">
        <v>7.1999999999999998E-3</v>
      </c>
      <c r="IE90" s="133"/>
      <c r="IF90" s="16">
        <v>1.3299999999999999E-2</v>
      </c>
      <c r="IG90" s="133"/>
      <c r="IH90" s="86">
        <v>-1.8E-3</v>
      </c>
      <c r="IJ90" t="s">
        <v>62</v>
      </c>
      <c r="IL90" s="34">
        <v>-1.6000000000000001E-3</v>
      </c>
      <c r="IM90" s="16">
        <v>-1E-4</v>
      </c>
      <c r="IN90" s="7">
        <v>2.0000000000000001E-4</v>
      </c>
      <c r="IO90" s="7">
        <v>1.49E-2</v>
      </c>
      <c r="IP90" s="7">
        <v>2.5000000000000001E-2</v>
      </c>
      <c r="IQ90" s="6" t="s">
        <v>62</v>
      </c>
      <c r="IR90" s="6"/>
      <c r="IS90" s="40">
        <v>2.4400000000000002E-2</v>
      </c>
      <c r="IT90" s="40">
        <v>1.5800000000000002E-2</v>
      </c>
      <c r="IU90" s="40">
        <v>5.3E-3</v>
      </c>
      <c r="IV90" s="7">
        <v>2.0799999999999999E-2</v>
      </c>
      <c r="IW90" s="40">
        <v>9.1999999999999998E-3</v>
      </c>
      <c r="IX90" s="6" t="s">
        <v>62</v>
      </c>
      <c r="IY90" s="6"/>
      <c r="IZ90" s="7">
        <v>5.4999999999999997E-3</v>
      </c>
      <c r="JA90" s="7">
        <v>1.2699999999999999E-2</v>
      </c>
      <c r="JB90" s="7">
        <v>1.9699999999999999E-2</v>
      </c>
      <c r="JC90" s="22">
        <v>3.9600000000000003E-2</v>
      </c>
      <c r="JD90" s="22">
        <v>0.04</v>
      </c>
      <c r="JE90" s="6" t="s">
        <v>62</v>
      </c>
      <c r="JF90" s="6"/>
      <c r="JG90" s="22">
        <v>3.7100000000000001E-2</v>
      </c>
      <c r="JH90" s="22">
        <v>3.3399999999999999E-2</v>
      </c>
      <c r="JI90" s="30">
        <v>2.0899999999999998E-2</v>
      </c>
      <c r="JJ90" s="47">
        <v>2.2499999999999999E-2</v>
      </c>
      <c r="JK90" s="30">
        <v>3.56E-2</v>
      </c>
      <c r="JL90" s="6" t="s">
        <v>62</v>
      </c>
      <c r="JM90" s="6"/>
      <c r="JN90" s="22">
        <v>4.2000000000000003E-2</v>
      </c>
      <c r="JO90" s="30">
        <v>2.3199999999999998E-2</v>
      </c>
      <c r="JP90" s="6" t="s">
        <v>62</v>
      </c>
      <c r="JQ90" s="54"/>
      <c r="JR90" s="54" t="s">
        <v>74</v>
      </c>
      <c r="JS90" s="54"/>
      <c r="KP90" s="706"/>
      <c r="KQ90" s="133"/>
      <c r="KR90" s="633">
        <v>-6.4999999999999997E-3</v>
      </c>
      <c r="KS90" s="133"/>
      <c r="KT90" s="634">
        <v>5.3E-3</v>
      </c>
      <c r="KU90" s="133"/>
      <c r="KV90" s="634">
        <v>2.52E-2</v>
      </c>
      <c r="KW90" s="133"/>
      <c r="KX90" s="619">
        <v>7.4000000000000003E-3</v>
      </c>
      <c r="KY90" s="133"/>
      <c r="KZ90" s="127">
        <v>7.0000000000000001E-3</v>
      </c>
      <c r="LD90" s="30">
        <v>1.1000000000000001E-3</v>
      </c>
      <c r="LE90" s="47">
        <v>2.2000000000000001E-3</v>
      </c>
      <c r="LF90" s="47">
        <v>0</v>
      </c>
      <c r="LG90" s="53"/>
      <c r="LH90" s="53"/>
      <c r="LI90" s="47">
        <v>0.03</v>
      </c>
      <c r="LJ90" s="7">
        <v>6.5299999999999997E-2</v>
      </c>
      <c r="LK90" s="7">
        <v>7.7899999999999997E-2</v>
      </c>
      <c r="LL90" s="7">
        <v>6.6699999999999995E-2</v>
      </c>
      <c r="LM90" s="7">
        <v>5.45E-2</v>
      </c>
      <c r="LN90" s="53"/>
      <c r="LO90" s="53"/>
      <c r="LP90" s="22">
        <v>6.2300000000000001E-2</v>
      </c>
      <c r="LQ90" s="22">
        <v>4.1200000000000001E-2</v>
      </c>
      <c r="LR90" s="22">
        <v>1.09E-2</v>
      </c>
      <c r="LS90" s="40">
        <v>6.1999999999999998E-3</v>
      </c>
      <c r="LT90" s="40">
        <v>1.72E-2</v>
      </c>
      <c r="LU90" s="53"/>
      <c r="LV90" s="53"/>
      <c r="LW90" s="40">
        <v>2.2800000000000001E-2</v>
      </c>
      <c r="LX90" s="40">
        <v>5.0900000000000001E-2</v>
      </c>
      <c r="LY90" s="40">
        <v>4.07E-2</v>
      </c>
      <c r="LZ90" s="86">
        <v>1.6199999999999999E-2</v>
      </c>
      <c r="MA90" s="86">
        <v>5.8999999999999999E-3</v>
      </c>
      <c r="MB90" s="53"/>
      <c r="MC90" s="53"/>
      <c r="MD90" s="40">
        <v>5.1999999999999998E-3</v>
      </c>
      <c r="ME90" s="40">
        <v>-1.4999999999999999E-2</v>
      </c>
      <c r="MF90" s="86">
        <v>-9.1000000000000004E-3</v>
      </c>
      <c r="MG90" s="40">
        <v>-3.8E-3</v>
      </c>
      <c r="MH90" s="86">
        <v>1.5699999999999999E-2</v>
      </c>
      <c r="MI90" s="53"/>
      <c r="MJ90" s="54" t="s">
        <v>74</v>
      </c>
      <c r="MK90" s="53"/>
      <c r="NA90" s="706"/>
      <c r="NB90" s="133"/>
      <c r="NC90" s="86">
        <v>1.4200000000000001E-2</v>
      </c>
      <c r="ND90" s="133"/>
      <c r="NE90" s="22">
        <v>5.1999999999999998E-3</v>
      </c>
      <c r="NF90" s="133"/>
      <c r="NG90" s="40">
        <v>1.0999999999999999E-2</v>
      </c>
      <c r="NH90" s="133"/>
      <c r="NI90" s="16">
        <v>-2.9600000000000001E-2</v>
      </c>
      <c r="NK90" t="s">
        <v>62</v>
      </c>
      <c r="NM90" s="53"/>
      <c r="NN90" s="53"/>
      <c r="NO90" s="86">
        <v>3.9600000000000003E-2</v>
      </c>
      <c r="NP90" s="86">
        <v>3.0200000000000001E-2</v>
      </c>
      <c r="NQ90" s="86">
        <v>2.2599999999999999E-2</v>
      </c>
      <c r="NR90" s="86">
        <v>3.2800000000000003E-2</v>
      </c>
      <c r="NS90" s="7">
        <v>8.2000000000000007E-3</v>
      </c>
      <c r="NT90" s="53"/>
      <c r="NU90" s="53"/>
      <c r="NV90" s="7">
        <v>3.3700000000000001E-2</v>
      </c>
      <c r="NW90" s="40">
        <v>1.89E-2</v>
      </c>
      <c r="NX90" s="86">
        <v>1.2E-2</v>
      </c>
      <c r="NY90" s="86">
        <v>2.4199999999999999E-2</v>
      </c>
      <c r="NZ90" s="86">
        <v>2.75E-2</v>
      </c>
      <c r="OA90" s="53"/>
      <c r="OB90" s="53"/>
      <c r="OC90" s="86">
        <v>3.0700000000000002E-2</v>
      </c>
      <c r="OD90" s="40">
        <v>1.47E-2</v>
      </c>
      <c r="OE90" s="40">
        <v>4.0500000000000001E-2</v>
      </c>
      <c r="OF90" s="40">
        <v>4.3099999999999999E-2</v>
      </c>
      <c r="OG90" s="40">
        <v>1.29E-2</v>
      </c>
      <c r="OH90" s="53"/>
      <c r="OI90" s="53"/>
      <c r="OJ90" s="40">
        <v>1.8499999999999999E-2</v>
      </c>
      <c r="OK90" s="40">
        <v>3.3099999999999997E-2</v>
      </c>
      <c r="OL90" s="40">
        <v>5.4600000000000003E-2</v>
      </c>
      <c r="OM90" s="80">
        <v>5.4300000000000001E-2</v>
      </c>
      <c r="ON90" s="86">
        <v>5.1999999999999998E-2</v>
      </c>
      <c r="OO90" s="53"/>
      <c r="OP90" s="53"/>
      <c r="OQ90" s="53"/>
      <c r="OR90" s="53"/>
      <c r="OS90" s="54" t="s">
        <v>74</v>
      </c>
      <c r="OT90" s="53"/>
      <c r="PM90" t="s">
        <v>62</v>
      </c>
      <c r="PO90" s="711">
        <v>3.0999999999999999E-3</v>
      </c>
      <c r="PP90" s="30">
        <v>6.7999999999999996E-3</v>
      </c>
      <c r="PQ90" s="7">
        <v>2.5700000000000001E-2</v>
      </c>
      <c r="PR90" s="7">
        <v>2.5100000000000001E-2</v>
      </c>
      <c r="PS90" s="47">
        <v>1.54E-2</v>
      </c>
      <c r="PT90" s="6" t="s">
        <v>62</v>
      </c>
      <c r="PU90" s="6"/>
      <c r="PV90" s="53"/>
      <c r="PW90" s="53"/>
      <c r="PX90" s="53"/>
      <c r="PY90" s="53"/>
      <c r="PZ90" s="53"/>
      <c r="QA90" s="6" t="s">
        <v>62</v>
      </c>
      <c r="QB90" s="6"/>
      <c r="QC90" s="53"/>
      <c r="QD90" s="53"/>
      <c r="QE90" s="53"/>
      <c r="QF90" s="53"/>
      <c r="QG90" s="53"/>
      <c r="QH90" s="6" t="s">
        <v>62</v>
      </c>
      <c r="QI90" s="6"/>
      <c r="QJ90" s="53"/>
      <c r="QK90" s="53"/>
      <c r="QL90" s="53"/>
      <c r="QM90" s="53"/>
      <c r="QN90" s="53"/>
      <c r="QO90" s="53"/>
      <c r="QP90" s="53"/>
      <c r="QQ90" s="53"/>
      <c r="QR90" s="53"/>
      <c r="QS90" s="53"/>
      <c r="QT90" s="53"/>
      <c r="QU90" s="54" t="s">
        <v>74</v>
      </c>
      <c r="QV90" s="53"/>
    </row>
    <row r="91" spans="1:608" ht="15.75" thickBot="1" x14ac:dyDescent="0.3">
      <c r="CO91" t="s">
        <v>62</v>
      </c>
      <c r="CQ91" s="81">
        <v>-2.3999999999999998E-3</v>
      </c>
      <c r="CR91" t="s">
        <v>62</v>
      </c>
      <c r="CS91" s="6"/>
      <c r="CT91" s="83">
        <v>-6.4999999999999997E-3</v>
      </c>
      <c r="CU91" s="30">
        <v>-4.4999999999999997E-3</v>
      </c>
      <c r="CV91" s="47">
        <v>-1.8E-3</v>
      </c>
      <c r="CW91" s="22">
        <v>1.9300000000000001E-2</v>
      </c>
      <c r="CX91" s="22">
        <v>1.04E-2</v>
      </c>
      <c r="CY91" s="6"/>
      <c r="CZ91" t="s">
        <v>62</v>
      </c>
      <c r="DA91" s="47">
        <v>5.9999999999999995E-4</v>
      </c>
      <c r="DB91" s="22">
        <v>-1.4E-3</v>
      </c>
      <c r="DC91" s="34">
        <v>-1.66E-2</v>
      </c>
      <c r="DD91" s="40">
        <v>3.7000000000000002E-3</v>
      </c>
      <c r="DE91" s="86">
        <v>-5.7999999999999996E-3</v>
      </c>
      <c r="DF91" s="6"/>
      <c r="DG91" t="s">
        <v>62</v>
      </c>
      <c r="DH91" s="86">
        <v>-8.0000000000000004E-4</v>
      </c>
      <c r="DI91" s="40">
        <v>-8.9999999999999998E-4</v>
      </c>
      <c r="DJ91" s="86">
        <v>5.0000000000000001E-4</v>
      </c>
      <c r="DK91" s="40">
        <v>1.72E-2</v>
      </c>
      <c r="DL91" s="86">
        <v>1.6000000000000001E-3</v>
      </c>
      <c r="DM91" s="6"/>
      <c r="DN91" t="s">
        <v>62</v>
      </c>
      <c r="DO91" s="40">
        <v>3.7000000000000002E-3</v>
      </c>
      <c r="DP91" s="40">
        <v>-1.01E-2</v>
      </c>
      <c r="DQ91" s="34">
        <v>-2.6499999999999999E-2</v>
      </c>
      <c r="DR91" s="86">
        <v>1.4E-2</v>
      </c>
      <c r="DS91" t="s">
        <v>62</v>
      </c>
      <c r="DT91" s="6"/>
      <c r="DU91" s="52" t="s">
        <v>62</v>
      </c>
      <c r="DV91" s="52" t="s">
        <v>62</v>
      </c>
      <c r="DW91" s="52" t="s">
        <v>62</v>
      </c>
      <c r="DX91" s="52" t="s">
        <v>62</v>
      </c>
      <c r="FC91" t="s">
        <v>62</v>
      </c>
      <c r="FE91" s="30">
        <v>7.0000000000000001E-3</v>
      </c>
      <c r="FF91" t="s">
        <v>62</v>
      </c>
      <c r="FG91" s="6"/>
      <c r="FH91" s="16">
        <v>1.4E-3</v>
      </c>
      <c r="FI91" s="16">
        <v>-3.3E-3</v>
      </c>
      <c r="FJ91" s="22">
        <v>1.2800000000000001E-2</v>
      </c>
      <c r="FK91" s="22">
        <v>-1.35E-2</v>
      </c>
      <c r="FL91" s="86">
        <v>-1.9E-2</v>
      </c>
      <c r="FM91" s="6"/>
      <c r="FN91" t="s">
        <v>62</v>
      </c>
      <c r="FO91" s="22">
        <v>-8.3000000000000001E-3</v>
      </c>
      <c r="FP91" s="16">
        <v>-7.6E-3</v>
      </c>
      <c r="FQ91" s="47">
        <v>1.8E-3</v>
      </c>
      <c r="FR91" s="30">
        <v>-1.6000000000000001E-3</v>
      </c>
      <c r="FS91" s="16">
        <v>1.4E-3</v>
      </c>
      <c r="FT91" s="6"/>
      <c r="FU91" t="s">
        <v>62</v>
      </c>
      <c r="FV91" s="7">
        <v>6.4000000000000003E-3</v>
      </c>
      <c r="FW91" s="7">
        <v>3.3E-3</v>
      </c>
      <c r="FX91" s="47">
        <v>8.8000000000000005E-3</v>
      </c>
      <c r="FY91" s="47">
        <v>1.8200000000000001E-2</v>
      </c>
      <c r="FZ91" s="30">
        <v>-7.3000000000000001E-3</v>
      </c>
      <c r="GA91" s="6"/>
      <c r="GB91" t="s">
        <v>62</v>
      </c>
      <c r="GC91" s="7">
        <v>-1.2500000000000001E-2</v>
      </c>
      <c r="GD91" s="7">
        <v>-5.3E-3</v>
      </c>
      <c r="GE91" s="30">
        <v>2.0199999999999999E-2</v>
      </c>
      <c r="GF91" s="34">
        <v>2.2700000000000001E-2</v>
      </c>
      <c r="GG91" s="7">
        <v>3.1399999999999997E-2</v>
      </c>
      <c r="GH91" s="6"/>
      <c r="GI91" s="52" t="s">
        <v>62</v>
      </c>
      <c r="GJ91" t="s">
        <v>62</v>
      </c>
      <c r="GK91" s="6"/>
      <c r="GL91" s="52" t="s">
        <v>62</v>
      </c>
      <c r="HZ91" s="706"/>
      <c r="IA91" s="133"/>
      <c r="IB91" s="698">
        <v>2E-3</v>
      </c>
      <c r="IC91" s="133"/>
      <c r="ID91" s="22">
        <v>5.7999999999999996E-3</v>
      </c>
      <c r="IE91" s="133"/>
      <c r="IF91" s="22">
        <v>1E-4</v>
      </c>
      <c r="IG91" s="133"/>
      <c r="IH91" s="698">
        <v>-4.7999999999999996E-3</v>
      </c>
      <c r="IJ91" t="s">
        <v>62</v>
      </c>
      <c r="IL91" s="7">
        <v>-2.7000000000000001E-3</v>
      </c>
      <c r="IM91" s="30">
        <v>-1.4800000000000001E-2</v>
      </c>
      <c r="IN91" s="40">
        <v>-1.5E-3</v>
      </c>
      <c r="IO91" s="40">
        <v>5.4999999999999997E-3</v>
      </c>
      <c r="IP91" s="40">
        <v>2E-3</v>
      </c>
      <c r="IQ91" t="s">
        <v>62</v>
      </c>
      <c r="IR91" s="6"/>
      <c r="IS91" s="7">
        <v>6.3E-3</v>
      </c>
      <c r="IT91" s="7">
        <v>5.1999999999999998E-3</v>
      </c>
      <c r="IU91" s="7">
        <v>-6.1000000000000004E-3</v>
      </c>
      <c r="IV91" s="40">
        <v>-3.5000000000000001E-3</v>
      </c>
      <c r="IW91" s="7">
        <v>2.3999999999999998E-3</v>
      </c>
      <c r="IX91" t="s">
        <v>62</v>
      </c>
      <c r="IY91" s="6"/>
      <c r="IZ91" s="40">
        <v>-1.61E-2</v>
      </c>
      <c r="JA91" s="40">
        <v>5.0000000000000001E-4</v>
      </c>
      <c r="JB91" s="40">
        <v>1.3100000000000001E-2</v>
      </c>
      <c r="JC91" s="40">
        <v>1.3100000000000001E-2</v>
      </c>
      <c r="JD91" s="40">
        <v>3.0999999999999999E-3</v>
      </c>
      <c r="JE91" t="s">
        <v>62</v>
      </c>
      <c r="JF91" s="6"/>
      <c r="JG91" s="40">
        <v>3.0599999999999999E-2</v>
      </c>
      <c r="JH91" s="40">
        <v>5.7999999999999996E-3</v>
      </c>
      <c r="JI91" s="40">
        <v>5.0000000000000001E-3</v>
      </c>
      <c r="JJ91" s="30">
        <v>1.72E-2</v>
      </c>
      <c r="JK91" s="47">
        <v>6.4999999999999997E-3</v>
      </c>
      <c r="JL91" t="s">
        <v>62</v>
      </c>
      <c r="JM91" s="6"/>
      <c r="JN91" s="40">
        <v>-1.0800000000000001E-2</v>
      </c>
      <c r="JO91" s="40">
        <v>8.6999999999999994E-3</v>
      </c>
      <c r="JP91" s="52" t="s">
        <v>62</v>
      </c>
      <c r="JQ91" s="3" t="s">
        <v>32</v>
      </c>
      <c r="JR91" s="3" t="s">
        <v>33</v>
      </c>
      <c r="JS91" s="3" t="s">
        <v>34</v>
      </c>
      <c r="KN91" t="s">
        <v>62</v>
      </c>
      <c r="KP91" s="706"/>
      <c r="KQ91" s="133"/>
      <c r="KR91" s="634">
        <v>-1.1599999999999999E-2</v>
      </c>
      <c r="KS91" s="133"/>
      <c r="KT91" s="632">
        <v>3.8E-3</v>
      </c>
      <c r="KU91" s="133"/>
      <c r="KV91" s="619">
        <v>1.2800000000000001E-2</v>
      </c>
      <c r="KW91" s="133"/>
      <c r="KX91" s="620">
        <v>4.1999999999999997E-3</v>
      </c>
      <c r="KY91" s="133"/>
      <c r="KZ91" s="125">
        <v>-1.0699999999999999E-2</v>
      </c>
      <c r="LB91" t="s">
        <v>62</v>
      </c>
      <c r="LD91" s="47">
        <v>6.9999999999999999E-4</v>
      </c>
      <c r="LE91" s="30">
        <v>-4.4999999999999997E-3</v>
      </c>
      <c r="LF91" s="30">
        <v>-8.2000000000000007E-3</v>
      </c>
      <c r="LG91" s="53"/>
      <c r="LH91" s="53"/>
      <c r="LI91" s="40">
        <v>-1.2500000000000001E-2</v>
      </c>
      <c r="LJ91" s="30">
        <v>-5.9999999999999995E-4</v>
      </c>
      <c r="LK91" s="30">
        <v>-1.4500000000000001E-2</v>
      </c>
      <c r="LL91" s="40">
        <v>-2.7300000000000001E-2</v>
      </c>
      <c r="LM91" s="40">
        <v>-8.0000000000000002E-3</v>
      </c>
      <c r="LN91" s="53"/>
      <c r="LO91" s="53"/>
      <c r="LP91" s="40">
        <v>-3.5299999999999998E-2</v>
      </c>
      <c r="LQ91" s="40">
        <v>-1.9699999999999999E-2</v>
      </c>
      <c r="LR91" s="40">
        <v>4.0000000000000002E-4</v>
      </c>
      <c r="LS91" s="22">
        <v>-1E-4</v>
      </c>
      <c r="LT91" s="86">
        <v>-2.4400000000000002E-2</v>
      </c>
      <c r="LU91" s="53"/>
      <c r="LV91" s="53"/>
      <c r="LW91" s="86">
        <v>-2.1899999999999999E-2</v>
      </c>
      <c r="LX91" s="86">
        <v>-2.8199999999999999E-2</v>
      </c>
      <c r="LY91" s="86">
        <v>-1.3100000000000001E-2</v>
      </c>
      <c r="LZ91" s="40">
        <v>-1.8E-3</v>
      </c>
      <c r="MA91" s="40">
        <v>-4.1999999999999997E-3</v>
      </c>
      <c r="MB91" s="53"/>
      <c r="MC91" s="53"/>
      <c r="MD91" s="86">
        <v>5.9999999999999995E-4</v>
      </c>
      <c r="ME91" s="86">
        <v>-1.9099999999999999E-2</v>
      </c>
      <c r="MF91" s="40">
        <v>-1.4500000000000001E-2</v>
      </c>
      <c r="MG91" s="86">
        <v>-7.1000000000000004E-3</v>
      </c>
      <c r="MH91" s="40">
        <v>-4.5499999999999999E-2</v>
      </c>
      <c r="MI91" s="3" t="s">
        <v>32</v>
      </c>
      <c r="MJ91" s="3" t="s">
        <v>33</v>
      </c>
      <c r="MK91" s="3" t="s">
        <v>34</v>
      </c>
      <c r="NA91" s="706"/>
      <c r="NB91" s="133"/>
      <c r="NC91" s="30">
        <v>-5.8999999999999999E-3</v>
      </c>
      <c r="ND91" s="133"/>
      <c r="NE91" s="40">
        <v>1.1000000000000001E-3</v>
      </c>
      <c r="NF91" s="133"/>
      <c r="NG91" s="22">
        <v>2.7000000000000001E-3</v>
      </c>
      <c r="NH91" s="133"/>
      <c r="NI91" s="7">
        <v>-3.4200000000000001E-2</v>
      </c>
      <c r="NK91" t="s">
        <v>62</v>
      </c>
      <c r="NM91" s="53"/>
      <c r="NN91" s="53"/>
      <c r="NO91" s="40">
        <v>-4.4900000000000002E-2</v>
      </c>
      <c r="NP91" s="40">
        <v>-2.9399999999999999E-2</v>
      </c>
      <c r="NQ91" s="40">
        <v>-3.2599999999999997E-2</v>
      </c>
      <c r="NR91" s="40">
        <v>-1.8700000000000001E-2</v>
      </c>
      <c r="NS91" s="40">
        <v>8.0000000000000004E-4</v>
      </c>
      <c r="NT91" s="53"/>
      <c r="NU91" s="53"/>
      <c r="NV91" s="40">
        <v>2.4899999999999999E-2</v>
      </c>
      <c r="NW91" s="86">
        <v>1.83E-2</v>
      </c>
      <c r="NX91" s="40">
        <v>1.2999999999999999E-3</v>
      </c>
      <c r="NY91" s="40">
        <v>1.0800000000000001E-2</v>
      </c>
      <c r="NZ91" s="40">
        <v>1.9E-3</v>
      </c>
      <c r="OA91" s="53"/>
      <c r="OB91" s="53"/>
      <c r="OC91" s="40">
        <v>4.8999999999999998E-3</v>
      </c>
      <c r="OD91" s="86">
        <v>1.29E-2</v>
      </c>
      <c r="OE91" s="86">
        <v>3.3599999999999998E-2</v>
      </c>
      <c r="OF91" s="7">
        <v>1.8800000000000001E-2</v>
      </c>
      <c r="OG91" s="7">
        <v>3.3E-3</v>
      </c>
      <c r="OH91" s="53"/>
      <c r="OI91" s="53"/>
      <c r="OJ91" s="7">
        <v>-1.6400000000000001E-2</v>
      </c>
      <c r="OK91" s="7">
        <v>-1.23E-2</v>
      </c>
      <c r="OL91" s="7">
        <v>-1.7600000000000001E-2</v>
      </c>
      <c r="OM91" s="82">
        <v>-2.6100000000000002E-2</v>
      </c>
      <c r="ON91" s="7">
        <v>-3.09E-2</v>
      </c>
      <c r="OO91" s="53"/>
      <c r="OP91" s="53"/>
      <c r="OQ91" s="53"/>
      <c r="OR91" s="3" t="s">
        <v>32</v>
      </c>
      <c r="OS91" s="3" t="s">
        <v>33</v>
      </c>
      <c r="OT91" s="3" t="s">
        <v>34</v>
      </c>
      <c r="PM91" t="s">
        <v>62</v>
      </c>
      <c r="PO91" s="105">
        <v>-5.7000000000000002E-3</v>
      </c>
      <c r="PP91" s="34">
        <v>-1.8700000000000001E-2</v>
      </c>
      <c r="PQ91" s="34">
        <v>8.2000000000000007E-3</v>
      </c>
      <c r="PR91" s="34">
        <v>-1.21E-2</v>
      </c>
      <c r="PS91" s="16">
        <v>-2.9899999999999999E-2</v>
      </c>
      <c r="PT91" t="s">
        <v>62</v>
      </c>
      <c r="PU91" s="6"/>
      <c r="PV91" s="53"/>
      <c r="PW91" s="53"/>
      <c r="PX91" s="53"/>
      <c r="PY91" s="53"/>
      <c r="PZ91" s="53"/>
      <c r="QA91" t="s">
        <v>62</v>
      </c>
      <c r="QB91" s="6"/>
      <c r="QC91" s="53"/>
      <c r="QD91" s="53"/>
      <c r="QE91" s="53"/>
      <c r="QF91" s="53"/>
      <c r="QG91" s="53"/>
      <c r="QH91" t="s">
        <v>62</v>
      </c>
      <c r="QI91" s="6"/>
      <c r="QJ91" s="53"/>
      <c r="QK91" s="53"/>
      <c r="QL91" s="53"/>
      <c r="QM91" s="53"/>
      <c r="QN91" s="53"/>
      <c r="QO91" s="53"/>
      <c r="QP91" s="53"/>
      <c r="QQ91" s="53"/>
      <c r="QR91" s="53"/>
      <c r="QS91" s="53"/>
      <c r="QT91" s="3" t="s">
        <v>32</v>
      </c>
      <c r="QU91" s="3" t="s">
        <v>33</v>
      </c>
      <c r="QV91" s="3" t="s">
        <v>34</v>
      </c>
    </row>
    <row r="92" spans="1:608" ht="15.75" thickBot="1" x14ac:dyDescent="0.3">
      <c r="CO92" t="s">
        <v>62</v>
      </c>
      <c r="CQ92" s="83">
        <v>-1.23E-2</v>
      </c>
      <c r="CR92" s="6"/>
      <c r="CS92" s="6"/>
      <c r="CT92" s="81">
        <v>-9.7999999999999997E-3</v>
      </c>
      <c r="CU92" s="86">
        <v>-5.7999999999999996E-3</v>
      </c>
      <c r="CV92" s="22">
        <v>-4.1000000000000003E-3</v>
      </c>
      <c r="CW92" s="40">
        <v>-1.34E-2</v>
      </c>
      <c r="CX92" s="40">
        <v>8.5000000000000006E-3</v>
      </c>
      <c r="CY92" s="6"/>
      <c r="CZ92" s="6"/>
      <c r="DA92" s="22">
        <v>-1.1599999999999999E-2</v>
      </c>
      <c r="DB92" s="47">
        <v>-2.1499999999999998E-2</v>
      </c>
      <c r="DC92" s="22">
        <v>-1.84E-2</v>
      </c>
      <c r="DD92" s="47">
        <v>-2.9899999999999999E-2</v>
      </c>
      <c r="DE92" s="22">
        <v>-2.35E-2</v>
      </c>
      <c r="DF92" s="6"/>
      <c r="DG92" s="6"/>
      <c r="DH92" s="22">
        <v>-1.9E-3</v>
      </c>
      <c r="DI92" s="86">
        <v>-5.1000000000000004E-3</v>
      </c>
      <c r="DJ92" s="34">
        <v>-5.4000000000000003E-3</v>
      </c>
      <c r="DK92" s="34">
        <v>-4.36E-2</v>
      </c>
      <c r="DL92" s="34">
        <v>-1.11E-2</v>
      </c>
      <c r="DM92" s="6"/>
      <c r="DN92" s="6"/>
      <c r="DO92" s="86">
        <v>-1.0500000000000001E-2</v>
      </c>
      <c r="DP92" s="86">
        <v>-3.0700000000000002E-2</v>
      </c>
      <c r="DQ92" s="86">
        <v>-2.86E-2</v>
      </c>
      <c r="DR92" s="34">
        <v>-5.33E-2</v>
      </c>
      <c r="DS92" s="6"/>
      <c r="DT92" s="6"/>
      <c r="DU92" s="6"/>
      <c r="DV92" s="6"/>
      <c r="DW92" s="6"/>
      <c r="DX92" s="6"/>
      <c r="FC92" t="s">
        <v>62</v>
      </c>
      <c r="FE92" s="22">
        <v>-4.7999999999999996E-3</v>
      </c>
      <c r="FF92" s="6"/>
      <c r="FG92" s="6"/>
      <c r="FH92" s="47">
        <v>-1.32E-2</v>
      </c>
      <c r="FI92" s="47">
        <v>-5.5999999999999999E-3</v>
      </c>
      <c r="FJ92" s="86">
        <v>-6.9999999999999999E-4</v>
      </c>
      <c r="FK92" s="86">
        <v>-2.5600000000000001E-2</v>
      </c>
      <c r="FL92" s="16">
        <v>-2.5899999999999999E-2</v>
      </c>
      <c r="FM92" s="6"/>
      <c r="FN92" s="6"/>
      <c r="FO92" s="16">
        <v>-3.1199999999999999E-2</v>
      </c>
      <c r="FP92" s="86">
        <v>-4.36E-2</v>
      </c>
      <c r="FQ92" s="16">
        <v>-0.01</v>
      </c>
      <c r="FR92" s="47">
        <v>-1.2699999999999999E-2</v>
      </c>
      <c r="FS92" s="47">
        <v>-1.35E-2</v>
      </c>
      <c r="FT92" s="6"/>
      <c r="FU92" s="6"/>
      <c r="FV92" s="47">
        <v>-1.67E-2</v>
      </c>
      <c r="FW92" s="86">
        <v>-5.4999999999999997E-3</v>
      </c>
      <c r="FX92" s="7">
        <v>-1.8100000000000002E-2</v>
      </c>
      <c r="FY92" s="7">
        <v>-1.1000000000000001E-3</v>
      </c>
      <c r="FZ92" s="22">
        <v>-1.11E-2</v>
      </c>
      <c r="GA92" s="6"/>
      <c r="GB92" s="6"/>
      <c r="GC92" s="16">
        <v>-2.1000000000000001E-2</v>
      </c>
      <c r="GD92" s="22">
        <v>-1.4E-2</v>
      </c>
      <c r="GE92" s="22">
        <v>1.4800000000000001E-2</v>
      </c>
      <c r="GF92" s="16">
        <v>-2.3099999999999999E-2</v>
      </c>
      <c r="GG92" s="16">
        <v>-3.6600000000000001E-2</v>
      </c>
      <c r="GH92" s="6"/>
      <c r="GI92" s="6"/>
      <c r="GJ92" s="6"/>
      <c r="GK92" s="6"/>
      <c r="GL92" s="6"/>
      <c r="HZ92" s="706"/>
      <c r="IA92" s="133"/>
      <c r="IB92" s="86">
        <v>-2.2700000000000001E-2</v>
      </c>
      <c r="IC92" s="133"/>
      <c r="ID92" s="618">
        <v>-2.2599999999999999E-2</v>
      </c>
      <c r="IE92" s="133"/>
      <c r="IF92" s="698">
        <v>-6.1000000000000004E-3</v>
      </c>
      <c r="IG92" s="133"/>
      <c r="IH92" s="16">
        <v>-1.6400000000000001E-2</v>
      </c>
      <c r="IJ92" t="s">
        <v>62</v>
      </c>
      <c r="IL92" s="16">
        <v>-6.1999999999999998E-3</v>
      </c>
      <c r="IM92" s="86">
        <v>-1.9400000000000001E-2</v>
      </c>
      <c r="IN92" s="86">
        <v>-3.1199999999999999E-2</v>
      </c>
      <c r="IO92" s="86">
        <v>-3.1E-2</v>
      </c>
      <c r="IP92" s="86">
        <v>-2.2700000000000001E-2</v>
      </c>
      <c r="IQ92" s="6"/>
      <c r="IR92" s="6"/>
      <c r="IS92" s="86">
        <v>-3.1600000000000003E-2</v>
      </c>
      <c r="IT92" s="47">
        <v>-2.2700000000000001E-2</v>
      </c>
      <c r="IU92" s="47">
        <v>-2.3400000000000001E-2</v>
      </c>
      <c r="IV92" s="47">
        <v>-4.4200000000000003E-2</v>
      </c>
      <c r="IW92" s="34">
        <v>-5.4699999999999999E-2</v>
      </c>
      <c r="IX92" s="6"/>
      <c r="IY92" s="6"/>
      <c r="IZ92" s="34">
        <v>-5.1999999999999998E-2</v>
      </c>
      <c r="JA92" s="34">
        <v>-4.5699999999999998E-2</v>
      </c>
      <c r="JB92" s="47">
        <v>-7.9600000000000004E-2</v>
      </c>
      <c r="JC92" s="47">
        <v>-4.6699999999999998E-2</v>
      </c>
      <c r="JD92" s="47">
        <v>-4.8800000000000003E-2</v>
      </c>
      <c r="JE92" s="6"/>
      <c r="JF92" s="6"/>
      <c r="JG92" s="47">
        <v>-5.1400000000000001E-2</v>
      </c>
      <c r="JH92" s="47">
        <v>-2.2800000000000001E-2</v>
      </c>
      <c r="JI92" s="47">
        <v>-3.8E-3</v>
      </c>
      <c r="JJ92" s="40">
        <v>2.0000000000000001E-4</v>
      </c>
      <c r="JK92" s="40">
        <v>-1.6999999999999999E-3</v>
      </c>
      <c r="JL92" s="6"/>
      <c r="JM92" s="6"/>
      <c r="JN92" s="47">
        <v>-1.0500000000000001E-2</v>
      </c>
      <c r="JO92" s="47">
        <v>-1.47E-2</v>
      </c>
      <c r="JP92" s="6"/>
      <c r="JQ92" s="51" t="e">
        <f>MIN(IJ116,IJ123,IJ127,IJ130,IJ136,IJ137,IJ269,#REF!)</f>
        <v>#REF!</v>
      </c>
      <c r="JR92" s="51" t="e">
        <f>AVERAGE(IK116,IK123,IK127,IK130,IK136,IK137,IK269,#REF!)</f>
        <v>#REF!</v>
      </c>
      <c r="JS92" s="51" t="e">
        <f>MAX(IL114,IL121,IL127,IL134,IL138,IL139,IL269,#REF!)</f>
        <v>#REF!</v>
      </c>
      <c r="KA92" t="s">
        <v>62</v>
      </c>
      <c r="KP92" s="706"/>
      <c r="KQ92" s="133"/>
      <c r="KR92" s="632">
        <v>-2.6200000000000001E-2</v>
      </c>
      <c r="KS92" s="133"/>
      <c r="KT92" s="638">
        <v>-1.5900000000000001E-2</v>
      </c>
      <c r="KU92" s="133"/>
      <c r="KV92" s="620">
        <v>-3.44E-2</v>
      </c>
      <c r="KW92" s="133"/>
      <c r="KX92" s="634">
        <v>-2.1399999999999999E-2</v>
      </c>
      <c r="KY92" s="133"/>
      <c r="KZ92" s="131">
        <v>-1.14E-2</v>
      </c>
      <c r="LD92" s="40">
        <v>-3.5999999999999999E-3</v>
      </c>
      <c r="LE92" s="40">
        <v>-0.01</v>
      </c>
      <c r="LF92" s="40">
        <v>-1.3299999999999999E-2</v>
      </c>
      <c r="LG92" s="53"/>
      <c r="LH92" s="53"/>
      <c r="LI92" s="30">
        <v>-2.12E-2</v>
      </c>
      <c r="LJ92" s="40">
        <v>-2.7799999999999998E-2</v>
      </c>
      <c r="LK92" s="40">
        <v>-1.9E-2</v>
      </c>
      <c r="LL92" s="30">
        <v>-2.76E-2</v>
      </c>
      <c r="LM92" s="30">
        <v>-2.41E-2</v>
      </c>
      <c r="LN92" s="53"/>
      <c r="LO92" s="53"/>
      <c r="LP92" s="86">
        <v>-3.8399999999999997E-2</v>
      </c>
      <c r="LQ92" s="86">
        <v>-4.9500000000000002E-2</v>
      </c>
      <c r="LR92" s="86">
        <v>-4.2500000000000003E-2</v>
      </c>
      <c r="LS92" s="86">
        <v>-3.1099999999999999E-2</v>
      </c>
      <c r="LT92" s="22">
        <v>-2.9499999999999998E-2</v>
      </c>
      <c r="LU92" s="53"/>
      <c r="LV92" s="53"/>
      <c r="LW92" s="22">
        <v>-4.02E-2</v>
      </c>
      <c r="LX92" s="22">
        <v>-3.9800000000000002E-2</v>
      </c>
      <c r="LY92" s="22">
        <v>-6.1199999999999997E-2</v>
      </c>
      <c r="LZ92" s="22">
        <v>-7.7700000000000005E-2</v>
      </c>
      <c r="MA92" s="22">
        <v>-6.4199999999999993E-2</v>
      </c>
      <c r="MB92" s="53"/>
      <c r="MC92" s="53"/>
      <c r="MD92" s="30">
        <v>-7.3899999999999993E-2</v>
      </c>
      <c r="ME92" s="30">
        <v>-5.8400000000000001E-2</v>
      </c>
      <c r="MF92" s="30">
        <v>-5.0299999999999997E-2</v>
      </c>
      <c r="MG92" s="30">
        <v>-5.5199999999999999E-2</v>
      </c>
      <c r="MH92" s="30">
        <v>-5.8700000000000002E-2</v>
      </c>
      <c r="MI92" s="51" t="e">
        <f>MIN(#REF!,#REF!,#REF!,#REF!,#REF!,#REF!,#REF!,#REF!)</f>
        <v>#REF!</v>
      </c>
      <c r="MJ92" s="51" t="e">
        <f>AVERAGE(#REF!,#REF!,#REF!,#REF!,#REF!,#REF!,#REF!,#REF!)</f>
        <v>#REF!</v>
      </c>
      <c r="MK92" s="51" t="e">
        <f>MAX(#REF!,#REF!,#REF!,#REF!,#REF!,#REF!,#REF!,#REF!)</f>
        <v>#REF!</v>
      </c>
      <c r="NA92" s="706"/>
      <c r="NB92" s="133"/>
      <c r="NC92" s="22">
        <v>-8.0000000000000002E-3</v>
      </c>
      <c r="ND92" s="133"/>
      <c r="NE92" s="86">
        <v>-2.3999999999999998E-3</v>
      </c>
      <c r="NF92" s="133"/>
      <c r="NG92" s="47">
        <v>-8.3999999999999995E-3</v>
      </c>
      <c r="NH92" s="133"/>
      <c r="NI92" s="22">
        <v>-5.6899999999999999E-2</v>
      </c>
      <c r="NM92" s="53"/>
      <c r="NN92" s="53"/>
      <c r="NO92" s="30">
        <v>-5.0599999999999999E-2</v>
      </c>
      <c r="NP92" s="30">
        <v>-4.3400000000000001E-2</v>
      </c>
      <c r="NQ92" s="30">
        <v>-5.62E-2</v>
      </c>
      <c r="NR92" s="30">
        <v>-6.0699999999999997E-2</v>
      </c>
      <c r="NS92" s="30">
        <v>-6.4600000000000005E-2</v>
      </c>
      <c r="NT92" s="53"/>
      <c r="NU92" s="53"/>
      <c r="NV92" s="30">
        <v>-8.5000000000000006E-2</v>
      </c>
      <c r="NW92" s="30">
        <v>-8.0699999999999994E-2</v>
      </c>
      <c r="NX92" s="22">
        <v>-8.6900000000000005E-2</v>
      </c>
      <c r="NY92" s="22">
        <v>-9.2799999999999994E-2</v>
      </c>
      <c r="NZ92" s="22">
        <v>-0.1028</v>
      </c>
      <c r="OA92" s="53"/>
      <c r="OB92" s="53"/>
      <c r="OC92" s="22">
        <v>-0.13150000000000001</v>
      </c>
      <c r="OD92" s="30">
        <v>-0.1168</v>
      </c>
      <c r="OE92" s="22">
        <v>-0.1012</v>
      </c>
      <c r="OF92" s="22">
        <v>-0.11260000000000001</v>
      </c>
      <c r="OG92" s="22">
        <v>-0.10009999999999999</v>
      </c>
      <c r="OH92" s="53"/>
      <c r="OI92" s="53"/>
      <c r="OJ92" s="22">
        <v>-0.1208</v>
      </c>
      <c r="OK92" s="30">
        <v>-0.11899999999999999</v>
      </c>
      <c r="OL92" s="30">
        <v>-9.5100000000000004E-2</v>
      </c>
      <c r="OM92" s="85">
        <v>-7.7600000000000002E-2</v>
      </c>
      <c r="ON92" s="30">
        <v>-7.1099999999999997E-2</v>
      </c>
      <c r="OO92" s="53"/>
      <c r="OP92" s="53"/>
      <c r="OQ92" s="53"/>
      <c r="OR92" s="51" t="e">
        <f>MIN(#REF!,#REF!,#REF!,#REF!,#REF!,#REF!,#REF!,#REF!)</f>
        <v>#REF!</v>
      </c>
      <c r="OS92" s="51" t="e">
        <f>AVERAGE(#REF!,#REF!,#REF!,#REF!,#REF!,#REF!,#REF!,#REF!)</f>
        <v>#REF!</v>
      </c>
      <c r="OT92" s="51" t="e">
        <f>MAX(#REF!,#REF!,#REF!,#REF!,#REF!,#REF!,#REF!,#REF!)</f>
        <v>#REF!</v>
      </c>
      <c r="PM92" t="s">
        <v>62</v>
      </c>
      <c r="PO92" s="103">
        <v>-1.17E-2</v>
      </c>
      <c r="PP92" s="16">
        <v>-1.9199999999999998E-2</v>
      </c>
      <c r="PQ92" s="16">
        <v>-3.5299999999999998E-2</v>
      </c>
      <c r="PR92" s="16">
        <v>-0.03</v>
      </c>
      <c r="PS92" s="22">
        <v>-3.5200000000000002E-2</v>
      </c>
      <c r="PT92" s="6"/>
      <c r="PU92" s="6"/>
      <c r="PV92" s="53"/>
      <c r="PW92" s="53"/>
      <c r="PX92" s="53"/>
      <c r="PY92" s="53"/>
      <c r="PZ92" s="53"/>
      <c r="QA92" s="6"/>
      <c r="QB92" s="6"/>
      <c r="QC92" s="53"/>
      <c r="QD92" s="53"/>
      <c r="QE92" s="53"/>
      <c r="QF92" s="53"/>
      <c r="QG92" s="53"/>
      <c r="QH92" s="6"/>
      <c r="QI92" s="6"/>
      <c r="QJ92" s="53"/>
      <c r="QK92" s="53"/>
      <c r="QL92" s="53"/>
      <c r="QM92" s="53"/>
      <c r="QN92" s="53"/>
      <c r="QO92" s="53"/>
      <c r="QP92" s="53"/>
      <c r="QQ92" s="53"/>
      <c r="QR92" s="53"/>
      <c r="QS92" s="53"/>
      <c r="QT92" s="51" t="e">
        <f>MIN(RH114,RH121,RH127,RH132,RH136,RH139,#REF!,#REF!)</f>
        <v>#REF!</v>
      </c>
      <c r="QU92" s="51" t="e">
        <f>AVERAGE(RI114,RI121,RI127,RI132,RI136,RI139,#REF!,#REF!)</f>
        <v>#REF!</v>
      </c>
      <c r="QV92" s="51" t="e">
        <f>MAX(RJ114,RJ121,RJ127,RJ132,RJ136,RJ139,#REF!,#REF!)</f>
        <v>#REF!</v>
      </c>
    </row>
    <row r="93" spans="1:608" ht="15.75" thickBot="1" x14ac:dyDescent="0.3">
      <c r="CO93" t="s">
        <v>62</v>
      </c>
      <c r="CQ93" s="85">
        <v>-1.78E-2</v>
      </c>
      <c r="CR93" s="6"/>
      <c r="CS93" s="6" t="s">
        <v>62</v>
      </c>
      <c r="CT93" s="85">
        <v>-2.47E-2</v>
      </c>
      <c r="CU93" s="47">
        <v>-4.6199999999999998E-2</v>
      </c>
      <c r="CV93" s="34">
        <v>-7.9299999999999995E-2</v>
      </c>
      <c r="CW93" s="30">
        <v>-8.5999999999999993E-2</v>
      </c>
      <c r="CX93" s="34">
        <v>-0.1022</v>
      </c>
      <c r="CY93" s="6"/>
      <c r="CZ93" s="6"/>
      <c r="DA93" s="34">
        <v>-8.8300000000000003E-2</v>
      </c>
      <c r="DB93" s="30">
        <v>-7.8899999999999998E-2</v>
      </c>
      <c r="DC93" s="47">
        <v>-5.11E-2</v>
      </c>
      <c r="DD93" s="22">
        <v>-5.9299999999999999E-2</v>
      </c>
      <c r="DE93" s="47">
        <v>-4.6800000000000001E-2</v>
      </c>
      <c r="DF93" s="6"/>
      <c r="DG93" s="6"/>
      <c r="DH93" s="47">
        <v>-5.9700000000000003E-2</v>
      </c>
      <c r="DI93" s="30">
        <v>-5.0599999999999999E-2</v>
      </c>
      <c r="DJ93" s="30">
        <v>-4.6300000000000001E-2</v>
      </c>
      <c r="DK93" s="47">
        <v>-6.88E-2</v>
      </c>
      <c r="DL93" s="30">
        <v>-8.3900000000000002E-2</v>
      </c>
      <c r="DM93" s="6"/>
      <c r="DN93" s="6"/>
      <c r="DO93" s="30">
        <v>-4.53E-2</v>
      </c>
      <c r="DP93" s="30">
        <v>-4.9099999999999998E-2</v>
      </c>
      <c r="DQ93" s="30">
        <v>-8.5199999999999998E-2</v>
      </c>
      <c r="DR93" s="30">
        <v>-0.1152</v>
      </c>
      <c r="DS93" s="6"/>
      <c r="DT93" s="6"/>
      <c r="DU93" s="6"/>
      <c r="DV93" s="6"/>
      <c r="DW93" s="6"/>
      <c r="DX93" s="6"/>
      <c r="FC93" t="s">
        <v>62</v>
      </c>
      <c r="FE93" s="47">
        <v>-1.7600000000000001E-2</v>
      </c>
      <c r="FF93" s="6"/>
      <c r="FG93" s="6"/>
      <c r="FH93" s="22">
        <v>-1.9800000000000002E-2</v>
      </c>
      <c r="FI93" s="86">
        <v>-1.32E-2</v>
      </c>
      <c r="FJ93" s="30">
        <v>-1.32E-2</v>
      </c>
      <c r="FK93" s="16">
        <v>-3.6600000000000001E-2</v>
      </c>
      <c r="FL93" s="22">
        <v>-7.3999999999999996E-2</v>
      </c>
      <c r="FM93" s="6"/>
      <c r="FN93" s="6"/>
      <c r="FO93" s="86">
        <v>-5.8900000000000001E-2</v>
      </c>
      <c r="FP93" s="22">
        <v>-6.5199999999999994E-2</v>
      </c>
      <c r="FQ93" s="86">
        <v>-4.5499999999999999E-2</v>
      </c>
      <c r="FR93" s="86">
        <v>-2.1499999999999998E-2</v>
      </c>
      <c r="FS93" s="86">
        <v>-2.3400000000000001E-2</v>
      </c>
      <c r="FT93" s="6"/>
      <c r="FU93" s="6"/>
      <c r="FV93" s="86">
        <v>-1.83E-2</v>
      </c>
      <c r="FW93" s="47">
        <v>-1.7899999999999999E-2</v>
      </c>
      <c r="FX93" s="22">
        <v>-4.2999999999999997E-2</v>
      </c>
      <c r="FY93" s="22">
        <v>-7.6200000000000004E-2</v>
      </c>
      <c r="FZ93" s="16">
        <v>-1.9400000000000001E-2</v>
      </c>
      <c r="GA93" s="6"/>
      <c r="GB93" s="6"/>
      <c r="GC93" s="22">
        <v>-2.7900000000000001E-2</v>
      </c>
      <c r="GD93" s="16">
        <v>-4.48E-2</v>
      </c>
      <c r="GE93" s="16">
        <v>-3.1600000000000003E-2</v>
      </c>
      <c r="GF93" s="22">
        <v>-4.8599999999999997E-2</v>
      </c>
      <c r="GG93" s="22">
        <v>-7.17E-2</v>
      </c>
      <c r="GH93" s="6"/>
      <c r="GI93" s="6"/>
      <c r="GJ93" s="6"/>
      <c r="GK93" s="6"/>
      <c r="GL93" s="6"/>
      <c r="HZ93" s="706"/>
      <c r="IA93" s="133"/>
      <c r="IB93" s="732">
        <v>-3.95E-2</v>
      </c>
      <c r="IC93" s="133"/>
      <c r="ID93" s="86">
        <v>-4.7300000000000002E-2</v>
      </c>
      <c r="IE93" s="133"/>
      <c r="IF93" s="34">
        <v>-4.9599999999999998E-2</v>
      </c>
      <c r="IG93" s="133"/>
      <c r="IH93" s="22">
        <v>-4.0300000000000002E-2</v>
      </c>
      <c r="IJ93" t="s">
        <v>62</v>
      </c>
      <c r="IL93" s="86">
        <v>-3.5499999999999997E-2</v>
      </c>
      <c r="IM93" s="47">
        <v>-2.7E-2</v>
      </c>
      <c r="IN93" s="34">
        <v>-3.2500000000000001E-2</v>
      </c>
      <c r="IO93" s="47">
        <v>-4.6600000000000003E-2</v>
      </c>
      <c r="IP93" s="47">
        <v>-3.95E-2</v>
      </c>
      <c r="IQ93" s="6"/>
      <c r="IR93" s="6"/>
      <c r="IS93" s="47">
        <v>-4.4900000000000002E-2</v>
      </c>
      <c r="IT93" s="86">
        <v>-4.0599999999999997E-2</v>
      </c>
      <c r="IU93" s="34">
        <v>-6.0400000000000002E-2</v>
      </c>
      <c r="IV93" s="86">
        <v>-5.6000000000000001E-2</v>
      </c>
      <c r="IW93" s="86">
        <v>-7.0000000000000007E-2</v>
      </c>
      <c r="IX93" s="6"/>
      <c r="IY93" s="6"/>
      <c r="IZ93" s="86">
        <v>-8.1500000000000003E-2</v>
      </c>
      <c r="JA93" s="47">
        <v>-8.2199999999999995E-2</v>
      </c>
      <c r="JB93" s="34">
        <v>-8.3500000000000005E-2</v>
      </c>
      <c r="JC93" s="34">
        <v>-0.10929999999999999</v>
      </c>
      <c r="JD93" s="34">
        <v>-0.1043</v>
      </c>
      <c r="JE93" s="6"/>
      <c r="JF93" s="6"/>
      <c r="JG93" s="34">
        <v>-0.1153</v>
      </c>
      <c r="JH93" s="34">
        <v>-0.1183</v>
      </c>
      <c r="JI93" s="86">
        <v>-0.11210000000000001</v>
      </c>
      <c r="JJ93" s="86">
        <v>-0.12039999999999999</v>
      </c>
      <c r="JK93" s="34">
        <v>-9.9699999999999997E-2</v>
      </c>
      <c r="JL93" s="6"/>
      <c r="JM93" s="6"/>
      <c r="JN93" s="34">
        <v>-9.5100000000000004E-2</v>
      </c>
      <c r="JO93" s="34">
        <v>-0.10249999999999999</v>
      </c>
      <c r="JP93" s="6"/>
      <c r="JQ93" s="53"/>
      <c r="JR93" s="54" t="s">
        <v>75</v>
      </c>
      <c r="JS93" s="53"/>
      <c r="KP93" s="706"/>
      <c r="KQ93" s="133"/>
      <c r="KR93" s="638">
        <v>-4.3799999999999999E-2</v>
      </c>
      <c r="KS93" s="133"/>
      <c r="KT93" s="620">
        <v>-5.8200000000000002E-2</v>
      </c>
      <c r="KU93" s="133"/>
      <c r="KV93" s="638">
        <v>-8.5000000000000006E-2</v>
      </c>
      <c r="KW93" s="133"/>
      <c r="KX93" s="623">
        <v>-3.4700000000000002E-2</v>
      </c>
      <c r="KY93" s="133"/>
      <c r="KZ93" s="128">
        <v>-3.5799999999999998E-2</v>
      </c>
      <c r="LD93" s="86">
        <v>-0.12529999999999999</v>
      </c>
      <c r="LE93" s="86">
        <v>-0.1258</v>
      </c>
      <c r="LF93" s="86">
        <v>-0.13389999999999999</v>
      </c>
      <c r="LG93" s="53"/>
      <c r="LH93" s="53"/>
      <c r="LI93" s="86">
        <v>-0.12870000000000001</v>
      </c>
      <c r="LJ93" s="86">
        <v>-0.14130000000000001</v>
      </c>
      <c r="LK93" s="86">
        <v>-0.1389</v>
      </c>
      <c r="LL93" s="86">
        <v>-0.1101</v>
      </c>
      <c r="LM93" s="86">
        <v>-8.8599999999999998E-2</v>
      </c>
      <c r="LN93" s="53"/>
      <c r="LO93" s="53"/>
      <c r="LP93" s="30">
        <v>-7.5600000000000001E-2</v>
      </c>
      <c r="LQ93" s="30">
        <v>-6.6900000000000001E-2</v>
      </c>
      <c r="LR93" s="30">
        <v>-7.8799999999999995E-2</v>
      </c>
      <c r="LS93" s="30">
        <v>-9.8799999999999999E-2</v>
      </c>
      <c r="LT93" s="30">
        <v>-0.1091</v>
      </c>
      <c r="LU93" s="53"/>
      <c r="LV93" s="53"/>
      <c r="LW93" s="30">
        <v>-7.5300000000000006E-2</v>
      </c>
      <c r="LX93" s="30">
        <v>-8.7400000000000005E-2</v>
      </c>
      <c r="LY93" s="30">
        <v>-8.3599999999999994E-2</v>
      </c>
      <c r="LZ93" s="30">
        <v>-8.43E-2</v>
      </c>
      <c r="MA93" s="30">
        <v>-7.3700000000000002E-2</v>
      </c>
      <c r="MB93" s="53"/>
      <c r="MC93" s="53"/>
      <c r="MD93" s="22">
        <v>-7.4700000000000003E-2</v>
      </c>
      <c r="ME93" s="22">
        <v>-7.9799999999999996E-2</v>
      </c>
      <c r="MF93" s="22">
        <v>-8.0799999999999997E-2</v>
      </c>
      <c r="MG93" s="22">
        <v>-8.6800000000000002E-2</v>
      </c>
      <c r="MH93" s="22">
        <v>-0.1</v>
      </c>
      <c r="MI93" s="53" t="s">
        <v>62</v>
      </c>
      <c r="MJ93" s="54" t="s">
        <v>75</v>
      </c>
      <c r="MK93" s="53" t="s">
        <v>62</v>
      </c>
      <c r="NA93" s="706"/>
      <c r="NB93" s="133"/>
      <c r="NC93" s="47">
        <v>-7.7499999999999999E-2</v>
      </c>
      <c r="ND93" s="133"/>
      <c r="NE93" s="30">
        <v>-5.3800000000000001E-2</v>
      </c>
      <c r="NF93" s="133"/>
      <c r="NG93" s="30">
        <v>-2.7E-2</v>
      </c>
      <c r="NH93" s="133"/>
      <c r="NI93" s="545">
        <v>-6.0100000000000001E-2</v>
      </c>
      <c r="NK93" t="s">
        <v>62</v>
      </c>
      <c r="NM93" s="53"/>
      <c r="NN93" s="53"/>
      <c r="NO93" s="22">
        <v>-0.11700000000000001</v>
      </c>
      <c r="NP93" s="22">
        <v>-0.1051</v>
      </c>
      <c r="NQ93" s="22">
        <v>-0.1003</v>
      </c>
      <c r="NR93" s="22">
        <v>-0.1089</v>
      </c>
      <c r="NS93" s="22">
        <v>-0.108</v>
      </c>
      <c r="NT93" s="53"/>
      <c r="NU93" s="53"/>
      <c r="NV93" s="22">
        <v>-0.11260000000000001</v>
      </c>
      <c r="NW93" s="22">
        <v>-8.6199999999999999E-2</v>
      </c>
      <c r="NX93" s="30">
        <v>-9.9599999999999994E-2</v>
      </c>
      <c r="NY93" s="30">
        <v>-0.1133</v>
      </c>
      <c r="NZ93" s="30">
        <v>-0.11840000000000001</v>
      </c>
      <c r="OA93" s="53"/>
      <c r="OB93" s="53"/>
      <c r="OC93" s="30">
        <v>-0.13320000000000001</v>
      </c>
      <c r="OD93" s="22">
        <v>-0.12759999999999999</v>
      </c>
      <c r="OE93" s="30">
        <v>-0.13669999999999999</v>
      </c>
      <c r="OF93" s="30">
        <v>-0.1394</v>
      </c>
      <c r="OG93" s="30">
        <v>-0.1454</v>
      </c>
      <c r="OH93" s="53"/>
      <c r="OI93" s="53"/>
      <c r="OJ93" s="30">
        <v>-0.1239</v>
      </c>
      <c r="OK93" s="22">
        <v>-0.14610000000000001</v>
      </c>
      <c r="OL93" s="22">
        <v>-0.1469</v>
      </c>
      <c r="OM93" s="81">
        <v>-0.16669999999999999</v>
      </c>
      <c r="ON93" s="22">
        <v>-0.157</v>
      </c>
      <c r="OO93" s="53"/>
      <c r="OP93" s="53"/>
      <c r="OQ93" s="53"/>
      <c r="OR93" s="53"/>
      <c r="OS93" s="54" t="s">
        <v>75</v>
      </c>
      <c r="OT93" s="53"/>
      <c r="PC93" t="s">
        <v>62</v>
      </c>
      <c r="PM93" t="s">
        <v>62</v>
      </c>
      <c r="PO93" s="104">
        <v>-1.7100000000000001E-2</v>
      </c>
      <c r="PP93" s="22">
        <v>-2.2100000000000002E-2</v>
      </c>
      <c r="PQ93" s="22">
        <v>-4.5100000000000001E-2</v>
      </c>
      <c r="PR93" s="22">
        <v>-4.2000000000000003E-2</v>
      </c>
      <c r="PS93" s="34">
        <v>-4.7300000000000002E-2</v>
      </c>
      <c r="PT93" s="6"/>
      <c r="PU93" s="6"/>
      <c r="PV93" s="53"/>
      <c r="PW93" s="53"/>
      <c r="PX93" s="53"/>
      <c r="PY93" s="53"/>
      <c r="PZ93" s="53"/>
      <c r="QA93" s="6"/>
      <c r="QB93" s="6"/>
      <c r="QC93" s="53"/>
      <c r="QD93" s="53"/>
      <c r="QE93" s="53"/>
      <c r="QF93" s="53"/>
      <c r="QG93" s="53"/>
      <c r="QH93" s="6"/>
      <c r="QI93" s="6"/>
      <c r="QJ93" s="53"/>
      <c r="QK93" s="53"/>
      <c r="QL93" s="53"/>
      <c r="QM93" s="53"/>
      <c r="QN93" s="53"/>
      <c r="QO93" s="53"/>
      <c r="QP93" s="53"/>
      <c r="QQ93" s="53"/>
      <c r="QR93" s="53"/>
      <c r="QS93" s="53"/>
      <c r="QT93" s="53"/>
      <c r="QU93" s="54" t="s">
        <v>75</v>
      </c>
      <c r="QV93" s="53"/>
      <c r="RU93" t="s">
        <v>62</v>
      </c>
    </row>
    <row r="94" spans="1:608" s="76" customFormat="1" ht="15.75" thickBot="1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 t="s">
        <v>62</v>
      </c>
      <c r="CQ94" s="304">
        <v>-3.3500000000000002E-2</v>
      </c>
      <c r="CR94" s="10" t="s">
        <v>62</v>
      </c>
      <c r="CS94" s="10" t="s">
        <v>62</v>
      </c>
      <c r="CT94" s="304">
        <v>-4.9799999999999997E-2</v>
      </c>
      <c r="CU94" s="291">
        <v>-4.9500000000000002E-2</v>
      </c>
      <c r="CV94" s="305">
        <v>-9.4399999999999998E-2</v>
      </c>
      <c r="CW94" s="306">
        <v>-9.9099999999999994E-2</v>
      </c>
      <c r="CX94" s="305">
        <v>-0.1024</v>
      </c>
      <c r="CY94" s="10"/>
      <c r="CZ94" s="10" t="s">
        <v>62</v>
      </c>
      <c r="DA94" s="305">
        <v>-0.1024</v>
      </c>
      <c r="DB94" s="306">
        <v>-9.7500000000000003E-2</v>
      </c>
      <c r="DC94" s="305">
        <v>-7.5300000000000006E-2</v>
      </c>
      <c r="DD94" s="305">
        <v>-7.0599999999999996E-2</v>
      </c>
      <c r="DE94" s="305">
        <v>-0.05</v>
      </c>
      <c r="DF94" s="10"/>
      <c r="DG94" s="10" t="s">
        <v>62</v>
      </c>
      <c r="DH94" s="305">
        <v>-6.0199999999999997E-2</v>
      </c>
      <c r="DI94" s="301">
        <v>-8.72E-2</v>
      </c>
      <c r="DJ94" s="301">
        <v>-0.1016</v>
      </c>
      <c r="DK94" s="305">
        <v>-0.1052</v>
      </c>
      <c r="DL94" s="301">
        <v>-8.5199999999999998E-2</v>
      </c>
      <c r="DM94" s="10"/>
      <c r="DN94" s="10" t="s">
        <v>62</v>
      </c>
      <c r="DO94" s="301">
        <v>-0.12520000000000001</v>
      </c>
      <c r="DP94" s="301">
        <v>-0.1158</v>
      </c>
      <c r="DQ94" s="301">
        <v>-0.1338</v>
      </c>
      <c r="DR94" s="301">
        <v>-0.14979999999999999</v>
      </c>
      <c r="DS94" s="10" t="s">
        <v>62</v>
      </c>
      <c r="DT94" s="10"/>
      <c r="DU94" s="10" t="s">
        <v>62</v>
      </c>
      <c r="DV94" s="10" t="s">
        <v>62</v>
      </c>
      <c r="DW94" s="10" t="s">
        <v>62</v>
      </c>
      <c r="DX94" s="10" t="s">
        <v>62</v>
      </c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 t="s">
        <v>62</v>
      </c>
      <c r="FE94" s="564">
        <v>-5.4199999999999998E-2</v>
      </c>
      <c r="FF94" s="10" t="s">
        <v>62</v>
      </c>
      <c r="FG94" s="10"/>
      <c r="FH94" s="564">
        <v>-6.3700000000000007E-2</v>
      </c>
      <c r="FI94" s="564">
        <v>-7.7200000000000005E-2</v>
      </c>
      <c r="FJ94" s="564">
        <v>-0.1116</v>
      </c>
      <c r="FK94" s="564">
        <v>-9.2999999999999999E-2</v>
      </c>
      <c r="FL94" s="564">
        <v>-9.1300000000000006E-2</v>
      </c>
      <c r="FM94" s="10" t="s">
        <v>62</v>
      </c>
      <c r="FN94" s="10" t="s">
        <v>62</v>
      </c>
      <c r="FO94" s="564">
        <v>-9.6199999999999994E-2</v>
      </c>
      <c r="FP94" s="564">
        <v>-8.4500000000000006E-2</v>
      </c>
      <c r="FQ94" s="564">
        <v>-8.8499999999999995E-2</v>
      </c>
      <c r="FR94" s="564">
        <v>-7.8899999999999998E-2</v>
      </c>
      <c r="FS94" s="564">
        <v>-0.1021</v>
      </c>
      <c r="FT94" s="10"/>
      <c r="FU94" s="10" t="s">
        <v>62</v>
      </c>
      <c r="FV94" s="564">
        <v>-0.10440000000000001</v>
      </c>
      <c r="FW94" s="564">
        <v>-0.10249999999999999</v>
      </c>
      <c r="FX94" s="564">
        <v>-0.11550000000000001</v>
      </c>
      <c r="FY94" s="564">
        <v>-0.14019999999999999</v>
      </c>
      <c r="FZ94" s="564">
        <v>-0.1759</v>
      </c>
      <c r="GA94" s="10"/>
      <c r="GB94" s="10" t="s">
        <v>62</v>
      </c>
      <c r="GC94" s="564">
        <v>-0.1716</v>
      </c>
      <c r="GD94" s="564">
        <v>-0.15379999999999999</v>
      </c>
      <c r="GE94" s="564">
        <v>-0.1444</v>
      </c>
      <c r="GF94" s="564">
        <v>-0.14180000000000001</v>
      </c>
      <c r="GG94" s="564">
        <v>-0.1011</v>
      </c>
      <c r="GH94" s="10"/>
      <c r="GI94" s="10" t="s">
        <v>62</v>
      </c>
      <c r="GJ94" s="10" t="s">
        <v>62</v>
      </c>
      <c r="GK94" s="10"/>
      <c r="GL94" s="10" t="s">
        <v>62</v>
      </c>
      <c r="GM94"/>
      <c r="GN94" t="s">
        <v>62</v>
      </c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 s="286"/>
      <c r="IA94" s="265"/>
      <c r="IB94" s="34">
        <v>-6.4500000000000002E-2</v>
      </c>
      <c r="IC94" s="265"/>
      <c r="ID94" s="732">
        <v>-4.87E-2</v>
      </c>
      <c r="IE94" s="265"/>
      <c r="IF94" s="86">
        <v>-5.74E-2</v>
      </c>
      <c r="IG94" s="265"/>
      <c r="IH94" s="733">
        <v>-7.5800000000000006E-2</v>
      </c>
      <c r="II94"/>
      <c r="IJ94"/>
      <c r="IK94" t="s">
        <v>62</v>
      </c>
      <c r="IL94" s="301">
        <v>-4.1500000000000002E-2</v>
      </c>
      <c r="IM94" s="306">
        <v>-4.65E-2</v>
      </c>
      <c r="IN94" s="301">
        <v>-0.05</v>
      </c>
      <c r="IO94" s="306">
        <v>-4.8099999999999997E-2</v>
      </c>
      <c r="IP94" s="306">
        <v>-6.4500000000000002E-2</v>
      </c>
      <c r="IQ94" s="10" t="s">
        <v>62</v>
      </c>
      <c r="IR94" s="10"/>
      <c r="IS94" s="306">
        <v>-7.2499999999999995E-2</v>
      </c>
      <c r="IT94" s="306">
        <v>-7.0599999999999996E-2</v>
      </c>
      <c r="IU94" s="292">
        <v>-7.6899999999999996E-2</v>
      </c>
      <c r="IV94" s="306">
        <v>-7.6399999999999996E-2</v>
      </c>
      <c r="IW94" s="301">
        <v>-8.9599999999999999E-2</v>
      </c>
      <c r="IX94" s="10" t="s">
        <v>62</v>
      </c>
      <c r="IY94" s="10"/>
      <c r="IZ94" s="301">
        <v>-9.11E-2</v>
      </c>
      <c r="JA94" s="292">
        <v>-0.1026</v>
      </c>
      <c r="JB94" s="292">
        <v>-0.12</v>
      </c>
      <c r="JC94" s="292">
        <v>-0.13239999999999999</v>
      </c>
      <c r="JD94" s="292">
        <v>-0.12740000000000001</v>
      </c>
      <c r="JE94" s="10" t="s">
        <v>62</v>
      </c>
      <c r="JF94" s="10"/>
      <c r="JG94" s="292">
        <v>-0.13739999999999999</v>
      </c>
      <c r="JH94" s="292">
        <v>-0.14929999999999999</v>
      </c>
      <c r="JI94" s="306">
        <v>-0.16120000000000001</v>
      </c>
      <c r="JJ94" s="306">
        <v>-0.12809999999999999</v>
      </c>
      <c r="JK94" s="292">
        <v>-0.12920000000000001</v>
      </c>
      <c r="JL94" s="10" t="s">
        <v>62</v>
      </c>
      <c r="JM94" s="10" t="s">
        <v>62</v>
      </c>
      <c r="JN94" s="292">
        <v>-0.13789999999999999</v>
      </c>
      <c r="JO94" s="292">
        <v>-0.1515</v>
      </c>
      <c r="JP94" s="10" t="s">
        <v>62</v>
      </c>
      <c r="JQ94" s="61"/>
      <c r="JR94" s="61" t="s">
        <v>76</v>
      </c>
      <c r="JS94" s="61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 s="286"/>
      <c r="KQ94" s="265"/>
      <c r="KR94" s="620">
        <v>-4.6899999999999997E-2</v>
      </c>
      <c r="KS94" s="265"/>
      <c r="KT94" s="623">
        <v>-9.2999999999999999E-2</v>
      </c>
      <c r="KU94" s="265"/>
      <c r="KV94" s="623">
        <v>-0.1081</v>
      </c>
      <c r="KW94" s="265"/>
      <c r="KX94" s="621">
        <v>-3.9600000000000003E-2</v>
      </c>
      <c r="KY94" s="265"/>
      <c r="KZ94" s="123">
        <v>-4.1300000000000003E-2</v>
      </c>
      <c r="LA94"/>
      <c r="LB94"/>
      <c r="LC94"/>
      <c r="LD94" s="306">
        <v>-0.15179999999999999</v>
      </c>
      <c r="LE94" s="306">
        <v>-0.14760000000000001</v>
      </c>
      <c r="LF94" s="306">
        <v>-0.14660000000000001</v>
      </c>
      <c r="LG94" s="565" t="s">
        <v>62</v>
      </c>
      <c r="LH94" s="565"/>
      <c r="LI94" s="306">
        <v>-0.1762</v>
      </c>
      <c r="LJ94" s="306">
        <v>-0.18709999999999999</v>
      </c>
      <c r="LK94" s="306">
        <v>-0.20599999999999999</v>
      </c>
      <c r="LL94" s="306">
        <v>-0.2046</v>
      </c>
      <c r="LM94" s="306">
        <v>-0.20480000000000001</v>
      </c>
      <c r="LN94" s="565"/>
      <c r="LO94" s="565" t="s">
        <v>62</v>
      </c>
      <c r="LP94" s="306">
        <v>-0.2303</v>
      </c>
      <c r="LQ94" s="306">
        <v>-0.21290000000000001</v>
      </c>
      <c r="LR94" s="306">
        <v>-0.22239999999999999</v>
      </c>
      <c r="LS94" s="306">
        <v>-0.23430000000000001</v>
      </c>
      <c r="LT94" s="306">
        <v>-0.2392</v>
      </c>
      <c r="LU94" s="565" t="s">
        <v>62</v>
      </c>
      <c r="LV94" s="565" t="s">
        <v>62</v>
      </c>
      <c r="LW94" s="306">
        <v>-0.23580000000000001</v>
      </c>
      <c r="LX94" s="306">
        <v>-0.254</v>
      </c>
      <c r="LY94" s="306">
        <v>-0.2621</v>
      </c>
      <c r="LZ94" s="306">
        <v>-0.2515</v>
      </c>
      <c r="MA94" s="306">
        <v>-0.23499999999999999</v>
      </c>
      <c r="MB94" s="565" t="s">
        <v>62</v>
      </c>
      <c r="MC94" s="565" t="s">
        <v>62</v>
      </c>
      <c r="MD94" s="306">
        <v>-0.2344</v>
      </c>
      <c r="ME94" s="306">
        <v>-0.22589999999999999</v>
      </c>
      <c r="MF94" s="306">
        <v>-0.2482</v>
      </c>
      <c r="MG94" s="306">
        <v>-0.2505</v>
      </c>
      <c r="MH94" s="306">
        <v>-0.24640000000000001</v>
      </c>
      <c r="MI94" s="565"/>
      <c r="MJ94" s="61" t="s">
        <v>76</v>
      </c>
      <c r="MK94" s="565"/>
      <c r="ML94"/>
      <c r="MZ94"/>
      <c r="NA94" s="286"/>
      <c r="NB94" s="265"/>
      <c r="NC94" s="7">
        <v>-8.2299999999999998E-2</v>
      </c>
      <c r="ND94" s="265"/>
      <c r="NE94" s="34">
        <v>-0.11650000000000001</v>
      </c>
      <c r="NF94" s="265"/>
      <c r="NG94" s="7">
        <v>-9.8199999999999996E-2</v>
      </c>
      <c r="NH94" s="265"/>
      <c r="NI94" s="47">
        <v>-7.9799999999999996E-2</v>
      </c>
      <c r="NJ94"/>
      <c r="NK94" t="s">
        <v>62</v>
      </c>
      <c r="NL94"/>
      <c r="NM94" s="565" t="s">
        <v>62</v>
      </c>
      <c r="NN94" s="565" t="s">
        <v>62</v>
      </c>
      <c r="NO94" s="306">
        <v>-0.21060000000000001</v>
      </c>
      <c r="NP94" s="306">
        <v>-0.20519999999999999</v>
      </c>
      <c r="NQ94" s="306">
        <v>-0.1817</v>
      </c>
      <c r="NR94" s="306">
        <v>-0.192</v>
      </c>
      <c r="NS94" s="306">
        <v>-0.17369999999999999</v>
      </c>
      <c r="NT94" s="565" t="s">
        <v>62</v>
      </c>
      <c r="NU94" s="565" t="s">
        <v>62</v>
      </c>
      <c r="NV94" s="306">
        <v>-0.216</v>
      </c>
      <c r="NW94" s="306">
        <v>-0.2412</v>
      </c>
      <c r="NX94" s="306">
        <v>-0.23319999999999999</v>
      </c>
      <c r="NY94" s="306">
        <v>-0.2414</v>
      </c>
      <c r="NZ94" s="34">
        <v>-0.29020000000000001</v>
      </c>
      <c r="OA94" s="565" t="s">
        <v>62</v>
      </c>
      <c r="OB94" s="565" t="s">
        <v>62</v>
      </c>
      <c r="OC94" s="34">
        <v>-0.28110000000000002</v>
      </c>
      <c r="OD94" s="34">
        <v>-0.25330000000000003</v>
      </c>
      <c r="OE94" s="34">
        <v>-0.27129999999999999</v>
      </c>
      <c r="OF94" s="34">
        <v>-0.26550000000000001</v>
      </c>
      <c r="OG94" s="34">
        <v>-0.27729999999999999</v>
      </c>
      <c r="OH94" s="565"/>
      <c r="OI94" s="565" t="s">
        <v>62</v>
      </c>
      <c r="OJ94" s="34">
        <v>-0.2621</v>
      </c>
      <c r="OK94" s="34">
        <v>-0.23180000000000001</v>
      </c>
      <c r="OL94" s="34">
        <v>-0.1888</v>
      </c>
      <c r="OM94" s="83">
        <v>-0.17419999999999999</v>
      </c>
      <c r="ON94" s="34">
        <v>-0.1593</v>
      </c>
      <c r="OO94" s="565"/>
      <c r="OP94" s="565"/>
      <c r="OQ94" s="565"/>
      <c r="OR94" s="565"/>
      <c r="OS94" s="61" t="s">
        <v>76</v>
      </c>
      <c r="OT94" s="565"/>
      <c r="OU94" t="s">
        <v>62</v>
      </c>
      <c r="OV94" t="s">
        <v>62</v>
      </c>
      <c r="OW94" t="s">
        <v>62</v>
      </c>
      <c r="OX94"/>
      <c r="OY94" t="s">
        <v>62</v>
      </c>
      <c r="OZ94"/>
      <c r="PA94"/>
      <c r="PB94"/>
      <c r="PC94"/>
      <c r="PD94"/>
      <c r="PE94" s="750"/>
      <c r="PF94" s="750"/>
      <c r="PG94" s="750"/>
      <c r="PH94" s="750"/>
      <c r="PI94" s="750"/>
      <c r="PJ94" s="750"/>
      <c r="PK94" s="750"/>
      <c r="PL94" s="750"/>
      <c r="PM94" t="s">
        <v>62</v>
      </c>
      <c r="PN94"/>
      <c r="PO94" s="701">
        <v>-4.87E-2</v>
      </c>
      <c r="PP94" s="86">
        <v>-4.5199999999999997E-2</v>
      </c>
      <c r="PQ94" s="86">
        <v>-5.8999999999999997E-2</v>
      </c>
      <c r="PR94" s="86">
        <v>-4.5999999999999999E-2</v>
      </c>
      <c r="PS94" s="86">
        <v>-6.3899999999999998E-2</v>
      </c>
      <c r="PT94" s="10" t="s">
        <v>62</v>
      </c>
      <c r="PU94" s="10"/>
      <c r="PV94" s="565"/>
      <c r="PW94" s="565"/>
      <c r="PX94" s="565"/>
      <c r="PY94" s="565"/>
      <c r="PZ94" s="565"/>
      <c r="QA94" s="10" t="s">
        <v>62</v>
      </c>
      <c r="QB94" s="10"/>
      <c r="QC94" s="565"/>
      <c r="QD94" s="565"/>
      <c r="QE94" s="565"/>
      <c r="QF94" s="565"/>
      <c r="QG94" s="565"/>
      <c r="QH94" s="10" t="s">
        <v>62</v>
      </c>
      <c r="QI94" s="10"/>
      <c r="QJ94" s="565"/>
      <c r="QK94" s="565"/>
      <c r="QL94" s="565"/>
      <c r="QM94" s="565"/>
      <c r="QN94" s="565"/>
      <c r="QO94" s="565"/>
      <c r="QP94" s="565"/>
      <c r="QQ94" s="565"/>
      <c r="QR94" s="565"/>
      <c r="QS94" s="565"/>
      <c r="QT94" s="565"/>
      <c r="QU94" s="61" t="s">
        <v>76</v>
      </c>
      <c r="QV94" s="565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 t="s">
        <v>62</v>
      </c>
      <c r="RN94" t="s">
        <v>62</v>
      </c>
      <c r="RO94" t="s">
        <v>62</v>
      </c>
      <c r="RP94"/>
      <c r="RQ94" t="s">
        <v>62</v>
      </c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</row>
    <row r="95" spans="1:608" ht="15.75" thickBot="1" x14ac:dyDescent="0.3">
      <c r="A95" s="561"/>
      <c r="B95" s="562"/>
      <c r="C95" s="562"/>
      <c r="D95" s="562"/>
      <c r="E95" s="562"/>
      <c r="F95" s="562"/>
      <c r="G95" s="562"/>
      <c r="H95" s="562"/>
      <c r="I95" s="562"/>
      <c r="J95" s="562"/>
      <c r="K95" s="562"/>
      <c r="L95" s="562"/>
      <c r="M95" s="562"/>
      <c r="N95" s="562"/>
      <c r="O95" s="562"/>
      <c r="P95" s="562"/>
      <c r="Q95" s="562"/>
      <c r="R95" s="562"/>
      <c r="S95" s="562"/>
      <c r="T95" s="562"/>
      <c r="U95" s="562"/>
      <c r="V95" s="562"/>
      <c r="W95" s="562"/>
      <c r="X95" s="562"/>
      <c r="Y95" s="562"/>
      <c r="Z95" s="562"/>
      <c r="AA95" s="562"/>
      <c r="AB95" s="562"/>
      <c r="AC95" s="562"/>
      <c r="AD95" s="562"/>
      <c r="AE95" s="562"/>
      <c r="AF95" s="562"/>
      <c r="AG95" s="562"/>
      <c r="AH95" s="562"/>
      <c r="AI95" s="562"/>
      <c r="AJ95" s="562"/>
      <c r="AK95" s="562"/>
      <c r="AL95" s="562"/>
      <c r="AM95" s="562"/>
      <c r="AN95" s="562"/>
      <c r="AO95" s="562"/>
      <c r="AP95" s="562"/>
      <c r="AQ95" s="562"/>
      <c r="AR95" s="562"/>
      <c r="AS95" s="562"/>
      <c r="AT95" s="562"/>
      <c r="AU95" s="562"/>
      <c r="AV95" s="562"/>
      <c r="AW95" s="562"/>
      <c r="AX95" s="562"/>
      <c r="AY95" s="562"/>
      <c r="AZ95" s="562"/>
      <c r="BA95" s="562"/>
      <c r="BB95" s="562"/>
      <c r="BC95" s="562"/>
      <c r="BD95" s="562"/>
      <c r="BE95" s="562"/>
      <c r="BF95" s="562"/>
      <c r="BG95" s="562"/>
      <c r="BH95" s="562"/>
      <c r="BI95" s="562"/>
      <c r="BJ95" s="562"/>
      <c r="BK95" s="562"/>
      <c r="BL95" s="562"/>
      <c r="BM95" s="562"/>
      <c r="BN95" s="562"/>
      <c r="BO95" s="562"/>
      <c r="BP95" s="562"/>
      <c r="BQ95" s="562"/>
      <c r="BR95" s="562"/>
      <c r="BS95" s="592" t="s">
        <v>91</v>
      </c>
      <c r="BT95" s="562"/>
      <c r="BU95" s="562"/>
      <c r="BV95" s="562"/>
      <c r="BW95" s="562"/>
      <c r="BX95" s="562"/>
      <c r="BY95" s="562"/>
      <c r="BZ95" s="562"/>
      <c r="CA95" s="562"/>
      <c r="CB95" s="562"/>
      <c r="CC95" s="562"/>
      <c r="CD95" s="562"/>
      <c r="CE95" s="562"/>
      <c r="CF95" s="562"/>
      <c r="CG95" s="562"/>
      <c r="CH95" s="562"/>
      <c r="CI95" s="562"/>
      <c r="CJ95" s="562"/>
      <c r="CK95" s="562"/>
      <c r="CL95" s="562"/>
      <c r="CM95" s="562"/>
      <c r="CN95" s="562"/>
      <c r="CO95" s="562"/>
      <c r="CP95" s="562"/>
      <c r="CQ95" s="562"/>
      <c r="CR95" s="562"/>
      <c r="CS95" s="562"/>
      <c r="CT95" s="562"/>
      <c r="CU95" s="562"/>
      <c r="CV95" s="562"/>
      <c r="CW95" s="562"/>
      <c r="CX95" s="562"/>
      <c r="CY95" s="562"/>
      <c r="CZ95" s="562"/>
      <c r="DA95" s="562"/>
      <c r="DB95" s="562"/>
      <c r="DC95" s="562"/>
      <c r="DD95" s="562"/>
      <c r="DE95" s="562"/>
      <c r="DF95" s="562"/>
      <c r="DG95" s="562"/>
      <c r="DH95" s="562"/>
      <c r="DI95" s="562"/>
      <c r="DJ95" s="562"/>
      <c r="DK95" s="562"/>
      <c r="DL95" s="562"/>
      <c r="DM95" s="562"/>
      <c r="DN95" s="562"/>
      <c r="DO95" s="562"/>
      <c r="DP95" s="562"/>
      <c r="DQ95" s="562"/>
      <c r="DR95" s="562"/>
      <c r="DS95" s="562"/>
      <c r="DT95" s="562"/>
      <c r="DU95" s="562"/>
      <c r="DV95" s="562"/>
      <c r="DW95" s="562"/>
      <c r="DX95" s="562"/>
      <c r="DY95" s="562"/>
      <c r="DZ95" s="562"/>
      <c r="EA95" s="562"/>
      <c r="EB95" s="562"/>
      <c r="EC95" s="562"/>
      <c r="ED95" s="562"/>
      <c r="EE95" s="562"/>
      <c r="EF95" s="562"/>
      <c r="EG95" s="562"/>
      <c r="EH95" s="562"/>
      <c r="EI95" s="562"/>
      <c r="EJ95" s="562"/>
      <c r="EK95" s="592" t="s">
        <v>91</v>
      </c>
      <c r="EL95" s="562"/>
      <c r="EM95" s="562"/>
      <c r="EN95" s="562"/>
      <c r="EO95" s="562"/>
      <c r="EP95" s="562"/>
      <c r="EQ95" s="562"/>
      <c r="ER95" s="562"/>
      <c r="ES95" s="562"/>
      <c r="ET95" s="562"/>
      <c r="EU95" s="562"/>
      <c r="EV95" s="562"/>
      <c r="EW95" s="562"/>
      <c r="EX95" s="562"/>
      <c r="EY95" s="562"/>
      <c r="EZ95" s="562"/>
      <c r="FA95" s="562"/>
      <c r="FB95" s="562"/>
      <c r="FC95" s="562"/>
      <c r="FD95" s="562"/>
      <c r="FE95" s="562"/>
      <c r="FF95" s="562"/>
      <c r="FG95" s="562"/>
      <c r="FH95" s="562"/>
      <c r="FI95" s="562"/>
      <c r="FJ95" s="562"/>
      <c r="FK95" s="562"/>
      <c r="FL95" s="562"/>
      <c r="FM95" s="562"/>
      <c r="FN95" s="562"/>
      <c r="FO95" s="562"/>
      <c r="FP95" s="562"/>
      <c r="FQ95" s="562"/>
      <c r="FR95" s="562"/>
      <c r="FS95" s="562"/>
      <c r="FT95" s="562"/>
      <c r="FU95" s="562"/>
      <c r="FV95" s="562"/>
      <c r="FW95" s="562"/>
      <c r="FX95" s="562"/>
      <c r="FY95" s="562"/>
      <c r="FZ95" s="562"/>
      <c r="GA95" s="562"/>
      <c r="GB95" s="562"/>
      <c r="GC95" s="562"/>
      <c r="GD95" s="562"/>
      <c r="GE95" s="562"/>
      <c r="GF95" s="562"/>
      <c r="GG95" s="562"/>
      <c r="GH95" s="562"/>
      <c r="GI95" s="562"/>
      <c r="GJ95" s="562"/>
      <c r="GK95" s="562"/>
      <c r="GL95" s="562"/>
      <c r="GM95" s="562"/>
      <c r="GN95" s="562"/>
      <c r="GO95" s="562"/>
      <c r="GP95" s="562"/>
      <c r="GQ95" s="562"/>
      <c r="GR95" s="562"/>
      <c r="GS95" s="562"/>
      <c r="GT95" s="562"/>
      <c r="GU95" s="562"/>
      <c r="GV95" s="562"/>
      <c r="GW95" s="562"/>
      <c r="GX95" s="562"/>
      <c r="GY95" s="562"/>
      <c r="GZ95" s="562"/>
      <c r="HA95" s="562"/>
      <c r="HB95" s="562"/>
      <c r="HC95" s="592" t="s">
        <v>91</v>
      </c>
      <c r="HD95" s="562"/>
      <c r="HE95" s="562"/>
      <c r="HF95" s="562"/>
      <c r="HG95" s="562"/>
      <c r="HH95" s="562"/>
      <c r="HI95" s="562"/>
      <c r="HJ95" s="562"/>
      <c r="HK95" s="562"/>
      <c r="HL95" s="562"/>
      <c r="HM95" s="562"/>
      <c r="HN95" s="562"/>
      <c r="HO95" s="562"/>
      <c r="HP95" s="562"/>
      <c r="HQ95" s="562"/>
      <c r="HR95" s="562"/>
      <c r="HS95" s="562"/>
      <c r="HT95" s="562"/>
      <c r="HU95" s="562"/>
      <c r="HV95" s="562"/>
      <c r="HW95" s="562"/>
      <c r="HX95" s="562"/>
      <c r="HY95" s="562"/>
      <c r="HZ95" s="562"/>
      <c r="IA95" s="562"/>
      <c r="IB95" s="562"/>
      <c r="IC95" s="562"/>
      <c r="ID95" s="562"/>
      <c r="IE95" s="562"/>
      <c r="IF95" s="562"/>
      <c r="IG95" s="562"/>
      <c r="IH95" s="562"/>
      <c r="II95" s="562"/>
      <c r="IJ95" s="562"/>
      <c r="IK95" s="562"/>
      <c r="IL95" s="562"/>
      <c r="IM95" s="562"/>
      <c r="IN95" s="562"/>
      <c r="IO95" s="562"/>
      <c r="IP95" s="562"/>
      <c r="IQ95" s="562"/>
      <c r="IR95" s="562"/>
      <c r="IS95" s="562"/>
      <c r="IT95" s="562"/>
      <c r="IU95" s="562"/>
      <c r="IV95" s="562"/>
      <c r="IW95" s="562"/>
      <c r="IX95" s="562"/>
      <c r="IY95" s="562"/>
      <c r="IZ95" s="562"/>
      <c r="JA95" s="562"/>
      <c r="JB95" s="562"/>
      <c r="JC95" s="562"/>
      <c r="JD95" s="562"/>
      <c r="JE95" s="562"/>
      <c r="JF95" s="562"/>
      <c r="JG95" s="562"/>
      <c r="JH95" s="562"/>
      <c r="JI95" s="562"/>
      <c r="JJ95" s="562"/>
      <c r="JK95" s="562"/>
      <c r="JL95" s="562"/>
      <c r="JM95" s="562"/>
      <c r="JN95" s="562"/>
      <c r="JO95" s="562"/>
      <c r="JP95" s="562"/>
      <c r="JQ95" s="562"/>
      <c r="JR95" s="562"/>
      <c r="JS95" s="562"/>
      <c r="JT95" s="562"/>
      <c r="JU95" s="589" t="s">
        <v>114</v>
      </c>
      <c r="JV95" s="589" t="s">
        <v>170</v>
      </c>
      <c r="JW95" s="562"/>
      <c r="JX95" s="562"/>
      <c r="JY95" s="562"/>
      <c r="JZ95" s="562"/>
      <c r="KA95" s="562"/>
      <c r="KB95" s="562"/>
      <c r="KC95" s="562"/>
      <c r="KD95" s="562"/>
      <c r="KE95" s="562"/>
      <c r="KF95" s="562"/>
      <c r="KG95" s="562"/>
      <c r="KH95" s="562"/>
      <c r="KI95" s="562"/>
      <c r="KJ95" s="562"/>
      <c r="KK95" s="562"/>
      <c r="KL95" s="562"/>
      <c r="KM95" s="562"/>
      <c r="KN95" s="562"/>
      <c r="KO95" s="562"/>
      <c r="KP95" s="562"/>
      <c r="KQ95" s="562"/>
      <c r="KR95" s="562"/>
      <c r="KS95" s="562"/>
      <c r="KT95" s="562"/>
      <c r="KU95" s="562"/>
      <c r="KV95" s="562"/>
      <c r="KW95" s="562"/>
      <c r="KX95" s="562"/>
      <c r="KY95" s="562"/>
      <c r="KZ95" s="562"/>
      <c r="LA95" s="562"/>
      <c r="LB95" s="562"/>
      <c r="LC95" s="562"/>
      <c r="LD95" s="562"/>
      <c r="LE95" s="562"/>
      <c r="LF95" s="562"/>
      <c r="LG95" s="562"/>
      <c r="LH95" s="562"/>
      <c r="LI95" s="562"/>
      <c r="LJ95" s="562"/>
      <c r="LK95" s="562"/>
      <c r="LL95" s="562"/>
      <c r="LM95" s="562"/>
      <c r="LN95" s="562"/>
      <c r="LO95" s="562"/>
      <c r="LP95" s="562"/>
      <c r="LQ95" s="562"/>
      <c r="LR95" s="562"/>
      <c r="LS95" s="562"/>
      <c r="LT95" s="562"/>
      <c r="LU95" s="562"/>
      <c r="LV95" s="562"/>
      <c r="LW95" s="562"/>
      <c r="LX95" s="562"/>
      <c r="LY95" s="562"/>
      <c r="LZ95" s="562"/>
      <c r="MA95" s="562"/>
      <c r="MB95" s="562"/>
      <c r="MC95" s="562"/>
      <c r="MD95" s="562"/>
      <c r="ME95" s="562"/>
      <c r="MF95" s="562"/>
      <c r="MG95" s="562"/>
      <c r="MH95" s="562"/>
      <c r="MI95" s="562"/>
      <c r="MJ95" s="562"/>
      <c r="MK95" s="562"/>
      <c r="ML95" s="562"/>
      <c r="MM95" s="589" t="s">
        <v>114</v>
      </c>
      <c r="MN95" s="589" t="s">
        <v>170</v>
      </c>
      <c r="MO95" s="562"/>
      <c r="MP95" s="562"/>
      <c r="MQ95" s="562"/>
      <c r="MR95" s="562"/>
      <c r="MS95" s="562"/>
      <c r="MT95" s="562"/>
      <c r="MU95" s="562"/>
      <c r="MV95" s="562"/>
      <c r="MW95" s="562"/>
      <c r="MX95" s="562"/>
      <c r="MY95" s="562"/>
      <c r="MZ95" s="562"/>
      <c r="NA95" s="562"/>
      <c r="NB95" s="562"/>
      <c r="NC95" s="562"/>
      <c r="ND95" s="562"/>
      <c r="NE95" s="562"/>
      <c r="NF95" s="562"/>
      <c r="NG95" s="562"/>
      <c r="NH95" s="562"/>
      <c r="NI95" s="562"/>
      <c r="NJ95" s="562"/>
      <c r="NK95" s="562"/>
      <c r="NL95" s="562"/>
      <c r="NM95" s="562"/>
      <c r="NN95" s="563"/>
      <c r="NO95" s="563"/>
      <c r="NP95" s="563"/>
      <c r="NQ95" s="563"/>
      <c r="NR95" s="563"/>
      <c r="NS95" s="563"/>
      <c r="NT95" s="563"/>
      <c r="NU95" s="563"/>
      <c r="NV95" s="563"/>
      <c r="NW95" s="563"/>
      <c r="NX95" s="563"/>
      <c r="NY95" s="563"/>
      <c r="NZ95" s="563"/>
      <c r="OA95" s="563"/>
      <c r="OB95" s="563"/>
      <c r="OC95" s="563"/>
      <c r="OD95" s="563"/>
      <c r="OE95" s="563"/>
      <c r="OF95" s="563"/>
      <c r="OG95" s="563"/>
      <c r="OH95" s="563"/>
      <c r="OI95" s="563"/>
      <c r="OJ95" s="563"/>
      <c r="OK95" s="563"/>
      <c r="OL95" s="563"/>
      <c r="OM95" s="563"/>
      <c r="ON95" s="563"/>
      <c r="OO95" s="563"/>
      <c r="OP95" s="563"/>
      <c r="OQ95" s="563"/>
      <c r="OR95" s="562"/>
      <c r="OS95" s="562"/>
      <c r="OT95" s="562"/>
      <c r="OU95" s="562"/>
      <c r="OV95" s="562"/>
      <c r="OW95" s="562"/>
      <c r="OX95" s="562"/>
      <c r="OY95" s="562"/>
      <c r="OZ95" s="562"/>
      <c r="PA95" s="562"/>
      <c r="PB95" s="562"/>
      <c r="PC95" s="562"/>
      <c r="PD95" s="562"/>
      <c r="PE95" s="591" t="s">
        <v>91</v>
      </c>
      <c r="PF95" s="563"/>
      <c r="PG95" s="563"/>
      <c r="PH95" s="563"/>
      <c r="PI95" s="563"/>
      <c r="PJ95" s="563"/>
      <c r="PK95" s="563"/>
      <c r="PL95" s="563"/>
      <c r="PM95" s="563"/>
      <c r="PN95" s="563"/>
      <c r="PO95" s="563"/>
      <c r="PP95" s="563"/>
      <c r="PQ95" s="563"/>
      <c r="PR95" s="563"/>
      <c r="PS95" s="563"/>
      <c r="PT95" s="562"/>
      <c r="PU95" s="562"/>
      <c r="PV95" s="562"/>
      <c r="PW95" s="562"/>
      <c r="PX95" s="562"/>
      <c r="PY95" s="562"/>
      <c r="PZ95" s="562"/>
      <c r="QA95" s="562"/>
      <c r="QB95" s="562"/>
      <c r="QC95" s="562"/>
      <c r="QD95" s="562"/>
      <c r="QE95" s="562"/>
      <c r="QF95" s="562"/>
      <c r="QG95" s="562"/>
      <c r="QH95" s="562"/>
      <c r="QI95" s="562"/>
      <c r="QJ95" s="562"/>
      <c r="QK95" s="562"/>
      <c r="QL95" s="562"/>
      <c r="QM95" s="562"/>
      <c r="QN95" s="562"/>
      <c r="QO95" s="562"/>
      <c r="QP95" s="562"/>
      <c r="QQ95" s="562"/>
      <c r="QR95" s="562"/>
      <c r="QS95" s="562"/>
      <c r="QT95" s="562"/>
      <c r="QU95" s="562"/>
      <c r="QV95" s="562"/>
      <c r="QW95" s="562"/>
      <c r="QX95" s="562"/>
      <c r="QY95" s="562"/>
      <c r="QZ95" s="562"/>
      <c r="RA95" s="562"/>
      <c r="RB95" s="562"/>
      <c r="RC95" s="562"/>
      <c r="RD95" s="562"/>
      <c r="RE95" s="562"/>
      <c r="RF95" s="562"/>
      <c r="RG95" s="562"/>
      <c r="RH95" s="562"/>
      <c r="RI95" s="562"/>
      <c r="RJ95" s="562"/>
      <c r="RK95" s="562"/>
      <c r="RL95" s="562"/>
      <c r="RM95" s="562"/>
      <c r="RN95" s="562"/>
      <c r="RO95" s="562"/>
      <c r="RP95" s="562"/>
      <c r="RQ95" s="562"/>
      <c r="RR95" s="562"/>
      <c r="RS95" s="562"/>
      <c r="RT95" s="562"/>
      <c r="RU95" s="562"/>
    </row>
    <row r="96" spans="1:608" ht="15.75" thickBot="1" x14ac:dyDescent="0.3">
      <c r="BS96" s="241"/>
      <c r="BT96" s="63">
        <v>43132</v>
      </c>
      <c r="BU96" s="244" t="s">
        <v>77</v>
      </c>
      <c r="BV96" s="245"/>
      <c r="BW96" s="67">
        <v>43135</v>
      </c>
      <c r="BX96" s="290"/>
      <c r="BY96" s="245"/>
      <c r="BZ96" s="67">
        <v>43136</v>
      </c>
      <c r="CA96" s="247"/>
      <c r="CB96" s="245"/>
      <c r="CC96" s="67">
        <v>43137</v>
      </c>
      <c r="CD96" s="295"/>
      <c r="CE96" s="245"/>
      <c r="CF96" s="67">
        <v>43138</v>
      </c>
      <c r="CG96" s="246"/>
      <c r="CH96" s="245"/>
      <c r="CI96" s="67">
        <v>43139</v>
      </c>
      <c r="CJ96" s="247"/>
      <c r="CK96" s="248"/>
      <c r="CL96" s="70">
        <v>43142</v>
      </c>
      <c r="CM96" s="249"/>
      <c r="CN96" s="248"/>
      <c r="CO96" s="70">
        <v>43143</v>
      </c>
      <c r="CP96" s="249"/>
      <c r="CQ96" s="248"/>
      <c r="CR96" s="70">
        <v>43144</v>
      </c>
      <c r="CS96" s="249"/>
      <c r="CT96" s="248"/>
      <c r="CU96" s="70">
        <v>43145</v>
      </c>
      <c r="CV96" s="249"/>
      <c r="CW96" s="248"/>
      <c r="CX96" s="70">
        <v>43146</v>
      </c>
      <c r="CY96" s="249"/>
      <c r="CZ96" s="268"/>
      <c r="DA96" s="73">
        <v>43149</v>
      </c>
      <c r="DB96" s="269"/>
      <c r="DC96" s="268"/>
      <c r="DD96" s="73">
        <v>43150</v>
      </c>
      <c r="DE96" s="269"/>
      <c r="DF96" s="268"/>
      <c r="DG96" s="73">
        <v>43151</v>
      </c>
      <c r="DH96" s="269"/>
      <c r="DI96" s="268"/>
      <c r="DJ96" s="73">
        <v>43152</v>
      </c>
      <c r="DK96" s="269"/>
      <c r="DL96" s="297"/>
      <c r="DM96" s="73">
        <v>43153</v>
      </c>
      <c r="DN96" s="297"/>
      <c r="DO96" s="241"/>
      <c r="DP96" s="63">
        <v>43156</v>
      </c>
      <c r="DQ96" s="243"/>
      <c r="DR96" s="241"/>
      <c r="DS96" s="63">
        <v>43157</v>
      </c>
      <c r="DT96" s="243"/>
      <c r="DU96" s="241"/>
      <c r="DV96" s="63">
        <v>43158</v>
      </c>
      <c r="DW96" s="243"/>
      <c r="DX96" s="65"/>
      <c r="DY96" s="63">
        <v>43159</v>
      </c>
      <c r="DZ96" s="64"/>
      <c r="EA96" s="66"/>
      <c r="EB96" s="67"/>
      <c r="EC96" s="68"/>
      <c r="ED96" s="66"/>
      <c r="EE96" s="67"/>
      <c r="EF96" s="68"/>
      <c r="EG96" s="66"/>
      <c r="EH96" s="67"/>
      <c r="EI96" s="68"/>
      <c r="EK96" s="241"/>
      <c r="EL96" s="63">
        <v>43525</v>
      </c>
      <c r="EM96" s="348"/>
      <c r="EN96" s="245"/>
      <c r="EO96" s="67">
        <v>43528</v>
      </c>
      <c r="EP96" s="290"/>
      <c r="EQ96" s="245"/>
      <c r="ER96" s="67">
        <v>43529</v>
      </c>
      <c r="ES96" s="247"/>
      <c r="ET96" s="245"/>
      <c r="EU96" s="67">
        <v>43530</v>
      </c>
      <c r="EV96" s="295"/>
      <c r="EW96" s="245"/>
      <c r="EX96" s="67">
        <v>43531</v>
      </c>
      <c r="EY96" s="246"/>
      <c r="EZ96" s="245"/>
      <c r="FA96" s="67">
        <v>43532</v>
      </c>
      <c r="FB96" s="349" t="s">
        <v>77</v>
      </c>
      <c r="FC96" s="248"/>
      <c r="FD96" s="70">
        <v>43535</v>
      </c>
      <c r="FE96" s="249"/>
      <c r="FF96" s="248"/>
      <c r="FG96" s="70">
        <v>43536</v>
      </c>
      <c r="FH96" s="249"/>
      <c r="FI96" s="248"/>
      <c r="FJ96" s="70">
        <v>43537</v>
      </c>
      <c r="FK96" s="249"/>
      <c r="FL96" s="248"/>
      <c r="FM96" s="70">
        <v>43538</v>
      </c>
      <c r="FN96" s="249"/>
      <c r="FO96" s="248"/>
      <c r="FP96" s="70">
        <v>43539</v>
      </c>
      <c r="FQ96" s="249"/>
      <c r="FR96" s="268"/>
      <c r="FS96" s="73">
        <v>43542</v>
      </c>
      <c r="FT96" s="269"/>
      <c r="FU96" s="268"/>
      <c r="FV96" s="73">
        <v>43543</v>
      </c>
      <c r="FW96" s="269"/>
      <c r="FX96" s="268"/>
      <c r="FY96" s="73">
        <v>43544</v>
      </c>
      <c r="FZ96" s="269"/>
      <c r="GA96" s="268"/>
      <c r="GB96" s="73">
        <v>43545</v>
      </c>
      <c r="GC96" s="269"/>
      <c r="GD96" s="268"/>
      <c r="GE96" s="73">
        <v>43546</v>
      </c>
      <c r="GF96" s="269"/>
      <c r="GG96" s="241"/>
      <c r="GH96" s="63">
        <v>43549</v>
      </c>
      <c r="GI96" s="243"/>
      <c r="GJ96" s="241"/>
      <c r="GK96" s="63">
        <v>43550</v>
      </c>
      <c r="GL96" s="243"/>
      <c r="GM96" s="241"/>
      <c r="GN96" s="63">
        <v>43551</v>
      </c>
      <c r="GO96" s="243"/>
      <c r="GP96" s="241"/>
      <c r="GQ96" s="63">
        <v>43552</v>
      </c>
      <c r="GR96" s="243"/>
      <c r="GS96" s="65"/>
      <c r="GT96" s="63">
        <v>43553</v>
      </c>
      <c r="GU96" s="64"/>
      <c r="GV96" s="66"/>
      <c r="GW96" s="67"/>
      <c r="GX96" s="68"/>
      <c r="GY96" s="66"/>
      <c r="GZ96" s="67"/>
      <c r="HA96" s="68"/>
      <c r="HC96" s="245"/>
      <c r="HD96" s="67">
        <v>43556</v>
      </c>
      <c r="HE96" s="295"/>
      <c r="HF96" s="245"/>
      <c r="HG96" s="67">
        <v>43557</v>
      </c>
      <c r="HH96" s="290"/>
      <c r="HI96" s="245"/>
      <c r="HJ96" s="67">
        <v>43558</v>
      </c>
      <c r="HK96" s="247"/>
      <c r="HL96" s="245"/>
      <c r="HM96" s="67">
        <v>43559</v>
      </c>
      <c r="HN96" s="295"/>
      <c r="HO96" s="245"/>
      <c r="HP96" s="67">
        <v>43560</v>
      </c>
      <c r="HQ96" s="349" t="s">
        <v>77</v>
      </c>
      <c r="HR96" s="248"/>
      <c r="HS96" s="70">
        <v>43563</v>
      </c>
      <c r="HT96" s="249"/>
      <c r="HU96" s="248"/>
      <c r="HV96" s="70">
        <v>43564</v>
      </c>
      <c r="HW96" s="249"/>
      <c r="HX96" s="248"/>
      <c r="HY96" s="70">
        <v>43565</v>
      </c>
      <c r="HZ96" s="249"/>
      <c r="IA96" s="248"/>
      <c r="IB96" s="70">
        <v>43566</v>
      </c>
      <c r="IC96" s="249"/>
      <c r="ID96" s="248"/>
      <c r="IE96" s="70">
        <v>43567</v>
      </c>
      <c r="IF96" s="249"/>
      <c r="IG96" s="268"/>
      <c r="IH96" s="73">
        <v>43570</v>
      </c>
      <c r="II96" s="269"/>
      <c r="IJ96" s="268"/>
      <c r="IK96" s="73">
        <v>43571</v>
      </c>
      <c r="IL96" s="269"/>
      <c r="IM96" s="268"/>
      <c r="IN96" s="73">
        <v>43572</v>
      </c>
      <c r="IO96" s="269"/>
      <c r="IP96" s="268"/>
      <c r="IQ96" s="73">
        <v>43573</v>
      </c>
      <c r="IR96" s="269"/>
      <c r="IS96" s="268"/>
      <c r="IT96" s="73">
        <v>43574</v>
      </c>
      <c r="IU96" s="269"/>
      <c r="IV96" s="241"/>
      <c r="IW96" s="63">
        <v>43577</v>
      </c>
      <c r="IX96" s="243"/>
      <c r="IY96" s="241"/>
      <c r="IZ96" s="63">
        <v>43578</v>
      </c>
      <c r="JA96" s="243"/>
      <c r="JB96" s="241"/>
      <c r="JC96" s="63">
        <v>43579</v>
      </c>
      <c r="JD96" s="243"/>
      <c r="JE96" s="241"/>
      <c r="JF96" s="63">
        <v>43580</v>
      </c>
      <c r="JG96" s="243"/>
      <c r="JH96" s="241"/>
      <c r="JI96" s="63">
        <v>43581</v>
      </c>
      <c r="JJ96" s="243"/>
      <c r="JK96" s="245"/>
      <c r="JL96" s="67">
        <v>43584</v>
      </c>
      <c r="JM96" s="247"/>
      <c r="JN96" s="483"/>
      <c r="JO96" s="67">
        <v>43585</v>
      </c>
      <c r="JP96" s="68"/>
      <c r="JQ96" s="66"/>
      <c r="JR96" s="67"/>
      <c r="JS96" s="68"/>
      <c r="JU96" s="241"/>
      <c r="JV96" s="63">
        <v>43586</v>
      </c>
      <c r="JW96" s="243"/>
      <c r="JX96" s="241"/>
      <c r="JY96" s="63">
        <v>43587</v>
      </c>
      <c r="JZ96" s="242"/>
      <c r="KA96" s="241"/>
      <c r="KB96" s="63">
        <v>43588</v>
      </c>
      <c r="KC96" s="244" t="s">
        <v>77</v>
      </c>
      <c r="KD96" s="245"/>
      <c r="KE96" s="67">
        <v>43591</v>
      </c>
      <c r="KF96" s="246"/>
      <c r="KG96" s="245"/>
      <c r="KH96" s="67">
        <v>43592</v>
      </c>
      <c r="KI96" s="247"/>
      <c r="KJ96" s="245"/>
      <c r="KK96" s="67">
        <v>43593</v>
      </c>
      <c r="KL96" s="247"/>
      <c r="KM96" s="245"/>
      <c r="KN96" s="67">
        <v>43594</v>
      </c>
      <c r="KO96" s="247"/>
      <c r="KP96" s="245"/>
      <c r="KQ96" s="67">
        <v>43595</v>
      </c>
      <c r="KR96" s="247"/>
      <c r="KS96" s="248"/>
      <c r="KT96" s="70">
        <v>43598</v>
      </c>
      <c r="KU96" s="249"/>
      <c r="KV96" s="248"/>
      <c r="KW96" s="70">
        <v>43599</v>
      </c>
      <c r="KX96" s="249"/>
      <c r="KY96" s="248"/>
      <c r="KZ96" s="70">
        <v>43600</v>
      </c>
      <c r="LA96" s="249"/>
      <c r="LB96" s="248"/>
      <c r="LC96" s="70">
        <v>43601</v>
      </c>
      <c r="LD96" s="249"/>
      <c r="LE96" s="248"/>
      <c r="LF96" s="70">
        <v>43602</v>
      </c>
      <c r="LG96" s="249"/>
      <c r="LH96" s="268"/>
      <c r="LI96" s="73">
        <v>43605</v>
      </c>
      <c r="LJ96" s="269"/>
      <c r="LK96" s="268"/>
      <c r="LL96" s="73">
        <v>43606</v>
      </c>
      <c r="LM96" s="269"/>
      <c r="LN96" s="268"/>
      <c r="LO96" s="73">
        <v>43607</v>
      </c>
      <c r="LP96" s="269"/>
      <c r="LQ96" s="268"/>
      <c r="LR96" s="73">
        <v>43608</v>
      </c>
      <c r="LS96" s="269"/>
      <c r="LT96" s="268"/>
      <c r="LU96" s="73">
        <v>43609</v>
      </c>
      <c r="LV96" s="269"/>
      <c r="LW96" s="241"/>
      <c r="LX96" s="63">
        <v>43612</v>
      </c>
      <c r="LY96" s="243"/>
      <c r="LZ96" s="241"/>
      <c r="MA96" s="63">
        <v>43613</v>
      </c>
      <c r="MB96" s="243"/>
      <c r="MC96" s="241"/>
      <c r="MD96" s="63">
        <v>43614</v>
      </c>
      <c r="ME96" s="243"/>
      <c r="MF96" s="241"/>
      <c r="MG96" s="63">
        <v>43615</v>
      </c>
      <c r="MH96" s="243"/>
      <c r="MI96" s="65"/>
      <c r="MJ96" s="63">
        <v>43616</v>
      </c>
      <c r="MK96" s="497"/>
      <c r="MM96" s="245"/>
      <c r="MN96" s="67">
        <v>43619</v>
      </c>
      <c r="MO96" s="295"/>
      <c r="MP96" s="245"/>
      <c r="MQ96" s="67">
        <v>43620</v>
      </c>
      <c r="MR96" s="290"/>
      <c r="MS96" s="245"/>
      <c r="MT96" s="67">
        <v>43621</v>
      </c>
      <c r="MU96" s="247"/>
      <c r="MV96" s="245"/>
      <c r="MW96" s="67">
        <v>43622</v>
      </c>
      <c r="MX96" s="295"/>
      <c r="MY96" s="245"/>
      <c r="MZ96" s="67">
        <v>43623</v>
      </c>
      <c r="NA96" s="349" t="s">
        <v>77</v>
      </c>
      <c r="NB96" s="248"/>
      <c r="NC96" s="70">
        <v>43626</v>
      </c>
      <c r="ND96" s="249"/>
      <c r="NE96" s="248"/>
      <c r="NF96" s="70">
        <v>43627</v>
      </c>
      <c r="NG96" s="249"/>
      <c r="NH96" s="248"/>
      <c r="NI96" s="70">
        <v>43628</v>
      </c>
      <c r="NJ96" s="249"/>
      <c r="NK96" s="271"/>
      <c r="NL96" s="70">
        <v>43629</v>
      </c>
      <c r="NM96" s="271"/>
      <c r="NN96" s="506"/>
      <c r="NO96" s="507">
        <v>43630</v>
      </c>
      <c r="NP96" s="508"/>
      <c r="NQ96" s="510"/>
      <c r="NR96" s="511">
        <v>43633</v>
      </c>
      <c r="NS96" s="512"/>
      <c r="NT96" s="510"/>
      <c r="NU96" s="511">
        <v>43634</v>
      </c>
      <c r="NV96" s="512"/>
      <c r="NW96" s="510"/>
      <c r="NX96" s="511">
        <v>43635</v>
      </c>
      <c r="NY96" s="512"/>
      <c r="NZ96" s="510"/>
      <c r="OA96" s="511">
        <v>43636</v>
      </c>
      <c r="OB96" s="512"/>
      <c r="OC96" s="510"/>
      <c r="OD96" s="511">
        <v>43637</v>
      </c>
      <c r="OE96" s="512"/>
      <c r="OF96" s="472"/>
      <c r="OG96" s="473">
        <v>43640</v>
      </c>
      <c r="OH96" s="474"/>
      <c r="OI96" s="472"/>
      <c r="OJ96" s="473">
        <v>43641</v>
      </c>
      <c r="OK96" s="474"/>
      <c r="OL96" s="472"/>
      <c r="OM96" s="473">
        <v>43642</v>
      </c>
      <c r="ON96" s="474"/>
      <c r="OO96" s="472"/>
      <c r="OP96" s="473">
        <v>43643</v>
      </c>
      <c r="OQ96" s="474"/>
      <c r="OR96" s="65"/>
      <c r="OS96" s="63">
        <v>43644</v>
      </c>
      <c r="OT96" s="243"/>
      <c r="OU96" s="245"/>
      <c r="OV96" s="67"/>
      <c r="OW96" s="247"/>
      <c r="OX96" s="483"/>
      <c r="OY96" s="67"/>
      <c r="OZ96" s="68"/>
      <c r="PA96" s="66"/>
      <c r="PB96" s="67"/>
      <c r="PC96" s="68"/>
      <c r="PE96" s="484"/>
      <c r="PF96" s="485">
        <v>43647</v>
      </c>
      <c r="PG96" s="514"/>
      <c r="PH96" s="484"/>
      <c r="PI96" s="485">
        <v>43648</v>
      </c>
      <c r="PJ96" s="518"/>
      <c r="PK96" s="484"/>
      <c r="PL96" s="485">
        <v>43649</v>
      </c>
      <c r="PM96" s="486"/>
      <c r="PN96" s="484"/>
      <c r="PO96" s="485">
        <v>43650</v>
      </c>
      <c r="PP96" s="514"/>
      <c r="PQ96" s="484"/>
      <c r="PR96" s="485">
        <v>43651</v>
      </c>
      <c r="PS96" s="522" t="s">
        <v>77</v>
      </c>
      <c r="PT96" s="271"/>
      <c r="PU96" s="70">
        <v>43654</v>
      </c>
      <c r="PV96" s="249"/>
      <c r="PW96" s="248"/>
      <c r="PX96" s="70">
        <v>43655</v>
      </c>
      <c r="PY96" s="249"/>
      <c r="PZ96" s="248"/>
      <c r="QA96" s="70">
        <v>43656</v>
      </c>
      <c r="QB96" s="249"/>
      <c r="QC96" s="248"/>
      <c r="QD96" s="70">
        <v>43657</v>
      </c>
      <c r="QE96" s="249"/>
      <c r="QF96" s="248"/>
      <c r="QG96" s="70">
        <v>43658</v>
      </c>
      <c r="QH96" s="249"/>
      <c r="QI96" s="268"/>
      <c r="QJ96" s="73">
        <v>43661</v>
      </c>
      <c r="QK96" s="269"/>
      <c r="QL96" s="268"/>
      <c r="QM96" s="73">
        <v>43662</v>
      </c>
      <c r="QN96" s="269"/>
      <c r="QO96" s="268"/>
      <c r="QP96" s="73">
        <v>43663</v>
      </c>
      <c r="QQ96" s="269"/>
      <c r="QR96" s="268"/>
      <c r="QS96" s="73">
        <v>43664</v>
      </c>
      <c r="QT96" s="269"/>
      <c r="QU96" s="268"/>
      <c r="QV96" s="73">
        <v>43665</v>
      </c>
      <c r="QW96" s="269"/>
      <c r="QX96" s="241"/>
      <c r="QY96" s="63">
        <v>43668</v>
      </c>
      <c r="QZ96" s="243"/>
      <c r="RA96" s="241"/>
      <c r="RB96" s="63">
        <v>43669</v>
      </c>
      <c r="RC96" s="65"/>
      <c r="RD96" s="241"/>
      <c r="RE96" s="63">
        <v>43670</v>
      </c>
      <c r="RF96" s="243"/>
      <c r="RG96" s="241"/>
      <c r="RH96" s="63">
        <v>43671</v>
      </c>
      <c r="RI96" s="243"/>
      <c r="RJ96" s="241"/>
      <c r="RK96" s="63">
        <v>43672</v>
      </c>
      <c r="RL96" s="243"/>
      <c r="RM96" s="245"/>
      <c r="RN96" s="67">
        <v>43675</v>
      </c>
      <c r="RO96" s="247"/>
      <c r="RP96" s="483"/>
      <c r="RQ96" s="67">
        <v>43676</v>
      </c>
      <c r="RR96" s="68"/>
      <c r="RS96" s="66"/>
      <c r="RT96" s="67">
        <v>43677</v>
      </c>
      <c r="RU96" s="68"/>
    </row>
    <row r="97" spans="1:608" ht="15.75" thickBot="1" x14ac:dyDescent="0.3">
      <c r="BS97" s="119" t="s">
        <v>78</v>
      </c>
      <c r="BT97" s="55" t="s">
        <v>79</v>
      </c>
      <c r="BU97" s="120" t="s">
        <v>80</v>
      </c>
      <c r="BV97" s="119" t="s">
        <v>78</v>
      </c>
      <c r="BW97" s="55" t="s">
        <v>79</v>
      </c>
      <c r="BX97" s="120" t="s">
        <v>80</v>
      </c>
      <c r="BY97" s="119" t="s">
        <v>78</v>
      </c>
      <c r="BZ97" s="55" t="s">
        <v>79</v>
      </c>
      <c r="CA97" s="120" t="s">
        <v>80</v>
      </c>
      <c r="CB97" s="119" t="s">
        <v>78</v>
      </c>
      <c r="CC97" s="55" t="s">
        <v>79</v>
      </c>
      <c r="CD97" s="120" t="s">
        <v>80</v>
      </c>
      <c r="CE97" s="119" t="s">
        <v>78</v>
      </c>
      <c r="CF97" s="55" t="s">
        <v>79</v>
      </c>
      <c r="CG97" s="120" t="s">
        <v>80</v>
      </c>
      <c r="CH97" s="119" t="s">
        <v>78</v>
      </c>
      <c r="CI97" s="55" t="s">
        <v>79</v>
      </c>
      <c r="CJ97" s="120" t="s">
        <v>80</v>
      </c>
      <c r="CK97" s="119" t="s">
        <v>78</v>
      </c>
      <c r="CL97" s="55" t="s">
        <v>79</v>
      </c>
      <c r="CM97" s="120" t="s">
        <v>80</v>
      </c>
      <c r="CN97" s="119" t="s">
        <v>78</v>
      </c>
      <c r="CO97" s="55" t="s">
        <v>79</v>
      </c>
      <c r="CP97" s="120" t="s">
        <v>80</v>
      </c>
      <c r="CQ97" s="119" t="s">
        <v>78</v>
      </c>
      <c r="CR97" s="55" t="s">
        <v>79</v>
      </c>
      <c r="CS97" s="120" t="s">
        <v>80</v>
      </c>
      <c r="CT97" s="119" t="s">
        <v>78</v>
      </c>
      <c r="CU97" s="55" t="s">
        <v>79</v>
      </c>
      <c r="CV97" s="120" t="s">
        <v>80</v>
      </c>
      <c r="CW97" s="119" t="s">
        <v>78</v>
      </c>
      <c r="CX97" s="55" t="s">
        <v>79</v>
      </c>
      <c r="CY97" s="120" t="s">
        <v>80</v>
      </c>
      <c r="CZ97" s="119" t="s">
        <v>78</v>
      </c>
      <c r="DA97" s="55" t="s">
        <v>79</v>
      </c>
      <c r="DB97" s="120" t="s">
        <v>80</v>
      </c>
      <c r="DC97" s="119" t="s">
        <v>78</v>
      </c>
      <c r="DD97" s="55" t="s">
        <v>79</v>
      </c>
      <c r="DE97" s="120" t="s">
        <v>80</v>
      </c>
      <c r="DF97" s="119" t="s">
        <v>78</v>
      </c>
      <c r="DG97" s="55" t="s">
        <v>79</v>
      </c>
      <c r="DH97" s="120" t="s">
        <v>80</v>
      </c>
      <c r="DI97" s="119" t="s">
        <v>78</v>
      </c>
      <c r="DJ97" s="55" t="s">
        <v>79</v>
      </c>
      <c r="DK97" s="120" t="s">
        <v>80</v>
      </c>
      <c r="DL97" s="259" t="s">
        <v>78</v>
      </c>
      <c r="DM97" s="55" t="s">
        <v>79</v>
      </c>
      <c r="DN97" s="258" t="s">
        <v>80</v>
      </c>
      <c r="DO97" s="119" t="s">
        <v>78</v>
      </c>
      <c r="DP97" s="55" t="s">
        <v>79</v>
      </c>
      <c r="DQ97" s="120" t="s">
        <v>80</v>
      </c>
      <c r="DR97" s="119" t="s">
        <v>78</v>
      </c>
      <c r="DS97" s="55" t="s">
        <v>79</v>
      </c>
      <c r="DT97" s="120" t="s">
        <v>80</v>
      </c>
      <c r="DU97" s="119" t="s">
        <v>78</v>
      </c>
      <c r="DV97" s="55" t="s">
        <v>79</v>
      </c>
      <c r="DW97" s="120" t="s">
        <v>80</v>
      </c>
      <c r="DX97" s="259" t="s">
        <v>78</v>
      </c>
      <c r="DY97" s="55" t="s">
        <v>79</v>
      </c>
      <c r="DZ97" s="55" t="s">
        <v>80</v>
      </c>
      <c r="EA97" s="55" t="s">
        <v>78</v>
      </c>
      <c r="EB97" s="55" t="s">
        <v>79</v>
      </c>
      <c r="EC97" s="55" t="s">
        <v>80</v>
      </c>
      <c r="ED97" s="55" t="s">
        <v>78</v>
      </c>
      <c r="EE97" s="55" t="s">
        <v>79</v>
      </c>
      <c r="EF97" s="55" t="s">
        <v>80</v>
      </c>
      <c r="EG97" s="55" t="s">
        <v>78</v>
      </c>
      <c r="EH97" s="55" t="s">
        <v>79</v>
      </c>
      <c r="EI97" s="55" t="s">
        <v>80</v>
      </c>
      <c r="EK97" s="119" t="s">
        <v>78</v>
      </c>
      <c r="EL97" s="55" t="s">
        <v>79</v>
      </c>
      <c r="EM97" s="120" t="s">
        <v>80</v>
      </c>
      <c r="EN97" s="119" t="s">
        <v>78</v>
      </c>
      <c r="EO97" s="55" t="s">
        <v>79</v>
      </c>
      <c r="EP97" s="120" t="s">
        <v>80</v>
      </c>
      <c r="EQ97" s="119" t="s">
        <v>78</v>
      </c>
      <c r="ER97" s="55" t="s">
        <v>79</v>
      </c>
      <c r="ES97" s="120" t="s">
        <v>80</v>
      </c>
      <c r="ET97" s="119" t="s">
        <v>78</v>
      </c>
      <c r="EU97" s="55" t="s">
        <v>79</v>
      </c>
      <c r="EV97" s="120" t="s">
        <v>80</v>
      </c>
      <c r="EW97" s="119" t="s">
        <v>78</v>
      </c>
      <c r="EX97" s="55" t="s">
        <v>79</v>
      </c>
      <c r="EY97" s="120" t="s">
        <v>80</v>
      </c>
      <c r="EZ97" s="119" t="s">
        <v>78</v>
      </c>
      <c r="FA97" s="55" t="s">
        <v>79</v>
      </c>
      <c r="FB97" s="120" t="s">
        <v>80</v>
      </c>
      <c r="FC97" s="119" t="s">
        <v>78</v>
      </c>
      <c r="FD97" s="55" t="s">
        <v>79</v>
      </c>
      <c r="FE97" s="120" t="s">
        <v>80</v>
      </c>
      <c r="FF97" s="119" t="s">
        <v>78</v>
      </c>
      <c r="FG97" s="55" t="s">
        <v>79</v>
      </c>
      <c r="FH97" s="120" t="s">
        <v>80</v>
      </c>
      <c r="FI97" s="119" t="s">
        <v>78</v>
      </c>
      <c r="FJ97" s="55" t="s">
        <v>79</v>
      </c>
      <c r="FK97" s="120" t="s">
        <v>80</v>
      </c>
      <c r="FL97" s="119" t="s">
        <v>78</v>
      </c>
      <c r="FM97" s="55" t="s">
        <v>79</v>
      </c>
      <c r="FN97" s="120" t="s">
        <v>80</v>
      </c>
      <c r="FO97" s="119" t="s">
        <v>78</v>
      </c>
      <c r="FP97" s="55" t="s">
        <v>79</v>
      </c>
      <c r="FQ97" s="120" t="s">
        <v>80</v>
      </c>
      <c r="FR97" s="119" t="s">
        <v>78</v>
      </c>
      <c r="FS97" s="55" t="s">
        <v>79</v>
      </c>
      <c r="FT97" s="120" t="s">
        <v>80</v>
      </c>
      <c r="FU97" s="119" t="s">
        <v>78</v>
      </c>
      <c r="FV97" s="55" t="s">
        <v>79</v>
      </c>
      <c r="FW97" s="120" t="s">
        <v>80</v>
      </c>
      <c r="FX97" s="119" t="s">
        <v>78</v>
      </c>
      <c r="FY97" s="55" t="s">
        <v>79</v>
      </c>
      <c r="FZ97" s="120" t="s">
        <v>80</v>
      </c>
      <c r="GA97" s="119" t="s">
        <v>78</v>
      </c>
      <c r="GB97" s="55" t="s">
        <v>79</v>
      </c>
      <c r="GC97" s="120" t="s">
        <v>80</v>
      </c>
      <c r="GD97" s="119" t="s">
        <v>78</v>
      </c>
      <c r="GE97" s="55" t="s">
        <v>79</v>
      </c>
      <c r="GF97" s="120" t="s">
        <v>80</v>
      </c>
      <c r="GG97" s="119" t="s">
        <v>78</v>
      </c>
      <c r="GH97" s="55" t="s">
        <v>79</v>
      </c>
      <c r="GI97" s="120" t="s">
        <v>80</v>
      </c>
      <c r="GJ97" s="119" t="s">
        <v>78</v>
      </c>
      <c r="GK97" s="55" t="s">
        <v>79</v>
      </c>
      <c r="GL97" s="120" t="s">
        <v>80</v>
      </c>
      <c r="GM97" s="119" t="s">
        <v>78</v>
      </c>
      <c r="GN97" s="55" t="s">
        <v>79</v>
      </c>
      <c r="GO97" s="120" t="s">
        <v>80</v>
      </c>
      <c r="GP97" s="119" t="s">
        <v>78</v>
      </c>
      <c r="GQ97" s="55" t="s">
        <v>79</v>
      </c>
      <c r="GR97" s="120" t="s">
        <v>80</v>
      </c>
      <c r="GS97" s="259" t="s">
        <v>78</v>
      </c>
      <c r="GT97" s="55" t="s">
        <v>79</v>
      </c>
      <c r="GU97" s="55" t="s">
        <v>80</v>
      </c>
      <c r="GV97" s="55" t="s">
        <v>78</v>
      </c>
      <c r="GW97" s="55" t="s">
        <v>79</v>
      </c>
      <c r="GX97" s="55" t="s">
        <v>80</v>
      </c>
      <c r="GY97" s="55" t="s">
        <v>78</v>
      </c>
      <c r="GZ97" s="55" t="s">
        <v>79</v>
      </c>
      <c r="HA97" s="55" t="s">
        <v>80</v>
      </c>
      <c r="HC97" s="119" t="s">
        <v>78</v>
      </c>
      <c r="HD97" s="55" t="s">
        <v>79</v>
      </c>
      <c r="HE97" s="120" t="s">
        <v>80</v>
      </c>
      <c r="HF97" s="119" t="s">
        <v>78</v>
      </c>
      <c r="HG97" s="55" t="s">
        <v>79</v>
      </c>
      <c r="HH97" s="120" t="s">
        <v>80</v>
      </c>
      <c r="HI97" s="119" t="s">
        <v>78</v>
      </c>
      <c r="HJ97" s="55" t="s">
        <v>79</v>
      </c>
      <c r="HK97" s="120" t="s">
        <v>80</v>
      </c>
      <c r="HL97" s="119" t="s">
        <v>78</v>
      </c>
      <c r="HM97" s="55" t="s">
        <v>79</v>
      </c>
      <c r="HN97" s="120" t="s">
        <v>80</v>
      </c>
      <c r="HO97" s="119" t="s">
        <v>78</v>
      </c>
      <c r="HP97" s="55" t="s">
        <v>79</v>
      </c>
      <c r="HQ97" s="120" t="s">
        <v>80</v>
      </c>
      <c r="HR97" s="119" t="s">
        <v>78</v>
      </c>
      <c r="HS97" s="55" t="s">
        <v>79</v>
      </c>
      <c r="HT97" s="120" t="s">
        <v>80</v>
      </c>
      <c r="HU97" s="119" t="s">
        <v>78</v>
      </c>
      <c r="HV97" s="55" t="s">
        <v>79</v>
      </c>
      <c r="HW97" s="120" t="s">
        <v>80</v>
      </c>
      <c r="HX97" s="119" t="s">
        <v>78</v>
      </c>
      <c r="HY97" s="55" t="s">
        <v>79</v>
      </c>
      <c r="HZ97" s="120" t="s">
        <v>80</v>
      </c>
      <c r="IA97" s="119" t="s">
        <v>78</v>
      </c>
      <c r="IB97" s="55" t="s">
        <v>79</v>
      </c>
      <c r="IC97" s="120" t="s">
        <v>80</v>
      </c>
      <c r="ID97" s="119" t="s">
        <v>78</v>
      </c>
      <c r="IE97" s="55" t="s">
        <v>79</v>
      </c>
      <c r="IF97" s="120" t="s">
        <v>80</v>
      </c>
      <c r="IG97" s="119" t="s">
        <v>78</v>
      </c>
      <c r="IH97" s="55" t="s">
        <v>79</v>
      </c>
      <c r="II97" s="120" t="s">
        <v>80</v>
      </c>
      <c r="IJ97" s="119" t="s">
        <v>78</v>
      </c>
      <c r="IK97" s="55" t="s">
        <v>79</v>
      </c>
      <c r="IL97" s="120" t="s">
        <v>80</v>
      </c>
      <c r="IM97" s="119" t="s">
        <v>78</v>
      </c>
      <c r="IN97" s="55" t="s">
        <v>79</v>
      </c>
      <c r="IO97" s="120" t="s">
        <v>80</v>
      </c>
      <c r="IP97" s="119" t="s">
        <v>78</v>
      </c>
      <c r="IQ97" s="55" t="s">
        <v>79</v>
      </c>
      <c r="IR97" s="120" t="s">
        <v>80</v>
      </c>
      <c r="IS97" s="119" t="s">
        <v>78</v>
      </c>
      <c r="IT97" s="55" t="s">
        <v>79</v>
      </c>
      <c r="IU97" s="120" t="s">
        <v>80</v>
      </c>
      <c r="IV97" s="119" t="s">
        <v>78</v>
      </c>
      <c r="IW97" s="55" t="s">
        <v>79</v>
      </c>
      <c r="IX97" s="120" t="s">
        <v>80</v>
      </c>
      <c r="IY97" s="119" t="s">
        <v>78</v>
      </c>
      <c r="IZ97" s="55" t="s">
        <v>79</v>
      </c>
      <c r="JA97" s="120" t="s">
        <v>80</v>
      </c>
      <c r="JB97" s="119" t="s">
        <v>78</v>
      </c>
      <c r="JC97" s="55" t="s">
        <v>79</v>
      </c>
      <c r="JD97" s="120" t="s">
        <v>80</v>
      </c>
      <c r="JE97" s="119" t="s">
        <v>78</v>
      </c>
      <c r="JF97" s="55" t="s">
        <v>79</v>
      </c>
      <c r="JG97" s="120" t="s">
        <v>80</v>
      </c>
      <c r="JH97" s="119" t="s">
        <v>78</v>
      </c>
      <c r="JI97" s="55" t="s">
        <v>79</v>
      </c>
      <c r="JJ97" s="120" t="s">
        <v>80</v>
      </c>
      <c r="JK97" s="119" t="s">
        <v>78</v>
      </c>
      <c r="JL97" s="55" t="s">
        <v>79</v>
      </c>
      <c r="JM97" s="120" t="s">
        <v>80</v>
      </c>
      <c r="JN97" s="259" t="s">
        <v>78</v>
      </c>
      <c r="JO97" s="55" t="s">
        <v>79</v>
      </c>
      <c r="JP97" s="55" t="s">
        <v>80</v>
      </c>
      <c r="JQ97" s="55" t="s">
        <v>78</v>
      </c>
      <c r="JR97" s="55" t="s">
        <v>79</v>
      </c>
      <c r="JS97" s="55" t="s">
        <v>80</v>
      </c>
      <c r="JU97" s="119" t="s">
        <v>78</v>
      </c>
      <c r="JV97" s="55" t="s">
        <v>79</v>
      </c>
      <c r="JW97" s="120" t="s">
        <v>80</v>
      </c>
      <c r="JX97" s="119" t="s">
        <v>78</v>
      </c>
      <c r="JY97" s="55" t="s">
        <v>79</v>
      </c>
      <c r="JZ97" s="120" t="s">
        <v>80</v>
      </c>
      <c r="KA97" s="119" t="s">
        <v>78</v>
      </c>
      <c r="KB97" s="55" t="s">
        <v>79</v>
      </c>
      <c r="KC97" s="120" t="s">
        <v>80</v>
      </c>
      <c r="KD97" s="119" t="s">
        <v>78</v>
      </c>
      <c r="KE97" s="55" t="s">
        <v>79</v>
      </c>
      <c r="KF97" s="120" t="s">
        <v>80</v>
      </c>
      <c r="KG97" s="119" t="s">
        <v>78</v>
      </c>
      <c r="KH97" s="55" t="s">
        <v>79</v>
      </c>
      <c r="KI97" s="120" t="s">
        <v>80</v>
      </c>
      <c r="KJ97" s="119" t="s">
        <v>78</v>
      </c>
      <c r="KK97" s="55" t="s">
        <v>79</v>
      </c>
      <c r="KL97" s="120" t="s">
        <v>80</v>
      </c>
      <c r="KM97" s="119" t="s">
        <v>78</v>
      </c>
      <c r="KN97" s="55" t="s">
        <v>79</v>
      </c>
      <c r="KO97" s="120" t="s">
        <v>80</v>
      </c>
      <c r="KP97" s="119" t="s">
        <v>78</v>
      </c>
      <c r="KQ97" s="55" t="s">
        <v>79</v>
      </c>
      <c r="KR97" s="120" t="s">
        <v>80</v>
      </c>
      <c r="KS97" s="119" t="s">
        <v>78</v>
      </c>
      <c r="KT97" s="55" t="s">
        <v>79</v>
      </c>
      <c r="KU97" s="120" t="s">
        <v>80</v>
      </c>
      <c r="KV97" s="119" t="s">
        <v>78</v>
      </c>
      <c r="KW97" s="55" t="s">
        <v>79</v>
      </c>
      <c r="KX97" s="120" t="s">
        <v>80</v>
      </c>
      <c r="KY97" s="119" t="s">
        <v>78</v>
      </c>
      <c r="KZ97" s="55" t="s">
        <v>79</v>
      </c>
      <c r="LA97" s="120" t="s">
        <v>80</v>
      </c>
      <c r="LB97" s="119" t="s">
        <v>78</v>
      </c>
      <c r="LC97" s="55" t="s">
        <v>79</v>
      </c>
      <c r="LD97" s="120" t="s">
        <v>80</v>
      </c>
      <c r="LE97" s="119" t="s">
        <v>78</v>
      </c>
      <c r="LF97" s="55" t="s">
        <v>79</v>
      </c>
      <c r="LG97" s="120" t="s">
        <v>80</v>
      </c>
      <c r="LH97" s="119" t="s">
        <v>78</v>
      </c>
      <c r="LI97" s="55" t="s">
        <v>79</v>
      </c>
      <c r="LJ97" s="120" t="s">
        <v>80</v>
      </c>
      <c r="LK97" s="119" t="s">
        <v>78</v>
      </c>
      <c r="LL97" s="55" t="s">
        <v>79</v>
      </c>
      <c r="LM97" s="120" t="s">
        <v>80</v>
      </c>
      <c r="LN97" s="119" t="s">
        <v>78</v>
      </c>
      <c r="LO97" s="55" t="s">
        <v>79</v>
      </c>
      <c r="LP97" s="120" t="s">
        <v>80</v>
      </c>
      <c r="LQ97" s="119" t="s">
        <v>78</v>
      </c>
      <c r="LR97" s="55" t="s">
        <v>79</v>
      </c>
      <c r="LS97" s="120" t="s">
        <v>80</v>
      </c>
      <c r="LT97" s="119" t="s">
        <v>78</v>
      </c>
      <c r="LU97" s="55" t="s">
        <v>79</v>
      </c>
      <c r="LV97" s="120" t="s">
        <v>80</v>
      </c>
      <c r="LW97" s="119" t="s">
        <v>78</v>
      </c>
      <c r="LX97" s="55" t="s">
        <v>79</v>
      </c>
      <c r="LY97" s="120" t="s">
        <v>80</v>
      </c>
      <c r="LZ97" s="119" t="s">
        <v>78</v>
      </c>
      <c r="MA97" s="55" t="s">
        <v>79</v>
      </c>
      <c r="MB97" s="120" t="s">
        <v>80</v>
      </c>
      <c r="MC97" s="119" t="s">
        <v>78</v>
      </c>
      <c r="MD97" s="55" t="s">
        <v>79</v>
      </c>
      <c r="ME97" s="120" t="s">
        <v>80</v>
      </c>
      <c r="MF97" s="119" t="s">
        <v>78</v>
      </c>
      <c r="MG97" s="55" t="s">
        <v>79</v>
      </c>
      <c r="MH97" s="120" t="s">
        <v>80</v>
      </c>
      <c r="MI97" s="259" t="s">
        <v>78</v>
      </c>
      <c r="MJ97" s="55" t="s">
        <v>79</v>
      </c>
      <c r="MK97" s="55" t="s">
        <v>80</v>
      </c>
      <c r="MM97" s="119" t="s">
        <v>78</v>
      </c>
      <c r="MN97" s="55" t="s">
        <v>79</v>
      </c>
      <c r="MO97" s="120" t="s">
        <v>80</v>
      </c>
      <c r="MP97" s="119" t="s">
        <v>78</v>
      </c>
      <c r="MQ97" s="55" t="s">
        <v>79</v>
      </c>
      <c r="MR97" s="120" t="s">
        <v>80</v>
      </c>
      <c r="MS97" s="119" t="s">
        <v>78</v>
      </c>
      <c r="MT97" s="55" t="s">
        <v>79</v>
      </c>
      <c r="MU97" s="120" t="s">
        <v>80</v>
      </c>
      <c r="MV97" s="119" t="s">
        <v>78</v>
      </c>
      <c r="MW97" s="55" t="s">
        <v>79</v>
      </c>
      <c r="MX97" s="120" t="s">
        <v>80</v>
      </c>
      <c r="MY97" s="119" t="s">
        <v>78</v>
      </c>
      <c r="MZ97" s="55" t="s">
        <v>79</v>
      </c>
      <c r="NA97" s="120" t="s">
        <v>80</v>
      </c>
      <c r="NB97" s="119" t="s">
        <v>78</v>
      </c>
      <c r="NC97" s="55" t="s">
        <v>79</v>
      </c>
      <c r="ND97" s="120" t="s">
        <v>80</v>
      </c>
      <c r="NE97" s="119" t="s">
        <v>78</v>
      </c>
      <c r="NF97" s="55" t="s">
        <v>79</v>
      </c>
      <c r="NG97" s="120" t="s">
        <v>80</v>
      </c>
      <c r="NH97" s="119" t="s">
        <v>78</v>
      </c>
      <c r="NI97" s="55" t="s">
        <v>79</v>
      </c>
      <c r="NJ97" s="120" t="s">
        <v>80</v>
      </c>
      <c r="NK97" s="259" t="s">
        <v>78</v>
      </c>
      <c r="NL97" s="55" t="s">
        <v>79</v>
      </c>
      <c r="NM97" s="258" t="s">
        <v>80</v>
      </c>
      <c r="NN97" s="119" t="s">
        <v>78</v>
      </c>
      <c r="NO97" s="55" t="s">
        <v>79</v>
      </c>
      <c r="NP97" s="120" t="s">
        <v>80</v>
      </c>
      <c r="NQ97" s="119" t="s">
        <v>78</v>
      </c>
      <c r="NR97" s="55" t="s">
        <v>79</v>
      </c>
      <c r="NS97" s="120" t="s">
        <v>80</v>
      </c>
      <c r="NT97" s="119" t="s">
        <v>78</v>
      </c>
      <c r="NU97" s="55" t="s">
        <v>79</v>
      </c>
      <c r="NV97" s="120" t="s">
        <v>80</v>
      </c>
      <c r="NW97" s="119" t="s">
        <v>78</v>
      </c>
      <c r="NX97" s="55" t="s">
        <v>79</v>
      </c>
      <c r="NY97" s="120" t="s">
        <v>80</v>
      </c>
      <c r="NZ97" s="119" t="s">
        <v>78</v>
      </c>
      <c r="OA97" s="55" t="s">
        <v>79</v>
      </c>
      <c r="OB97" s="120" t="s">
        <v>80</v>
      </c>
      <c r="OC97" s="119" t="s">
        <v>78</v>
      </c>
      <c r="OD97" s="55" t="s">
        <v>79</v>
      </c>
      <c r="OE97" s="120" t="s">
        <v>80</v>
      </c>
      <c r="OF97" s="119" t="s">
        <v>78</v>
      </c>
      <c r="OG97" s="55" t="s">
        <v>79</v>
      </c>
      <c r="OH97" s="120" t="s">
        <v>80</v>
      </c>
      <c r="OI97" s="119" t="s">
        <v>78</v>
      </c>
      <c r="OJ97" s="55" t="s">
        <v>79</v>
      </c>
      <c r="OK97" s="120" t="s">
        <v>80</v>
      </c>
      <c r="OL97" s="119" t="s">
        <v>78</v>
      </c>
      <c r="OM97" s="55" t="s">
        <v>79</v>
      </c>
      <c r="ON97" s="120" t="s">
        <v>80</v>
      </c>
      <c r="OO97" s="119" t="s">
        <v>78</v>
      </c>
      <c r="OP97" s="55" t="s">
        <v>79</v>
      </c>
      <c r="OQ97" s="120" t="s">
        <v>80</v>
      </c>
      <c r="OR97" s="259" t="s">
        <v>78</v>
      </c>
      <c r="OS97" s="55" t="s">
        <v>79</v>
      </c>
      <c r="OT97" s="120" t="s">
        <v>80</v>
      </c>
      <c r="OU97" s="119" t="s">
        <v>78</v>
      </c>
      <c r="OV97" s="55" t="s">
        <v>79</v>
      </c>
      <c r="OW97" s="120" t="s">
        <v>80</v>
      </c>
      <c r="OX97" s="259" t="s">
        <v>78</v>
      </c>
      <c r="OY97" s="55" t="s">
        <v>79</v>
      </c>
      <c r="OZ97" s="55" t="s">
        <v>80</v>
      </c>
      <c r="PA97" s="55" t="s">
        <v>78</v>
      </c>
      <c r="PB97" s="55" t="s">
        <v>79</v>
      </c>
      <c r="PC97" s="55" t="s">
        <v>80</v>
      </c>
      <c r="PE97" s="119" t="s">
        <v>78</v>
      </c>
      <c r="PF97" s="55" t="s">
        <v>79</v>
      </c>
      <c r="PG97" s="120" t="s">
        <v>80</v>
      </c>
      <c r="PH97" s="119" t="s">
        <v>78</v>
      </c>
      <c r="PI97" s="55" t="s">
        <v>79</v>
      </c>
      <c r="PJ97" s="120" t="s">
        <v>80</v>
      </c>
      <c r="PK97" s="119" t="s">
        <v>78</v>
      </c>
      <c r="PL97" s="55" t="s">
        <v>79</v>
      </c>
      <c r="PM97" s="120" t="s">
        <v>80</v>
      </c>
      <c r="PN97" s="119" t="s">
        <v>78</v>
      </c>
      <c r="PO97" s="55" t="s">
        <v>79</v>
      </c>
      <c r="PP97" s="120" t="s">
        <v>80</v>
      </c>
      <c r="PQ97" s="119" t="s">
        <v>78</v>
      </c>
      <c r="PR97" s="55" t="s">
        <v>79</v>
      </c>
      <c r="PS97" s="120" t="s">
        <v>80</v>
      </c>
      <c r="PT97" s="259" t="s">
        <v>78</v>
      </c>
      <c r="PU97" s="55" t="s">
        <v>79</v>
      </c>
      <c r="PV97" s="120" t="s">
        <v>80</v>
      </c>
      <c r="PW97" s="119" t="s">
        <v>78</v>
      </c>
      <c r="PX97" s="55" t="s">
        <v>79</v>
      </c>
      <c r="PY97" s="120" t="s">
        <v>80</v>
      </c>
      <c r="PZ97" s="119" t="s">
        <v>78</v>
      </c>
      <c r="QA97" s="55" t="s">
        <v>79</v>
      </c>
      <c r="QB97" s="120" t="s">
        <v>80</v>
      </c>
      <c r="QC97" s="119" t="s">
        <v>78</v>
      </c>
      <c r="QD97" s="55" t="s">
        <v>79</v>
      </c>
      <c r="QE97" s="120" t="s">
        <v>80</v>
      </c>
      <c r="QF97" s="119" t="s">
        <v>78</v>
      </c>
      <c r="QG97" s="55" t="s">
        <v>79</v>
      </c>
      <c r="QH97" s="120" t="s">
        <v>80</v>
      </c>
      <c r="QI97" s="119" t="s">
        <v>78</v>
      </c>
      <c r="QJ97" s="55" t="s">
        <v>79</v>
      </c>
      <c r="QK97" s="120" t="s">
        <v>80</v>
      </c>
      <c r="QL97" s="119" t="s">
        <v>78</v>
      </c>
      <c r="QM97" s="55" t="s">
        <v>79</v>
      </c>
      <c r="QN97" s="120" t="s">
        <v>80</v>
      </c>
      <c r="QO97" s="119" t="s">
        <v>78</v>
      </c>
      <c r="QP97" s="55" t="s">
        <v>79</v>
      </c>
      <c r="QQ97" s="120" t="s">
        <v>80</v>
      </c>
      <c r="QR97" s="119" t="s">
        <v>78</v>
      </c>
      <c r="QS97" s="55" t="s">
        <v>79</v>
      </c>
      <c r="QT97" s="120" t="s">
        <v>80</v>
      </c>
      <c r="QU97" s="119" t="s">
        <v>78</v>
      </c>
      <c r="QV97" s="55" t="s">
        <v>79</v>
      </c>
      <c r="QW97" s="120" t="s">
        <v>80</v>
      </c>
      <c r="QX97" s="119" t="s">
        <v>78</v>
      </c>
      <c r="QY97" s="55" t="s">
        <v>79</v>
      </c>
      <c r="QZ97" s="120" t="s">
        <v>80</v>
      </c>
      <c r="RA97" s="119" t="s">
        <v>78</v>
      </c>
      <c r="RB97" s="55" t="s">
        <v>79</v>
      </c>
      <c r="RC97" s="258" t="s">
        <v>80</v>
      </c>
      <c r="RD97" s="119" t="s">
        <v>78</v>
      </c>
      <c r="RE97" s="55" t="s">
        <v>79</v>
      </c>
      <c r="RF97" s="120" t="s">
        <v>80</v>
      </c>
      <c r="RG97" s="119" t="s">
        <v>78</v>
      </c>
      <c r="RH97" s="55" t="s">
        <v>79</v>
      </c>
      <c r="RI97" s="120" t="s">
        <v>80</v>
      </c>
      <c r="RJ97" s="119" t="s">
        <v>78</v>
      </c>
      <c r="RK97" s="55" t="s">
        <v>79</v>
      </c>
      <c r="RL97" s="120" t="s">
        <v>80</v>
      </c>
      <c r="RM97" s="119" t="s">
        <v>78</v>
      </c>
      <c r="RN97" s="55" t="s">
        <v>79</v>
      </c>
      <c r="RO97" s="120" t="s">
        <v>80</v>
      </c>
      <c r="RP97" s="259" t="s">
        <v>78</v>
      </c>
      <c r="RQ97" s="55" t="s">
        <v>79</v>
      </c>
      <c r="RR97" s="55" t="s">
        <v>80</v>
      </c>
      <c r="RS97" s="55" t="s">
        <v>78</v>
      </c>
      <c r="RT97" s="55" t="s">
        <v>79</v>
      </c>
      <c r="RU97" s="55" t="s">
        <v>80</v>
      </c>
    </row>
    <row r="98" spans="1:608" ht="15.75" thickBot="1" x14ac:dyDescent="0.3">
      <c r="BS98" s="121" t="s">
        <v>81</v>
      </c>
      <c r="BT98" s="54" t="s">
        <v>82</v>
      </c>
      <c r="BU98" s="122" t="s">
        <v>83</v>
      </c>
      <c r="BV98" s="121" t="s">
        <v>81</v>
      </c>
      <c r="BW98" s="54" t="s">
        <v>82</v>
      </c>
      <c r="BX98" s="122" t="s">
        <v>83</v>
      </c>
      <c r="BY98" s="121" t="s">
        <v>81</v>
      </c>
      <c r="BZ98" s="54" t="s">
        <v>82</v>
      </c>
      <c r="CA98" s="122" t="s">
        <v>83</v>
      </c>
      <c r="CB98" s="121" t="s">
        <v>81</v>
      </c>
      <c r="CC98" s="54" t="s">
        <v>82</v>
      </c>
      <c r="CD98" s="122" t="s">
        <v>83</v>
      </c>
      <c r="CE98" s="121" t="s">
        <v>81</v>
      </c>
      <c r="CF98" s="54" t="s">
        <v>82</v>
      </c>
      <c r="CG98" s="122" t="s">
        <v>83</v>
      </c>
      <c r="CH98" s="121" t="s">
        <v>81</v>
      </c>
      <c r="CI98" s="54" t="s">
        <v>82</v>
      </c>
      <c r="CJ98" s="122" t="s">
        <v>83</v>
      </c>
      <c r="CK98" s="121" t="s">
        <v>81</v>
      </c>
      <c r="CL98" s="54" t="s">
        <v>82</v>
      </c>
      <c r="CM98" s="122" t="s">
        <v>83</v>
      </c>
      <c r="CN98" s="121" t="s">
        <v>81</v>
      </c>
      <c r="CO98" s="54" t="s">
        <v>82</v>
      </c>
      <c r="CP98" s="122" t="s">
        <v>83</v>
      </c>
      <c r="CQ98" s="121" t="s">
        <v>81</v>
      </c>
      <c r="CR98" s="54" t="s">
        <v>82</v>
      </c>
      <c r="CS98" s="122" t="s">
        <v>83</v>
      </c>
      <c r="CT98" s="121" t="s">
        <v>81</v>
      </c>
      <c r="CU98" s="54" t="s">
        <v>82</v>
      </c>
      <c r="CV98" s="122" t="s">
        <v>83</v>
      </c>
      <c r="CW98" s="121" t="s">
        <v>81</v>
      </c>
      <c r="CX98" s="54" t="s">
        <v>82</v>
      </c>
      <c r="CY98" s="122" t="s">
        <v>83</v>
      </c>
      <c r="CZ98" s="121" t="s">
        <v>81</v>
      </c>
      <c r="DA98" s="54" t="s">
        <v>82</v>
      </c>
      <c r="DB98" s="122" t="s">
        <v>83</v>
      </c>
      <c r="DC98" s="121" t="s">
        <v>81</v>
      </c>
      <c r="DD98" s="54" t="s">
        <v>82</v>
      </c>
      <c r="DE98" s="122" t="s">
        <v>83</v>
      </c>
      <c r="DF98" s="121" t="s">
        <v>81</v>
      </c>
      <c r="DG98" s="54" t="s">
        <v>82</v>
      </c>
      <c r="DH98" s="122" t="s">
        <v>83</v>
      </c>
      <c r="DI98" s="121" t="s">
        <v>81</v>
      </c>
      <c r="DJ98" s="54" t="s">
        <v>82</v>
      </c>
      <c r="DK98" s="122" t="s">
        <v>83</v>
      </c>
      <c r="DL98" s="98" t="s">
        <v>81</v>
      </c>
      <c r="DM98" s="54" t="s">
        <v>82</v>
      </c>
      <c r="DN98" s="91" t="s">
        <v>83</v>
      </c>
      <c r="DO98" s="121" t="s">
        <v>81</v>
      </c>
      <c r="DP98" s="54" t="s">
        <v>82</v>
      </c>
      <c r="DQ98" s="122" t="s">
        <v>83</v>
      </c>
      <c r="DR98" s="121" t="s">
        <v>81</v>
      </c>
      <c r="DS98" s="54" t="s">
        <v>82</v>
      </c>
      <c r="DT98" s="122" t="s">
        <v>83</v>
      </c>
      <c r="DU98" s="121" t="s">
        <v>81</v>
      </c>
      <c r="DV98" s="54" t="s">
        <v>82</v>
      </c>
      <c r="DW98" s="122" t="s">
        <v>83</v>
      </c>
      <c r="DX98" s="98" t="s">
        <v>81</v>
      </c>
      <c r="DY98" s="54" t="s">
        <v>82</v>
      </c>
      <c r="DZ98" s="54" t="s">
        <v>83</v>
      </c>
      <c r="EA98" s="54" t="s">
        <v>81</v>
      </c>
      <c r="EB98" s="54" t="s">
        <v>82</v>
      </c>
      <c r="EC98" s="54" t="s">
        <v>83</v>
      </c>
      <c r="ED98" s="54" t="s">
        <v>81</v>
      </c>
      <c r="EE98" s="54" t="s">
        <v>82</v>
      </c>
      <c r="EF98" s="54" t="s">
        <v>83</v>
      </c>
      <c r="EG98" s="54" t="s">
        <v>81</v>
      </c>
      <c r="EH98" s="54" t="s">
        <v>82</v>
      </c>
      <c r="EI98" s="54" t="s">
        <v>83</v>
      </c>
      <c r="EK98" s="121" t="s">
        <v>81</v>
      </c>
      <c r="EL98" s="54" t="s">
        <v>82</v>
      </c>
      <c r="EM98" s="122" t="s">
        <v>83</v>
      </c>
      <c r="EN98" s="121" t="s">
        <v>81</v>
      </c>
      <c r="EO98" s="54" t="s">
        <v>82</v>
      </c>
      <c r="EP98" s="122" t="s">
        <v>83</v>
      </c>
      <c r="EQ98" s="121" t="s">
        <v>81</v>
      </c>
      <c r="ER98" s="54" t="s">
        <v>82</v>
      </c>
      <c r="ES98" s="122" t="s">
        <v>83</v>
      </c>
      <c r="ET98" s="121" t="s">
        <v>81</v>
      </c>
      <c r="EU98" s="54" t="s">
        <v>82</v>
      </c>
      <c r="EV98" s="122" t="s">
        <v>83</v>
      </c>
      <c r="EW98" s="121" t="s">
        <v>81</v>
      </c>
      <c r="EX98" s="54" t="s">
        <v>82</v>
      </c>
      <c r="EY98" s="122" t="s">
        <v>83</v>
      </c>
      <c r="EZ98" s="121" t="s">
        <v>81</v>
      </c>
      <c r="FA98" s="54" t="s">
        <v>82</v>
      </c>
      <c r="FB98" s="122" t="s">
        <v>83</v>
      </c>
      <c r="FC98" s="121" t="s">
        <v>81</v>
      </c>
      <c r="FD98" s="54" t="s">
        <v>82</v>
      </c>
      <c r="FE98" s="122" t="s">
        <v>83</v>
      </c>
      <c r="FF98" s="121" t="s">
        <v>81</v>
      </c>
      <c r="FG98" s="54" t="s">
        <v>82</v>
      </c>
      <c r="FH98" s="122" t="s">
        <v>83</v>
      </c>
      <c r="FI98" s="121" t="s">
        <v>81</v>
      </c>
      <c r="FJ98" s="54" t="s">
        <v>82</v>
      </c>
      <c r="FK98" s="122" t="s">
        <v>83</v>
      </c>
      <c r="FL98" s="121" t="s">
        <v>81</v>
      </c>
      <c r="FM98" s="54" t="s">
        <v>82</v>
      </c>
      <c r="FN98" s="122" t="s">
        <v>83</v>
      </c>
      <c r="FO98" s="121" t="s">
        <v>81</v>
      </c>
      <c r="FP98" s="54" t="s">
        <v>82</v>
      </c>
      <c r="FQ98" s="122" t="s">
        <v>83</v>
      </c>
      <c r="FR98" s="121" t="s">
        <v>81</v>
      </c>
      <c r="FS98" s="54" t="s">
        <v>82</v>
      </c>
      <c r="FT98" s="122" t="s">
        <v>83</v>
      </c>
      <c r="FU98" s="121" t="s">
        <v>81</v>
      </c>
      <c r="FV98" s="54" t="s">
        <v>82</v>
      </c>
      <c r="FW98" s="122" t="s">
        <v>83</v>
      </c>
      <c r="FX98" s="121" t="s">
        <v>81</v>
      </c>
      <c r="FY98" s="54" t="s">
        <v>82</v>
      </c>
      <c r="FZ98" s="122" t="s">
        <v>83</v>
      </c>
      <c r="GA98" s="121" t="s">
        <v>81</v>
      </c>
      <c r="GB98" s="54" t="s">
        <v>82</v>
      </c>
      <c r="GC98" s="122" t="s">
        <v>83</v>
      </c>
      <c r="GD98" s="121" t="s">
        <v>81</v>
      </c>
      <c r="GE98" s="54" t="s">
        <v>82</v>
      </c>
      <c r="GF98" s="122" t="s">
        <v>83</v>
      </c>
      <c r="GG98" s="121" t="s">
        <v>81</v>
      </c>
      <c r="GH98" s="54" t="s">
        <v>82</v>
      </c>
      <c r="GI98" s="122" t="s">
        <v>83</v>
      </c>
      <c r="GJ98" s="121" t="s">
        <v>81</v>
      </c>
      <c r="GK98" s="54" t="s">
        <v>82</v>
      </c>
      <c r="GL98" s="122" t="s">
        <v>83</v>
      </c>
      <c r="GM98" s="121" t="s">
        <v>81</v>
      </c>
      <c r="GN98" s="54" t="s">
        <v>82</v>
      </c>
      <c r="GO98" s="122" t="s">
        <v>83</v>
      </c>
      <c r="GP98" s="121" t="s">
        <v>81</v>
      </c>
      <c r="GQ98" s="54" t="s">
        <v>82</v>
      </c>
      <c r="GR98" s="122" t="s">
        <v>83</v>
      </c>
      <c r="GS98" s="98" t="s">
        <v>81</v>
      </c>
      <c r="GT98" s="54" t="s">
        <v>82</v>
      </c>
      <c r="GU98" s="54" t="s">
        <v>83</v>
      </c>
      <c r="GV98" s="54" t="s">
        <v>81</v>
      </c>
      <c r="GW98" s="54" t="s">
        <v>82</v>
      </c>
      <c r="GX98" s="54" t="s">
        <v>83</v>
      </c>
      <c r="GY98" s="54" t="s">
        <v>81</v>
      </c>
      <c r="GZ98" s="54" t="s">
        <v>82</v>
      </c>
      <c r="HA98" s="54" t="s">
        <v>83</v>
      </c>
      <c r="HC98" s="121" t="s">
        <v>81</v>
      </c>
      <c r="HD98" s="54" t="s">
        <v>82</v>
      </c>
      <c r="HE98" s="122" t="s">
        <v>83</v>
      </c>
      <c r="HF98" s="121" t="s">
        <v>81</v>
      </c>
      <c r="HG98" s="54" t="s">
        <v>82</v>
      </c>
      <c r="HH98" s="122" t="s">
        <v>83</v>
      </c>
      <c r="HI98" s="121" t="s">
        <v>81</v>
      </c>
      <c r="HJ98" s="54" t="s">
        <v>82</v>
      </c>
      <c r="HK98" s="122" t="s">
        <v>83</v>
      </c>
      <c r="HL98" s="121" t="s">
        <v>81</v>
      </c>
      <c r="HM98" s="54" t="s">
        <v>82</v>
      </c>
      <c r="HN98" s="122" t="s">
        <v>83</v>
      </c>
      <c r="HO98" s="121" t="s">
        <v>81</v>
      </c>
      <c r="HP98" s="54" t="s">
        <v>82</v>
      </c>
      <c r="HQ98" s="122" t="s">
        <v>83</v>
      </c>
      <c r="HR98" s="121" t="s">
        <v>81</v>
      </c>
      <c r="HS98" s="54" t="s">
        <v>82</v>
      </c>
      <c r="HT98" s="122" t="s">
        <v>83</v>
      </c>
      <c r="HU98" s="121" t="s">
        <v>81</v>
      </c>
      <c r="HV98" s="54" t="s">
        <v>82</v>
      </c>
      <c r="HW98" s="122" t="s">
        <v>83</v>
      </c>
      <c r="HX98" s="121" t="s">
        <v>81</v>
      </c>
      <c r="HY98" s="54" t="s">
        <v>82</v>
      </c>
      <c r="HZ98" s="122" t="s">
        <v>83</v>
      </c>
      <c r="IA98" s="121" t="s">
        <v>81</v>
      </c>
      <c r="IB98" s="54" t="s">
        <v>82</v>
      </c>
      <c r="IC98" s="122" t="s">
        <v>83</v>
      </c>
      <c r="ID98" s="121" t="s">
        <v>81</v>
      </c>
      <c r="IE98" s="54" t="s">
        <v>82</v>
      </c>
      <c r="IF98" s="122" t="s">
        <v>83</v>
      </c>
      <c r="IG98" s="121" t="s">
        <v>81</v>
      </c>
      <c r="IH98" s="54" t="s">
        <v>82</v>
      </c>
      <c r="II98" s="122" t="s">
        <v>83</v>
      </c>
      <c r="IJ98" s="121" t="s">
        <v>81</v>
      </c>
      <c r="IK98" s="54" t="s">
        <v>82</v>
      </c>
      <c r="IL98" s="122" t="s">
        <v>83</v>
      </c>
      <c r="IM98" s="121" t="s">
        <v>81</v>
      </c>
      <c r="IN98" s="54" t="s">
        <v>82</v>
      </c>
      <c r="IO98" s="122" t="s">
        <v>83</v>
      </c>
      <c r="IP98" s="121" t="s">
        <v>81</v>
      </c>
      <c r="IQ98" s="54" t="s">
        <v>82</v>
      </c>
      <c r="IR98" s="122" t="s">
        <v>83</v>
      </c>
      <c r="IS98" s="121" t="s">
        <v>81</v>
      </c>
      <c r="IT98" s="54" t="s">
        <v>82</v>
      </c>
      <c r="IU98" s="122" t="s">
        <v>83</v>
      </c>
      <c r="IV98" s="121" t="s">
        <v>81</v>
      </c>
      <c r="IW98" s="54" t="s">
        <v>82</v>
      </c>
      <c r="IX98" s="122" t="s">
        <v>83</v>
      </c>
      <c r="IY98" s="121" t="s">
        <v>81</v>
      </c>
      <c r="IZ98" s="54" t="s">
        <v>82</v>
      </c>
      <c r="JA98" s="122" t="s">
        <v>83</v>
      </c>
      <c r="JB98" s="121" t="s">
        <v>81</v>
      </c>
      <c r="JC98" s="54" t="s">
        <v>82</v>
      </c>
      <c r="JD98" s="122" t="s">
        <v>83</v>
      </c>
      <c r="JE98" s="121" t="s">
        <v>81</v>
      </c>
      <c r="JF98" s="54" t="s">
        <v>82</v>
      </c>
      <c r="JG98" s="122" t="s">
        <v>83</v>
      </c>
      <c r="JH98" s="121" t="s">
        <v>81</v>
      </c>
      <c r="JI98" s="54" t="s">
        <v>82</v>
      </c>
      <c r="JJ98" s="122" t="s">
        <v>83</v>
      </c>
      <c r="JK98" s="121" t="s">
        <v>81</v>
      </c>
      <c r="JL98" s="54" t="s">
        <v>82</v>
      </c>
      <c r="JM98" s="122" t="s">
        <v>83</v>
      </c>
      <c r="JN98" s="98" t="s">
        <v>81</v>
      </c>
      <c r="JO98" s="54" t="s">
        <v>82</v>
      </c>
      <c r="JP98" s="54" t="s">
        <v>83</v>
      </c>
      <c r="JQ98" s="54" t="s">
        <v>81</v>
      </c>
      <c r="JR98" s="54" t="s">
        <v>82</v>
      </c>
      <c r="JS98" s="54" t="s">
        <v>83</v>
      </c>
      <c r="JU98" s="121" t="s">
        <v>81</v>
      </c>
      <c r="JV98" s="54" t="s">
        <v>82</v>
      </c>
      <c r="JW98" s="122" t="s">
        <v>83</v>
      </c>
      <c r="JX98" s="121" t="s">
        <v>81</v>
      </c>
      <c r="JY98" s="54" t="s">
        <v>82</v>
      </c>
      <c r="JZ98" s="122" t="s">
        <v>83</v>
      </c>
      <c r="KA98" s="121" t="s">
        <v>81</v>
      </c>
      <c r="KB98" s="54" t="s">
        <v>82</v>
      </c>
      <c r="KC98" s="122" t="s">
        <v>83</v>
      </c>
      <c r="KD98" s="121" t="s">
        <v>81</v>
      </c>
      <c r="KE98" s="54" t="s">
        <v>82</v>
      </c>
      <c r="KF98" s="122" t="s">
        <v>83</v>
      </c>
      <c r="KG98" s="121" t="s">
        <v>81</v>
      </c>
      <c r="KH98" s="54" t="s">
        <v>82</v>
      </c>
      <c r="KI98" s="122" t="s">
        <v>83</v>
      </c>
      <c r="KJ98" s="121" t="s">
        <v>81</v>
      </c>
      <c r="KK98" s="54" t="s">
        <v>82</v>
      </c>
      <c r="KL98" s="122" t="s">
        <v>83</v>
      </c>
      <c r="KM98" s="121" t="s">
        <v>81</v>
      </c>
      <c r="KN98" s="54" t="s">
        <v>82</v>
      </c>
      <c r="KO98" s="122" t="s">
        <v>83</v>
      </c>
      <c r="KP98" s="121" t="s">
        <v>81</v>
      </c>
      <c r="KQ98" s="54" t="s">
        <v>82</v>
      </c>
      <c r="KR98" s="122" t="s">
        <v>83</v>
      </c>
      <c r="KS98" s="121" t="s">
        <v>81</v>
      </c>
      <c r="KT98" s="54" t="s">
        <v>82</v>
      </c>
      <c r="KU98" s="122" t="s">
        <v>83</v>
      </c>
      <c r="KV98" s="121" t="s">
        <v>81</v>
      </c>
      <c r="KW98" s="54" t="s">
        <v>82</v>
      </c>
      <c r="KX98" s="122" t="s">
        <v>83</v>
      </c>
      <c r="KY98" s="121" t="s">
        <v>81</v>
      </c>
      <c r="KZ98" s="54" t="s">
        <v>82</v>
      </c>
      <c r="LA98" s="122" t="s">
        <v>83</v>
      </c>
      <c r="LB98" s="121" t="s">
        <v>81</v>
      </c>
      <c r="LC98" s="54" t="s">
        <v>82</v>
      </c>
      <c r="LD98" s="122" t="s">
        <v>83</v>
      </c>
      <c r="LE98" s="121" t="s">
        <v>81</v>
      </c>
      <c r="LF98" s="54" t="s">
        <v>82</v>
      </c>
      <c r="LG98" s="122" t="s">
        <v>83</v>
      </c>
      <c r="LH98" s="121" t="s">
        <v>81</v>
      </c>
      <c r="LI98" s="54" t="s">
        <v>82</v>
      </c>
      <c r="LJ98" s="122" t="s">
        <v>83</v>
      </c>
      <c r="LK98" s="121" t="s">
        <v>81</v>
      </c>
      <c r="LL98" s="54" t="s">
        <v>82</v>
      </c>
      <c r="LM98" s="122" t="s">
        <v>83</v>
      </c>
      <c r="LN98" s="121" t="s">
        <v>81</v>
      </c>
      <c r="LO98" s="54" t="s">
        <v>82</v>
      </c>
      <c r="LP98" s="122" t="s">
        <v>83</v>
      </c>
      <c r="LQ98" s="121" t="s">
        <v>81</v>
      </c>
      <c r="LR98" s="54" t="s">
        <v>82</v>
      </c>
      <c r="LS98" s="122" t="s">
        <v>83</v>
      </c>
      <c r="LT98" s="121" t="s">
        <v>81</v>
      </c>
      <c r="LU98" s="54" t="s">
        <v>82</v>
      </c>
      <c r="LV98" s="122" t="s">
        <v>83</v>
      </c>
      <c r="LW98" s="121" t="s">
        <v>81</v>
      </c>
      <c r="LX98" s="54" t="s">
        <v>82</v>
      </c>
      <c r="LY98" s="122" t="s">
        <v>83</v>
      </c>
      <c r="LZ98" s="121" t="s">
        <v>81</v>
      </c>
      <c r="MA98" s="54" t="s">
        <v>82</v>
      </c>
      <c r="MB98" s="122" t="s">
        <v>83</v>
      </c>
      <c r="MC98" s="121" t="s">
        <v>81</v>
      </c>
      <c r="MD98" s="54" t="s">
        <v>82</v>
      </c>
      <c r="ME98" s="122" t="s">
        <v>83</v>
      </c>
      <c r="MF98" s="121" t="s">
        <v>81</v>
      </c>
      <c r="MG98" s="54" t="s">
        <v>82</v>
      </c>
      <c r="MH98" s="122" t="s">
        <v>83</v>
      </c>
      <c r="MI98" s="98" t="s">
        <v>81</v>
      </c>
      <c r="MJ98" s="54" t="s">
        <v>82</v>
      </c>
      <c r="MK98" s="54" t="s">
        <v>83</v>
      </c>
      <c r="MM98" s="121" t="s">
        <v>81</v>
      </c>
      <c r="MN98" s="54" t="s">
        <v>82</v>
      </c>
      <c r="MO98" s="122" t="s">
        <v>83</v>
      </c>
      <c r="MP98" s="121" t="s">
        <v>81</v>
      </c>
      <c r="MQ98" s="54" t="s">
        <v>82</v>
      </c>
      <c r="MR98" s="122" t="s">
        <v>83</v>
      </c>
      <c r="MS98" s="121" t="s">
        <v>81</v>
      </c>
      <c r="MT98" s="54" t="s">
        <v>82</v>
      </c>
      <c r="MU98" s="122" t="s">
        <v>83</v>
      </c>
      <c r="MV98" s="121" t="s">
        <v>81</v>
      </c>
      <c r="MW98" s="54" t="s">
        <v>82</v>
      </c>
      <c r="MX98" s="122" t="s">
        <v>83</v>
      </c>
      <c r="MY98" s="121" t="s">
        <v>81</v>
      </c>
      <c r="MZ98" s="54" t="s">
        <v>82</v>
      </c>
      <c r="NA98" s="122" t="s">
        <v>83</v>
      </c>
      <c r="NB98" s="121" t="s">
        <v>81</v>
      </c>
      <c r="NC98" s="54" t="s">
        <v>82</v>
      </c>
      <c r="ND98" s="122" t="s">
        <v>83</v>
      </c>
      <c r="NE98" s="121" t="s">
        <v>81</v>
      </c>
      <c r="NF98" s="54" t="s">
        <v>82</v>
      </c>
      <c r="NG98" s="122" t="s">
        <v>83</v>
      </c>
      <c r="NH98" s="121" t="s">
        <v>81</v>
      </c>
      <c r="NI98" s="54" t="s">
        <v>82</v>
      </c>
      <c r="NJ98" s="122" t="s">
        <v>83</v>
      </c>
      <c r="NK98" s="98" t="s">
        <v>81</v>
      </c>
      <c r="NL98" s="54" t="s">
        <v>82</v>
      </c>
      <c r="NM98" s="91" t="s">
        <v>83</v>
      </c>
      <c r="NN98" s="121" t="s">
        <v>81</v>
      </c>
      <c r="NO98" s="54" t="s">
        <v>82</v>
      </c>
      <c r="NP98" s="122" t="s">
        <v>83</v>
      </c>
      <c r="NQ98" s="121" t="s">
        <v>81</v>
      </c>
      <c r="NR98" s="54" t="s">
        <v>82</v>
      </c>
      <c r="NS98" s="122" t="s">
        <v>83</v>
      </c>
      <c r="NT98" s="121" t="s">
        <v>81</v>
      </c>
      <c r="NU98" s="54" t="s">
        <v>82</v>
      </c>
      <c r="NV98" s="122" t="s">
        <v>83</v>
      </c>
      <c r="NW98" s="121" t="s">
        <v>81</v>
      </c>
      <c r="NX98" s="54" t="s">
        <v>82</v>
      </c>
      <c r="NY98" s="122" t="s">
        <v>83</v>
      </c>
      <c r="NZ98" s="121" t="s">
        <v>81</v>
      </c>
      <c r="OA98" s="54" t="s">
        <v>82</v>
      </c>
      <c r="OB98" s="122" t="s">
        <v>83</v>
      </c>
      <c r="OC98" s="121" t="s">
        <v>81</v>
      </c>
      <c r="OD98" s="54" t="s">
        <v>82</v>
      </c>
      <c r="OE98" s="122" t="s">
        <v>83</v>
      </c>
      <c r="OF98" s="121" t="s">
        <v>81</v>
      </c>
      <c r="OG98" s="54" t="s">
        <v>82</v>
      </c>
      <c r="OH98" s="122" t="s">
        <v>83</v>
      </c>
      <c r="OI98" s="121" t="s">
        <v>81</v>
      </c>
      <c r="OJ98" s="54" t="s">
        <v>82</v>
      </c>
      <c r="OK98" s="122" t="s">
        <v>83</v>
      </c>
      <c r="OL98" s="121" t="s">
        <v>81</v>
      </c>
      <c r="OM98" s="54" t="s">
        <v>82</v>
      </c>
      <c r="ON98" s="122" t="s">
        <v>83</v>
      </c>
      <c r="OO98" s="121" t="s">
        <v>81</v>
      </c>
      <c r="OP98" s="54" t="s">
        <v>82</v>
      </c>
      <c r="OQ98" s="122" t="s">
        <v>83</v>
      </c>
      <c r="OR98" s="98" t="s">
        <v>81</v>
      </c>
      <c r="OS98" s="54" t="s">
        <v>82</v>
      </c>
      <c r="OT98" s="122" t="s">
        <v>83</v>
      </c>
      <c r="OU98" s="121" t="s">
        <v>81</v>
      </c>
      <c r="OV98" s="54" t="s">
        <v>82</v>
      </c>
      <c r="OW98" s="122" t="s">
        <v>83</v>
      </c>
      <c r="OX98" s="98" t="s">
        <v>81</v>
      </c>
      <c r="OY98" s="54" t="s">
        <v>82</v>
      </c>
      <c r="OZ98" s="54" t="s">
        <v>83</v>
      </c>
      <c r="PA98" s="54" t="s">
        <v>81</v>
      </c>
      <c r="PB98" s="54" t="s">
        <v>82</v>
      </c>
      <c r="PC98" s="54" t="s">
        <v>83</v>
      </c>
      <c r="PE98" s="121" t="s">
        <v>81</v>
      </c>
      <c r="PF98" s="54" t="s">
        <v>82</v>
      </c>
      <c r="PG98" s="122" t="s">
        <v>83</v>
      </c>
      <c r="PH98" s="121" t="s">
        <v>81</v>
      </c>
      <c r="PI98" s="54" t="s">
        <v>82</v>
      </c>
      <c r="PJ98" s="122" t="s">
        <v>83</v>
      </c>
      <c r="PK98" s="121" t="s">
        <v>81</v>
      </c>
      <c r="PL98" s="54" t="s">
        <v>82</v>
      </c>
      <c r="PM98" s="122" t="s">
        <v>83</v>
      </c>
      <c r="PN98" s="121" t="s">
        <v>81</v>
      </c>
      <c r="PO98" s="54" t="s">
        <v>82</v>
      </c>
      <c r="PP98" s="122" t="s">
        <v>83</v>
      </c>
      <c r="PQ98" s="121" t="s">
        <v>81</v>
      </c>
      <c r="PR98" s="54" t="s">
        <v>82</v>
      </c>
      <c r="PS98" s="122" t="s">
        <v>83</v>
      </c>
      <c r="PT98" s="98" t="s">
        <v>81</v>
      </c>
      <c r="PU98" s="54" t="s">
        <v>82</v>
      </c>
      <c r="PV98" s="122" t="s">
        <v>83</v>
      </c>
      <c r="PW98" s="121" t="s">
        <v>81</v>
      </c>
      <c r="PX98" s="54" t="s">
        <v>82</v>
      </c>
      <c r="PY98" s="122" t="s">
        <v>83</v>
      </c>
      <c r="PZ98" s="121" t="s">
        <v>81</v>
      </c>
      <c r="QA98" s="54" t="s">
        <v>82</v>
      </c>
      <c r="QB98" s="122" t="s">
        <v>83</v>
      </c>
      <c r="QC98" s="121" t="s">
        <v>81</v>
      </c>
      <c r="QD98" s="54" t="s">
        <v>82</v>
      </c>
      <c r="QE98" s="122" t="s">
        <v>83</v>
      </c>
      <c r="QF98" s="121" t="s">
        <v>81</v>
      </c>
      <c r="QG98" s="54" t="s">
        <v>82</v>
      </c>
      <c r="QH98" s="122" t="s">
        <v>83</v>
      </c>
      <c r="QI98" s="121" t="s">
        <v>81</v>
      </c>
      <c r="QJ98" s="54" t="s">
        <v>82</v>
      </c>
      <c r="QK98" s="122" t="s">
        <v>83</v>
      </c>
      <c r="QL98" s="121" t="s">
        <v>81</v>
      </c>
      <c r="QM98" s="54" t="s">
        <v>82</v>
      </c>
      <c r="QN98" s="122" t="s">
        <v>83</v>
      </c>
      <c r="QO98" s="121" t="s">
        <v>81</v>
      </c>
      <c r="QP98" s="54" t="s">
        <v>82</v>
      </c>
      <c r="QQ98" s="122" t="s">
        <v>83</v>
      </c>
      <c r="QR98" s="121" t="s">
        <v>81</v>
      </c>
      <c r="QS98" s="54" t="s">
        <v>82</v>
      </c>
      <c r="QT98" s="122" t="s">
        <v>83</v>
      </c>
      <c r="QU98" s="121" t="s">
        <v>81</v>
      </c>
      <c r="QV98" s="54" t="s">
        <v>82</v>
      </c>
      <c r="QW98" s="122" t="s">
        <v>83</v>
      </c>
      <c r="QX98" s="121" t="s">
        <v>81</v>
      </c>
      <c r="QY98" s="54" t="s">
        <v>82</v>
      </c>
      <c r="QZ98" s="122" t="s">
        <v>83</v>
      </c>
      <c r="RA98" s="121" t="s">
        <v>81</v>
      </c>
      <c r="RB98" s="54" t="s">
        <v>82</v>
      </c>
      <c r="RC98" s="91" t="s">
        <v>83</v>
      </c>
      <c r="RD98" s="121" t="s">
        <v>81</v>
      </c>
      <c r="RE98" s="54" t="s">
        <v>82</v>
      </c>
      <c r="RF98" s="122" t="s">
        <v>83</v>
      </c>
      <c r="RG98" s="121" t="s">
        <v>81</v>
      </c>
      <c r="RH98" s="54" t="s">
        <v>82</v>
      </c>
      <c r="RI98" s="122" t="s">
        <v>83</v>
      </c>
      <c r="RJ98" s="121" t="s">
        <v>81</v>
      </c>
      <c r="RK98" s="54" t="s">
        <v>82</v>
      </c>
      <c r="RL98" s="122" t="s">
        <v>83</v>
      </c>
      <c r="RM98" s="121" t="s">
        <v>81</v>
      </c>
      <c r="RN98" s="54" t="s">
        <v>82</v>
      </c>
      <c r="RO98" s="122" t="s">
        <v>83</v>
      </c>
      <c r="RP98" s="98" t="s">
        <v>81</v>
      </c>
      <c r="RQ98" s="54" t="s">
        <v>82</v>
      </c>
      <c r="RR98" s="54" t="s">
        <v>83</v>
      </c>
      <c r="RS98" s="54" t="s">
        <v>81</v>
      </c>
      <c r="RT98" s="54" t="s">
        <v>82</v>
      </c>
      <c r="RU98" s="54" t="s">
        <v>83</v>
      </c>
    </row>
    <row r="99" spans="1:608" ht="15.75" thickBot="1" x14ac:dyDescent="0.3">
      <c r="BS99" s="127">
        <v>8.8999999999999999E-3</v>
      </c>
      <c r="BT99" s="16">
        <v>1.9599999999999999E-2</v>
      </c>
      <c r="BU99" s="84">
        <v>3.0800000000000001E-2</v>
      </c>
      <c r="BV99" s="123">
        <v>3.5400000000000001E-2</v>
      </c>
      <c r="BW99" s="40">
        <v>3.8600000000000002E-2</v>
      </c>
      <c r="BX99" s="84">
        <v>3.7900000000000003E-2</v>
      </c>
      <c r="BY99" s="123">
        <v>2.8899999999999999E-2</v>
      </c>
      <c r="BZ99" s="40">
        <v>3.7499999999999999E-2</v>
      </c>
      <c r="CA99" s="82">
        <v>4.0899999999999999E-2</v>
      </c>
      <c r="CB99" s="127">
        <v>6.4600000000000005E-2</v>
      </c>
      <c r="CC99" s="7">
        <v>6.3700000000000007E-2</v>
      </c>
      <c r="CD99" s="82">
        <v>8.9599999999999999E-2</v>
      </c>
      <c r="CE99" s="127">
        <v>9.69E-2</v>
      </c>
      <c r="CF99" s="7">
        <v>9.5699999999999993E-2</v>
      </c>
      <c r="CG99" s="82">
        <v>9.9299999999999999E-2</v>
      </c>
      <c r="CH99" s="127">
        <v>0.1009</v>
      </c>
      <c r="CI99" s="7">
        <v>0.1012</v>
      </c>
      <c r="CJ99" s="82">
        <v>9.8400000000000001E-2</v>
      </c>
      <c r="CK99" s="127">
        <v>0.10009999999999999</v>
      </c>
      <c r="CL99" s="7">
        <v>0.11360000000000001</v>
      </c>
      <c r="CM99" s="82">
        <v>0.1246</v>
      </c>
      <c r="CN99" s="127">
        <v>0.12239999999999999</v>
      </c>
      <c r="CO99" s="7">
        <v>0.121</v>
      </c>
      <c r="CP99" s="82">
        <v>0.1104</v>
      </c>
      <c r="CQ99" s="127">
        <v>8.9599999999999999E-2</v>
      </c>
      <c r="CR99" s="7">
        <v>9.7199999999999995E-2</v>
      </c>
      <c r="CS99" s="82">
        <v>0.12</v>
      </c>
      <c r="CT99" s="127">
        <v>0.1024</v>
      </c>
      <c r="CU99" s="7">
        <v>0.11600000000000001</v>
      </c>
      <c r="CV99" s="82">
        <v>0.1076</v>
      </c>
      <c r="CW99" s="127">
        <v>0.1149</v>
      </c>
      <c r="CX99" s="7">
        <v>0.1057</v>
      </c>
      <c r="CY99" s="82">
        <v>8.8900000000000007E-2</v>
      </c>
      <c r="CZ99" s="127">
        <v>8.2400000000000001E-2</v>
      </c>
      <c r="DA99" s="7">
        <v>7.5999999999999998E-2</v>
      </c>
      <c r="DB99" s="82">
        <v>8.6599999999999996E-2</v>
      </c>
      <c r="DC99" s="127">
        <v>9.7699999999999995E-2</v>
      </c>
      <c r="DD99" s="7">
        <v>9.9900000000000003E-2</v>
      </c>
      <c r="DE99" s="82">
        <v>5.7700000000000001E-2</v>
      </c>
      <c r="DF99" s="127">
        <v>6.0900000000000003E-2</v>
      </c>
      <c r="DG99" s="7">
        <v>6.0299999999999999E-2</v>
      </c>
      <c r="DH99" s="82">
        <v>6.2600000000000003E-2</v>
      </c>
      <c r="DI99" s="127">
        <v>7.6100000000000001E-2</v>
      </c>
      <c r="DJ99" s="22">
        <v>7.8600000000000003E-2</v>
      </c>
      <c r="DK99" s="82">
        <v>8.5000000000000006E-2</v>
      </c>
      <c r="DL99" s="101">
        <v>8.0699999999999994E-2</v>
      </c>
      <c r="DM99" s="7">
        <v>8.5900000000000004E-2</v>
      </c>
      <c r="DN99" s="300">
        <v>6.5000000000000002E-2</v>
      </c>
      <c r="DO99" s="336"/>
      <c r="DP99" s="22">
        <v>6.0100000000000001E-2</v>
      </c>
      <c r="DQ99" s="81">
        <v>7.3800000000000004E-2</v>
      </c>
      <c r="DR99" s="128">
        <v>0.10489999999999999</v>
      </c>
      <c r="DS99" s="22">
        <v>0.13370000000000001</v>
      </c>
      <c r="DT99" s="81">
        <v>0.14319999999999999</v>
      </c>
      <c r="DU99" s="128">
        <v>0.1464</v>
      </c>
      <c r="DV99" s="22">
        <v>0.1885</v>
      </c>
      <c r="DW99" s="81">
        <v>0.19239999999999999</v>
      </c>
      <c r="DX99" s="106">
        <v>0.1741</v>
      </c>
      <c r="DY99" s="22">
        <v>0.17430000000000001</v>
      </c>
      <c r="DZ99" s="22">
        <v>0.18010000000000001</v>
      </c>
      <c r="EA99" s="53"/>
      <c r="EB99" s="53"/>
      <c r="EC99" s="53"/>
      <c r="ED99" s="53"/>
      <c r="EE99" s="53"/>
      <c r="EF99" s="53"/>
      <c r="EG99" s="53"/>
      <c r="EH99" s="53"/>
      <c r="EI99" s="53"/>
      <c r="EK99" s="123">
        <v>2.2100000000000002E-2</v>
      </c>
      <c r="EL99" s="34">
        <v>2.6800000000000001E-2</v>
      </c>
      <c r="EM99" s="82">
        <v>2.29E-2</v>
      </c>
      <c r="EN99" s="131">
        <v>2.2800000000000001E-2</v>
      </c>
      <c r="EO99" s="7">
        <v>2.7300000000000001E-2</v>
      </c>
      <c r="EP99" s="83">
        <v>4.3099999999999999E-2</v>
      </c>
      <c r="EQ99" s="127">
        <v>3.3000000000000002E-2</v>
      </c>
      <c r="ER99" s="7">
        <v>3.8600000000000002E-2</v>
      </c>
      <c r="ES99" s="82">
        <v>3.6799999999999999E-2</v>
      </c>
      <c r="ET99" s="127">
        <v>5.0700000000000002E-2</v>
      </c>
      <c r="EU99" s="7">
        <v>5.2600000000000001E-2</v>
      </c>
      <c r="EV99" s="82">
        <v>5.5300000000000002E-2</v>
      </c>
      <c r="EW99" s="127">
        <v>5.16E-2</v>
      </c>
      <c r="EX99" s="7">
        <v>5.4699999999999999E-2</v>
      </c>
      <c r="EY99" s="82">
        <v>8.1799999999999998E-2</v>
      </c>
      <c r="EZ99" s="124">
        <v>9.0999999999999998E-2</v>
      </c>
      <c r="FA99" s="47">
        <v>7.6700000000000004E-2</v>
      </c>
      <c r="FB99" s="83">
        <v>7.0599999999999996E-2</v>
      </c>
      <c r="FC99" s="131">
        <v>7.5300000000000006E-2</v>
      </c>
      <c r="FD99" s="34">
        <v>7.3599999999999999E-2</v>
      </c>
      <c r="FE99" s="83">
        <v>8.5400000000000004E-2</v>
      </c>
      <c r="FF99" s="131">
        <v>9.3799999999999994E-2</v>
      </c>
      <c r="FG99" s="34">
        <v>0.1046</v>
      </c>
      <c r="FH99" s="83">
        <v>0.1123</v>
      </c>
      <c r="FI99" s="131">
        <v>9.1899999999999996E-2</v>
      </c>
      <c r="FJ99" s="34">
        <v>8.4699999999999998E-2</v>
      </c>
      <c r="FK99" s="83">
        <v>7.17E-2</v>
      </c>
      <c r="FL99" s="131">
        <v>6.6100000000000006E-2</v>
      </c>
      <c r="FM99" s="34">
        <v>5.62E-2</v>
      </c>
      <c r="FN99" s="83">
        <v>5.96E-2</v>
      </c>
      <c r="FO99" s="131">
        <v>7.6300000000000007E-2</v>
      </c>
      <c r="FP99" s="34">
        <v>7.2300000000000003E-2</v>
      </c>
      <c r="FQ99" s="83">
        <v>7.3599999999999999E-2</v>
      </c>
      <c r="FR99" s="131">
        <v>9.1600000000000001E-2</v>
      </c>
      <c r="FS99" s="34">
        <v>8.8300000000000003E-2</v>
      </c>
      <c r="FT99" s="83">
        <v>7.9399999999999998E-2</v>
      </c>
      <c r="FU99" s="131">
        <v>8.2699999999999996E-2</v>
      </c>
      <c r="FV99" s="34">
        <v>7.9299999999999995E-2</v>
      </c>
      <c r="FW99" s="83">
        <v>7.6799999999999993E-2</v>
      </c>
      <c r="FX99" s="131">
        <v>6.4100000000000004E-2</v>
      </c>
      <c r="FY99" s="34">
        <v>7.51E-2</v>
      </c>
      <c r="FZ99" s="83">
        <v>8.5599999999999996E-2</v>
      </c>
      <c r="GA99" s="131">
        <v>0.1113</v>
      </c>
      <c r="GB99" s="34">
        <v>0.11</v>
      </c>
      <c r="GC99" s="83">
        <v>9.5200000000000007E-2</v>
      </c>
      <c r="GD99" s="131">
        <v>0.1072</v>
      </c>
      <c r="GE99" s="34">
        <v>9.8299999999999998E-2</v>
      </c>
      <c r="GF99" s="83">
        <v>9.6000000000000002E-2</v>
      </c>
      <c r="GG99" s="131">
        <v>0.109</v>
      </c>
      <c r="GH99" s="34">
        <v>0.1052</v>
      </c>
      <c r="GI99" s="83">
        <v>0.1242</v>
      </c>
      <c r="GJ99" s="131">
        <v>0.1172</v>
      </c>
      <c r="GK99" s="34">
        <v>0.11940000000000001</v>
      </c>
      <c r="GL99" s="83">
        <v>0.1293</v>
      </c>
      <c r="GM99" s="124">
        <v>5.0500000000000003E-2</v>
      </c>
      <c r="GN99" s="47">
        <v>5.8299999999999998E-2</v>
      </c>
      <c r="GO99" s="79">
        <v>5.7200000000000001E-2</v>
      </c>
      <c r="GP99" s="124">
        <v>7.2300000000000003E-2</v>
      </c>
      <c r="GQ99" s="47">
        <v>7.5800000000000006E-2</v>
      </c>
      <c r="GR99" s="79">
        <v>6.6400000000000001E-2</v>
      </c>
      <c r="GS99" s="99">
        <v>5.4100000000000002E-2</v>
      </c>
      <c r="GT99" s="47">
        <v>4.4200000000000003E-2</v>
      </c>
      <c r="GU99" s="30">
        <v>4.9599999999999998E-2</v>
      </c>
      <c r="GV99" s="53"/>
      <c r="GW99" s="53"/>
      <c r="GX99" s="53"/>
      <c r="GY99" s="53"/>
      <c r="GZ99" s="53"/>
      <c r="HA99" s="53"/>
      <c r="HB99" t="s">
        <v>62</v>
      </c>
      <c r="HC99" s="129">
        <v>2.52E-2</v>
      </c>
      <c r="HD99" s="22">
        <v>3.3399999999999999E-2</v>
      </c>
      <c r="HE99" s="81">
        <v>4.8399999999999999E-2</v>
      </c>
      <c r="HF99" s="128">
        <v>3.1600000000000003E-2</v>
      </c>
      <c r="HG99" s="40">
        <v>2.9899999999999999E-2</v>
      </c>
      <c r="HH99" s="81">
        <v>8.0799999999999997E-2</v>
      </c>
      <c r="HI99" s="128">
        <v>8.6900000000000005E-2</v>
      </c>
      <c r="HJ99" s="22">
        <v>7.8100000000000003E-2</v>
      </c>
      <c r="HK99" s="81">
        <v>8.4199999999999997E-2</v>
      </c>
      <c r="HL99" s="128">
        <v>9.7799999999999998E-2</v>
      </c>
      <c r="HM99" s="22">
        <v>7.6600000000000001E-2</v>
      </c>
      <c r="HN99" s="81">
        <v>4.8800000000000003E-2</v>
      </c>
      <c r="HO99" s="128">
        <v>5.9400000000000001E-2</v>
      </c>
      <c r="HP99" s="22">
        <v>4.9500000000000002E-2</v>
      </c>
      <c r="HQ99" s="85">
        <v>4.02E-2</v>
      </c>
      <c r="HR99" s="128">
        <v>4.1700000000000001E-2</v>
      </c>
      <c r="HS99" s="16">
        <v>4.1500000000000002E-2</v>
      </c>
      <c r="HT99" s="85">
        <v>4.5699999999999998E-2</v>
      </c>
      <c r="HU99" s="129">
        <v>5.6500000000000002E-2</v>
      </c>
      <c r="HV99" s="30">
        <v>5.7599999999999998E-2</v>
      </c>
      <c r="HW99" s="85">
        <v>4.4400000000000002E-2</v>
      </c>
      <c r="HX99" s="129">
        <v>6.3600000000000004E-2</v>
      </c>
      <c r="HY99" s="30">
        <v>6.3700000000000007E-2</v>
      </c>
      <c r="HZ99" s="85">
        <v>8.3500000000000005E-2</v>
      </c>
      <c r="IA99" s="129">
        <v>7.7499999999999999E-2</v>
      </c>
      <c r="IB99" s="30">
        <v>7.5600000000000001E-2</v>
      </c>
      <c r="IC99" s="85">
        <v>5.8400000000000001E-2</v>
      </c>
      <c r="ID99" s="125">
        <v>7.4099999999999999E-2</v>
      </c>
      <c r="IE99" s="30">
        <v>8.9700000000000002E-2</v>
      </c>
      <c r="IF99" s="85">
        <v>9.4799999999999995E-2</v>
      </c>
      <c r="IG99" s="129">
        <v>8.6199999999999999E-2</v>
      </c>
      <c r="IH99" s="30">
        <v>9.3100000000000002E-2</v>
      </c>
      <c r="II99" s="85">
        <v>9.7699999999999995E-2</v>
      </c>
      <c r="IJ99" s="125">
        <v>8.4599999999999995E-2</v>
      </c>
      <c r="IK99" s="30">
        <v>8.5699999999999998E-2</v>
      </c>
      <c r="IL99" s="85">
        <v>0.1074</v>
      </c>
      <c r="IM99" s="129">
        <v>0.12570000000000001</v>
      </c>
      <c r="IN99" s="30">
        <v>0.12690000000000001</v>
      </c>
      <c r="IO99" s="85">
        <v>0.1178</v>
      </c>
      <c r="IP99" s="129">
        <v>0.1226</v>
      </c>
      <c r="IQ99" s="30">
        <v>0.1095</v>
      </c>
      <c r="IR99" s="85">
        <v>0.11310000000000001</v>
      </c>
      <c r="IS99" s="129">
        <v>0.10929999999999999</v>
      </c>
      <c r="IT99" s="30">
        <v>0.1103</v>
      </c>
      <c r="IU99" s="85">
        <v>0.1114</v>
      </c>
      <c r="IV99" s="129">
        <v>9.8599999999999993E-2</v>
      </c>
      <c r="IW99" s="30">
        <v>9.7100000000000006E-2</v>
      </c>
      <c r="IX99" s="130">
        <v>9.5600000000000004E-2</v>
      </c>
      <c r="IY99" s="125">
        <v>9.7299999999999998E-2</v>
      </c>
      <c r="IZ99" s="16">
        <v>0.10290000000000001</v>
      </c>
      <c r="JA99" s="130">
        <v>9.9699999999999997E-2</v>
      </c>
      <c r="JB99" s="125">
        <v>0.1081</v>
      </c>
      <c r="JC99" s="16">
        <v>0.1046</v>
      </c>
      <c r="JD99" s="82">
        <v>0.1101</v>
      </c>
      <c r="JE99" s="127">
        <v>0.1045</v>
      </c>
      <c r="JF99" s="7">
        <v>0.1186</v>
      </c>
      <c r="JG99" s="82">
        <v>0.1013</v>
      </c>
      <c r="JH99" s="127">
        <v>9.4299999999999995E-2</v>
      </c>
      <c r="JI99" s="7">
        <v>9.5500000000000002E-2</v>
      </c>
      <c r="JJ99" s="82">
        <v>8.5900000000000004E-2</v>
      </c>
      <c r="JK99" s="127">
        <v>7.7799999999999994E-2</v>
      </c>
      <c r="JL99" s="7">
        <v>8.4099999999999994E-2</v>
      </c>
      <c r="JM99" s="130">
        <v>8.7900000000000006E-2</v>
      </c>
      <c r="JN99" s="103">
        <v>8.7400000000000005E-2</v>
      </c>
      <c r="JO99" s="16">
        <v>9.64E-2</v>
      </c>
      <c r="JP99" s="16">
        <v>9.1300000000000006E-2</v>
      </c>
      <c r="JQ99" s="53"/>
      <c r="JR99" s="53"/>
      <c r="JS99" s="53"/>
      <c r="JT99" t="s">
        <v>62</v>
      </c>
      <c r="JU99" s="125">
        <v>9.8000000000000004E-2</v>
      </c>
      <c r="JV99" s="22">
        <v>0.10639999999999999</v>
      </c>
      <c r="JW99" s="81">
        <v>0.1144</v>
      </c>
      <c r="JX99" s="128">
        <v>0.11799999999999999</v>
      </c>
      <c r="JY99" s="22">
        <v>0.1133</v>
      </c>
      <c r="JZ99" s="81">
        <v>0.1159</v>
      </c>
      <c r="KA99" s="128">
        <v>0.1171</v>
      </c>
      <c r="KB99" s="22">
        <v>0.1065</v>
      </c>
      <c r="KC99" s="81">
        <v>0.1716</v>
      </c>
      <c r="KD99" s="128">
        <v>0.15859999999999999</v>
      </c>
      <c r="KE99" s="22">
        <v>0.1474</v>
      </c>
      <c r="KF99" s="81">
        <v>0.14549999999999999</v>
      </c>
      <c r="KG99" s="128">
        <v>0.1515</v>
      </c>
      <c r="KH99" s="22">
        <v>0.1341</v>
      </c>
      <c r="KI99" s="81">
        <v>0.13100000000000001</v>
      </c>
      <c r="KJ99" s="128">
        <v>0.12039999999999999</v>
      </c>
      <c r="KK99" s="16">
        <v>0.1062</v>
      </c>
      <c r="KL99" s="130">
        <v>0.1069</v>
      </c>
      <c r="KM99" s="125">
        <v>0.11169999999999999</v>
      </c>
      <c r="KN99" s="47">
        <v>0.1075</v>
      </c>
      <c r="KO99" s="130">
        <v>0.11020000000000001</v>
      </c>
      <c r="KP99" s="125">
        <v>0.11459999999999999</v>
      </c>
      <c r="KQ99" s="16">
        <v>0.121</v>
      </c>
      <c r="KR99" s="130">
        <v>0.1174</v>
      </c>
      <c r="KS99" s="125">
        <v>0.1236</v>
      </c>
      <c r="KT99" s="16">
        <v>0.1186</v>
      </c>
      <c r="KU99" s="79">
        <v>0.13</v>
      </c>
      <c r="KV99" s="125">
        <v>0.13109999999999999</v>
      </c>
      <c r="KW99" s="16">
        <v>0.1293</v>
      </c>
      <c r="KX99" s="130">
        <v>0.1168</v>
      </c>
      <c r="KY99" s="125">
        <v>0.12130000000000001</v>
      </c>
      <c r="KZ99" s="47">
        <v>0.1431</v>
      </c>
      <c r="LA99" s="79">
        <v>0.12640000000000001</v>
      </c>
      <c r="LB99" s="124">
        <v>0.13550000000000001</v>
      </c>
      <c r="LC99" s="47">
        <v>0.12330000000000001</v>
      </c>
      <c r="LD99" s="79">
        <v>0.12839999999999999</v>
      </c>
      <c r="LE99" s="124">
        <v>0.1449</v>
      </c>
      <c r="LF99" s="47">
        <v>0.15579999999999999</v>
      </c>
      <c r="LG99" s="79">
        <v>0.13170000000000001</v>
      </c>
      <c r="LH99" s="125">
        <v>0.1152</v>
      </c>
      <c r="LI99" s="47">
        <v>0.12839999999999999</v>
      </c>
      <c r="LJ99" s="130">
        <v>0.12230000000000001</v>
      </c>
      <c r="LK99" s="125">
        <v>0.12659999999999999</v>
      </c>
      <c r="LL99" s="16">
        <v>0.12720000000000001</v>
      </c>
      <c r="LM99" s="130">
        <v>0.1356</v>
      </c>
      <c r="LN99" s="125">
        <v>0.1384</v>
      </c>
      <c r="LO99" s="16">
        <v>0.14180000000000001</v>
      </c>
      <c r="LP99" s="130">
        <v>0.13719999999999999</v>
      </c>
      <c r="LQ99" s="125">
        <v>0.14050000000000001</v>
      </c>
      <c r="LR99" s="47">
        <v>0.13450000000000001</v>
      </c>
      <c r="LS99" s="79">
        <v>0.15079999999999999</v>
      </c>
      <c r="LT99" s="125">
        <v>0.14799999999999999</v>
      </c>
      <c r="LU99" s="16">
        <v>0.1416</v>
      </c>
      <c r="LV99" s="79">
        <v>0.15010000000000001</v>
      </c>
      <c r="LW99" s="125">
        <v>0.13880000000000001</v>
      </c>
      <c r="LX99" s="47">
        <v>0.14380000000000001</v>
      </c>
      <c r="LY99" s="79">
        <v>0.1419</v>
      </c>
      <c r="LZ99" s="124">
        <v>0.1376</v>
      </c>
      <c r="MA99" s="47">
        <v>0.14829999999999999</v>
      </c>
      <c r="MB99" s="79">
        <v>0.16120000000000001</v>
      </c>
      <c r="MC99" s="124">
        <v>0.1681</v>
      </c>
      <c r="MD99" s="47">
        <v>0.16650000000000001</v>
      </c>
      <c r="ME99" s="79">
        <v>0.15759999999999999</v>
      </c>
      <c r="MF99" s="124">
        <v>0.13830000000000001</v>
      </c>
      <c r="MG99" s="47">
        <v>0.14660000000000001</v>
      </c>
      <c r="MH99" s="79">
        <v>0.15620000000000001</v>
      </c>
      <c r="MI99" s="99">
        <v>0.19919999999999999</v>
      </c>
      <c r="MJ99" s="47">
        <v>0.21299999999999999</v>
      </c>
      <c r="MK99" s="47">
        <v>0.2175</v>
      </c>
      <c r="ML99" t="s">
        <v>62</v>
      </c>
      <c r="MM99" s="124">
        <v>0.20810000000000001</v>
      </c>
      <c r="MN99" s="47">
        <v>0.2001</v>
      </c>
      <c r="MO99" s="79">
        <v>0.1938</v>
      </c>
      <c r="MP99" s="124">
        <v>0.1996</v>
      </c>
      <c r="MQ99" s="47">
        <v>0.18659999999999999</v>
      </c>
      <c r="MR99" s="79">
        <v>0.17649999999999999</v>
      </c>
      <c r="MS99" s="124">
        <v>0.1719</v>
      </c>
      <c r="MT99" s="47">
        <v>0.15859999999999999</v>
      </c>
      <c r="MU99" s="79">
        <v>0.16589999999999999</v>
      </c>
      <c r="MV99" s="124">
        <v>0.18110000000000001</v>
      </c>
      <c r="MW99" s="47">
        <v>0.17299999999999999</v>
      </c>
      <c r="MX99" s="79">
        <v>0.15540000000000001</v>
      </c>
      <c r="MY99" s="125">
        <v>0.15090000000000001</v>
      </c>
      <c r="MZ99" s="16">
        <v>0.153</v>
      </c>
      <c r="NA99" s="130">
        <v>0.16739999999999999</v>
      </c>
      <c r="NB99" s="125">
        <v>0.17330000000000001</v>
      </c>
      <c r="NC99" s="16">
        <v>0.1757</v>
      </c>
      <c r="ND99" s="130">
        <v>0.1792</v>
      </c>
      <c r="NE99" s="125">
        <v>0.18909999999999999</v>
      </c>
      <c r="NF99" s="16">
        <v>0.189</v>
      </c>
      <c r="NG99" s="130">
        <v>0.19409999999999999</v>
      </c>
      <c r="NH99" s="125">
        <v>0.20180000000000001</v>
      </c>
      <c r="NI99" s="16">
        <v>0.19570000000000001</v>
      </c>
      <c r="NJ99" s="130">
        <v>0.18909999999999999</v>
      </c>
      <c r="NK99" s="103">
        <v>0.19739999999999999</v>
      </c>
      <c r="NL99" s="16">
        <v>0.19309999999999999</v>
      </c>
      <c r="NM99" s="299">
        <v>0.184</v>
      </c>
      <c r="NN99" s="125">
        <v>0.19320000000000001</v>
      </c>
      <c r="NO99" s="16">
        <v>0.18010000000000001</v>
      </c>
      <c r="NP99" s="79">
        <v>0.1993</v>
      </c>
      <c r="NQ99" s="124">
        <v>0.19309999999999999</v>
      </c>
      <c r="NR99" s="16">
        <v>0.1948</v>
      </c>
      <c r="NS99" s="79">
        <v>0.20599999999999999</v>
      </c>
      <c r="NT99" s="124">
        <v>0.2195</v>
      </c>
      <c r="NU99" s="47">
        <v>0.2248</v>
      </c>
      <c r="NV99" s="79">
        <v>0.20200000000000001</v>
      </c>
      <c r="NW99" s="124">
        <v>0.21340000000000001</v>
      </c>
      <c r="NX99" s="47">
        <v>0.19869999999999999</v>
      </c>
      <c r="NY99" s="79">
        <v>0.1993</v>
      </c>
      <c r="NZ99" s="124">
        <v>0.20080000000000001</v>
      </c>
      <c r="OA99" s="16">
        <v>0.18090000000000001</v>
      </c>
      <c r="OB99" s="79">
        <v>0.2107</v>
      </c>
      <c r="OC99" s="124">
        <v>0.2132</v>
      </c>
      <c r="OD99" s="47">
        <v>0.20499999999999999</v>
      </c>
      <c r="OE99" s="130">
        <v>0.2036</v>
      </c>
      <c r="OF99" s="125">
        <v>0.20449999999999999</v>
      </c>
      <c r="OG99" s="16">
        <v>0.2089</v>
      </c>
      <c r="OH99" s="130">
        <v>0.20630000000000001</v>
      </c>
      <c r="OI99" s="125">
        <v>0.20130000000000001</v>
      </c>
      <c r="OJ99" s="16">
        <v>0.19719999999999999</v>
      </c>
      <c r="OK99" s="130">
        <v>0.19139999999999999</v>
      </c>
      <c r="OL99" s="125">
        <v>0.18679999999999999</v>
      </c>
      <c r="OM99" s="16">
        <v>0.18870000000000001</v>
      </c>
      <c r="ON99" s="130">
        <v>0.18859999999999999</v>
      </c>
      <c r="OO99" s="125">
        <v>0.19009999999999999</v>
      </c>
      <c r="OP99" s="16">
        <v>0.1832</v>
      </c>
      <c r="OQ99" s="130">
        <v>0.1807</v>
      </c>
      <c r="OR99" s="103">
        <v>0.18090000000000001</v>
      </c>
      <c r="OS99" s="16">
        <v>0.183</v>
      </c>
      <c r="OT99" s="16">
        <v>0.17399999999999999</v>
      </c>
      <c r="OU99" s="487"/>
      <c r="OV99" s="53"/>
      <c r="OW99" s="488"/>
      <c r="OX99" s="489"/>
      <c r="OY99" s="53"/>
      <c r="OZ99" s="53"/>
      <c r="PA99" s="53"/>
      <c r="PB99" s="53"/>
      <c r="PC99" s="53"/>
      <c r="PE99" s="127">
        <v>2.3099999999999999E-2</v>
      </c>
      <c r="PF99" s="101">
        <v>1.9599999999999999E-2</v>
      </c>
      <c r="PG99" s="608">
        <v>4.4999999999999998E-2</v>
      </c>
      <c r="PH99" s="127">
        <v>4.0500000000000001E-2</v>
      </c>
      <c r="PI99" s="7">
        <v>4.0399999999999998E-2</v>
      </c>
      <c r="PJ99" s="82">
        <v>3.6499999999999998E-2</v>
      </c>
      <c r="PK99" s="124">
        <v>5.1799999999999999E-2</v>
      </c>
      <c r="PL99" s="47">
        <v>3.7400000000000003E-2</v>
      </c>
      <c r="PM99" s="84">
        <v>4.2099999999999999E-2</v>
      </c>
      <c r="PN99" s="129">
        <v>4.2799999999999998E-2</v>
      </c>
      <c r="PO99" s="40">
        <v>3.7600000000000001E-2</v>
      </c>
      <c r="PP99" s="84">
        <v>4.8000000000000001E-2</v>
      </c>
      <c r="PQ99" s="123">
        <v>4.7199999999999999E-2</v>
      </c>
      <c r="PR99" s="40">
        <v>5.2900000000000003E-2</v>
      </c>
      <c r="PS99" s="84">
        <v>7.3899999999999993E-2</v>
      </c>
      <c r="PT99" s="100">
        <v>6.9099999999999995E-2</v>
      </c>
      <c r="PU99" s="40">
        <v>8.2000000000000003E-2</v>
      </c>
      <c r="PV99" s="40"/>
      <c r="PW99" s="40"/>
      <c r="PX99" s="40"/>
      <c r="PY99" s="40"/>
      <c r="PZ99" s="40"/>
      <c r="QA99" s="40"/>
      <c r="QB99" s="40"/>
      <c r="QC99" s="40"/>
      <c r="QD99" s="40"/>
      <c r="QE99" s="40"/>
      <c r="QF99" s="40"/>
      <c r="QG99" s="40"/>
      <c r="QH99" s="40"/>
      <c r="QI99" s="487"/>
      <c r="QJ99" s="53"/>
      <c r="QK99" s="488"/>
      <c r="QL99" s="487"/>
      <c r="QM99" s="53"/>
      <c r="QN99" s="488"/>
      <c r="QO99" s="487"/>
      <c r="QP99" s="53"/>
      <c r="QQ99" s="488"/>
      <c r="QR99" s="487"/>
      <c r="QS99" s="53"/>
      <c r="QT99" s="488"/>
      <c r="QU99" s="487"/>
      <c r="QV99" s="53"/>
      <c r="QW99" s="488"/>
      <c r="QX99" s="487"/>
      <c r="QY99" s="53"/>
      <c r="QZ99" s="488"/>
      <c r="RA99" s="487"/>
      <c r="RB99" s="53"/>
      <c r="RC99" s="92"/>
      <c r="RD99" s="487"/>
      <c r="RE99" s="53"/>
      <c r="RF99" s="488"/>
      <c r="RG99" s="487"/>
      <c r="RH99" s="53"/>
      <c r="RI99" s="488"/>
      <c r="RJ99" s="487"/>
      <c r="RK99" s="53"/>
      <c r="RL99" s="488"/>
      <c r="RM99" s="487"/>
      <c r="RN99" s="53"/>
      <c r="RO99" s="488"/>
      <c r="RP99" s="489"/>
      <c r="RQ99" s="53"/>
      <c r="RR99" s="53"/>
      <c r="RS99" s="53"/>
      <c r="RT99" s="53"/>
      <c r="RU99" s="53"/>
    </row>
    <row r="100" spans="1:608" ht="15.75" thickBot="1" x14ac:dyDescent="0.3">
      <c r="BS100" s="128">
        <v>7.4000000000000003E-3</v>
      </c>
      <c r="BT100" s="86">
        <v>1.2800000000000001E-2</v>
      </c>
      <c r="BU100" s="130">
        <v>1.77E-2</v>
      </c>
      <c r="BV100" s="127">
        <v>1.9800000000000002E-2</v>
      </c>
      <c r="BW100" s="7">
        <v>2.8299999999999999E-2</v>
      </c>
      <c r="BX100" s="82">
        <v>2.9100000000000001E-2</v>
      </c>
      <c r="BY100" s="127">
        <v>2.4799999999999999E-2</v>
      </c>
      <c r="BZ100" s="7">
        <v>3.1899999999999998E-2</v>
      </c>
      <c r="CA100" s="84">
        <v>3.6999999999999998E-2</v>
      </c>
      <c r="CB100" s="125">
        <v>2.7699999999999999E-2</v>
      </c>
      <c r="CC100" s="16">
        <v>2.8500000000000001E-2</v>
      </c>
      <c r="CD100" s="130">
        <v>3.5400000000000001E-2</v>
      </c>
      <c r="CE100" s="125">
        <v>4.1200000000000001E-2</v>
      </c>
      <c r="CF100" s="86">
        <v>3.44E-2</v>
      </c>
      <c r="CG100" s="80">
        <v>3.0499999999999999E-2</v>
      </c>
      <c r="CH100" s="126">
        <v>3.4200000000000001E-2</v>
      </c>
      <c r="CI100" s="16">
        <v>3.5099999999999999E-2</v>
      </c>
      <c r="CJ100" s="80">
        <v>4.5400000000000003E-2</v>
      </c>
      <c r="CK100" s="126">
        <v>4.58E-2</v>
      </c>
      <c r="CL100" s="86">
        <v>3.1199999999999999E-2</v>
      </c>
      <c r="CM100" s="80">
        <v>4.19E-2</v>
      </c>
      <c r="CN100" s="126">
        <v>3.3799999999999997E-2</v>
      </c>
      <c r="CO100" s="40">
        <v>3.9300000000000002E-2</v>
      </c>
      <c r="CP100" s="84">
        <v>4.3900000000000002E-2</v>
      </c>
      <c r="CQ100" s="123">
        <v>3.6299999999999999E-2</v>
      </c>
      <c r="CR100" s="40">
        <v>2.64E-2</v>
      </c>
      <c r="CS100" s="84">
        <v>4.1200000000000001E-2</v>
      </c>
      <c r="CT100" s="123">
        <v>3.4000000000000002E-2</v>
      </c>
      <c r="CU100" s="40">
        <v>2.86E-2</v>
      </c>
      <c r="CV100" s="83">
        <v>1.7600000000000001E-2</v>
      </c>
      <c r="CW100" s="126">
        <v>1.49E-2</v>
      </c>
      <c r="CX100" s="34">
        <v>3.61E-2</v>
      </c>
      <c r="CY100" s="83">
        <v>2.8500000000000001E-2</v>
      </c>
      <c r="CZ100" s="131">
        <v>2.4400000000000002E-2</v>
      </c>
      <c r="DA100" s="34">
        <v>2.8400000000000002E-2</v>
      </c>
      <c r="DB100" s="130">
        <v>1.44E-2</v>
      </c>
      <c r="DC100" s="125">
        <v>1.7899999999999999E-2</v>
      </c>
      <c r="DD100" s="40">
        <v>1.67E-2</v>
      </c>
      <c r="DE100" s="81">
        <v>5.6000000000000001E-2</v>
      </c>
      <c r="DF100" s="128">
        <v>5.4800000000000001E-2</v>
      </c>
      <c r="DG100" s="22">
        <v>4.4400000000000002E-2</v>
      </c>
      <c r="DH100" s="81">
        <v>5.2400000000000002E-2</v>
      </c>
      <c r="DI100" s="128">
        <v>6.0600000000000001E-2</v>
      </c>
      <c r="DJ100" s="7">
        <v>7.0199999999999999E-2</v>
      </c>
      <c r="DK100" s="81">
        <v>6.4399999999999999E-2</v>
      </c>
      <c r="DL100" s="106">
        <v>6.3E-2</v>
      </c>
      <c r="DM100" s="22">
        <v>3.7900000000000003E-2</v>
      </c>
      <c r="DN100" s="302">
        <v>5.45E-2</v>
      </c>
      <c r="DO100" s="336"/>
      <c r="DP100" s="7">
        <v>4.6399999999999997E-2</v>
      </c>
      <c r="DQ100" s="82">
        <v>5.5199999999999999E-2</v>
      </c>
      <c r="DR100" s="127">
        <v>5.1700000000000003E-2</v>
      </c>
      <c r="DS100" s="7">
        <v>5.0200000000000002E-2</v>
      </c>
      <c r="DT100" s="82">
        <v>3.04E-2</v>
      </c>
      <c r="DU100" s="127">
        <v>2.7799999999999998E-2</v>
      </c>
      <c r="DV100" s="7">
        <v>2.75E-2</v>
      </c>
      <c r="DW100" s="82">
        <v>4.3700000000000003E-2</v>
      </c>
      <c r="DX100" s="101">
        <v>4.2000000000000003E-2</v>
      </c>
      <c r="DY100" s="16">
        <v>4.5199999999999997E-2</v>
      </c>
      <c r="DZ100" s="7">
        <v>5.8599999999999999E-2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K100" s="131">
        <v>1.12E-2</v>
      </c>
      <c r="EL100" s="30">
        <v>2.0400000000000001E-2</v>
      </c>
      <c r="EM100" s="130">
        <v>1.8700000000000001E-2</v>
      </c>
      <c r="EN100" s="127">
        <v>1.9300000000000001E-2</v>
      </c>
      <c r="EO100" s="34">
        <v>2.4299999999999999E-2</v>
      </c>
      <c r="EP100" s="85">
        <v>2.0299999999999999E-2</v>
      </c>
      <c r="EQ100" s="131">
        <v>2.1000000000000001E-2</v>
      </c>
      <c r="ER100" s="34">
        <v>2.87E-2</v>
      </c>
      <c r="ES100" s="83">
        <v>3.4799999999999998E-2</v>
      </c>
      <c r="ET100" s="131">
        <v>2.4E-2</v>
      </c>
      <c r="EU100" s="34">
        <v>2.75E-2</v>
      </c>
      <c r="EV100" s="79">
        <v>2.1399999999999999E-2</v>
      </c>
      <c r="EW100" s="131">
        <v>3.1899999999999998E-2</v>
      </c>
      <c r="EX100" s="34">
        <v>0.04</v>
      </c>
      <c r="EY100" s="79">
        <v>6.08E-2</v>
      </c>
      <c r="EZ100" s="127">
        <v>7.2900000000000006E-2</v>
      </c>
      <c r="FA100" s="7">
        <v>6.93E-2</v>
      </c>
      <c r="FB100" s="79">
        <v>6.7199999999999996E-2</v>
      </c>
      <c r="FC100" s="124">
        <v>6.7599999999999993E-2</v>
      </c>
      <c r="FD100" s="47">
        <v>6.5299999999999997E-2</v>
      </c>
      <c r="FE100" s="82">
        <v>4.4499999999999998E-2</v>
      </c>
      <c r="FF100" s="127">
        <v>3.85E-2</v>
      </c>
      <c r="FG100" s="7">
        <v>5.1999999999999998E-2</v>
      </c>
      <c r="FH100" s="82">
        <v>3.7499999999999999E-2</v>
      </c>
      <c r="FI100" s="127">
        <v>4.3499999999999997E-2</v>
      </c>
      <c r="FJ100" s="7">
        <v>3.49E-2</v>
      </c>
      <c r="FK100" s="81">
        <v>6.3299999999999995E-2</v>
      </c>
      <c r="FL100" s="128">
        <v>4.2999999999999997E-2</v>
      </c>
      <c r="FM100" s="22">
        <v>3.2500000000000001E-2</v>
      </c>
      <c r="FN100" s="81">
        <v>2.8899999999999999E-2</v>
      </c>
      <c r="FO100" s="128">
        <v>2.1499999999999998E-2</v>
      </c>
      <c r="FP100" s="22">
        <v>3.4799999999999998E-2</v>
      </c>
      <c r="FQ100" s="81">
        <v>4.3099999999999999E-2</v>
      </c>
      <c r="FR100" s="129">
        <v>3.6499999999999998E-2</v>
      </c>
      <c r="FS100" s="30">
        <v>2.5899999999999999E-2</v>
      </c>
      <c r="FT100" s="85">
        <v>2.7099999999999999E-2</v>
      </c>
      <c r="FU100" s="128">
        <v>2.4E-2</v>
      </c>
      <c r="FV100" s="22">
        <v>2.4500000000000001E-2</v>
      </c>
      <c r="FW100" s="81">
        <v>2.23E-2</v>
      </c>
      <c r="FX100" s="125">
        <v>2.3900000000000001E-2</v>
      </c>
      <c r="FY100" s="16">
        <v>2.6700000000000002E-2</v>
      </c>
      <c r="FZ100" s="130">
        <v>4.07E-2</v>
      </c>
      <c r="GA100" s="125">
        <v>3.2199999999999999E-2</v>
      </c>
      <c r="GB100" s="30">
        <v>3.6900000000000002E-2</v>
      </c>
      <c r="GC100" s="80">
        <v>4.6199999999999998E-2</v>
      </c>
      <c r="GD100" s="126">
        <v>3.5499999999999997E-2</v>
      </c>
      <c r="GE100" s="47">
        <v>5.79E-2</v>
      </c>
      <c r="GF100" s="79">
        <v>8.2799999999999999E-2</v>
      </c>
      <c r="GG100" s="124">
        <v>8.4199999999999997E-2</v>
      </c>
      <c r="GH100" s="47">
        <v>6.6199999999999995E-2</v>
      </c>
      <c r="GI100" s="79">
        <v>6.3899999999999998E-2</v>
      </c>
      <c r="GJ100" s="124">
        <v>5.1900000000000002E-2</v>
      </c>
      <c r="GK100" s="30">
        <v>3.1399999999999997E-2</v>
      </c>
      <c r="GL100" s="85">
        <v>4.9299999999999997E-2</v>
      </c>
      <c r="GM100" s="129">
        <v>3.8899999999999997E-2</v>
      </c>
      <c r="GN100" s="86">
        <v>4.1599999999999998E-2</v>
      </c>
      <c r="GO100" s="80">
        <v>3.6400000000000002E-2</v>
      </c>
      <c r="GP100" s="131">
        <v>4.8800000000000003E-2</v>
      </c>
      <c r="GQ100" s="34">
        <v>3.85E-2</v>
      </c>
      <c r="GR100" s="80">
        <v>5.0099999999999999E-2</v>
      </c>
      <c r="GS100" s="104">
        <v>4.7300000000000002E-2</v>
      </c>
      <c r="GT100" s="30">
        <v>4.1200000000000001E-2</v>
      </c>
      <c r="GU100" s="34">
        <v>4.6300000000000001E-2</v>
      </c>
      <c r="GV100" s="53"/>
      <c r="GW100" s="53"/>
      <c r="GX100" s="53"/>
      <c r="GY100" s="53"/>
      <c r="GZ100" s="53"/>
      <c r="HA100" s="53"/>
      <c r="HC100" s="128">
        <v>1.83E-2</v>
      </c>
      <c r="HD100" s="30">
        <v>1.5900000000000001E-2</v>
      </c>
      <c r="HE100" s="84">
        <v>2.0400000000000001E-2</v>
      </c>
      <c r="HF100" s="123">
        <v>2.5999999999999999E-2</v>
      </c>
      <c r="HG100" s="22">
        <v>2.35E-2</v>
      </c>
      <c r="HH100" s="84">
        <v>1.6199999999999999E-2</v>
      </c>
      <c r="HI100" s="129">
        <v>2.1700000000000001E-2</v>
      </c>
      <c r="HJ100" s="30">
        <v>1.9199999999999998E-2</v>
      </c>
      <c r="HK100" s="85">
        <v>2.0799999999999999E-2</v>
      </c>
      <c r="HL100" s="129">
        <v>1.9900000000000001E-2</v>
      </c>
      <c r="HM100" s="30">
        <v>2.3800000000000002E-2</v>
      </c>
      <c r="HN100" s="85">
        <v>3.8199999999999998E-2</v>
      </c>
      <c r="HO100" s="129">
        <v>4.7100000000000003E-2</v>
      </c>
      <c r="HP100" s="30">
        <v>4.58E-2</v>
      </c>
      <c r="HQ100" s="81">
        <v>3.4099999999999998E-2</v>
      </c>
      <c r="HR100" s="125">
        <v>3.1199999999999999E-2</v>
      </c>
      <c r="HS100" s="30">
        <v>3.44E-2</v>
      </c>
      <c r="HT100" s="130">
        <v>3.9699999999999999E-2</v>
      </c>
      <c r="HU100" s="128">
        <v>4.2999999999999997E-2</v>
      </c>
      <c r="HV100" s="16">
        <v>4.41E-2</v>
      </c>
      <c r="HW100" s="130">
        <v>4.1399999999999999E-2</v>
      </c>
      <c r="HX100" s="125">
        <v>4.2000000000000003E-2</v>
      </c>
      <c r="HY100" s="16">
        <v>4.4999999999999998E-2</v>
      </c>
      <c r="HZ100" s="81">
        <v>4.0599999999999997E-2</v>
      </c>
      <c r="IA100" s="125">
        <v>4.6699999999999998E-2</v>
      </c>
      <c r="IB100" s="22">
        <v>4.8099999999999997E-2</v>
      </c>
      <c r="IC100" s="130">
        <v>5.3600000000000002E-2</v>
      </c>
      <c r="ID100" s="129">
        <v>5.8799999999999998E-2</v>
      </c>
      <c r="IE100" s="16">
        <v>7.5800000000000006E-2</v>
      </c>
      <c r="IF100" s="130">
        <v>6.8000000000000005E-2</v>
      </c>
      <c r="IG100" s="125">
        <v>7.5800000000000006E-2</v>
      </c>
      <c r="IH100" s="16">
        <v>7.4099999999999999E-2</v>
      </c>
      <c r="II100" s="130">
        <v>7.6300000000000007E-2</v>
      </c>
      <c r="IJ100" s="129">
        <v>7.4099999999999999E-2</v>
      </c>
      <c r="IK100" s="16">
        <v>8.2100000000000006E-2</v>
      </c>
      <c r="IL100" s="130">
        <v>6.9599999999999995E-2</v>
      </c>
      <c r="IM100" s="125">
        <v>8.3799999999999999E-2</v>
      </c>
      <c r="IN100" s="16">
        <v>8.6999999999999994E-2</v>
      </c>
      <c r="IO100" s="130">
        <v>8.9899999999999994E-2</v>
      </c>
      <c r="IP100" s="125">
        <v>9.3899999999999997E-2</v>
      </c>
      <c r="IQ100" s="16">
        <v>7.9100000000000004E-2</v>
      </c>
      <c r="IR100" s="130">
        <v>7.3999999999999996E-2</v>
      </c>
      <c r="IS100" s="125">
        <v>8.0699999999999994E-2</v>
      </c>
      <c r="IT100" s="16">
        <v>8.09E-2</v>
      </c>
      <c r="IU100" s="130">
        <v>8.1299999999999997E-2</v>
      </c>
      <c r="IV100" s="125">
        <v>8.4900000000000003E-2</v>
      </c>
      <c r="IW100" s="16">
        <v>8.9800000000000005E-2</v>
      </c>
      <c r="IX100" s="85">
        <v>9.5100000000000004E-2</v>
      </c>
      <c r="IY100" s="129">
        <v>8.4099999999999994E-2</v>
      </c>
      <c r="IZ100" s="30">
        <v>8.1199999999999994E-2</v>
      </c>
      <c r="JA100" s="85">
        <v>8.2299999999999998E-2</v>
      </c>
      <c r="JB100" s="127">
        <v>8.8300000000000003E-2</v>
      </c>
      <c r="JC100" s="7">
        <v>8.6999999999999994E-2</v>
      </c>
      <c r="JD100" s="130">
        <v>8.8700000000000001E-2</v>
      </c>
      <c r="JE100" s="125">
        <v>0.09</v>
      </c>
      <c r="JF100" s="16">
        <v>7.7100000000000002E-2</v>
      </c>
      <c r="JG100" s="130">
        <v>6.7000000000000004E-2</v>
      </c>
      <c r="JH100" s="125">
        <v>6.9900000000000004E-2</v>
      </c>
      <c r="JI100" s="16">
        <v>6.7599999999999993E-2</v>
      </c>
      <c r="JJ100" s="130">
        <v>6.4899999999999999E-2</v>
      </c>
      <c r="JK100" s="125">
        <v>7.0499999999999993E-2</v>
      </c>
      <c r="JL100" s="16">
        <v>7.2900000000000006E-2</v>
      </c>
      <c r="JM100" s="82">
        <v>7.6899999999999996E-2</v>
      </c>
      <c r="JN100" s="101">
        <v>8.0799999999999997E-2</v>
      </c>
      <c r="JO100" s="22">
        <v>7.3899999999999993E-2</v>
      </c>
      <c r="JP100" s="22">
        <v>8.7599999999999997E-2</v>
      </c>
      <c r="JQ100" s="53"/>
      <c r="JR100" s="53"/>
      <c r="JS100" s="53"/>
      <c r="JU100" s="128">
        <v>9.7900000000000001E-2</v>
      </c>
      <c r="JV100" s="16">
        <v>0.1018</v>
      </c>
      <c r="JW100" s="130">
        <v>9.2600000000000002E-2</v>
      </c>
      <c r="JX100" s="125">
        <v>9.4399999999999998E-2</v>
      </c>
      <c r="JY100" s="16">
        <v>9.8100000000000007E-2</v>
      </c>
      <c r="JZ100" s="130">
        <v>8.7599999999999997E-2</v>
      </c>
      <c r="KA100" s="127">
        <v>8.5500000000000007E-2</v>
      </c>
      <c r="KB100" s="7">
        <v>8.8200000000000001E-2</v>
      </c>
      <c r="KC100" s="130">
        <v>7.9699999999999993E-2</v>
      </c>
      <c r="KD100" s="125">
        <v>8.9300000000000004E-2</v>
      </c>
      <c r="KE100" s="16">
        <v>9.9000000000000005E-2</v>
      </c>
      <c r="KF100" s="130">
        <v>9.7000000000000003E-2</v>
      </c>
      <c r="KG100" s="125">
        <v>9.3299999999999994E-2</v>
      </c>
      <c r="KH100" s="16">
        <v>9.6299999999999997E-2</v>
      </c>
      <c r="KI100" s="130">
        <v>9.2799999999999994E-2</v>
      </c>
      <c r="KJ100" s="125">
        <v>0.10299999999999999</v>
      </c>
      <c r="KK100" s="22">
        <v>9.6699999999999994E-2</v>
      </c>
      <c r="KL100" s="81">
        <v>0.1033</v>
      </c>
      <c r="KM100" s="128">
        <v>0.11020000000000001</v>
      </c>
      <c r="KN100" s="16">
        <v>0.105</v>
      </c>
      <c r="KO100" s="79">
        <v>0.1019</v>
      </c>
      <c r="KP100" s="124">
        <v>9.7600000000000006E-2</v>
      </c>
      <c r="KQ100" s="47">
        <v>9.5000000000000001E-2</v>
      </c>
      <c r="KR100" s="81">
        <v>7.8600000000000003E-2</v>
      </c>
      <c r="KS100" s="128">
        <v>9.1999999999999998E-2</v>
      </c>
      <c r="KT100" s="47">
        <v>9.8199999999999996E-2</v>
      </c>
      <c r="KU100" s="130">
        <v>0.123</v>
      </c>
      <c r="KV100" s="124">
        <v>0.1053</v>
      </c>
      <c r="KW100" s="47">
        <v>0.1051</v>
      </c>
      <c r="KX100" s="79">
        <v>0.1163</v>
      </c>
      <c r="KY100" s="124">
        <v>0.1147</v>
      </c>
      <c r="KZ100" s="16">
        <v>0.10970000000000001</v>
      </c>
      <c r="LA100" s="130">
        <v>0.1227</v>
      </c>
      <c r="LB100" s="125">
        <v>0.12820000000000001</v>
      </c>
      <c r="LC100" s="16">
        <v>0.1231</v>
      </c>
      <c r="LD100" s="130">
        <v>0.1232</v>
      </c>
      <c r="LE100" s="125">
        <v>0.12709999999999999</v>
      </c>
      <c r="LF100" s="16">
        <v>0.1249</v>
      </c>
      <c r="LG100" s="130">
        <v>0.13020000000000001</v>
      </c>
      <c r="LH100" s="124">
        <v>0.1119</v>
      </c>
      <c r="LI100" s="16">
        <v>0.11609999999999999</v>
      </c>
      <c r="LJ100" s="79">
        <v>0.1197</v>
      </c>
      <c r="LK100" s="127">
        <v>0.12379999999999999</v>
      </c>
      <c r="LL100" s="7">
        <v>0.12470000000000001</v>
      </c>
      <c r="LM100" s="82">
        <v>0.12180000000000001</v>
      </c>
      <c r="LN100" s="127">
        <v>0.1246</v>
      </c>
      <c r="LO100" s="7">
        <v>0.11840000000000001</v>
      </c>
      <c r="LP100" s="82">
        <v>0.12620000000000001</v>
      </c>
      <c r="LQ100" s="127">
        <v>0.13070000000000001</v>
      </c>
      <c r="LR100" s="16">
        <v>0.1305</v>
      </c>
      <c r="LS100" s="130">
        <v>0.1419</v>
      </c>
      <c r="LT100" s="124">
        <v>0.1472</v>
      </c>
      <c r="LU100" s="47">
        <v>0.1406</v>
      </c>
      <c r="LV100" s="130">
        <v>0.1376</v>
      </c>
      <c r="LW100" s="124">
        <v>0.13120000000000001</v>
      </c>
      <c r="LX100" s="16">
        <v>0.14249999999999999</v>
      </c>
      <c r="LY100" s="130">
        <v>0.1409</v>
      </c>
      <c r="LZ100" s="125">
        <v>0.1336</v>
      </c>
      <c r="MA100" s="16">
        <v>0.14349999999999999</v>
      </c>
      <c r="MB100" s="130">
        <v>0.1321</v>
      </c>
      <c r="MC100" s="125">
        <v>0.1333</v>
      </c>
      <c r="MD100" s="16">
        <v>0.1338</v>
      </c>
      <c r="ME100" s="130">
        <v>0.12670000000000001</v>
      </c>
      <c r="MF100" s="125">
        <v>0.126</v>
      </c>
      <c r="MG100" s="16">
        <v>0.13139999999999999</v>
      </c>
      <c r="MH100" s="130">
        <v>0.12770000000000001</v>
      </c>
      <c r="MI100" s="103">
        <v>0.12790000000000001</v>
      </c>
      <c r="MJ100" s="16">
        <v>0.14030000000000001</v>
      </c>
      <c r="MK100" s="16">
        <v>0.12690000000000001</v>
      </c>
      <c r="MM100" s="125">
        <v>0.11990000000000001</v>
      </c>
      <c r="MN100" s="16">
        <v>0.12479999999999999</v>
      </c>
      <c r="MO100" s="130">
        <v>0.1384</v>
      </c>
      <c r="MP100" s="125">
        <v>0.15040000000000001</v>
      </c>
      <c r="MQ100" s="16">
        <v>0.1462</v>
      </c>
      <c r="MR100" s="130">
        <v>0.1368</v>
      </c>
      <c r="MS100" s="125">
        <v>0.1363</v>
      </c>
      <c r="MT100" s="16">
        <v>0.13789999999999999</v>
      </c>
      <c r="MU100" s="130">
        <v>0.12959999999999999</v>
      </c>
      <c r="MV100" s="125">
        <v>0.1326</v>
      </c>
      <c r="MW100" s="16">
        <v>0.14399999999999999</v>
      </c>
      <c r="MX100" s="130">
        <v>0.15479999999999999</v>
      </c>
      <c r="MY100" s="124">
        <v>0.15079999999999999</v>
      </c>
      <c r="MZ100" s="47">
        <v>0.1492</v>
      </c>
      <c r="NA100" s="79">
        <v>0.14000000000000001</v>
      </c>
      <c r="NB100" s="124">
        <v>0.12239999999999999</v>
      </c>
      <c r="NC100" s="47">
        <v>0.13100000000000001</v>
      </c>
      <c r="ND100" s="79">
        <v>0.1411</v>
      </c>
      <c r="NE100" s="124">
        <v>0.13320000000000001</v>
      </c>
      <c r="NF100" s="47">
        <v>0.1258</v>
      </c>
      <c r="NG100" s="79">
        <v>0.1396</v>
      </c>
      <c r="NH100" s="124">
        <v>0.15129999999999999</v>
      </c>
      <c r="NI100" s="47">
        <v>0.15490000000000001</v>
      </c>
      <c r="NJ100" s="79">
        <v>0.16039999999999999</v>
      </c>
      <c r="NK100" s="99">
        <v>0.17050000000000001</v>
      </c>
      <c r="NL100" s="47">
        <v>0.16109999999999999</v>
      </c>
      <c r="NM100" s="317">
        <v>0.16950000000000001</v>
      </c>
      <c r="NN100" s="124">
        <v>0.18029999999999999</v>
      </c>
      <c r="NO100" s="47">
        <v>0.18010000000000001</v>
      </c>
      <c r="NP100" s="130">
        <v>0.1812</v>
      </c>
      <c r="NQ100" s="125">
        <v>0.1827</v>
      </c>
      <c r="NR100" s="47">
        <v>0.18509999999999999</v>
      </c>
      <c r="NS100" s="130">
        <v>0.1961</v>
      </c>
      <c r="NT100" s="125">
        <v>0.20469999999999999</v>
      </c>
      <c r="NU100" s="16">
        <v>0.17879999999999999</v>
      </c>
      <c r="NV100" s="130">
        <v>0.17080000000000001</v>
      </c>
      <c r="NW100" s="125">
        <v>0.17080000000000001</v>
      </c>
      <c r="NX100" s="16">
        <v>0.17549999999999999</v>
      </c>
      <c r="NY100" s="130">
        <v>0.1666</v>
      </c>
      <c r="NZ100" s="125">
        <v>0.1721</v>
      </c>
      <c r="OA100" s="47">
        <v>0.18049999999999999</v>
      </c>
      <c r="OB100" s="130">
        <v>0.16139999999999999</v>
      </c>
      <c r="OC100" s="125">
        <v>0.16170000000000001</v>
      </c>
      <c r="OD100" s="16">
        <v>0.18890000000000001</v>
      </c>
      <c r="OE100" s="79">
        <v>0.19089999999999999</v>
      </c>
      <c r="OF100" s="124">
        <v>0.17019999999999999</v>
      </c>
      <c r="OG100" s="47">
        <v>0.17660000000000001</v>
      </c>
      <c r="OH100" s="79">
        <v>0.1714</v>
      </c>
      <c r="OI100" s="124">
        <v>0.18529999999999999</v>
      </c>
      <c r="OJ100" s="47">
        <v>0.18940000000000001</v>
      </c>
      <c r="OK100" s="79">
        <v>0.185</v>
      </c>
      <c r="OL100" s="124">
        <v>0.1638</v>
      </c>
      <c r="OM100" s="47">
        <v>0.1376</v>
      </c>
      <c r="ON100" s="79">
        <v>0.1328</v>
      </c>
      <c r="OO100" s="124">
        <v>0.1154</v>
      </c>
      <c r="OP100" s="47">
        <v>0.12330000000000001</v>
      </c>
      <c r="OQ100" s="79">
        <v>0.1245</v>
      </c>
      <c r="OR100" s="99">
        <v>0.12509999999999999</v>
      </c>
      <c r="OS100" s="47">
        <v>0.123</v>
      </c>
      <c r="OT100" s="47">
        <v>0.1111</v>
      </c>
      <c r="OU100" s="487"/>
      <c r="OV100" s="53"/>
      <c r="OW100" s="488"/>
      <c r="OX100" s="489"/>
      <c r="OY100" s="53"/>
      <c r="OZ100" s="53"/>
      <c r="PA100" s="53"/>
      <c r="PB100" s="53"/>
      <c r="PC100" s="53"/>
      <c r="PE100" s="123">
        <v>2.01E-2</v>
      </c>
      <c r="PF100" s="100">
        <v>1.9300000000000001E-2</v>
      </c>
      <c r="PG100" s="610">
        <v>2.1399999999999999E-2</v>
      </c>
      <c r="PH100" s="123">
        <v>2.75E-2</v>
      </c>
      <c r="PI100" s="40">
        <v>2.76E-2</v>
      </c>
      <c r="PJ100" s="79">
        <v>3.3300000000000003E-2</v>
      </c>
      <c r="PK100" s="127">
        <v>3.5900000000000001E-2</v>
      </c>
      <c r="PL100" s="30">
        <v>2.6700000000000002E-2</v>
      </c>
      <c r="PM100" s="85">
        <v>3.7600000000000001E-2</v>
      </c>
      <c r="PN100" s="123">
        <v>3.4099999999999998E-2</v>
      </c>
      <c r="PO100" s="30">
        <v>3.2199999999999999E-2</v>
      </c>
      <c r="PP100" s="85">
        <v>3.0700000000000002E-2</v>
      </c>
      <c r="PQ100" s="129">
        <v>3.1E-2</v>
      </c>
      <c r="PR100" s="7">
        <v>4.02E-2</v>
      </c>
      <c r="PS100" s="82">
        <v>6.4699999999999994E-2</v>
      </c>
      <c r="PT100" s="101">
        <v>5.8999999999999997E-2</v>
      </c>
      <c r="PU100" s="7">
        <v>6.2300000000000001E-2</v>
      </c>
      <c r="PV100" s="7"/>
      <c r="PW100" s="7"/>
      <c r="PX100" s="7"/>
      <c r="PY100" s="7"/>
      <c r="PZ100" s="7"/>
      <c r="QA100" s="7"/>
      <c r="QB100" s="7"/>
      <c r="QC100" s="7"/>
      <c r="QD100" s="7"/>
      <c r="QE100" s="7"/>
      <c r="QF100" s="7"/>
      <c r="QG100" s="7"/>
      <c r="QH100" s="7"/>
      <c r="QI100" s="487"/>
      <c r="QJ100" s="53"/>
      <c r="QK100" s="488"/>
      <c r="QL100" s="487"/>
      <c r="QM100" s="53"/>
      <c r="QN100" s="488"/>
      <c r="QO100" s="487"/>
      <c r="QP100" s="53"/>
      <c r="QQ100" s="488"/>
      <c r="QR100" s="487"/>
      <c r="QS100" s="53"/>
      <c r="QT100" s="488"/>
      <c r="QU100" s="487"/>
      <c r="QV100" s="53"/>
      <c r="QW100" s="488"/>
      <c r="QX100" s="487"/>
      <c r="QY100" s="53"/>
      <c r="QZ100" s="488"/>
      <c r="RA100" s="487"/>
      <c r="RB100" s="53"/>
      <c r="RC100" s="92"/>
      <c r="RD100" s="487"/>
      <c r="RE100" s="53"/>
      <c r="RF100" s="488"/>
      <c r="RG100" s="487"/>
      <c r="RH100" s="53"/>
      <c r="RI100" s="488"/>
      <c r="RJ100" s="487"/>
      <c r="RK100" s="53"/>
      <c r="RL100" s="488"/>
      <c r="RM100" s="487"/>
      <c r="RN100" s="53"/>
      <c r="RO100" s="488"/>
      <c r="RP100" s="489"/>
      <c r="RQ100" s="53"/>
      <c r="RR100" s="53"/>
      <c r="RS100" s="53"/>
      <c r="RT100" s="53"/>
      <c r="RU100" s="53"/>
    </row>
    <row r="101" spans="1:608" ht="15.75" thickBot="1" x14ac:dyDescent="0.3">
      <c r="BS101" s="125">
        <v>6.6E-3</v>
      </c>
      <c r="BT101" s="34">
        <v>7.9000000000000008E-3</v>
      </c>
      <c r="BU101" s="82">
        <v>1.2699999999999999E-2</v>
      </c>
      <c r="BV101" s="125">
        <v>1.9699999999999999E-2</v>
      </c>
      <c r="BW101" s="16">
        <v>2.7300000000000001E-2</v>
      </c>
      <c r="BX101" s="130">
        <v>2.3099999999999999E-2</v>
      </c>
      <c r="BY101" s="125">
        <v>1.2200000000000001E-2</v>
      </c>
      <c r="BZ101" s="16">
        <v>1.8800000000000001E-2</v>
      </c>
      <c r="CA101" s="83">
        <v>1.49E-2</v>
      </c>
      <c r="CB101" s="123">
        <v>2.3199999999999998E-2</v>
      </c>
      <c r="CC101" s="40">
        <v>2.0899999999999998E-2</v>
      </c>
      <c r="CD101" s="84">
        <v>3.2399999999999998E-2</v>
      </c>
      <c r="CE101" s="126">
        <v>2.9100000000000001E-2</v>
      </c>
      <c r="CF101" s="16">
        <v>2.76E-2</v>
      </c>
      <c r="CG101" s="130">
        <v>2.92E-2</v>
      </c>
      <c r="CH101" s="125">
        <v>3.0499999999999999E-2</v>
      </c>
      <c r="CI101" s="86">
        <v>3.4200000000000001E-2</v>
      </c>
      <c r="CJ101" s="79">
        <v>2.1999999999999999E-2</v>
      </c>
      <c r="CK101" s="125">
        <v>2.1999999999999999E-2</v>
      </c>
      <c r="CL101" s="16">
        <v>2.6499999999999999E-2</v>
      </c>
      <c r="CM101" s="84">
        <v>1.9300000000000001E-2</v>
      </c>
      <c r="CN101" s="123">
        <v>2.7699999999999999E-2</v>
      </c>
      <c r="CO101" s="16">
        <v>2.35E-2</v>
      </c>
      <c r="CP101" s="130">
        <v>3.8800000000000001E-2</v>
      </c>
      <c r="CQ101" s="125">
        <v>1.8800000000000001E-2</v>
      </c>
      <c r="CR101" s="16">
        <v>1.7299999999999999E-2</v>
      </c>
      <c r="CS101" s="130">
        <v>5.5999999999999999E-3</v>
      </c>
      <c r="CT101" s="131">
        <v>1.6299999999999999E-2</v>
      </c>
      <c r="CU101" s="34">
        <v>2.12E-2</v>
      </c>
      <c r="CV101" s="130">
        <v>1.7500000000000002E-2</v>
      </c>
      <c r="CW101" s="125">
        <v>1.2E-2</v>
      </c>
      <c r="CX101" s="40">
        <v>7.6E-3</v>
      </c>
      <c r="CY101" s="84">
        <v>1.26E-2</v>
      </c>
      <c r="CZ101" s="123">
        <v>1.32E-2</v>
      </c>
      <c r="DA101" s="16">
        <v>1.47E-2</v>
      </c>
      <c r="DB101" s="84">
        <v>1.15E-2</v>
      </c>
      <c r="DC101" s="123">
        <v>8.9999999999999993E-3</v>
      </c>
      <c r="DD101" s="22">
        <v>1.6299999999999999E-2</v>
      </c>
      <c r="DE101" s="83">
        <v>2.1399999999999999E-2</v>
      </c>
      <c r="DF101" s="123">
        <v>1.7600000000000001E-2</v>
      </c>
      <c r="DG101" s="40">
        <v>2.1299999999999999E-2</v>
      </c>
      <c r="DH101" s="84">
        <v>2.4899999999999999E-2</v>
      </c>
      <c r="DI101" s="123">
        <v>3.0099999999999998E-2</v>
      </c>
      <c r="DJ101" s="40">
        <v>3.5700000000000003E-2</v>
      </c>
      <c r="DK101" s="130">
        <v>3.3000000000000002E-2</v>
      </c>
      <c r="DL101" s="103">
        <v>3.9600000000000003E-2</v>
      </c>
      <c r="DM101" s="16">
        <v>3.2500000000000001E-2</v>
      </c>
      <c r="DN101" s="314">
        <v>4.6699999999999998E-2</v>
      </c>
      <c r="DO101" s="336"/>
      <c r="DP101" s="40">
        <v>2.6599999999999999E-2</v>
      </c>
      <c r="DQ101" s="83">
        <v>2.58E-2</v>
      </c>
      <c r="DR101" s="131">
        <v>2.1000000000000001E-2</v>
      </c>
      <c r="DS101" s="16">
        <v>2.4299999999999999E-2</v>
      </c>
      <c r="DT101" s="130">
        <v>2.1999999999999999E-2</v>
      </c>
      <c r="DU101" s="125">
        <v>1.5599999999999999E-2</v>
      </c>
      <c r="DV101" s="16">
        <v>2.01E-2</v>
      </c>
      <c r="DW101" s="130">
        <v>2.4899999999999999E-2</v>
      </c>
      <c r="DX101" s="103">
        <v>3.3000000000000002E-2</v>
      </c>
      <c r="DY101" s="7">
        <v>3.2000000000000001E-2</v>
      </c>
      <c r="DZ101" s="16">
        <v>4.3799999999999999E-2</v>
      </c>
      <c r="EA101" s="53"/>
      <c r="EB101" s="53"/>
      <c r="EC101" s="53"/>
      <c r="ED101" s="53"/>
      <c r="EE101" s="53"/>
      <c r="EF101" s="53"/>
      <c r="EG101" s="53"/>
      <c r="EH101" s="53"/>
      <c r="EI101" s="53"/>
      <c r="EK101" s="129">
        <v>1.8E-3</v>
      </c>
      <c r="EL101" s="40">
        <v>1.6899999999999998E-2</v>
      </c>
      <c r="EM101" s="80">
        <v>1.5299999999999999E-2</v>
      </c>
      <c r="EN101" s="128">
        <v>1.5800000000000002E-2</v>
      </c>
      <c r="EO101" s="30">
        <v>2.24E-2</v>
      </c>
      <c r="EP101" s="82">
        <v>1.8700000000000001E-2</v>
      </c>
      <c r="EQ101" s="129">
        <v>1.66E-2</v>
      </c>
      <c r="ER101" s="30">
        <v>1.78E-2</v>
      </c>
      <c r="ES101" s="85">
        <v>2.8799999999999999E-2</v>
      </c>
      <c r="ET101" s="124">
        <v>1.55E-2</v>
      </c>
      <c r="EU101" s="47">
        <v>1.52E-2</v>
      </c>
      <c r="EV101" s="83">
        <v>0.02</v>
      </c>
      <c r="EW101" s="124">
        <v>1.7999999999999999E-2</v>
      </c>
      <c r="EX101" s="47">
        <v>2.1999999999999999E-2</v>
      </c>
      <c r="EY101" s="83">
        <v>3.0800000000000001E-2</v>
      </c>
      <c r="EZ101" s="131">
        <v>2.9899999999999999E-2</v>
      </c>
      <c r="FA101" s="34">
        <v>5.5500000000000001E-2</v>
      </c>
      <c r="FB101" s="82">
        <v>6.2E-2</v>
      </c>
      <c r="FC101" s="127">
        <v>6.4500000000000002E-2</v>
      </c>
      <c r="FD101" s="7">
        <v>6.2899999999999998E-2</v>
      </c>
      <c r="FE101" s="79">
        <v>4.3900000000000002E-2</v>
      </c>
      <c r="FF101" s="124">
        <v>3.1600000000000003E-2</v>
      </c>
      <c r="FG101" s="47">
        <v>4.6399999999999997E-2</v>
      </c>
      <c r="FH101" s="79">
        <v>2.7199999999999998E-2</v>
      </c>
      <c r="FI101" s="124">
        <v>3.4700000000000002E-2</v>
      </c>
      <c r="FJ101" s="47">
        <v>2.06E-2</v>
      </c>
      <c r="FK101" s="85">
        <v>5.0000000000000001E-3</v>
      </c>
      <c r="FL101" s="127">
        <v>2.1100000000000001E-2</v>
      </c>
      <c r="FM101" s="7">
        <v>3.1300000000000001E-2</v>
      </c>
      <c r="FN101" s="82">
        <v>2.7E-2</v>
      </c>
      <c r="FO101" s="127">
        <v>1.34E-2</v>
      </c>
      <c r="FP101" s="7">
        <v>1.7999999999999999E-2</v>
      </c>
      <c r="FQ101" s="82">
        <v>1.1599999999999999E-2</v>
      </c>
      <c r="FR101" s="128">
        <v>3.27E-2</v>
      </c>
      <c r="FS101" s="22">
        <v>2.35E-2</v>
      </c>
      <c r="FT101" s="81">
        <v>1.7299999999999999E-2</v>
      </c>
      <c r="FU101" s="129">
        <v>1.8800000000000001E-2</v>
      </c>
      <c r="FV101" s="16">
        <v>1.54E-2</v>
      </c>
      <c r="FW101" s="130">
        <v>1.77E-2</v>
      </c>
      <c r="FX101" s="128">
        <v>2.3699999999999999E-2</v>
      </c>
      <c r="FY101" s="30">
        <v>1.7299999999999999E-2</v>
      </c>
      <c r="FZ101" s="80">
        <v>2.7E-2</v>
      </c>
      <c r="GA101" s="129">
        <v>3.1800000000000002E-2</v>
      </c>
      <c r="GB101" s="16">
        <v>2.9399999999999999E-2</v>
      </c>
      <c r="GC101" s="130">
        <v>3.1E-2</v>
      </c>
      <c r="GD101" s="125">
        <v>3.2300000000000002E-2</v>
      </c>
      <c r="GE101" s="86">
        <v>3.2500000000000001E-2</v>
      </c>
      <c r="GF101" s="80">
        <v>3.4599999999999999E-2</v>
      </c>
      <c r="GG101" s="126">
        <v>2.3800000000000002E-2</v>
      </c>
      <c r="GH101" s="86">
        <v>3.0599999999999999E-2</v>
      </c>
      <c r="GI101" s="80">
        <v>2.86E-2</v>
      </c>
      <c r="GJ101" s="129">
        <v>2.7799999999999998E-2</v>
      </c>
      <c r="GK101" s="47">
        <v>2.8299999999999999E-2</v>
      </c>
      <c r="GL101" s="79">
        <v>2.2800000000000001E-2</v>
      </c>
      <c r="GM101" s="131">
        <v>3.2599999999999997E-2</v>
      </c>
      <c r="GN101" s="34">
        <v>2.63E-2</v>
      </c>
      <c r="GO101" s="83">
        <v>2.6200000000000001E-2</v>
      </c>
      <c r="GP101" s="129">
        <v>0.03</v>
      </c>
      <c r="GQ101" s="86">
        <v>3.2800000000000003E-2</v>
      </c>
      <c r="GR101" s="82">
        <v>4.19E-2</v>
      </c>
      <c r="GS101" s="105">
        <v>3.9899999999999998E-2</v>
      </c>
      <c r="GT101" s="34">
        <v>3.9699999999999999E-2</v>
      </c>
      <c r="GU101" s="47">
        <v>4.1300000000000003E-2</v>
      </c>
      <c r="GV101" s="53"/>
      <c r="GW101" s="53"/>
      <c r="GX101" s="53"/>
      <c r="GY101" s="53"/>
      <c r="GZ101" s="53"/>
      <c r="HA101" s="53"/>
      <c r="HC101" s="131">
        <v>1.5699999999999999E-2</v>
      </c>
      <c r="HD101" s="34">
        <v>8.9999999999999993E-3</v>
      </c>
      <c r="HE101" s="85">
        <v>1.8700000000000001E-2</v>
      </c>
      <c r="HF101" s="127">
        <v>1.3899999999999999E-2</v>
      </c>
      <c r="HG101" s="7">
        <v>1.4E-2</v>
      </c>
      <c r="HH101" s="82">
        <v>1.0800000000000001E-2</v>
      </c>
      <c r="HI101" s="123">
        <v>1.8800000000000001E-2</v>
      </c>
      <c r="HJ101" s="40">
        <v>1.2699999999999999E-2</v>
      </c>
      <c r="HK101" s="130">
        <v>0.01</v>
      </c>
      <c r="HL101" s="125">
        <v>9.9000000000000008E-3</v>
      </c>
      <c r="HM101" s="16">
        <v>1.06E-2</v>
      </c>
      <c r="HN101" s="130">
        <v>1.83E-2</v>
      </c>
      <c r="HO101" s="125">
        <v>2.1299999999999999E-2</v>
      </c>
      <c r="HP101" s="16">
        <v>2.8500000000000001E-2</v>
      </c>
      <c r="HQ101" s="130">
        <v>2.5399999999999999E-2</v>
      </c>
      <c r="HR101" s="129">
        <v>2.92E-2</v>
      </c>
      <c r="HS101" s="22">
        <v>3.4200000000000001E-2</v>
      </c>
      <c r="HT101" s="81">
        <v>3.2899999999999999E-2</v>
      </c>
      <c r="HU101" s="125">
        <v>3.4500000000000003E-2</v>
      </c>
      <c r="HV101" s="22">
        <v>3.5999999999999997E-2</v>
      </c>
      <c r="HW101" s="81">
        <v>2.7099999999999999E-2</v>
      </c>
      <c r="HX101" s="128">
        <v>3.4500000000000003E-2</v>
      </c>
      <c r="HY101" s="22">
        <v>4.3999999999999997E-2</v>
      </c>
      <c r="HZ101" s="130">
        <v>3.7400000000000003E-2</v>
      </c>
      <c r="IA101" s="128">
        <v>4.53E-2</v>
      </c>
      <c r="IB101" s="16">
        <v>4.41E-2</v>
      </c>
      <c r="IC101" s="81">
        <v>4.7300000000000002E-2</v>
      </c>
      <c r="ID101" s="128">
        <v>4.8099999999999997E-2</v>
      </c>
      <c r="IE101" s="22">
        <v>5.3199999999999997E-2</v>
      </c>
      <c r="IF101" s="81">
        <v>3.9899999999999998E-2</v>
      </c>
      <c r="IG101" s="128">
        <v>4.6699999999999998E-2</v>
      </c>
      <c r="IH101" s="22">
        <v>5.8700000000000002E-2</v>
      </c>
      <c r="II101" s="81">
        <v>6.1199999999999997E-2</v>
      </c>
      <c r="IJ101" s="128">
        <v>6.3399999999999998E-2</v>
      </c>
      <c r="IK101" s="22">
        <v>6.2399999999999997E-2</v>
      </c>
      <c r="IL101" s="81">
        <v>4.0300000000000002E-2</v>
      </c>
      <c r="IM101" s="128">
        <v>4.19E-2</v>
      </c>
      <c r="IN101" s="22">
        <v>4.5100000000000001E-2</v>
      </c>
      <c r="IO101" s="81">
        <v>4.2599999999999999E-2</v>
      </c>
      <c r="IP101" s="128">
        <v>4.4900000000000002E-2</v>
      </c>
      <c r="IQ101" s="22">
        <v>4.6399999999999997E-2</v>
      </c>
      <c r="IR101" s="82">
        <v>4.8599999999999997E-2</v>
      </c>
      <c r="IS101" s="127">
        <v>4.24E-2</v>
      </c>
      <c r="IT101" s="22">
        <v>4.4699999999999997E-2</v>
      </c>
      <c r="IU101" s="82">
        <v>4.4699999999999997E-2</v>
      </c>
      <c r="IV101" s="128">
        <v>4.7500000000000001E-2</v>
      </c>
      <c r="IW101" s="7">
        <v>4.4999999999999998E-2</v>
      </c>
      <c r="IX101" s="82">
        <v>4.5699999999999998E-2</v>
      </c>
      <c r="IY101" s="127">
        <v>5.28E-2</v>
      </c>
      <c r="IZ101" s="22">
        <v>6.4199999999999993E-2</v>
      </c>
      <c r="JA101" s="82">
        <v>6.9199999999999998E-2</v>
      </c>
      <c r="JB101" s="128">
        <v>4.4400000000000002E-2</v>
      </c>
      <c r="JC101" s="22">
        <v>5.4699999999999999E-2</v>
      </c>
      <c r="JD101" s="81">
        <v>5.2400000000000002E-2</v>
      </c>
      <c r="JE101" s="128">
        <v>5.11E-2</v>
      </c>
      <c r="JF101" s="22">
        <v>4.4299999999999999E-2</v>
      </c>
      <c r="JG101" s="81">
        <v>4.0300000000000002E-2</v>
      </c>
      <c r="JH101" s="128">
        <v>4.1200000000000001E-2</v>
      </c>
      <c r="JI101" s="22">
        <v>3.8199999999999998E-2</v>
      </c>
      <c r="JJ101" s="81">
        <v>3.7699999999999997E-2</v>
      </c>
      <c r="JK101" s="129">
        <v>5.0299999999999997E-2</v>
      </c>
      <c r="JL101" s="30">
        <v>4.7100000000000003E-2</v>
      </c>
      <c r="JM101" s="85">
        <v>4.7500000000000001E-2</v>
      </c>
      <c r="JN101" s="106">
        <v>4.82E-2</v>
      </c>
      <c r="JO101" s="7">
        <v>6.25E-2</v>
      </c>
      <c r="JP101" s="7">
        <v>5.79E-2</v>
      </c>
      <c r="JQ101" s="53"/>
      <c r="JR101" s="53"/>
      <c r="JS101" s="53"/>
      <c r="JU101" s="127">
        <v>6.1899999999999997E-2</v>
      </c>
      <c r="JV101" s="7">
        <v>5.2299999999999999E-2</v>
      </c>
      <c r="JW101" s="82">
        <v>7.1900000000000006E-2</v>
      </c>
      <c r="JX101" s="127">
        <v>7.0499999999999993E-2</v>
      </c>
      <c r="JY101" s="7">
        <v>7.0300000000000001E-2</v>
      </c>
      <c r="JZ101" s="82">
        <v>8.2199999999999995E-2</v>
      </c>
      <c r="KA101" s="125">
        <v>8.5199999999999998E-2</v>
      </c>
      <c r="KB101" s="16">
        <v>0.08</v>
      </c>
      <c r="KC101" s="82">
        <v>5.0700000000000002E-2</v>
      </c>
      <c r="KD101" s="127">
        <v>6.3E-2</v>
      </c>
      <c r="KE101" s="7">
        <v>6.8699999999999997E-2</v>
      </c>
      <c r="KF101" s="82">
        <v>6.6100000000000006E-2</v>
      </c>
      <c r="KG101" s="127">
        <v>5.2699999999999997E-2</v>
      </c>
      <c r="KH101" s="7">
        <v>6.54E-2</v>
      </c>
      <c r="KI101" s="79">
        <v>6.7699999999999996E-2</v>
      </c>
      <c r="KJ101" s="124">
        <v>7.5600000000000001E-2</v>
      </c>
      <c r="KK101" s="47">
        <v>8.3099999999999993E-2</v>
      </c>
      <c r="KL101" s="79">
        <v>9.0300000000000005E-2</v>
      </c>
      <c r="KM101" s="124">
        <v>0.1062</v>
      </c>
      <c r="KN101" s="22">
        <v>9.2799999999999994E-2</v>
      </c>
      <c r="KO101" s="81">
        <v>9.0800000000000006E-2</v>
      </c>
      <c r="KP101" s="128">
        <v>8.5300000000000001E-2</v>
      </c>
      <c r="KQ101" s="22">
        <v>8.9899999999999994E-2</v>
      </c>
      <c r="KR101" s="79">
        <v>7.4999999999999997E-2</v>
      </c>
      <c r="KS101" s="124">
        <v>9.11E-2</v>
      </c>
      <c r="KT101" s="22">
        <v>9.0499999999999997E-2</v>
      </c>
      <c r="KU101" s="82">
        <v>6.4299999999999996E-2</v>
      </c>
      <c r="KV101" s="127">
        <v>6.2100000000000002E-2</v>
      </c>
      <c r="KW101" s="22">
        <v>6.4399999999999999E-2</v>
      </c>
      <c r="KX101" s="82">
        <v>7.4700000000000003E-2</v>
      </c>
      <c r="KY101" s="127">
        <v>0.08</v>
      </c>
      <c r="KZ101" s="7">
        <v>8.4699999999999998E-2</v>
      </c>
      <c r="LA101" s="82">
        <v>8.3299999999999999E-2</v>
      </c>
      <c r="LB101" s="127">
        <v>8.6099999999999996E-2</v>
      </c>
      <c r="LC101" s="7">
        <v>8.6199999999999999E-2</v>
      </c>
      <c r="LD101" s="82">
        <v>0.1065</v>
      </c>
      <c r="LE101" s="127">
        <v>0.10390000000000001</v>
      </c>
      <c r="LF101" s="7">
        <v>0.1152</v>
      </c>
      <c r="LG101" s="82">
        <v>0.1231</v>
      </c>
      <c r="LH101" s="127">
        <v>0.10970000000000001</v>
      </c>
      <c r="LI101" s="7">
        <v>0.1053</v>
      </c>
      <c r="LJ101" s="82">
        <v>0.1084</v>
      </c>
      <c r="LK101" s="124">
        <v>0.12280000000000001</v>
      </c>
      <c r="LL101" s="47">
        <v>0.1128</v>
      </c>
      <c r="LM101" s="79">
        <v>0.1011</v>
      </c>
      <c r="LN101" s="124">
        <v>0.10580000000000001</v>
      </c>
      <c r="LO101" s="47">
        <v>0.1043</v>
      </c>
      <c r="LP101" s="79">
        <v>0.1159</v>
      </c>
      <c r="LQ101" s="124">
        <v>0.1255</v>
      </c>
      <c r="LR101" s="7">
        <v>0.12839999999999999</v>
      </c>
      <c r="LS101" s="82">
        <v>0.10639999999999999</v>
      </c>
      <c r="LT101" s="127">
        <v>9.9699999999999997E-2</v>
      </c>
      <c r="LU101" s="7">
        <v>9.8199999999999996E-2</v>
      </c>
      <c r="LV101" s="82">
        <v>8.3500000000000005E-2</v>
      </c>
      <c r="LW101" s="127">
        <v>8.3799999999999999E-2</v>
      </c>
      <c r="LX101" s="7">
        <v>9.2399999999999996E-2</v>
      </c>
      <c r="LY101" s="82">
        <v>9.4399999999999998E-2</v>
      </c>
      <c r="LZ101" s="127">
        <v>8.8599999999999998E-2</v>
      </c>
      <c r="MA101" s="7">
        <v>9.4500000000000001E-2</v>
      </c>
      <c r="MB101" s="82">
        <v>0.10489999999999999</v>
      </c>
      <c r="MC101" s="127">
        <v>0.1017</v>
      </c>
      <c r="MD101" s="7">
        <v>0.108</v>
      </c>
      <c r="ME101" s="82">
        <v>0.1186</v>
      </c>
      <c r="MF101" s="127">
        <v>0.1134</v>
      </c>
      <c r="MG101" s="7">
        <v>0.11600000000000001</v>
      </c>
      <c r="MH101" s="82">
        <v>0.1195</v>
      </c>
      <c r="MI101" s="101">
        <v>0.11409999999999999</v>
      </c>
      <c r="MJ101" s="7">
        <v>0.11799999999999999</v>
      </c>
      <c r="MK101" s="7">
        <v>9.0499999999999997E-2</v>
      </c>
      <c r="MM101" s="127">
        <v>8.7999999999999995E-2</v>
      </c>
      <c r="MN101" s="7">
        <v>8.0500000000000002E-2</v>
      </c>
      <c r="MO101" s="82">
        <v>5.1299999999999998E-2</v>
      </c>
      <c r="MP101" s="127">
        <v>4.4400000000000002E-2</v>
      </c>
      <c r="MQ101" s="7">
        <v>4.7199999999999999E-2</v>
      </c>
      <c r="MR101" s="82">
        <v>3.9600000000000003E-2</v>
      </c>
      <c r="MS101" s="127">
        <v>2.9399999999999999E-2</v>
      </c>
      <c r="MT101" s="7">
        <v>3.5999999999999997E-2</v>
      </c>
      <c r="MU101" s="82">
        <v>5.2699999999999997E-2</v>
      </c>
      <c r="MV101" s="127">
        <v>4.7199999999999999E-2</v>
      </c>
      <c r="MW101" s="7">
        <v>4.0599999999999997E-2</v>
      </c>
      <c r="MX101" s="82">
        <v>3.73E-2</v>
      </c>
      <c r="MY101" s="127">
        <v>4.0800000000000003E-2</v>
      </c>
      <c r="MZ101" s="7">
        <v>3.9699999999999999E-2</v>
      </c>
      <c r="NA101" s="80">
        <v>2.9899999999999999E-2</v>
      </c>
      <c r="NB101" s="127">
        <v>2.8899999999999999E-2</v>
      </c>
      <c r="NC101" s="7">
        <v>3.7600000000000001E-2</v>
      </c>
      <c r="ND101" s="80">
        <v>3.4700000000000002E-2</v>
      </c>
      <c r="NE101" s="127">
        <v>3.7199999999999997E-2</v>
      </c>
      <c r="NF101" s="7">
        <v>4.02E-2</v>
      </c>
      <c r="NG101" s="82">
        <v>3.7199999999999997E-2</v>
      </c>
      <c r="NH101" s="127">
        <v>3.5900000000000001E-2</v>
      </c>
      <c r="NI101" s="7">
        <v>3.9600000000000003E-2</v>
      </c>
      <c r="NJ101" s="82">
        <v>5.6899999999999999E-2</v>
      </c>
      <c r="NK101" s="101">
        <v>5.4600000000000003E-2</v>
      </c>
      <c r="NL101" s="7">
        <v>5.3800000000000001E-2</v>
      </c>
      <c r="NM101" s="300">
        <v>5.8999999999999997E-2</v>
      </c>
      <c r="NN101" s="127">
        <v>6.4600000000000005E-2</v>
      </c>
      <c r="NO101" s="7">
        <v>6.4100000000000004E-2</v>
      </c>
      <c r="NP101" s="82">
        <v>0.10150000000000001</v>
      </c>
      <c r="NQ101" s="127">
        <v>0.1</v>
      </c>
      <c r="NR101" s="7">
        <v>9.8599999999999993E-2</v>
      </c>
      <c r="NS101" s="82">
        <v>0.1081</v>
      </c>
      <c r="NT101" s="127">
        <v>0.1031</v>
      </c>
      <c r="NU101" s="7">
        <v>0.1086</v>
      </c>
      <c r="NV101" s="82">
        <v>9.7299999999999998E-2</v>
      </c>
      <c r="NW101" s="127">
        <v>9.5600000000000004E-2</v>
      </c>
      <c r="NX101" s="7">
        <v>9.2600000000000002E-2</v>
      </c>
      <c r="NY101" s="82">
        <v>6.9199999999999998E-2</v>
      </c>
      <c r="NZ101" s="127">
        <v>3.9100000000000003E-2</v>
      </c>
      <c r="OA101" s="40">
        <v>6.0299999999999999E-2</v>
      </c>
      <c r="OB101" s="80">
        <v>8.3500000000000005E-2</v>
      </c>
      <c r="OC101" s="126">
        <v>7.9200000000000007E-2</v>
      </c>
      <c r="OD101" s="86">
        <v>8.8900000000000007E-2</v>
      </c>
      <c r="OE101" s="80">
        <v>0.11210000000000001</v>
      </c>
      <c r="OF101" s="126">
        <v>9.3899999999999997E-2</v>
      </c>
      <c r="OG101" s="86">
        <v>0.1101</v>
      </c>
      <c r="OH101" s="80">
        <v>0.127</v>
      </c>
      <c r="OI101" s="126">
        <v>0.1212</v>
      </c>
      <c r="OJ101" s="86">
        <v>8.4900000000000003E-2</v>
      </c>
      <c r="OK101" s="80">
        <v>9.9699999999999997E-2</v>
      </c>
      <c r="OL101" s="126">
        <v>8.8599999999999998E-2</v>
      </c>
      <c r="OM101" s="86">
        <v>7.8100000000000003E-2</v>
      </c>
      <c r="ON101" s="80">
        <v>7.2400000000000006E-2</v>
      </c>
      <c r="OO101" s="123">
        <v>6.0199999999999997E-2</v>
      </c>
      <c r="OP101" s="40">
        <v>4.9099999999999998E-2</v>
      </c>
      <c r="OQ101" s="84">
        <v>6.3700000000000007E-2</v>
      </c>
      <c r="OR101" s="102">
        <v>6.1699999999999998E-2</v>
      </c>
      <c r="OS101" s="40">
        <v>5.8200000000000002E-2</v>
      </c>
      <c r="OT101" s="40">
        <v>5.9799999999999999E-2</v>
      </c>
      <c r="OU101" s="487"/>
      <c r="OV101" s="53"/>
      <c r="OW101" s="488"/>
      <c r="OX101" s="489"/>
      <c r="OY101" s="53"/>
      <c r="OZ101" s="53"/>
      <c r="PA101" s="53"/>
      <c r="PB101" s="53"/>
      <c r="PC101" s="53"/>
      <c r="PE101" s="128">
        <v>1.7500000000000002E-2</v>
      </c>
      <c r="PF101" s="103">
        <v>8.8000000000000005E-3</v>
      </c>
      <c r="PG101" s="614">
        <v>1.37E-2</v>
      </c>
      <c r="PH101" s="128">
        <v>1.32E-2</v>
      </c>
      <c r="PI101" s="30">
        <v>9.4999999999999998E-3</v>
      </c>
      <c r="PJ101" s="84">
        <v>2.86E-2</v>
      </c>
      <c r="PK101" s="123">
        <v>2.4799999999999999E-2</v>
      </c>
      <c r="PL101" s="7">
        <v>2.63E-2</v>
      </c>
      <c r="PM101" s="79">
        <v>2.58E-2</v>
      </c>
      <c r="PN101" s="127">
        <v>2.6499999999999999E-2</v>
      </c>
      <c r="PO101" s="47">
        <v>2.9700000000000001E-2</v>
      </c>
      <c r="PP101" s="79">
        <v>2.63E-2</v>
      </c>
      <c r="PQ101" s="127">
        <v>3.2399999999999998E-2</v>
      </c>
      <c r="PR101" s="30">
        <v>3.8399999999999997E-2</v>
      </c>
      <c r="PS101" s="85">
        <v>2.23E-2</v>
      </c>
      <c r="PT101" s="104">
        <v>2.4500000000000001E-2</v>
      </c>
      <c r="PU101" s="30">
        <v>2.92E-2</v>
      </c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487"/>
      <c r="QJ101" s="53"/>
      <c r="QK101" s="488"/>
      <c r="QL101" s="487"/>
      <c r="QM101" s="53"/>
      <c r="QN101" s="488"/>
      <c r="QO101" s="487"/>
      <c r="QP101" s="53"/>
      <c r="QQ101" s="488"/>
      <c r="QR101" s="487"/>
      <c r="QS101" s="53"/>
      <c r="QT101" s="488"/>
      <c r="QU101" s="487"/>
      <c r="QV101" s="53"/>
      <c r="QW101" s="488"/>
      <c r="QX101" s="487"/>
      <c r="QY101" s="53"/>
      <c r="QZ101" s="488"/>
      <c r="RA101" s="487"/>
      <c r="RB101" s="53"/>
      <c r="RC101" s="92"/>
      <c r="RD101" s="487"/>
      <c r="RE101" s="53"/>
      <c r="RF101" s="488"/>
      <c r="RG101" s="487"/>
      <c r="RH101" s="53"/>
      <c r="RI101" s="488"/>
      <c r="RJ101" s="487"/>
      <c r="RK101" s="53"/>
      <c r="RL101" s="488"/>
      <c r="RM101" s="487"/>
      <c r="RN101" s="53"/>
      <c r="RO101" s="488"/>
      <c r="RP101" s="489"/>
      <c r="RQ101" s="53"/>
      <c r="RR101" s="53"/>
      <c r="RS101" s="53"/>
      <c r="RT101" s="53"/>
      <c r="RU101" s="53"/>
    </row>
    <row r="102" spans="1:608" ht="15.75" thickBot="1" x14ac:dyDescent="0.3">
      <c r="BS102" s="126">
        <v>4.1000000000000003E-3</v>
      </c>
      <c r="BT102" s="7">
        <v>4.8999999999999998E-3</v>
      </c>
      <c r="BU102" s="80">
        <v>4.7999999999999996E-3</v>
      </c>
      <c r="BV102" s="128">
        <v>5.4000000000000003E-3</v>
      </c>
      <c r="BW102" s="22">
        <v>1.1000000000000001E-3</v>
      </c>
      <c r="BX102" s="80">
        <v>6.9999999999999999E-4</v>
      </c>
      <c r="BY102" s="129">
        <v>6.7999999999999996E-3</v>
      </c>
      <c r="BZ102" s="34">
        <v>1.09E-2</v>
      </c>
      <c r="CA102" s="130">
        <v>1.32E-2</v>
      </c>
      <c r="CB102" s="126">
        <v>9.2999999999999992E-3</v>
      </c>
      <c r="CC102" s="86">
        <v>1.18E-2</v>
      </c>
      <c r="CD102" s="80">
        <v>2.2200000000000001E-2</v>
      </c>
      <c r="CE102" s="123">
        <v>2.0299999999999999E-2</v>
      </c>
      <c r="CF102" s="47">
        <v>2.12E-2</v>
      </c>
      <c r="CG102" s="79">
        <v>2.0199999999999999E-2</v>
      </c>
      <c r="CH102" s="124">
        <v>2.6200000000000001E-2</v>
      </c>
      <c r="CI102" s="22">
        <v>3.1399999999999997E-2</v>
      </c>
      <c r="CJ102" s="130">
        <v>1.9900000000000001E-2</v>
      </c>
      <c r="CK102" s="123">
        <v>3.5999999999999999E-3</v>
      </c>
      <c r="CL102" s="40">
        <v>2.2200000000000001E-2</v>
      </c>
      <c r="CM102" s="130">
        <v>1.5900000000000001E-2</v>
      </c>
      <c r="CN102" s="125">
        <v>1.72E-2</v>
      </c>
      <c r="CO102" s="86">
        <v>4.1999999999999997E-3</v>
      </c>
      <c r="CP102" s="80">
        <v>6.1999999999999998E-3</v>
      </c>
      <c r="CQ102" s="131">
        <v>1.2999999999999999E-3</v>
      </c>
      <c r="CR102" s="86">
        <v>4.0000000000000002E-4</v>
      </c>
      <c r="CS102" s="80">
        <v>-5.4000000000000003E-3</v>
      </c>
      <c r="CT102" s="125">
        <v>5.7000000000000002E-3</v>
      </c>
      <c r="CU102" s="16">
        <v>6.4999999999999997E-3</v>
      </c>
      <c r="CV102" s="80">
        <v>1.34E-2</v>
      </c>
      <c r="CW102" s="131">
        <v>7.3000000000000001E-3</v>
      </c>
      <c r="CX102" s="86">
        <v>-5.0000000000000001E-4</v>
      </c>
      <c r="CY102" s="130">
        <v>-3.8999999999999998E-3</v>
      </c>
      <c r="CZ102" s="125">
        <v>6.8999999999999999E-3</v>
      </c>
      <c r="DA102" s="40">
        <v>4.1999999999999997E-3</v>
      </c>
      <c r="DB102" s="83">
        <v>1.01E-2</v>
      </c>
      <c r="DC102" s="126">
        <v>3.5000000000000001E-3</v>
      </c>
      <c r="DD102" s="16">
        <v>1.11E-2</v>
      </c>
      <c r="DE102" s="130">
        <v>8.6999999999999994E-3</v>
      </c>
      <c r="DF102" s="125">
        <v>1.5599999999999999E-2</v>
      </c>
      <c r="DG102" s="16">
        <v>1.4999999999999999E-2</v>
      </c>
      <c r="DH102" s="130">
        <v>1.29E-2</v>
      </c>
      <c r="DI102" s="125">
        <v>2.64E-2</v>
      </c>
      <c r="DJ102" s="16">
        <v>3.3300000000000003E-2</v>
      </c>
      <c r="DK102" s="80">
        <v>1.7999999999999999E-2</v>
      </c>
      <c r="DL102" s="100">
        <v>1.95E-2</v>
      </c>
      <c r="DM102" s="40">
        <v>2.64E-2</v>
      </c>
      <c r="DN102" s="299">
        <v>1.24E-2</v>
      </c>
      <c r="DO102" s="336"/>
      <c r="DP102" s="34">
        <v>2.4899999999999999E-2</v>
      </c>
      <c r="DQ102" s="130">
        <v>2.2499999999999999E-2</v>
      </c>
      <c r="DR102" s="125">
        <v>1.9699999999999999E-2</v>
      </c>
      <c r="DS102" s="34">
        <v>1.6E-2</v>
      </c>
      <c r="DT102" s="83">
        <v>1.01E-2</v>
      </c>
      <c r="DU102" s="131">
        <v>1.11E-2</v>
      </c>
      <c r="DV102" s="40">
        <v>6.9999999999999999E-4</v>
      </c>
      <c r="DW102" s="84">
        <v>1.3100000000000001E-2</v>
      </c>
      <c r="DX102" s="102">
        <v>1E-3</v>
      </c>
      <c r="DY102" s="86">
        <v>2.6200000000000001E-2</v>
      </c>
      <c r="DZ102" s="40">
        <v>2.18E-2</v>
      </c>
      <c r="EA102" s="53"/>
      <c r="EB102" s="53"/>
      <c r="EC102" s="53"/>
      <c r="ED102" s="53"/>
      <c r="EE102" s="53"/>
      <c r="EF102" s="53"/>
      <c r="EG102" s="53"/>
      <c r="EH102" s="53"/>
      <c r="EI102" s="53"/>
      <c r="EK102" s="125">
        <v>1.6000000000000001E-3</v>
      </c>
      <c r="EL102" s="16">
        <v>3.3E-3</v>
      </c>
      <c r="EM102" s="83">
        <v>1.2699999999999999E-2</v>
      </c>
      <c r="EN102" s="125">
        <v>1.3100000000000001E-2</v>
      </c>
      <c r="EO102" s="16">
        <v>5.1999999999999998E-3</v>
      </c>
      <c r="EP102" s="80">
        <v>1.32E-2</v>
      </c>
      <c r="EQ102" s="126">
        <v>1.5900000000000001E-2</v>
      </c>
      <c r="ER102" s="86">
        <v>1.4500000000000001E-2</v>
      </c>
      <c r="ES102" s="81">
        <v>-1.1000000000000001E-3</v>
      </c>
      <c r="ET102" s="125">
        <v>7.1000000000000004E-3</v>
      </c>
      <c r="EU102" s="16">
        <v>1.04E-2</v>
      </c>
      <c r="EV102" s="130">
        <v>1.6E-2</v>
      </c>
      <c r="EW102" s="125">
        <v>1.4200000000000001E-2</v>
      </c>
      <c r="EX102" s="16">
        <v>6.6E-3</v>
      </c>
      <c r="EY102" s="85">
        <v>-4.7000000000000002E-3</v>
      </c>
      <c r="EZ102" s="128">
        <v>-1.72E-2</v>
      </c>
      <c r="FA102" s="30">
        <v>-2.0999999999999999E-3</v>
      </c>
      <c r="FB102" s="85">
        <v>1.04E-2</v>
      </c>
      <c r="FC102" s="129">
        <v>1.15E-2</v>
      </c>
      <c r="FD102" s="30">
        <v>1.44E-2</v>
      </c>
      <c r="FE102" s="85">
        <v>2.0799999999999999E-2</v>
      </c>
      <c r="FF102" s="128">
        <v>2.2200000000000001E-2</v>
      </c>
      <c r="FG102" s="30">
        <v>2.4500000000000001E-2</v>
      </c>
      <c r="FH102" s="85">
        <v>2.3900000000000001E-2</v>
      </c>
      <c r="FI102" s="129">
        <v>1.2999999999999999E-3</v>
      </c>
      <c r="FJ102" s="30">
        <v>5.0000000000000001E-4</v>
      </c>
      <c r="FK102" s="82">
        <v>2.2000000000000001E-3</v>
      </c>
      <c r="FL102" s="125">
        <v>3.3999999999999998E-3</v>
      </c>
      <c r="FM102" s="16">
        <v>-1.2999999999999999E-3</v>
      </c>
      <c r="FN102" s="130">
        <v>-8.0000000000000004E-4</v>
      </c>
      <c r="FO102" s="129">
        <v>1.06E-2</v>
      </c>
      <c r="FP102" s="30">
        <v>6.4000000000000003E-3</v>
      </c>
      <c r="FQ102" s="85">
        <v>9.2999999999999992E-3</v>
      </c>
      <c r="FR102" s="125">
        <v>2.8E-3</v>
      </c>
      <c r="FS102" s="16">
        <v>1.52E-2</v>
      </c>
      <c r="FT102" s="130">
        <v>9.1999999999999998E-3</v>
      </c>
      <c r="FU102" s="125">
        <v>1.38E-2</v>
      </c>
      <c r="FV102" s="30">
        <v>1.11E-2</v>
      </c>
      <c r="FW102" s="85">
        <v>5.7999999999999996E-3</v>
      </c>
      <c r="FX102" s="127">
        <v>9.4999999999999998E-3</v>
      </c>
      <c r="FY102" s="7">
        <v>9.4999999999999998E-3</v>
      </c>
      <c r="FZ102" s="85">
        <v>1.4500000000000001E-2</v>
      </c>
      <c r="GA102" s="126">
        <v>2.18E-2</v>
      </c>
      <c r="GB102" s="47">
        <v>2.64E-2</v>
      </c>
      <c r="GC102" s="85">
        <v>2.69E-2</v>
      </c>
      <c r="GD102" s="129">
        <v>1.83E-2</v>
      </c>
      <c r="GE102" s="30">
        <v>1.32E-2</v>
      </c>
      <c r="GF102" s="82">
        <v>2.9999999999999997E-4</v>
      </c>
      <c r="GG102" s="127">
        <v>2.8999999999999998E-3</v>
      </c>
      <c r="GH102" s="30">
        <v>1.2500000000000001E-2</v>
      </c>
      <c r="GI102" s="85">
        <v>1.6299999999999999E-2</v>
      </c>
      <c r="GJ102" s="126">
        <v>2.5700000000000001E-2</v>
      </c>
      <c r="GK102" s="86">
        <v>2.3400000000000001E-2</v>
      </c>
      <c r="GL102" s="80">
        <v>1.6500000000000001E-2</v>
      </c>
      <c r="GM102" s="126">
        <v>2.7400000000000001E-2</v>
      </c>
      <c r="GN102" s="30">
        <v>2.2100000000000002E-2</v>
      </c>
      <c r="GO102" s="82">
        <v>2.12E-2</v>
      </c>
      <c r="GP102" s="126">
        <v>2.1700000000000001E-2</v>
      </c>
      <c r="GQ102" s="7">
        <v>2.8400000000000002E-2</v>
      </c>
      <c r="GR102" s="85">
        <v>3.2399999999999998E-2</v>
      </c>
      <c r="GS102" s="102">
        <v>3.5400000000000001E-2</v>
      </c>
      <c r="GT102" s="86">
        <v>3.5700000000000003E-2</v>
      </c>
      <c r="GU102" s="86">
        <v>4.0800000000000003E-2</v>
      </c>
      <c r="GV102" s="53"/>
      <c r="GW102" s="53"/>
      <c r="GX102" s="53"/>
      <c r="GY102" s="53"/>
      <c r="GZ102" s="53"/>
      <c r="HA102" s="53"/>
      <c r="HC102" s="125">
        <v>4.8999999999999998E-3</v>
      </c>
      <c r="HD102" s="16">
        <v>1.1999999999999999E-3</v>
      </c>
      <c r="HE102" s="83">
        <v>-1.6000000000000001E-3</v>
      </c>
      <c r="HF102" s="125">
        <v>3.0000000000000001E-3</v>
      </c>
      <c r="HG102" s="30">
        <v>5.4999999999999997E-3</v>
      </c>
      <c r="HH102" s="130">
        <v>-1E-4</v>
      </c>
      <c r="HI102" s="125">
        <v>-2.7000000000000001E-3</v>
      </c>
      <c r="HJ102" s="16">
        <v>1.0500000000000001E-2</v>
      </c>
      <c r="HK102" s="82">
        <v>2.0000000000000001E-4</v>
      </c>
      <c r="HL102" s="127">
        <v>-6.7000000000000002E-3</v>
      </c>
      <c r="HM102" s="7">
        <v>3.5999999999999999E-3</v>
      </c>
      <c r="HN102" s="82">
        <v>1.49E-2</v>
      </c>
      <c r="HO102" s="127">
        <v>8.8000000000000005E-3</v>
      </c>
      <c r="HP102" s="7">
        <v>1.84E-2</v>
      </c>
      <c r="HQ102" s="82">
        <v>2.5000000000000001E-2</v>
      </c>
      <c r="HR102" s="127">
        <v>1.9E-2</v>
      </c>
      <c r="HS102" s="7">
        <v>1.66E-2</v>
      </c>
      <c r="HT102" s="84">
        <v>2.4400000000000002E-2</v>
      </c>
      <c r="HU102" s="123">
        <v>2.58E-2</v>
      </c>
      <c r="HV102" s="40">
        <v>3.04E-2</v>
      </c>
      <c r="HW102" s="84">
        <v>1.5800000000000002E-2</v>
      </c>
      <c r="HX102" s="123">
        <v>1.06E-2</v>
      </c>
      <c r="HY102" s="40">
        <v>8.9999999999999993E-3</v>
      </c>
      <c r="HZ102" s="84">
        <v>5.3E-3</v>
      </c>
      <c r="IA102" s="127">
        <v>-1.6999999999999999E-3</v>
      </c>
      <c r="IB102" s="7">
        <v>4.3E-3</v>
      </c>
      <c r="IC102" s="82">
        <v>2.0799999999999999E-2</v>
      </c>
      <c r="ID102" s="127">
        <v>1.5299999999999999E-2</v>
      </c>
      <c r="IE102" s="40">
        <v>2.8E-3</v>
      </c>
      <c r="IF102" s="84">
        <v>9.1999999999999998E-3</v>
      </c>
      <c r="IG102" s="127">
        <v>-2E-3</v>
      </c>
      <c r="IH102" s="40">
        <v>8.6999999999999994E-3</v>
      </c>
      <c r="II102" s="82">
        <v>5.4999999999999997E-3</v>
      </c>
      <c r="IJ102" s="127">
        <v>1.04E-2</v>
      </c>
      <c r="IK102" s="7">
        <v>1.06E-2</v>
      </c>
      <c r="IL102" s="82">
        <v>1.2699999999999999E-2</v>
      </c>
      <c r="IM102" s="123">
        <v>8.6999999999999994E-3</v>
      </c>
      <c r="IN102" s="7">
        <v>1.1599999999999999E-2</v>
      </c>
      <c r="IO102" s="82">
        <v>1.9699999999999999E-2</v>
      </c>
      <c r="IP102" s="127">
        <v>1.7100000000000001E-2</v>
      </c>
      <c r="IQ102" s="7">
        <v>3.44E-2</v>
      </c>
      <c r="IR102" s="81">
        <v>3.9600000000000003E-2</v>
      </c>
      <c r="IS102" s="128">
        <v>4.1000000000000002E-2</v>
      </c>
      <c r="IT102" s="7">
        <v>4.1099999999999998E-2</v>
      </c>
      <c r="IU102" s="81">
        <v>0.04</v>
      </c>
      <c r="IV102" s="127">
        <v>4.5900000000000003E-2</v>
      </c>
      <c r="IW102" s="22">
        <v>4.24E-2</v>
      </c>
      <c r="IX102" s="81">
        <v>3.7100000000000001E-2</v>
      </c>
      <c r="IY102" s="128">
        <v>4.7800000000000002E-2</v>
      </c>
      <c r="IZ102" s="7">
        <v>5.5800000000000002E-2</v>
      </c>
      <c r="JA102" s="81">
        <v>3.3399999999999999E-2</v>
      </c>
      <c r="JB102" s="129">
        <v>2.5700000000000001E-2</v>
      </c>
      <c r="JC102" s="30">
        <v>1.9599999999999999E-2</v>
      </c>
      <c r="JD102" s="85">
        <v>2.0899999999999998E-2</v>
      </c>
      <c r="JE102" s="129">
        <v>2.1100000000000001E-2</v>
      </c>
      <c r="JF102" s="47">
        <v>2.1899999999999999E-2</v>
      </c>
      <c r="JG102" s="79">
        <v>2.2499999999999999E-2</v>
      </c>
      <c r="JH102" s="129">
        <v>2.64E-2</v>
      </c>
      <c r="JI102" s="30">
        <v>3.6799999999999999E-2</v>
      </c>
      <c r="JJ102" s="85">
        <v>3.56E-2</v>
      </c>
      <c r="JK102" s="128">
        <v>4.4499999999999998E-2</v>
      </c>
      <c r="JL102" s="22">
        <v>4.3799999999999999E-2</v>
      </c>
      <c r="JM102" s="81">
        <v>4.2000000000000003E-2</v>
      </c>
      <c r="JN102" s="104">
        <v>2.8400000000000002E-2</v>
      </c>
      <c r="JO102" s="30">
        <v>3.09E-2</v>
      </c>
      <c r="JP102" s="30">
        <v>2.3199999999999998E-2</v>
      </c>
      <c r="JQ102" s="53"/>
      <c r="JR102" s="53"/>
      <c r="JS102" s="53"/>
      <c r="JU102" s="129">
        <v>2.98E-2</v>
      </c>
      <c r="JV102" s="30">
        <v>2.0799999999999999E-2</v>
      </c>
      <c r="JW102" s="85">
        <v>1.1000000000000001E-3</v>
      </c>
      <c r="JX102" s="129">
        <v>6.4999999999999997E-3</v>
      </c>
      <c r="JY102" s="30">
        <v>9.7000000000000003E-3</v>
      </c>
      <c r="JZ102" s="79">
        <v>2.2000000000000001E-3</v>
      </c>
      <c r="KA102" s="124">
        <v>5.4000000000000003E-3</v>
      </c>
      <c r="KB102" s="47">
        <v>6.4000000000000003E-3</v>
      </c>
      <c r="KC102" s="79">
        <v>0</v>
      </c>
      <c r="KD102" s="124">
        <v>4.0500000000000001E-2</v>
      </c>
      <c r="KE102" s="47">
        <v>3.5499999999999997E-2</v>
      </c>
      <c r="KF102" s="79">
        <v>0.03</v>
      </c>
      <c r="KG102" s="124">
        <v>2.1299999999999999E-2</v>
      </c>
      <c r="KH102" s="47">
        <v>4.0099999999999997E-2</v>
      </c>
      <c r="KI102" s="82">
        <v>6.5299999999999997E-2</v>
      </c>
      <c r="KJ102" s="127">
        <v>6.2100000000000002E-2</v>
      </c>
      <c r="KK102" s="7">
        <v>6.8000000000000005E-2</v>
      </c>
      <c r="KL102" s="82">
        <v>7.7899999999999997E-2</v>
      </c>
      <c r="KM102" s="127">
        <v>7.4800000000000005E-2</v>
      </c>
      <c r="KN102" s="7">
        <v>7.8E-2</v>
      </c>
      <c r="KO102" s="82">
        <v>6.6699999999999995E-2</v>
      </c>
      <c r="KP102" s="127">
        <v>6.5600000000000006E-2</v>
      </c>
      <c r="KQ102" s="7">
        <v>5.9499999999999997E-2</v>
      </c>
      <c r="KR102" s="82">
        <v>5.45E-2</v>
      </c>
      <c r="KS102" s="127">
        <v>5.79E-2</v>
      </c>
      <c r="KT102" s="7">
        <v>5.5800000000000002E-2</v>
      </c>
      <c r="KU102" s="81">
        <v>6.2300000000000001E-2</v>
      </c>
      <c r="KV102" s="128">
        <v>5.79E-2</v>
      </c>
      <c r="KW102" s="7">
        <v>6.4100000000000004E-2</v>
      </c>
      <c r="KX102" s="81">
        <v>4.1200000000000001E-2</v>
      </c>
      <c r="KY102" s="128">
        <v>4.8500000000000001E-2</v>
      </c>
      <c r="KZ102" s="22">
        <v>4.0800000000000003E-2</v>
      </c>
      <c r="LA102" s="81">
        <v>1.09E-2</v>
      </c>
      <c r="LB102" s="128">
        <v>1.0200000000000001E-2</v>
      </c>
      <c r="LC102" s="40">
        <v>1.5599999999999999E-2</v>
      </c>
      <c r="LD102" s="84">
        <v>8.0000000000000002E-3</v>
      </c>
      <c r="LE102" s="123">
        <v>-3.5999999999999999E-3</v>
      </c>
      <c r="LF102" s="40">
        <v>-1.4E-3</v>
      </c>
      <c r="LG102" s="84">
        <v>1.9E-2</v>
      </c>
      <c r="LH102" s="123">
        <v>2.5000000000000001E-2</v>
      </c>
      <c r="LI102" s="40">
        <v>1.23E-2</v>
      </c>
      <c r="LJ102" s="84">
        <v>2.46E-2</v>
      </c>
      <c r="LK102" s="123">
        <v>4.07E-2</v>
      </c>
      <c r="LL102" s="40">
        <v>5.04E-2</v>
      </c>
      <c r="LM102" s="84">
        <v>5.2699999999999997E-2</v>
      </c>
      <c r="LN102" s="123">
        <v>5.4399999999999997E-2</v>
      </c>
      <c r="LO102" s="40">
        <v>6.0699999999999997E-2</v>
      </c>
      <c r="LP102" s="84">
        <v>4.2500000000000003E-2</v>
      </c>
      <c r="LQ102" s="123">
        <v>3.32E-2</v>
      </c>
      <c r="LR102" s="40">
        <v>2.5100000000000001E-2</v>
      </c>
      <c r="LS102" s="80">
        <v>1.6199999999999999E-2</v>
      </c>
      <c r="LT102" s="126">
        <v>1.4E-2</v>
      </c>
      <c r="LU102" s="86">
        <v>1.1900000000000001E-2</v>
      </c>
      <c r="LV102" s="80">
        <v>5.8999999999999999E-3</v>
      </c>
      <c r="LW102" s="123">
        <v>1.6000000000000001E-3</v>
      </c>
      <c r="LX102" s="40">
        <v>1.4E-3</v>
      </c>
      <c r="LY102" s="84">
        <v>7.0000000000000001E-3</v>
      </c>
      <c r="LZ102" s="123">
        <v>5.4999999999999997E-3</v>
      </c>
      <c r="MA102" s="40">
        <v>-8.8999999999999999E-3</v>
      </c>
      <c r="MB102" s="84">
        <v>-1.32E-2</v>
      </c>
      <c r="MC102" s="126">
        <v>-0.01</v>
      </c>
      <c r="MD102" s="86">
        <v>-1.2999999999999999E-3</v>
      </c>
      <c r="ME102" s="80">
        <v>-9.1000000000000004E-3</v>
      </c>
      <c r="MF102" s="123">
        <v>-9.1000000000000004E-3</v>
      </c>
      <c r="MG102" s="40">
        <v>1.4E-3</v>
      </c>
      <c r="MH102" s="84">
        <v>-2E-3</v>
      </c>
      <c r="MI102" s="102">
        <v>-2.0000000000000001E-4</v>
      </c>
      <c r="MJ102" s="86">
        <v>4.5999999999999999E-3</v>
      </c>
      <c r="MK102" s="86">
        <v>1.5699999999999999E-2</v>
      </c>
      <c r="MM102" s="126">
        <v>2.2599999999999999E-2</v>
      </c>
      <c r="MN102" s="86">
        <v>1.95E-2</v>
      </c>
      <c r="MO102" s="80">
        <v>3.9600000000000003E-2</v>
      </c>
      <c r="MP102" s="126">
        <v>3.7100000000000001E-2</v>
      </c>
      <c r="MQ102" s="86">
        <v>2.93E-2</v>
      </c>
      <c r="MR102" s="80">
        <v>3.0200000000000001E-2</v>
      </c>
      <c r="MS102" s="126">
        <v>2.2499999999999999E-2</v>
      </c>
      <c r="MT102" s="86">
        <v>2.5100000000000001E-2</v>
      </c>
      <c r="MU102" s="80">
        <v>2.2599999999999999E-2</v>
      </c>
      <c r="MV102" s="126">
        <v>1.95E-2</v>
      </c>
      <c r="MW102" s="86">
        <v>2.1100000000000001E-2</v>
      </c>
      <c r="MX102" s="80">
        <v>3.2800000000000003E-2</v>
      </c>
      <c r="MY102" s="126">
        <v>1.6E-2</v>
      </c>
      <c r="MZ102" s="86">
        <v>1.6500000000000001E-2</v>
      </c>
      <c r="NA102" s="82">
        <v>8.2000000000000007E-3</v>
      </c>
      <c r="NB102" s="126">
        <v>2.6100000000000002E-2</v>
      </c>
      <c r="NC102" s="86">
        <v>3.09E-2</v>
      </c>
      <c r="ND102" s="82">
        <v>3.3700000000000001E-2</v>
      </c>
      <c r="NE102" s="126">
        <v>3.5799999999999998E-2</v>
      </c>
      <c r="NF102" s="40">
        <v>4.02E-2</v>
      </c>
      <c r="NG102" s="84">
        <v>1.89E-2</v>
      </c>
      <c r="NH102" s="126">
        <v>2.8000000000000001E-2</v>
      </c>
      <c r="NI102" s="40">
        <v>1.14E-2</v>
      </c>
      <c r="NJ102" s="80">
        <v>1.2E-2</v>
      </c>
      <c r="NK102" s="100">
        <v>1.38E-2</v>
      </c>
      <c r="NL102" s="86">
        <v>3.5999999999999997E-2</v>
      </c>
      <c r="NM102" s="303">
        <v>2.4199999999999999E-2</v>
      </c>
      <c r="NN102" s="126">
        <v>3.0700000000000002E-2</v>
      </c>
      <c r="NO102" s="86">
        <v>1.7100000000000001E-2</v>
      </c>
      <c r="NP102" s="80">
        <v>2.75E-2</v>
      </c>
      <c r="NQ102" s="126">
        <v>1.7899999999999999E-2</v>
      </c>
      <c r="NR102" s="86">
        <v>2.3599999999999999E-2</v>
      </c>
      <c r="NS102" s="80">
        <v>3.0700000000000002E-2</v>
      </c>
      <c r="NT102" s="126">
        <v>3.7199999999999997E-2</v>
      </c>
      <c r="NU102" s="86">
        <v>2.9000000000000001E-2</v>
      </c>
      <c r="NV102" s="84">
        <v>1.47E-2</v>
      </c>
      <c r="NW102" s="126">
        <v>1.4E-2</v>
      </c>
      <c r="NX102" s="86">
        <v>2.9000000000000001E-2</v>
      </c>
      <c r="NY102" s="84">
        <v>4.0500000000000001E-2</v>
      </c>
      <c r="NZ102" s="123">
        <v>4.2599999999999999E-2</v>
      </c>
      <c r="OA102" s="86">
        <v>5.5899999999999998E-2</v>
      </c>
      <c r="OB102" s="84">
        <v>4.3099999999999999E-2</v>
      </c>
      <c r="OC102" s="123">
        <v>4.5600000000000002E-2</v>
      </c>
      <c r="OD102" s="40">
        <v>5.1900000000000002E-2</v>
      </c>
      <c r="OE102" s="84">
        <v>1.29E-2</v>
      </c>
      <c r="OF102" s="123">
        <v>2.1899999999999999E-2</v>
      </c>
      <c r="OG102" s="40">
        <v>2.1100000000000001E-2</v>
      </c>
      <c r="OH102" s="84">
        <v>1.8499999999999999E-2</v>
      </c>
      <c r="OI102" s="123">
        <v>6.1000000000000004E-3</v>
      </c>
      <c r="OJ102" s="40">
        <v>2.0199999999999999E-2</v>
      </c>
      <c r="OK102" s="84">
        <v>3.3099999999999997E-2</v>
      </c>
      <c r="OL102" s="123">
        <v>3.1199999999999999E-2</v>
      </c>
      <c r="OM102" s="40">
        <v>3.9699999999999999E-2</v>
      </c>
      <c r="ON102" s="84">
        <v>5.4600000000000003E-2</v>
      </c>
      <c r="OO102" s="126">
        <v>5.7200000000000001E-2</v>
      </c>
      <c r="OP102" s="86">
        <v>4.6600000000000003E-2</v>
      </c>
      <c r="OQ102" s="80">
        <v>5.4300000000000001E-2</v>
      </c>
      <c r="OR102" s="100">
        <v>5.8900000000000001E-2</v>
      </c>
      <c r="OS102" s="86">
        <v>5.5899999999999998E-2</v>
      </c>
      <c r="OT102" s="86">
        <v>5.1999999999999998E-2</v>
      </c>
      <c r="OU102" s="487"/>
      <c r="OV102" s="53"/>
      <c r="OW102" s="488"/>
      <c r="OX102" s="489"/>
      <c r="OY102" s="53"/>
      <c r="OZ102" s="53"/>
      <c r="PA102" s="53"/>
      <c r="PB102" s="53"/>
      <c r="PC102" s="53"/>
      <c r="PE102" s="125">
        <v>-5.0000000000000001E-4</v>
      </c>
      <c r="PF102" s="105">
        <v>-5.9999999999999995E-4</v>
      </c>
      <c r="PG102" s="712">
        <v>3.0999999999999999E-3</v>
      </c>
      <c r="PH102" s="124">
        <v>1.9E-3</v>
      </c>
      <c r="PI102" s="47">
        <v>8.3000000000000001E-3</v>
      </c>
      <c r="PJ102" s="85">
        <v>6.7999999999999996E-3</v>
      </c>
      <c r="PK102" s="129">
        <v>4.8999999999999998E-3</v>
      </c>
      <c r="PL102" s="40">
        <v>2.24E-2</v>
      </c>
      <c r="PM102" s="82">
        <v>2.5700000000000001E-2</v>
      </c>
      <c r="PN102" s="124">
        <v>2.5499999999999998E-2</v>
      </c>
      <c r="PO102" s="7">
        <v>2.75E-2</v>
      </c>
      <c r="PP102" s="82">
        <v>2.5100000000000001E-2</v>
      </c>
      <c r="PQ102" s="124">
        <v>2.24E-2</v>
      </c>
      <c r="PR102" s="47">
        <v>2.0500000000000001E-2</v>
      </c>
      <c r="PS102" s="79">
        <v>1.54E-2</v>
      </c>
      <c r="PT102" s="99">
        <v>1.8700000000000001E-2</v>
      </c>
      <c r="PU102" s="47">
        <v>3.0999999999999999E-3</v>
      </c>
      <c r="PV102" s="47"/>
      <c r="PW102" s="47"/>
      <c r="PX102" s="47"/>
      <c r="PY102" s="47"/>
      <c r="PZ102" s="47"/>
      <c r="QA102" s="47"/>
      <c r="QB102" s="47"/>
      <c r="QC102" s="47"/>
      <c r="QD102" s="47"/>
      <c r="QE102" s="47"/>
      <c r="QF102" s="47"/>
      <c r="QG102" s="47"/>
      <c r="QH102" s="47"/>
      <c r="QI102" s="487"/>
      <c r="QJ102" s="53"/>
      <c r="QK102" s="488"/>
      <c r="QL102" s="487"/>
      <c r="QM102" s="53"/>
      <c r="QN102" s="488"/>
      <c r="QO102" s="487"/>
      <c r="QP102" s="53"/>
      <c r="QQ102" s="488"/>
      <c r="QR102" s="487"/>
      <c r="QS102" s="53"/>
      <c r="QT102" s="488"/>
      <c r="QU102" s="487"/>
      <c r="QV102" s="53"/>
      <c r="QW102" s="488"/>
      <c r="QX102" s="487"/>
      <c r="QY102" s="53"/>
      <c r="QZ102" s="488"/>
      <c r="RA102" s="487"/>
      <c r="RB102" s="53"/>
      <c r="RC102" s="92"/>
      <c r="RD102" s="487"/>
      <c r="RE102" s="53"/>
      <c r="RF102" s="488"/>
      <c r="RG102" s="487"/>
      <c r="RH102" s="53"/>
      <c r="RI102" s="488"/>
      <c r="RJ102" s="487"/>
      <c r="RK102" s="53"/>
      <c r="RL102" s="488"/>
      <c r="RM102" s="487"/>
      <c r="RN102" s="53"/>
      <c r="RO102" s="488"/>
      <c r="RP102" s="489"/>
      <c r="RQ102" s="53"/>
      <c r="RR102" s="53"/>
      <c r="RS102" s="53"/>
      <c r="RT102" s="53"/>
      <c r="RU102" s="53"/>
    </row>
    <row r="103" spans="1:608" ht="15.75" thickBot="1" x14ac:dyDescent="0.3">
      <c r="BS103" s="124">
        <v>2.8999999999999998E-3</v>
      </c>
      <c r="BT103" s="47">
        <v>1.2999999999999999E-3</v>
      </c>
      <c r="BU103" s="81">
        <v>-2.3999999999999998E-3</v>
      </c>
      <c r="BV103" s="126">
        <v>5.0000000000000001E-4</v>
      </c>
      <c r="BW103" s="86">
        <v>6.9999999999999999E-4</v>
      </c>
      <c r="BX103" s="83">
        <v>-6.4999999999999997E-3</v>
      </c>
      <c r="BY103" s="131">
        <v>8.9999999999999998E-4</v>
      </c>
      <c r="BZ103" s="30">
        <v>3.5999999999999999E-3</v>
      </c>
      <c r="CA103" s="85">
        <v>-4.4999999999999997E-3</v>
      </c>
      <c r="CB103" s="124">
        <v>-3.2000000000000002E-3</v>
      </c>
      <c r="CC103" s="34">
        <v>-6.7999999999999996E-3</v>
      </c>
      <c r="CD103" s="79">
        <v>-1.8E-3</v>
      </c>
      <c r="CE103" s="124">
        <v>7.3000000000000001E-3</v>
      </c>
      <c r="CF103" s="40">
        <v>1.2999999999999999E-2</v>
      </c>
      <c r="CG103" s="81">
        <v>1.9300000000000001E-2</v>
      </c>
      <c r="CH103" s="128">
        <v>1.52E-2</v>
      </c>
      <c r="CI103" s="47">
        <v>2.3800000000000002E-2</v>
      </c>
      <c r="CJ103" s="81">
        <v>1.04E-2</v>
      </c>
      <c r="CK103" s="124">
        <v>2.3999999999999998E-3</v>
      </c>
      <c r="CL103" s="22">
        <v>8.0000000000000004E-4</v>
      </c>
      <c r="CM103" s="79">
        <v>5.9999999999999995E-4</v>
      </c>
      <c r="CN103" s="128">
        <v>-9.7000000000000003E-3</v>
      </c>
      <c r="CO103" s="47">
        <v>-8.3000000000000001E-3</v>
      </c>
      <c r="CP103" s="81">
        <v>-1.4E-3</v>
      </c>
      <c r="CQ103" s="128">
        <v>-6.1999999999999998E-3</v>
      </c>
      <c r="CR103" s="22">
        <v>0</v>
      </c>
      <c r="CS103" s="83">
        <v>-1.66E-2</v>
      </c>
      <c r="CT103" s="126">
        <v>-1.37E-2</v>
      </c>
      <c r="CU103" s="86">
        <v>-6.7000000000000002E-3</v>
      </c>
      <c r="CV103" s="84">
        <v>3.7000000000000002E-3</v>
      </c>
      <c r="CW103" s="123">
        <v>1.1999999999999999E-3</v>
      </c>
      <c r="CX103" s="16">
        <v>-2.5999999999999999E-3</v>
      </c>
      <c r="CY103" s="80">
        <v>-5.7999999999999996E-3</v>
      </c>
      <c r="CZ103" s="126">
        <v>-3.8999999999999998E-3</v>
      </c>
      <c r="DA103" s="86">
        <v>-2.2000000000000001E-3</v>
      </c>
      <c r="DB103" s="80">
        <v>-8.0000000000000004E-4</v>
      </c>
      <c r="DC103" s="128">
        <v>1.2999999999999999E-3</v>
      </c>
      <c r="DD103" s="86">
        <v>5.9999999999999995E-4</v>
      </c>
      <c r="DE103" s="84">
        <v>-8.9999999999999998E-4</v>
      </c>
      <c r="DF103" s="131">
        <v>4.5999999999999999E-3</v>
      </c>
      <c r="DG103" s="34">
        <v>6.4999999999999997E-3</v>
      </c>
      <c r="DH103" s="80">
        <v>5.0000000000000001E-4</v>
      </c>
      <c r="DI103" s="126">
        <v>9.4999999999999998E-3</v>
      </c>
      <c r="DJ103" s="86">
        <v>8.9999999999999993E-3</v>
      </c>
      <c r="DK103" s="84">
        <v>1.72E-2</v>
      </c>
      <c r="DL103" s="102">
        <v>1.6799999999999999E-2</v>
      </c>
      <c r="DM103" s="86">
        <v>1.55E-2</v>
      </c>
      <c r="DN103" s="303">
        <v>1.6000000000000001E-3</v>
      </c>
      <c r="DO103" s="336"/>
      <c r="DP103" s="16">
        <v>1.52E-2</v>
      </c>
      <c r="DQ103" s="84">
        <v>3.7000000000000002E-3</v>
      </c>
      <c r="DR103" s="123">
        <v>-1.0699999999999999E-2</v>
      </c>
      <c r="DS103" s="86">
        <v>-1.7299999999999999E-2</v>
      </c>
      <c r="DT103" s="84">
        <v>-1.01E-2</v>
      </c>
      <c r="DU103" s="123">
        <v>-1.2E-2</v>
      </c>
      <c r="DV103" s="86">
        <v>-1.17E-2</v>
      </c>
      <c r="DW103" s="83">
        <v>-2.6499999999999999E-2</v>
      </c>
      <c r="DX103" s="100">
        <v>-1E-4</v>
      </c>
      <c r="DY103" s="40">
        <v>-5.8999999999999999E-3</v>
      </c>
      <c r="DZ103" s="86">
        <v>1.4E-2</v>
      </c>
      <c r="EA103" s="53"/>
      <c r="EB103" s="53"/>
      <c r="EC103" s="53"/>
      <c r="ED103" s="53"/>
      <c r="EE103" s="53"/>
      <c r="EF103" s="53"/>
      <c r="EG103" s="53"/>
      <c r="EH103" s="53"/>
      <c r="EI103" s="53"/>
      <c r="EK103" s="127">
        <v>2.9999999999999997E-4</v>
      </c>
      <c r="EL103" s="7">
        <v>-7.4999999999999997E-3</v>
      </c>
      <c r="EM103" s="85">
        <v>7.0000000000000001E-3</v>
      </c>
      <c r="EN103" s="129">
        <v>1.0800000000000001E-2</v>
      </c>
      <c r="EO103" s="86">
        <v>-2.9999999999999997E-4</v>
      </c>
      <c r="EP103" s="130">
        <v>1.4E-3</v>
      </c>
      <c r="EQ103" s="125">
        <v>4.7999999999999996E-3</v>
      </c>
      <c r="ER103" s="16">
        <v>1.26E-2</v>
      </c>
      <c r="ES103" s="130">
        <v>-3.3E-3</v>
      </c>
      <c r="ET103" s="126">
        <v>-5.5999999999999999E-3</v>
      </c>
      <c r="EU103" s="86">
        <v>-2.5000000000000001E-3</v>
      </c>
      <c r="EV103" s="81">
        <v>1.2800000000000001E-2</v>
      </c>
      <c r="EW103" s="128">
        <v>6.4000000000000003E-3</v>
      </c>
      <c r="EX103" s="30">
        <v>2.5000000000000001E-3</v>
      </c>
      <c r="EY103" s="81">
        <v>-1.35E-2</v>
      </c>
      <c r="EZ103" s="126">
        <v>-1.8700000000000001E-2</v>
      </c>
      <c r="FA103" s="86">
        <v>-2.3900000000000001E-2</v>
      </c>
      <c r="FB103" s="80">
        <v>-1.9E-2</v>
      </c>
      <c r="FC103" s="125">
        <v>-1.52E-2</v>
      </c>
      <c r="FD103" s="16">
        <v>-1.37E-2</v>
      </c>
      <c r="FE103" s="81">
        <v>-8.3000000000000001E-3</v>
      </c>
      <c r="FF103" s="129">
        <v>1.2E-2</v>
      </c>
      <c r="FG103" s="16">
        <v>-1.6400000000000001E-2</v>
      </c>
      <c r="FH103" s="130">
        <v>-7.6E-3</v>
      </c>
      <c r="FI103" s="125">
        <v>-1.8E-3</v>
      </c>
      <c r="FJ103" s="16">
        <v>-3.3999999999999998E-3</v>
      </c>
      <c r="FK103" s="79">
        <v>1.8E-3</v>
      </c>
      <c r="FL103" s="124">
        <v>-1.03E-2</v>
      </c>
      <c r="FM103" s="47">
        <v>-2.3E-3</v>
      </c>
      <c r="FN103" s="85">
        <v>-1.6000000000000001E-3</v>
      </c>
      <c r="FO103" s="125">
        <v>-8.0000000000000004E-4</v>
      </c>
      <c r="FP103" s="16">
        <v>4.3E-3</v>
      </c>
      <c r="FQ103" s="130">
        <v>1.4E-3</v>
      </c>
      <c r="FR103" s="127">
        <v>-2.0000000000000001E-4</v>
      </c>
      <c r="FS103" s="7">
        <v>2.9999999999999997E-4</v>
      </c>
      <c r="FT103" s="82">
        <v>6.4000000000000003E-3</v>
      </c>
      <c r="FU103" s="127">
        <v>5.0000000000000001E-4</v>
      </c>
      <c r="FV103" s="7">
        <v>-8.0000000000000004E-4</v>
      </c>
      <c r="FW103" s="82">
        <v>3.3E-3</v>
      </c>
      <c r="FX103" s="129">
        <v>4.4999999999999997E-3</v>
      </c>
      <c r="FY103" s="86">
        <v>1E-3</v>
      </c>
      <c r="FZ103" s="79">
        <v>8.8000000000000005E-3</v>
      </c>
      <c r="GA103" s="124">
        <v>8.0999999999999996E-3</v>
      </c>
      <c r="GB103" s="86">
        <v>0.02</v>
      </c>
      <c r="GC103" s="79">
        <v>1.8200000000000001E-2</v>
      </c>
      <c r="GD103" s="124">
        <v>1.3299999999999999E-2</v>
      </c>
      <c r="GE103" s="7">
        <v>7.7000000000000002E-3</v>
      </c>
      <c r="GF103" s="85">
        <v>-7.3000000000000001E-3</v>
      </c>
      <c r="GG103" s="129">
        <v>-2.8999999999999998E-3</v>
      </c>
      <c r="GH103" s="7">
        <v>1.5E-3</v>
      </c>
      <c r="GI103" s="82">
        <v>-1.2500000000000001E-2</v>
      </c>
      <c r="GJ103" s="127">
        <v>-1.1599999999999999E-2</v>
      </c>
      <c r="GK103" s="22">
        <v>-3.8999999999999998E-3</v>
      </c>
      <c r="GL103" s="82">
        <v>-5.3E-3</v>
      </c>
      <c r="GM103" s="127">
        <v>1.67E-2</v>
      </c>
      <c r="GN103" s="22">
        <v>1.4500000000000001E-2</v>
      </c>
      <c r="GO103" s="85">
        <v>2.0199999999999999E-2</v>
      </c>
      <c r="GP103" s="127">
        <v>8.0000000000000002E-3</v>
      </c>
      <c r="GQ103" s="30">
        <v>2.7900000000000001E-2</v>
      </c>
      <c r="GR103" s="83">
        <v>2.2700000000000001E-2</v>
      </c>
      <c r="GS103" s="101">
        <v>3.0700000000000002E-2</v>
      </c>
      <c r="GT103" s="7">
        <v>2.86E-2</v>
      </c>
      <c r="GU103" s="7">
        <v>3.1399999999999997E-2</v>
      </c>
      <c r="GV103" s="53"/>
      <c r="GW103" s="53"/>
      <c r="GX103" s="53"/>
      <c r="GY103" s="53"/>
      <c r="GZ103" s="53"/>
      <c r="HA103" s="53"/>
      <c r="HC103" s="123">
        <v>-9.9000000000000008E-3</v>
      </c>
      <c r="HD103" s="7">
        <v>-0.01</v>
      </c>
      <c r="HE103" s="82">
        <v>-2.7000000000000001E-3</v>
      </c>
      <c r="HF103" s="129">
        <v>-5.4000000000000003E-3</v>
      </c>
      <c r="HG103" s="16">
        <v>3.8999999999999998E-3</v>
      </c>
      <c r="HH103" s="85">
        <v>-1.4800000000000001E-2</v>
      </c>
      <c r="HI103" s="127">
        <v>-3.5000000000000001E-3</v>
      </c>
      <c r="HJ103" s="7">
        <v>-8.6999999999999994E-3</v>
      </c>
      <c r="HK103" s="84">
        <v>-1.5E-3</v>
      </c>
      <c r="HL103" s="123">
        <v>-1.38E-2</v>
      </c>
      <c r="HM103" s="40">
        <v>8.9999999999999998E-4</v>
      </c>
      <c r="HN103" s="84">
        <v>5.4999999999999997E-3</v>
      </c>
      <c r="HO103" s="123">
        <v>1.1999999999999999E-3</v>
      </c>
      <c r="HP103" s="40">
        <v>-8.9999999999999998E-4</v>
      </c>
      <c r="HQ103" s="84">
        <v>2E-3</v>
      </c>
      <c r="HR103" s="123">
        <v>-3.8E-3</v>
      </c>
      <c r="HS103" s="40">
        <v>5.0000000000000001E-4</v>
      </c>
      <c r="HT103" s="82">
        <v>6.3E-3</v>
      </c>
      <c r="HU103" s="127">
        <v>-3.5999999999999999E-3</v>
      </c>
      <c r="HV103" s="7">
        <v>-2.5000000000000001E-3</v>
      </c>
      <c r="HW103" s="82">
        <v>5.1999999999999998E-3</v>
      </c>
      <c r="HX103" s="127">
        <v>-1.9E-3</v>
      </c>
      <c r="HY103" s="7">
        <v>-4.4999999999999997E-3</v>
      </c>
      <c r="HZ103" s="82">
        <v>-6.1000000000000004E-3</v>
      </c>
      <c r="IA103" s="123">
        <v>-6.1999999999999998E-3</v>
      </c>
      <c r="IB103" s="40">
        <v>-6.7999999999999996E-3</v>
      </c>
      <c r="IC103" s="84">
        <v>-3.5000000000000001E-3</v>
      </c>
      <c r="ID103" s="123">
        <v>2.0000000000000001E-4</v>
      </c>
      <c r="IE103" s="7">
        <v>-2.5999999999999999E-3</v>
      </c>
      <c r="IF103" s="82">
        <v>2.3999999999999998E-3</v>
      </c>
      <c r="IG103" s="123">
        <v>-3.5999999999999999E-3</v>
      </c>
      <c r="IH103" s="7">
        <v>-2.8E-3</v>
      </c>
      <c r="II103" s="84">
        <v>-1.43E-2</v>
      </c>
      <c r="IJ103" s="123">
        <v>-2.5499999999999998E-2</v>
      </c>
      <c r="IK103" s="40">
        <v>-1.46E-2</v>
      </c>
      <c r="IL103" s="84">
        <v>2.3E-3</v>
      </c>
      <c r="IM103" s="127">
        <v>8.0000000000000002E-3</v>
      </c>
      <c r="IN103" s="40">
        <v>1.04E-2</v>
      </c>
      <c r="IO103" s="84">
        <v>1.49E-2</v>
      </c>
      <c r="IP103" s="123">
        <v>5.0000000000000001E-3</v>
      </c>
      <c r="IQ103" s="40">
        <v>8.9999999999999993E-3</v>
      </c>
      <c r="IR103" s="84">
        <v>1.49E-2</v>
      </c>
      <c r="IS103" s="123">
        <v>1.46E-2</v>
      </c>
      <c r="IT103" s="40">
        <v>1.0500000000000001E-2</v>
      </c>
      <c r="IU103" s="84">
        <v>4.8999999999999998E-3</v>
      </c>
      <c r="IV103" s="123">
        <v>2.0199999999999999E-2</v>
      </c>
      <c r="IW103" s="40">
        <v>2.47E-2</v>
      </c>
      <c r="IX103" s="84">
        <v>3.2399999999999998E-2</v>
      </c>
      <c r="IY103" s="123">
        <v>2.76E-2</v>
      </c>
      <c r="IZ103" s="40">
        <v>2.7900000000000001E-2</v>
      </c>
      <c r="JA103" s="84">
        <v>7.6E-3</v>
      </c>
      <c r="JB103" s="123">
        <v>6.8999999999999999E-3</v>
      </c>
      <c r="JC103" s="40">
        <v>6.7999999999999996E-3</v>
      </c>
      <c r="JD103" s="84">
        <v>6.7999999999999996E-3</v>
      </c>
      <c r="JE103" s="123">
        <v>7.7999999999999996E-3</v>
      </c>
      <c r="JF103" s="30">
        <v>1.17E-2</v>
      </c>
      <c r="JG103" s="85">
        <v>1.72E-2</v>
      </c>
      <c r="JH103" s="124">
        <v>1.04E-2</v>
      </c>
      <c r="JI103" s="47">
        <v>4.1999999999999997E-3</v>
      </c>
      <c r="JJ103" s="79">
        <v>6.4999999999999997E-3</v>
      </c>
      <c r="JK103" s="123">
        <v>-8.5000000000000006E-3</v>
      </c>
      <c r="JL103" s="40">
        <v>-1.0200000000000001E-2</v>
      </c>
      <c r="JM103" s="84">
        <v>-8.9999999999999993E-3</v>
      </c>
      <c r="JN103" s="99">
        <v>9.5999999999999992E-3</v>
      </c>
      <c r="JO103" s="47">
        <v>1.1999999999999999E-3</v>
      </c>
      <c r="JP103" s="40">
        <v>1.0500000000000001E-2</v>
      </c>
      <c r="JQ103" s="53"/>
      <c r="JR103" s="53"/>
      <c r="JS103" s="53"/>
      <c r="JU103" s="123">
        <v>1.7299999999999999E-2</v>
      </c>
      <c r="JV103" s="40">
        <v>-8.0000000000000004E-4</v>
      </c>
      <c r="JW103" s="79">
        <v>6.9999999999999999E-4</v>
      </c>
      <c r="JX103" s="123">
        <v>1.5E-3</v>
      </c>
      <c r="JY103" s="40">
        <v>1.8E-3</v>
      </c>
      <c r="JZ103" s="85">
        <v>-4.4999999999999997E-3</v>
      </c>
      <c r="KA103" s="123">
        <v>-2.5999999999999999E-3</v>
      </c>
      <c r="KB103" s="40">
        <v>-1.1000000000000001E-3</v>
      </c>
      <c r="KC103" s="85">
        <v>-8.2000000000000007E-3</v>
      </c>
      <c r="KD103" s="129">
        <v>-3.3000000000000002E-2</v>
      </c>
      <c r="KE103" s="40">
        <v>-2.3900000000000001E-2</v>
      </c>
      <c r="KF103" s="84">
        <v>-1.0699999999999999E-2</v>
      </c>
      <c r="KG103" s="129">
        <v>1.0699999999999999E-2</v>
      </c>
      <c r="KH103" s="30">
        <v>1.3299999999999999E-2</v>
      </c>
      <c r="KI103" s="85">
        <v>-5.9999999999999995E-4</v>
      </c>
      <c r="KJ103" s="129">
        <v>7.1999999999999998E-3</v>
      </c>
      <c r="KK103" s="30">
        <v>-7.3000000000000001E-3</v>
      </c>
      <c r="KL103" s="85">
        <v>-1.4500000000000001E-2</v>
      </c>
      <c r="KM103" s="123">
        <v>-2.9499999999999998E-2</v>
      </c>
      <c r="KN103" s="40">
        <v>-1.72E-2</v>
      </c>
      <c r="KO103" s="84">
        <v>-2.5499999999999998E-2</v>
      </c>
      <c r="KP103" s="123">
        <v>-2.1499999999999998E-2</v>
      </c>
      <c r="KQ103" s="30">
        <v>-2.6499999999999999E-2</v>
      </c>
      <c r="KR103" s="84">
        <v>-6.1999999999999998E-3</v>
      </c>
      <c r="KS103" s="123">
        <v>-1.6299999999999999E-2</v>
      </c>
      <c r="KT103" s="40">
        <v>-1.9099999999999999E-2</v>
      </c>
      <c r="KU103" s="84">
        <v>-3.3500000000000002E-2</v>
      </c>
      <c r="KV103" s="123">
        <v>-3.04E-2</v>
      </c>
      <c r="KW103" s="40">
        <v>-2.53E-2</v>
      </c>
      <c r="KX103" s="84">
        <v>-1.7899999999999999E-2</v>
      </c>
      <c r="KY103" s="123">
        <v>-1.7500000000000002E-2</v>
      </c>
      <c r="KZ103" s="40">
        <v>-1.7500000000000002E-2</v>
      </c>
      <c r="LA103" s="84">
        <v>2.2000000000000001E-3</v>
      </c>
      <c r="LB103" s="123">
        <v>3.0999999999999999E-3</v>
      </c>
      <c r="LC103" s="22">
        <v>-8.5000000000000006E-3</v>
      </c>
      <c r="LD103" s="81">
        <v>-1E-4</v>
      </c>
      <c r="LE103" s="128">
        <v>-6.4999999999999997E-3</v>
      </c>
      <c r="LF103" s="22">
        <v>-2.12E-2</v>
      </c>
      <c r="LG103" s="80">
        <v>-2.4400000000000002E-2</v>
      </c>
      <c r="LH103" s="128">
        <v>-3.56E-2</v>
      </c>
      <c r="LI103" s="22">
        <v>-2.9899999999999999E-2</v>
      </c>
      <c r="LJ103" s="80">
        <v>-2.1899999999999999E-2</v>
      </c>
      <c r="LK103" s="126">
        <v>-3.1600000000000003E-2</v>
      </c>
      <c r="LL103" s="86">
        <v>-2.1899999999999999E-2</v>
      </c>
      <c r="LM103" s="80">
        <v>-2.8199999999999999E-2</v>
      </c>
      <c r="LN103" s="126">
        <v>-2.9000000000000001E-2</v>
      </c>
      <c r="LO103" s="86">
        <v>-5.8999999999999999E-3</v>
      </c>
      <c r="LP103" s="80">
        <v>-1.3100000000000001E-2</v>
      </c>
      <c r="LQ103" s="126">
        <v>-2.3E-3</v>
      </c>
      <c r="LR103" s="86">
        <v>-5.0000000000000001E-4</v>
      </c>
      <c r="LS103" s="84">
        <v>0</v>
      </c>
      <c r="LT103" s="123">
        <v>3.0000000000000001E-3</v>
      </c>
      <c r="LU103" s="40">
        <v>3.0999999999999999E-3</v>
      </c>
      <c r="LV103" s="84">
        <v>-2.3999999999999998E-3</v>
      </c>
      <c r="LW103" s="126">
        <v>-7.4000000000000003E-3</v>
      </c>
      <c r="LX103" s="86">
        <v>-1.03E-2</v>
      </c>
      <c r="LY103" s="80">
        <v>5.9999999999999995E-4</v>
      </c>
      <c r="LZ103" s="126">
        <v>-7.7999999999999996E-3</v>
      </c>
      <c r="MA103" s="86">
        <v>-9.2999999999999992E-3</v>
      </c>
      <c r="MB103" s="80">
        <v>-1.9099999999999999E-2</v>
      </c>
      <c r="MC103" s="123">
        <v>-1.9599999999999999E-2</v>
      </c>
      <c r="MD103" s="40">
        <v>-1.61E-2</v>
      </c>
      <c r="ME103" s="84">
        <v>-1.2699999999999999E-2</v>
      </c>
      <c r="MF103" s="126">
        <v>-1.54E-2</v>
      </c>
      <c r="MG103" s="86">
        <v>-1.7399999999999999E-2</v>
      </c>
      <c r="MH103" s="80">
        <v>-7.1000000000000004E-3</v>
      </c>
      <c r="MI103" s="100">
        <v>-3.3000000000000002E-2</v>
      </c>
      <c r="MJ103" s="40">
        <v>-3.78E-2</v>
      </c>
      <c r="MK103" s="40">
        <v>-4.5499999999999999E-2</v>
      </c>
      <c r="MM103" s="123">
        <v>-4.24E-2</v>
      </c>
      <c r="MN103" s="30">
        <v>-4.1799999999999997E-2</v>
      </c>
      <c r="MO103" s="84">
        <v>-4.4900000000000002E-2</v>
      </c>
      <c r="MP103" s="123">
        <v>-4.5100000000000001E-2</v>
      </c>
      <c r="MQ103" s="40">
        <v>-4.0399999999999998E-2</v>
      </c>
      <c r="MR103" s="84">
        <v>-2.9399999999999999E-2</v>
      </c>
      <c r="MS103" s="123">
        <v>-3.1800000000000002E-2</v>
      </c>
      <c r="MT103" s="40">
        <v>-2.6700000000000002E-2</v>
      </c>
      <c r="MU103" s="84">
        <v>-3.2599999999999997E-2</v>
      </c>
      <c r="MV103" s="123">
        <v>-3.8399999999999997E-2</v>
      </c>
      <c r="MW103" s="40">
        <v>-4.4299999999999999E-2</v>
      </c>
      <c r="MX103" s="84">
        <v>-1.8700000000000001E-2</v>
      </c>
      <c r="MY103" s="123">
        <v>-1.5699999999999999E-2</v>
      </c>
      <c r="MZ103" s="40">
        <v>-1.54E-2</v>
      </c>
      <c r="NA103" s="84">
        <v>8.0000000000000004E-4</v>
      </c>
      <c r="NB103" s="123">
        <v>2.5100000000000001E-2</v>
      </c>
      <c r="NC103" s="40">
        <v>2.8799999999999999E-2</v>
      </c>
      <c r="ND103" s="84">
        <v>2.4899999999999999E-2</v>
      </c>
      <c r="NE103" s="123">
        <v>3.1399999999999997E-2</v>
      </c>
      <c r="NF103" s="86">
        <v>2.4400000000000002E-2</v>
      </c>
      <c r="NG103" s="80">
        <v>1.83E-2</v>
      </c>
      <c r="NH103" s="123">
        <v>1.15E-2</v>
      </c>
      <c r="NI103" s="86">
        <v>6.6E-3</v>
      </c>
      <c r="NJ103" s="84">
        <v>1.2999999999999999E-3</v>
      </c>
      <c r="NK103" s="102">
        <v>1.3100000000000001E-2</v>
      </c>
      <c r="NL103" s="40">
        <v>1.9099999999999999E-2</v>
      </c>
      <c r="NM103" s="314">
        <v>1.0800000000000001E-2</v>
      </c>
      <c r="NN103" s="123">
        <v>9.4999999999999998E-3</v>
      </c>
      <c r="NO103" s="40">
        <v>1.61E-2</v>
      </c>
      <c r="NP103" s="84">
        <v>1.9E-3</v>
      </c>
      <c r="NQ103" s="123">
        <v>2.0000000000000001E-4</v>
      </c>
      <c r="NR103" s="40">
        <v>-4.0000000000000002E-4</v>
      </c>
      <c r="NS103" s="84">
        <v>4.8999999999999998E-3</v>
      </c>
      <c r="NT103" s="123">
        <v>3.3E-3</v>
      </c>
      <c r="NU103" s="40">
        <v>2.0999999999999999E-3</v>
      </c>
      <c r="NV103" s="80">
        <v>1.29E-2</v>
      </c>
      <c r="NW103" s="123">
        <v>1.2500000000000001E-2</v>
      </c>
      <c r="NX103" s="40">
        <v>8.6999999999999994E-3</v>
      </c>
      <c r="NY103" s="80">
        <v>3.3599999999999998E-2</v>
      </c>
      <c r="NZ103" s="126">
        <v>3.9100000000000003E-2</v>
      </c>
      <c r="OA103" s="7">
        <v>2.3099999999999999E-2</v>
      </c>
      <c r="OB103" s="82">
        <v>1.8800000000000001E-2</v>
      </c>
      <c r="OC103" s="127">
        <v>2.1499999999999998E-2</v>
      </c>
      <c r="OD103" s="7">
        <v>2.8000000000000001E-2</v>
      </c>
      <c r="OE103" s="82">
        <v>3.3E-3</v>
      </c>
      <c r="OF103" s="127">
        <v>-8.6999999999999994E-3</v>
      </c>
      <c r="OG103" s="7">
        <v>-1.2999999999999999E-2</v>
      </c>
      <c r="OH103" s="82">
        <v>-1.6400000000000001E-2</v>
      </c>
      <c r="OI103" s="127">
        <v>-2.23E-2</v>
      </c>
      <c r="OJ103" s="7">
        <v>-1.5599999999999999E-2</v>
      </c>
      <c r="OK103" s="82">
        <v>-1.23E-2</v>
      </c>
      <c r="OL103" s="127">
        <v>-1.43E-2</v>
      </c>
      <c r="OM103" s="7">
        <v>-1.6799999999999999E-2</v>
      </c>
      <c r="ON103" s="82">
        <v>-1.7600000000000001E-2</v>
      </c>
      <c r="OO103" s="127">
        <v>-9.7999999999999997E-3</v>
      </c>
      <c r="OP103" s="7">
        <v>-2.0299999999999999E-2</v>
      </c>
      <c r="OQ103" s="82">
        <v>-2.6100000000000002E-2</v>
      </c>
      <c r="OR103" s="101">
        <v>-3.2300000000000002E-2</v>
      </c>
      <c r="OS103" s="7">
        <v>-3.0300000000000001E-2</v>
      </c>
      <c r="OT103" s="7">
        <v>-3.09E-2</v>
      </c>
      <c r="OU103" s="487"/>
      <c r="OV103" s="53"/>
      <c r="OW103" s="488"/>
      <c r="OX103" s="489"/>
      <c r="OY103" s="53"/>
      <c r="OZ103" s="53"/>
      <c r="PA103" s="53"/>
      <c r="PB103" s="53"/>
      <c r="PC103" s="53"/>
      <c r="PE103" s="131">
        <v>-6.9999999999999999E-4</v>
      </c>
      <c r="PF103" s="106">
        <v>-6.0000000000000001E-3</v>
      </c>
      <c r="PG103" s="612">
        <v>-5.7000000000000002E-3</v>
      </c>
      <c r="PH103" s="129">
        <v>2.0000000000000001E-4</v>
      </c>
      <c r="PI103" s="22">
        <v>4.5999999999999999E-3</v>
      </c>
      <c r="PJ103" s="83">
        <v>-1.8700000000000001E-2</v>
      </c>
      <c r="PK103" s="131">
        <v>-1.18E-2</v>
      </c>
      <c r="PL103" s="34">
        <v>-9.4999999999999998E-3</v>
      </c>
      <c r="PM103" s="83">
        <v>8.2000000000000007E-3</v>
      </c>
      <c r="PN103" s="131">
        <v>3.3E-3</v>
      </c>
      <c r="PO103" s="34">
        <v>-1.43E-2</v>
      </c>
      <c r="PP103" s="83">
        <v>-1.21E-2</v>
      </c>
      <c r="PQ103" s="131">
        <v>-1.9900000000000001E-2</v>
      </c>
      <c r="PR103" s="34">
        <v>-2.76E-2</v>
      </c>
      <c r="PS103" s="130">
        <v>-2.9899999999999999E-2</v>
      </c>
      <c r="PT103" s="105">
        <v>-3.3300000000000003E-2</v>
      </c>
      <c r="PU103" s="34">
        <v>-2.9899999999999999E-2</v>
      </c>
      <c r="PV103" s="34"/>
      <c r="PW103" s="34"/>
      <c r="PX103" s="34"/>
      <c r="PY103" s="34"/>
      <c r="PZ103" s="34"/>
      <c r="QA103" s="34"/>
      <c r="QB103" s="34"/>
      <c r="QC103" s="34"/>
      <c r="QD103" s="34"/>
      <c r="QE103" s="34"/>
      <c r="QF103" s="34"/>
      <c r="QG103" s="34"/>
      <c r="QH103" s="34"/>
      <c r="QI103" s="487"/>
      <c r="QJ103" s="53"/>
      <c r="QK103" s="488"/>
      <c r="QL103" s="487"/>
      <c r="QM103" s="53"/>
      <c r="QN103" s="488"/>
      <c r="QO103" s="487"/>
      <c r="QP103" s="53"/>
      <c r="QQ103" s="488"/>
      <c r="QR103" s="487"/>
      <c r="QS103" s="53"/>
      <c r="QT103" s="488"/>
      <c r="QU103" s="487"/>
      <c r="QV103" s="53"/>
      <c r="QW103" s="488"/>
      <c r="QX103" s="487"/>
      <c r="QY103" s="53"/>
      <c r="QZ103" s="488"/>
      <c r="RA103" s="487"/>
      <c r="RB103" s="53"/>
      <c r="RC103" s="92"/>
      <c r="RD103" s="487"/>
      <c r="RE103" s="53"/>
      <c r="RF103" s="488"/>
      <c r="RG103" s="487"/>
      <c r="RH103" s="53"/>
      <c r="RI103" s="488"/>
      <c r="RJ103" s="487"/>
      <c r="RK103" s="53"/>
      <c r="RL103" s="488"/>
      <c r="RM103" s="487"/>
      <c r="RN103" s="53"/>
      <c r="RO103" s="488"/>
      <c r="RP103" s="489"/>
      <c r="RQ103" s="53"/>
      <c r="RR103" s="53"/>
      <c r="RS103" s="53"/>
      <c r="RT103" s="53"/>
      <c r="RU103" s="53"/>
    </row>
    <row r="104" spans="1:608" s="566" customFormat="1" ht="15.75" thickBot="1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 s="131">
        <v>1.2999999999999999E-3</v>
      </c>
      <c r="BT104" s="40">
        <v>-5.7000000000000002E-3</v>
      </c>
      <c r="BU104" s="83">
        <v>-1.23E-2</v>
      </c>
      <c r="BV104" s="131">
        <v>-4.3E-3</v>
      </c>
      <c r="BW104" s="34">
        <v>-1.3899999999999999E-2</v>
      </c>
      <c r="BX104" s="81">
        <v>-9.7999999999999997E-3</v>
      </c>
      <c r="BY104" s="128">
        <v>-7.7999999999999996E-3</v>
      </c>
      <c r="BZ104" s="22">
        <v>-2.23E-2</v>
      </c>
      <c r="CA104" s="80">
        <v>-5.7999999999999996E-3</v>
      </c>
      <c r="CB104" s="131">
        <v>-5.3E-3</v>
      </c>
      <c r="CC104" s="47">
        <v>-8.8999999999999999E-3</v>
      </c>
      <c r="CD104" s="81">
        <v>-4.1000000000000003E-3</v>
      </c>
      <c r="CE104" s="128">
        <v>2E-3</v>
      </c>
      <c r="CF104" s="22">
        <v>-1.7399999999999999E-2</v>
      </c>
      <c r="CG104" s="84">
        <v>-1.34E-2</v>
      </c>
      <c r="CH104" s="123">
        <v>-1.78E-2</v>
      </c>
      <c r="CI104" s="40">
        <v>-1.3899999999999999E-2</v>
      </c>
      <c r="CJ104" s="84">
        <v>8.5000000000000006E-3</v>
      </c>
      <c r="CK104" s="128">
        <v>-5.0000000000000001E-4</v>
      </c>
      <c r="CL104" s="47">
        <v>4.0000000000000002E-4</v>
      </c>
      <c r="CM104" s="81">
        <v>-1.1599999999999999E-2</v>
      </c>
      <c r="CN104" s="124">
        <v>-1.7399999999999999E-2</v>
      </c>
      <c r="CO104" s="22">
        <v>-1.26E-2</v>
      </c>
      <c r="CP104" s="79">
        <v>-2.1499999999999998E-2</v>
      </c>
      <c r="CQ104" s="126">
        <v>-1.41E-2</v>
      </c>
      <c r="CR104" s="34">
        <v>-1.5900000000000001E-2</v>
      </c>
      <c r="CS104" s="81">
        <v>-1.84E-2</v>
      </c>
      <c r="CT104" s="128">
        <v>-2.2200000000000001E-2</v>
      </c>
      <c r="CU104" s="22">
        <v>-4.6300000000000001E-2</v>
      </c>
      <c r="CV104" s="79">
        <v>-2.9899999999999999E-2</v>
      </c>
      <c r="CW104" s="124">
        <v>-1.29E-2</v>
      </c>
      <c r="CX104" s="47">
        <v>-3.5099999999999999E-2</v>
      </c>
      <c r="CY104" s="81">
        <v>-2.35E-2</v>
      </c>
      <c r="CZ104" s="128">
        <v>-1.6400000000000001E-2</v>
      </c>
      <c r="DA104" s="22">
        <v>-1.0999999999999999E-2</v>
      </c>
      <c r="DB104" s="81">
        <v>-1.9E-3</v>
      </c>
      <c r="DC104" s="131">
        <v>-2.8999999999999998E-3</v>
      </c>
      <c r="DD104" s="34">
        <v>-1.0999999999999999E-2</v>
      </c>
      <c r="DE104" s="80">
        <v>-5.1000000000000004E-3</v>
      </c>
      <c r="DF104" s="126">
        <v>-3.5000000000000001E-3</v>
      </c>
      <c r="DG104" s="86">
        <v>4.0000000000000002E-4</v>
      </c>
      <c r="DH104" s="83">
        <v>-5.4000000000000003E-3</v>
      </c>
      <c r="DI104" s="131">
        <v>-3.3799999999999997E-2</v>
      </c>
      <c r="DJ104" s="34">
        <v>-4.2200000000000001E-2</v>
      </c>
      <c r="DK104" s="83">
        <v>-4.36E-2</v>
      </c>
      <c r="DL104" s="105">
        <v>-5.9299999999999999E-2</v>
      </c>
      <c r="DM104" s="34">
        <v>-3.6700000000000003E-2</v>
      </c>
      <c r="DN104" s="315">
        <v>-1.11E-2</v>
      </c>
      <c r="DO104" s="336"/>
      <c r="DP104" s="86">
        <v>-1.1299999999999999E-2</v>
      </c>
      <c r="DQ104" s="80">
        <v>-1.0500000000000001E-2</v>
      </c>
      <c r="DR104" s="126">
        <v>-1.37E-2</v>
      </c>
      <c r="DS104" s="40">
        <v>-1.95E-2</v>
      </c>
      <c r="DT104" s="80">
        <v>-3.0700000000000002E-2</v>
      </c>
      <c r="DU104" s="126">
        <v>-2.9399999999999999E-2</v>
      </c>
      <c r="DV104" s="34">
        <v>-2.2800000000000001E-2</v>
      </c>
      <c r="DW104" s="80">
        <v>-2.86E-2</v>
      </c>
      <c r="DX104" s="105">
        <v>-3.5000000000000003E-2</v>
      </c>
      <c r="DY104" s="34">
        <v>-4.4600000000000001E-2</v>
      </c>
      <c r="DZ104" s="34">
        <v>-5.33E-2</v>
      </c>
      <c r="EA104" s="53"/>
      <c r="EB104" s="53"/>
      <c r="EC104" s="53"/>
      <c r="ED104" s="53"/>
      <c r="EE104" s="53"/>
      <c r="EF104" s="53"/>
      <c r="EG104" s="53"/>
      <c r="EH104" s="53"/>
      <c r="EI104" s="53"/>
      <c r="EJ104"/>
      <c r="EK104" s="128">
        <v>-2.2000000000000001E-3</v>
      </c>
      <c r="EL104" s="86">
        <v>-8.8000000000000005E-3</v>
      </c>
      <c r="EM104" s="81">
        <v>-4.7999999999999996E-3</v>
      </c>
      <c r="EN104" s="126">
        <v>1E-3</v>
      </c>
      <c r="EO104" s="22">
        <v>-5.0000000000000001E-4</v>
      </c>
      <c r="EP104" s="79">
        <v>-1.32E-2</v>
      </c>
      <c r="EQ104" s="124">
        <v>-1.0699999999999999E-2</v>
      </c>
      <c r="ER104" s="47">
        <v>-7.4000000000000003E-3</v>
      </c>
      <c r="ES104" s="79">
        <v>-5.5999999999999999E-3</v>
      </c>
      <c r="ET104" s="128">
        <v>-6.4999999999999997E-3</v>
      </c>
      <c r="EU104" s="22">
        <v>-6.6E-3</v>
      </c>
      <c r="EV104" s="80">
        <v>-6.9999999999999999E-4</v>
      </c>
      <c r="EW104" s="126">
        <v>-1.2999999999999999E-3</v>
      </c>
      <c r="EX104" s="86">
        <v>-1.09E-2</v>
      </c>
      <c r="EY104" s="80">
        <v>-2.5600000000000001E-2</v>
      </c>
      <c r="EZ104" s="129">
        <v>-2.41E-2</v>
      </c>
      <c r="FA104" s="16">
        <v>-2.8199999999999999E-2</v>
      </c>
      <c r="FB104" s="130">
        <v>-2.5899999999999999E-2</v>
      </c>
      <c r="FC104" s="126">
        <v>-2.0899999999999998E-2</v>
      </c>
      <c r="FD104" s="86">
        <v>-2.7699999999999999E-2</v>
      </c>
      <c r="FE104" s="130">
        <v>-3.1199999999999999E-2</v>
      </c>
      <c r="FF104" s="125">
        <v>-2.5899999999999999E-2</v>
      </c>
      <c r="FG104" s="86">
        <v>-4.1399999999999999E-2</v>
      </c>
      <c r="FH104" s="80">
        <v>-4.36E-2</v>
      </c>
      <c r="FI104" s="126">
        <v>-3.7999999999999999E-2</v>
      </c>
      <c r="FJ104" s="22">
        <v>-1.4E-2</v>
      </c>
      <c r="FK104" s="130">
        <v>-0.01</v>
      </c>
      <c r="FL104" s="129">
        <v>-1.2500000000000001E-2</v>
      </c>
      <c r="FM104" s="30">
        <v>-1.2999999999999999E-2</v>
      </c>
      <c r="FN104" s="79">
        <v>-1.2699999999999999E-2</v>
      </c>
      <c r="FO104" s="126">
        <v>-2.41E-2</v>
      </c>
      <c r="FP104" s="47">
        <v>-2.2599999999999999E-2</v>
      </c>
      <c r="FQ104" s="79">
        <v>-1.35E-2</v>
      </c>
      <c r="FR104" s="126">
        <v>-3.2300000000000002E-2</v>
      </c>
      <c r="FS104" s="86">
        <v>-1.84E-2</v>
      </c>
      <c r="FT104" s="79">
        <v>-1.67E-2</v>
      </c>
      <c r="FU104" s="124">
        <v>-1.11E-2</v>
      </c>
      <c r="FV104" s="47">
        <v>-1.3899999999999999E-2</v>
      </c>
      <c r="FW104" s="80">
        <v>-5.4999999999999997E-3</v>
      </c>
      <c r="FX104" s="126">
        <v>-1.1000000000000001E-3</v>
      </c>
      <c r="FY104" s="22">
        <v>2.0000000000000001E-4</v>
      </c>
      <c r="FZ104" s="82">
        <v>-1.8100000000000002E-2</v>
      </c>
      <c r="GA104" s="127">
        <v>-3.3599999999999998E-2</v>
      </c>
      <c r="GB104" s="7">
        <v>-1.2E-2</v>
      </c>
      <c r="GC104" s="82">
        <v>-1.1000000000000001E-3</v>
      </c>
      <c r="GD104" s="127">
        <v>-5.1999999999999998E-3</v>
      </c>
      <c r="GE104" s="16">
        <v>-1.29E-2</v>
      </c>
      <c r="GF104" s="81">
        <v>-1.11E-2</v>
      </c>
      <c r="GG104" s="125">
        <v>-1.46E-2</v>
      </c>
      <c r="GH104" s="16">
        <v>-1.0200000000000001E-2</v>
      </c>
      <c r="GI104" s="130">
        <v>-2.1000000000000001E-2</v>
      </c>
      <c r="GJ104" s="125">
        <v>-1.9699999999999999E-2</v>
      </c>
      <c r="GK104" s="7">
        <v>-1.24E-2</v>
      </c>
      <c r="GL104" s="81">
        <v>-1.4E-2</v>
      </c>
      <c r="GM104" s="128">
        <v>-1E-4</v>
      </c>
      <c r="GN104" s="7">
        <v>1.0500000000000001E-2</v>
      </c>
      <c r="GO104" s="81">
        <v>1.4800000000000001E-2</v>
      </c>
      <c r="GP104" s="128">
        <v>6.1000000000000004E-3</v>
      </c>
      <c r="GQ104" s="22">
        <v>-1.9300000000000001E-2</v>
      </c>
      <c r="GR104" s="130">
        <v>-2.3099999999999999E-2</v>
      </c>
      <c r="GS104" s="103">
        <v>-2.4299999999999999E-2</v>
      </c>
      <c r="GT104" s="22">
        <v>-2.35E-2</v>
      </c>
      <c r="GU104" s="16">
        <v>-3.6600000000000001E-2</v>
      </c>
      <c r="GV104" s="53"/>
      <c r="GW104" s="53"/>
      <c r="GX104" s="53"/>
      <c r="GY104" s="53"/>
      <c r="GZ104" s="53"/>
      <c r="HA104" s="53"/>
      <c r="HB104"/>
      <c r="HC104" s="127">
        <v>-1.0200000000000001E-2</v>
      </c>
      <c r="HD104" s="86">
        <v>-1.1900000000000001E-2</v>
      </c>
      <c r="HE104" s="130">
        <v>-6.1999999999999998E-3</v>
      </c>
      <c r="HF104" s="131">
        <v>-1.9699999999999999E-2</v>
      </c>
      <c r="HG104" s="34">
        <v>-2.3699999999999999E-2</v>
      </c>
      <c r="HH104" s="80">
        <v>-1.9400000000000001E-2</v>
      </c>
      <c r="HI104" s="131">
        <v>-2.8299999999999999E-2</v>
      </c>
      <c r="HJ104" s="34">
        <v>-2.2599999999999999E-2</v>
      </c>
      <c r="HK104" s="80">
        <v>-3.1199999999999999E-2</v>
      </c>
      <c r="HL104" s="131">
        <v>-2.5600000000000001E-2</v>
      </c>
      <c r="HM104" s="86">
        <v>-3.3300000000000003E-2</v>
      </c>
      <c r="HN104" s="80">
        <v>-3.1E-2</v>
      </c>
      <c r="HO104" s="126">
        <v>-3.5700000000000003E-2</v>
      </c>
      <c r="HP104" s="86">
        <v>-3.2399999999999998E-2</v>
      </c>
      <c r="HQ104" s="80">
        <v>-2.2700000000000001E-2</v>
      </c>
      <c r="HR104" s="126">
        <v>-2.2100000000000002E-2</v>
      </c>
      <c r="HS104" s="86">
        <v>-2.6200000000000001E-2</v>
      </c>
      <c r="HT104" s="80">
        <v>-3.1600000000000003E-2</v>
      </c>
      <c r="HU104" s="126">
        <v>-3.8899999999999997E-2</v>
      </c>
      <c r="HV104" s="47">
        <v>-4.3700000000000003E-2</v>
      </c>
      <c r="HW104" s="79">
        <v>-2.2700000000000001E-2</v>
      </c>
      <c r="HX104" s="124">
        <v>-3.1600000000000003E-2</v>
      </c>
      <c r="HY104" s="47">
        <v>-3.6400000000000002E-2</v>
      </c>
      <c r="HZ104" s="79">
        <v>-2.3400000000000001E-2</v>
      </c>
      <c r="IA104" s="124">
        <v>-2.7799999999999998E-2</v>
      </c>
      <c r="IB104" s="47">
        <v>-2.75E-2</v>
      </c>
      <c r="IC104" s="79">
        <v>-4.4200000000000003E-2</v>
      </c>
      <c r="ID104" s="126">
        <v>-5.57E-2</v>
      </c>
      <c r="IE104" s="86">
        <v>-5.74E-2</v>
      </c>
      <c r="IF104" s="83">
        <v>-5.4699999999999999E-2</v>
      </c>
      <c r="IG104" s="131">
        <v>-4.7899999999999998E-2</v>
      </c>
      <c r="IH104" s="34">
        <v>-6.0400000000000002E-2</v>
      </c>
      <c r="II104" s="83">
        <v>-5.1999999999999998E-2</v>
      </c>
      <c r="IJ104" s="131">
        <v>-5.3199999999999997E-2</v>
      </c>
      <c r="IK104" s="34">
        <v>-5.4199999999999998E-2</v>
      </c>
      <c r="IL104" s="83">
        <v>-4.5699999999999998E-2</v>
      </c>
      <c r="IM104" s="131">
        <v>-7.6100000000000001E-2</v>
      </c>
      <c r="IN104" s="47">
        <v>-8.1100000000000005E-2</v>
      </c>
      <c r="IO104" s="79">
        <v>-7.9600000000000004E-2</v>
      </c>
      <c r="IP104" s="124">
        <v>-7.4200000000000002E-2</v>
      </c>
      <c r="IQ104" s="47">
        <v>-5.4300000000000001E-2</v>
      </c>
      <c r="IR104" s="79">
        <v>-4.6699999999999998E-2</v>
      </c>
      <c r="IS104" s="124">
        <v>-5.1200000000000002E-2</v>
      </c>
      <c r="IT104" s="47">
        <v>-5.3199999999999997E-2</v>
      </c>
      <c r="IU104" s="79">
        <v>-4.8800000000000003E-2</v>
      </c>
      <c r="IV104" s="124">
        <v>-4.9500000000000002E-2</v>
      </c>
      <c r="IW104" s="47">
        <v>-5.1299999999999998E-2</v>
      </c>
      <c r="IX104" s="79">
        <v>-5.1400000000000001E-2</v>
      </c>
      <c r="IY104" s="124">
        <v>-0.04</v>
      </c>
      <c r="IZ104" s="47">
        <v>-3.9100000000000003E-2</v>
      </c>
      <c r="JA104" s="79">
        <v>-2.2800000000000001E-2</v>
      </c>
      <c r="JB104" s="124">
        <v>2.9999999999999997E-4</v>
      </c>
      <c r="JC104" s="47">
        <v>-4.1000000000000003E-3</v>
      </c>
      <c r="JD104" s="79">
        <v>-3.8E-3</v>
      </c>
      <c r="JE104" s="124">
        <v>7.6E-3</v>
      </c>
      <c r="JF104" s="40">
        <v>7.1000000000000004E-3</v>
      </c>
      <c r="JG104" s="84">
        <v>2E-3</v>
      </c>
      <c r="JH104" s="123">
        <v>-3.3999999999999998E-3</v>
      </c>
      <c r="JI104" s="40">
        <v>-3.0999999999999999E-3</v>
      </c>
      <c r="JJ104" s="84">
        <v>1E-4</v>
      </c>
      <c r="JK104" s="124">
        <v>-9.4999999999999998E-3</v>
      </c>
      <c r="JL104" s="47">
        <v>-1.11E-2</v>
      </c>
      <c r="JM104" s="79">
        <v>-1.0500000000000001E-2</v>
      </c>
      <c r="JN104" s="100">
        <v>-1.6899999999999998E-2</v>
      </c>
      <c r="JO104" s="40">
        <v>-1.54E-2</v>
      </c>
      <c r="JP104" s="47">
        <v>-1.47E-2</v>
      </c>
      <c r="JQ104" s="53" t="s">
        <v>62</v>
      </c>
      <c r="JR104" s="53"/>
      <c r="JS104" s="53"/>
      <c r="JT104"/>
      <c r="JU104" s="124">
        <v>-1.9900000000000001E-2</v>
      </c>
      <c r="JV104" s="47">
        <v>-1.34E-2</v>
      </c>
      <c r="JW104" s="84">
        <v>-1.8E-3</v>
      </c>
      <c r="JX104" s="124">
        <v>-1.2699999999999999E-2</v>
      </c>
      <c r="JY104" s="47">
        <v>-8.8999999999999999E-3</v>
      </c>
      <c r="JZ104" s="84">
        <v>-8.2000000000000007E-3</v>
      </c>
      <c r="KA104" s="129">
        <v>-1.1599999999999999E-2</v>
      </c>
      <c r="KB104" s="30">
        <v>-4.0000000000000001E-3</v>
      </c>
      <c r="KC104" s="84">
        <v>-1.15E-2</v>
      </c>
      <c r="KD104" s="123">
        <v>-4.0300000000000002E-2</v>
      </c>
      <c r="KE104" s="30">
        <v>-2.64E-2</v>
      </c>
      <c r="KF104" s="85">
        <v>-2.12E-2</v>
      </c>
      <c r="KG104" s="123">
        <v>-1.2699999999999999E-2</v>
      </c>
      <c r="KH104" s="40">
        <v>-1.7399999999999999E-2</v>
      </c>
      <c r="KI104" s="84">
        <v>-2.5999999999999999E-2</v>
      </c>
      <c r="KJ104" s="123">
        <v>-2.24E-2</v>
      </c>
      <c r="KK104" s="40">
        <v>-2.12E-2</v>
      </c>
      <c r="KL104" s="84">
        <v>-1.72E-2</v>
      </c>
      <c r="KM104" s="129">
        <v>-2.9600000000000001E-2</v>
      </c>
      <c r="KN104" s="30">
        <v>-3.0200000000000001E-2</v>
      </c>
      <c r="KO104" s="85">
        <v>-2.76E-2</v>
      </c>
      <c r="KP104" s="129">
        <v>-2.29E-2</v>
      </c>
      <c r="KQ104" s="40">
        <v>-3.0499999999999999E-2</v>
      </c>
      <c r="KR104" s="85">
        <v>-2.41E-2</v>
      </c>
      <c r="KS104" s="129">
        <v>-4.7300000000000002E-2</v>
      </c>
      <c r="KT104" s="30">
        <v>-5.8000000000000003E-2</v>
      </c>
      <c r="KU104" s="80">
        <v>-3.8399999999999997E-2</v>
      </c>
      <c r="KV104" s="126">
        <v>-4.19E-2</v>
      </c>
      <c r="KW104" s="86">
        <v>-4.82E-2</v>
      </c>
      <c r="KX104" s="80">
        <v>-4.9500000000000002E-2</v>
      </c>
      <c r="KY104" s="126">
        <v>-4.7199999999999999E-2</v>
      </c>
      <c r="KZ104" s="86">
        <v>-3.8699999999999998E-2</v>
      </c>
      <c r="LA104" s="80">
        <v>-4.2500000000000003E-2</v>
      </c>
      <c r="LB104" s="126">
        <v>-3.4700000000000002E-2</v>
      </c>
      <c r="LC104" s="86">
        <v>-4.4900000000000002E-2</v>
      </c>
      <c r="LD104" s="80">
        <v>-3.1099999999999999E-2</v>
      </c>
      <c r="LE104" s="126">
        <v>-2.8299999999999999E-2</v>
      </c>
      <c r="LF104" s="86">
        <v>-3.0700000000000002E-2</v>
      </c>
      <c r="LG104" s="81">
        <v>-2.9499999999999998E-2</v>
      </c>
      <c r="LH104" s="126">
        <v>-4.5900000000000003E-2</v>
      </c>
      <c r="LI104" s="86">
        <v>-3.04E-2</v>
      </c>
      <c r="LJ104" s="81">
        <v>-4.02E-2</v>
      </c>
      <c r="LK104" s="128">
        <v>-3.3099999999999997E-2</v>
      </c>
      <c r="LL104" s="22">
        <v>-3.9899999999999998E-2</v>
      </c>
      <c r="LM104" s="81">
        <v>-3.9800000000000002E-2</v>
      </c>
      <c r="LN104" s="128">
        <v>-4.4600000000000001E-2</v>
      </c>
      <c r="LO104" s="22">
        <v>-7.2599999999999998E-2</v>
      </c>
      <c r="LP104" s="81">
        <v>-6.1199999999999997E-2</v>
      </c>
      <c r="LQ104" s="128">
        <v>-7.8299999999999995E-2</v>
      </c>
      <c r="LR104" s="22">
        <v>-6.7199999999999996E-2</v>
      </c>
      <c r="LS104" s="81">
        <v>-7.7700000000000005E-2</v>
      </c>
      <c r="LT104" s="128">
        <v>-6.6500000000000004E-2</v>
      </c>
      <c r="LU104" s="22">
        <v>-7.4200000000000002E-2</v>
      </c>
      <c r="LV104" s="81">
        <v>-6.4199999999999993E-2</v>
      </c>
      <c r="LW104" s="128">
        <v>-4.58E-2</v>
      </c>
      <c r="LX104" s="30">
        <v>-6.5799999999999997E-2</v>
      </c>
      <c r="LY104" s="85">
        <v>-7.3899999999999993E-2</v>
      </c>
      <c r="LZ104" s="128">
        <v>-6.5500000000000003E-2</v>
      </c>
      <c r="MA104" s="30">
        <v>-6.5199999999999994E-2</v>
      </c>
      <c r="MB104" s="85">
        <v>-5.8400000000000001E-2</v>
      </c>
      <c r="MC104" s="129">
        <v>-6.2100000000000002E-2</v>
      </c>
      <c r="MD104" s="30">
        <v>-5.6399999999999999E-2</v>
      </c>
      <c r="ME104" s="85">
        <v>-5.0299999999999997E-2</v>
      </c>
      <c r="MF104" s="129">
        <v>-3.5200000000000002E-2</v>
      </c>
      <c r="MG104" s="30">
        <v>-4.7399999999999998E-2</v>
      </c>
      <c r="MH104" s="85">
        <v>-5.5199999999999999E-2</v>
      </c>
      <c r="MI104" s="104">
        <v>-5.8500000000000003E-2</v>
      </c>
      <c r="MJ104" s="30">
        <v>-6.0299999999999999E-2</v>
      </c>
      <c r="MK104" s="30">
        <v>-5.8700000000000002E-2</v>
      </c>
      <c r="ML104"/>
      <c r="MM104" s="129">
        <v>-5.3400000000000003E-2</v>
      </c>
      <c r="MN104" s="40">
        <v>-4.3099999999999999E-2</v>
      </c>
      <c r="MO104" s="85">
        <v>-5.0599999999999999E-2</v>
      </c>
      <c r="MP104" s="129">
        <v>-5.04E-2</v>
      </c>
      <c r="MQ104" s="30">
        <v>-4.6100000000000002E-2</v>
      </c>
      <c r="MR104" s="85">
        <v>-4.3400000000000001E-2</v>
      </c>
      <c r="MS104" s="129">
        <v>-4.3400000000000001E-2</v>
      </c>
      <c r="MT104" s="30">
        <v>-5.4300000000000001E-2</v>
      </c>
      <c r="MU104" s="85">
        <v>-5.62E-2</v>
      </c>
      <c r="MV104" s="129">
        <v>-5.7200000000000001E-2</v>
      </c>
      <c r="MW104" s="30">
        <v>-5.7200000000000001E-2</v>
      </c>
      <c r="MX104" s="85">
        <v>-6.0699999999999997E-2</v>
      </c>
      <c r="MY104" s="129">
        <v>-6.08E-2</v>
      </c>
      <c r="MZ104" s="30">
        <v>-6.6299999999999998E-2</v>
      </c>
      <c r="NA104" s="85">
        <v>-6.4600000000000005E-2</v>
      </c>
      <c r="NB104" s="129">
        <v>-7.8399999999999997E-2</v>
      </c>
      <c r="NC104" s="30">
        <v>-7.9200000000000007E-2</v>
      </c>
      <c r="ND104" s="85">
        <v>-8.5000000000000006E-2</v>
      </c>
      <c r="NE104" s="129">
        <v>-8.6699999999999999E-2</v>
      </c>
      <c r="NF104" s="30">
        <v>-8.4500000000000006E-2</v>
      </c>
      <c r="NG104" s="85">
        <v>-8.0699999999999994E-2</v>
      </c>
      <c r="NH104" s="128">
        <v>-8.2600000000000007E-2</v>
      </c>
      <c r="NI104" s="22">
        <v>-7.1999999999999995E-2</v>
      </c>
      <c r="NJ104" s="81">
        <v>-8.6900000000000005E-2</v>
      </c>
      <c r="NK104" s="106">
        <v>-9.06E-2</v>
      </c>
      <c r="NL104" s="22">
        <v>-9.1300000000000006E-2</v>
      </c>
      <c r="NM104" s="302">
        <v>-9.2799999999999994E-2</v>
      </c>
      <c r="NN104" s="128">
        <v>-8.7099999999999997E-2</v>
      </c>
      <c r="NO104" s="22">
        <v>-0.1061</v>
      </c>
      <c r="NP104" s="81">
        <v>-0.1028</v>
      </c>
      <c r="NQ104" s="128">
        <v>-0.1057</v>
      </c>
      <c r="NR104" s="22">
        <v>-0.10390000000000001</v>
      </c>
      <c r="NS104" s="81">
        <v>-0.13150000000000001</v>
      </c>
      <c r="NT104" s="128">
        <v>-0.13100000000000001</v>
      </c>
      <c r="NU104" s="22">
        <v>-0.1391</v>
      </c>
      <c r="NV104" s="85">
        <v>-0.1168</v>
      </c>
      <c r="NW104" s="129">
        <v>-0.11940000000000001</v>
      </c>
      <c r="NX104" s="22">
        <v>-0.1149</v>
      </c>
      <c r="NY104" s="81">
        <v>-0.1012</v>
      </c>
      <c r="NZ104" s="128">
        <v>-9.6799999999999997E-2</v>
      </c>
      <c r="OA104" s="22">
        <v>-0.1149</v>
      </c>
      <c r="OB104" s="81">
        <v>-0.11260000000000001</v>
      </c>
      <c r="OC104" s="128">
        <v>-0.115</v>
      </c>
      <c r="OD104" s="22">
        <v>-0.12889999999999999</v>
      </c>
      <c r="OE104" s="81">
        <v>-0.10009999999999999</v>
      </c>
      <c r="OF104" s="128">
        <v>-0.10050000000000001</v>
      </c>
      <c r="OG104" s="22">
        <v>-0.10440000000000001</v>
      </c>
      <c r="OH104" s="81">
        <v>-0.1208</v>
      </c>
      <c r="OI104" s="128">
        <v>-0.1113</v>
      </c>
      <c r="OJ104" s="30">
        <v>-0.1172</v>
      </c>
      <c r="OK104" s="85">
        <v>-0.11899999999999999</v>
      </c>
      <c r="OL104" s="129">
        <v>-9.7799999999999998E-2</v>
      </c>
      <c r="OM104" s="30">
        <v>-9.6699999999999994E-2</v>
      </c>
      <c r="ON104" s="85">
        <v>-9.5100000000000004E-2</v>
      </c>
      <c r="OO104" s="129">
        <v>-8.0399999999999999E-2</v>
      </c>
      <c r="OP104" s="30">
        <v>-8.77E-2</v>
      </c>
      <c r="OQ104" s="85">
        <v>-7.7600000000000002E-2</v>
      </c>
      <c r="OR104" s="104">
        <v>-7.6999999999999999E-2</v>
      </c>
      <c r="OS104" s="30">
        <v>-8.6499999999999994E-2</v>
      </c>
      <c r="OT104" s="30">
        <v>-7.1099999999999997E-2</v>
      </c>
      <c r="OU104" s="487"/>
      <c r="OV104" s="53"/>
      <c r="OW104" s="488"/>
      <c r="OX104" s="489"/>
      <c r="OY104" s="53"/>
      <c r="OZ104" s="53"/>
      <c r="PA104" s="53"/>
      <c r="PB104" s="53"/>
      <c r="PC104" s="53"/>
      <c r="PD104"/>
      <c r="PE104" s="129">
        <v>-4.1000000000000003E-3</v>
      </c>
      <c r="PF104" s="104">
        <v>-6.0000000000000001E-3</v>
      </c>
      <c r="PG104" s="611">
        <v>-1.17E-2</v>
      </c>
      <c r="PH104" s="125">
        <v>-9.9000000000000008E-3</v>
      </c>
      <c r="PI104" s="16">
        <v>-6.3E-3</v>
      </c>
      <c r="PJ104" s="130">
        <v>-1.9199999999999998E-2</v>
      </c>
      <c r="PK104" s="125">
        <v>-2.0799999999999999E-2</v>
      </c>
      <c r="PL104" s="16">
        <v>-2.3800000000000002E-2</v>
      </c>
      <c r="PM104" s="130">
        <v>-3.5299999999999998E-2</v>
      </c>
      <c r="PN104" s="125">
        <v>-2.8899999999999999E-2</v>
      </c>
      <c r="PO104" s="16">
        <v>-2.4899999999999999E-2</v>
      </c>
      <c r="PP104" s="130">
        <v>-0.03</v>
      </c>
      <c r="PQ104" s="125">
        <v>-2.8799999999999999E-2</v>
      </c>
      <c r="PR104" s="16">
        <v>-2.8799999999999999E-2</v>
      </c>
      <c r="PS104" s="81">
        <v>-3.5200000000000002E-2</v>
      </c>
      <c r="PT104" s="103">
        <v>-3.56E-2</v>
      </c>
      <c r="PU104" s="16">
        <v>-3.4799999999999998E-2</v>
      </c>
      <c r="PV104" s="16"/>
      <c r="PW104" s="16"/>
      <c r="PX104" s="16"/>
      <c r="PY104" s="16"/>
      <c r="PZ104" s="16"/>
      <c r="QA104" s="16"/>
      <c r="QB104" s="16"/>
      <c r="QC104" s="16"/>
      <c r="QD104" s="16"/>
      <c r="QE104" s="16"/>
      <c r="QF104" s="16"/>
      <c r="QG104" s="16"/>
      <c r="QH104" s="16"/>
      <c r="QI104" s="487"/>
      <c r="QJ104" s="53"/>
      <c r="QK104" s="488"/>
      <c r="QL104" s="487"/>
      <c r="QM104" s="53"/>
      <c r="QN104" s="488"/>
      <c r="QO104" s="487"/>
      <c r="QP104" s="53"/>
      <c r="QQ104" s="488"/>
      <c r="QR104" s="487"/>
      <c r="QS104" s="53"/>
      <c r="QT104" s="488"/>
      <c r="QU104" s="487"/>
      <c r="QV104" s="53"/>
      <c r="QW104" s="488"/>
      <c r="QX104" s="487"/>
      <c r="QY104" s="53"/>
      <c r="QZ104" s="488"/>
      <c r="RA104" s="487"/>
      <c r="RB104" s="53"/>
      <c r="RC104" s="92"/>
      <c r="RD104" s="487"/>
      <c r="RE104" s="53"/>
      <c r="RF104" s="488"/>
      <c r="RG104" s="487"/>
      <c r="RH104" s="53"/>
      <c r="RI104" s="488"/>
      <c r="RJ104" s="487"/>
      <c r="RK104" s="53"/>
      <c r="RL104" s="488"/>
      <c r="RM104" s="487"/>
      <c r="RN104" s="53"/>
      <c r="RO104" s="488"/>
      <c r="RP104" s="489"/>
      <c r="RQ104" s="53"/>
      <c r="RR104" s="53"/>
      <c r="RS104" s="53"/>
      <c r="RT104" s="53"/>
      <c r="RU104" s="53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</row>
    <row r="105" spans="1:608" ht="15.75" thickBot="1" x14ac:dyDescent="0.3">
      <c r="BS105" s="123">
        <v>-7.9000000000000008E-3</v>
      </c>
      <c r="BT105" s="30">
        <v>-1.3599999999999999E-2</v>
      </c>
      <c r="BU105" s="85">
        <v>-1.78E-2</v>
      </c>
      <c r="BV105" s="129">
        <v>-2.2700000000000001E-2</v>
      </c>
      <c r="BW105" s="30">
        <v>-3.2000000000000001E-2</v>
      </c>
      <c r="BX105" s="85">
        <v>-2.47E-2</v>
      </c>
      <c r="BY105" s="126">
        <v>-1.23E-2</v>
      </c>
      <c r="BZ105" s="86">
        <v>-2.63E-2</v>
      </c>
      <c r="CA105" s="79">
        <v>-4.6199999999999998E-2</v>
      </c>
      <c r="CB105" s="128">
        <v>-2.9600000000000001E-2</v>
      </c>
      <c r="CC105" s="22">
        <v>-2.0400000000000001E-2</v>
      </c>
      <c r="CD105" s="83">
        <v>-7.9299999999999995E-2</v>
      </c>
      <c r="CE105" s="129">
        <v>-9.5100000000000004E-2</v>
      </c>
      <c r="CF105" s="30">
        <v>-8.2900000000000001E-2</v>
      </c>
      <c r="CG105" s="85">
        <v>-8.5999999999999993E-2</v>
      </c>
      <c r="CH105" s="131">
        <v>-8.6800000000000002E-2</v>
      </c>
      <c r="CI105" s="34">
        <v>-0.1051</v>
      </c>
      <c r="CJ105" s="83">
        <v>-0.1022</v>
      </c>
      <c r="CK105" s="131">
        <v>-8.1699999999999995E-2</v>
      </c>
      <c r="CL105" s="34">
        <v>-9.1800000000000007E-2</v>
      </c>
      <c r="CM105" s="83">
        <v>-8.8300000000000003E-2</v>
      </c>
      <c r="CN105" s="129">
        <v>-8.2400000000000001E-2</v>
      </c>
      <c r="CO105" s="30">
        <v>-7.5800000000000006E-2</v>
      </c>
      <c r="CP105" s="85">
        <v>-7.8899999999999998E-2</v>
      </c>
      <c r="CQ105" s="124">
        <v>-5.7799999999999997E-2</v>
      </c>
      <c r="CR105" s="47">
        <v>-5.3199999999999997E-2</v>
      </c>
      <c r="CS105" s="79">
        <v>-5.11E-2</v>
      </c>
      <c r="CT105" s="129">
        <v>-4.9700000000000001E-2</v>
      </c>
      <c r="CU105" s="47">
        <v>-5.9400000000000001E-2</v>
      </c>
      <c r="CV105" s="81">
        <v>-5.9299999999999999E-2</v>
      </c>
      <c r="CW105" s="128">
        <v>-5.2900000000000003E-2</v>
      </c>
      <c r="CX105" s="22">
        <v>-4.7500000000000001E-2</v>
      </c>
      <c r="CY105" s="79">
        <v>-4.6800000000000001E-2</v>
      </c>
      <c r="CZ105" s="129">
        <v>-4.3700000000000003E-2</v>
      </c>
      <c r="DA105" s="30">
        <v>-4.1300000000000003E-2</v>
      </c>
      <c r="DB105" s="79">
        <v>-5.9700000000000003E-2</v>
      </c>
      <c r="DC105" s="124">
        <v>-5.4600000000000003E-2</v>
      </c>
      <c r="DD105" s="47">
        <v>-0.06</v>
      </c>
      <c r="DE105" s="85">
        <v>-5.0599999999999999E-2</v>
      </c>
      <c r="DF105" s="129">
        <v>-4.6199999999999998E-2</v>
      </c>
      <c r="DG105" s="30">
        <v>-5.11E-2</v>
      </c>
      <c r="DH105" s="85">
        <v>-4.6300000000000001E-2</v>
      </c>
      <c r="DI105" s="124">
        <v>-8.3799999999999999E-2</v>
      </c>
      <c r="DJ105" s="47">
        <v>-8.4599999999999995E-2</v>
      </c>
      <c r="DK105" s="79">
        <v>-6.88E-2</v>
      </c>
      <c r="DL105" s="99">
        <v>-7.6700000000000004E-2</v>
      </c>
      <c r="DM105" s="30">
        <v>-7.9600000000000004E-2</v>
      </c>
      <c r="DN105" s="316">
        <v>-8.3900000000000002E-2</v>
      </c>
      <c r="DO105" s="336"/>
      <c r="DP105" s="30">
        <v>-5.1200000000000002E-2</v>
      </c>
      <c r="DQ105" s="85">
        <v>-4.53E-2</v>
      </c>
      <c r="DR105" s="129">
        <v>-6.0299999999999999E-2</v>
      </c>
      <c r="DS105" s="30">
        <v>-6.9800000000000001E-2</v>
      </c>
      <c r="DT105" s="85">
        <v>-4.9099999999999998E-2</v>
      </c>
      <c r="DU105" s="129">
        <v>-5.3699999999999998E-2</v>
      </c>
      <c r="DV105" s="30">
        <v>-8.6199999999999999E-2</v>
      </c>
      <c r="DW105" s="85">
        <v>-8.5199999999999998E-2</v>
      </c>
      <c r="DX105" s="104">
        <v>-9.2799999999999994E-2</v>
      </c>
      <c r="DY105" s="30">
        <v>-9.3700000000000006E-2</v>
      </c>
      <c r="DZ105" s="30">
        <v>-0.1152</v>
      </c>
      <c r="EA105" s="53"/>
      <c r="EB105" s="53"/>
      <c r="EC105" s="53"/>
      <c r="ED105" s="53"/>
      <c r="EE105" s="53"/>
      <c r="EF105" s="53"/>
      <c r="EG105" s="53"/>
      <c r="EH105" s="53"/>
      <c r="EI105" s="53"/>
      <c r="EK105" s="126">
        <v>-2.3999999999999998E-3</v>
      </c>
      <c r="EL105" s="22">
        <v>-1.38E-2</v>
      </c>
      <c r="EM105" s="79">
        <v>-1.7600000000000001E-2</v>
      </c>
      <c r="EN105" s="124">
        <v>-2.7699999999999999E-2</v>
      </c>
      <c r="EO105" s="47">
        <v>-1.72E-2</v>
      </c>
      <c r="EP105" s="81">
        <v>-1.9800000000000002E-2</v>
      </c>
      <c r="EQ105" s="128">
        <v>-1.15E-2</v>
      </c>
      <c r="ER105" s="22">
        <v>-3.3599999999999998E-2</v>
      </c>
      <c r="ES105" s="80">
        <v>-1.32E-2</v>
      </c>
      <c r="ET105" s="129">
        <v>-1.4200000000000001E-2</v>
      </c>
      <c r="EU105" s="30">
        <v>-1.3299999999999999E-2</v>
      </c>
      <c r="EV105" s="85">
        <v>-1.32E-2</v>
      </c>
      <c r="EW105" s="129">
        <v>-7.1000000000000004E-3</v>
      </c>
      <c r="EX105" s="22">
        <v>-1.3899999999999999E-2</v>
      </c>
      <c r="EY105" s="130">
        <v>-3.6600000000000001E-2</v>
      </c>
      <c r="EZ105" s="125">
        <v>-3.2599999999999997E-2</v>
      </c>
      <c r="FA105" s="22">
        <v>-4.1599999999999998E-2</v>
      </c>
      <c r="FB105" s="81">
        <v>-7.3999999999999996E-2</v>
      </c>
      <c r="FC105" s="128">
        <v>-8.9499999999999996E-2</v>
      </c>
      <c r="FD105" s="22">
        <v>-7.9799999999999996E-2</v>
      </c>
      <c r="FE105" s="80">
        <v>-5.8900000000000001E-2</v>
      </c>
      <c r="FF105" s="126">
        <v>-6.6799999999999998E-2</v>
      </c>
      <c r="FG105" s="22">
        <v>-7.2099999999999997E-2</v>
      </c>
      <c r="FH105" s="81">
        <v>-6.5199999999999994E-2</v>
      </c>
      <c r="FI105" s="128">
        <v>-4.7800000000000002E-2</v>
      </c>
      <c r="FJ105" s="86">
        <v>-3.6700000000000003E-2</v>
      </c>
      <c r="FK105" s="80">
        <v>-4.5499999999999999E-2</v>
      </c>
      <c r="FL105" s="126">
        <v>-3.4000000000000002E-2</v>
      </c>
      <c r="FM105" s="86">
        <v>-2.6499999999999999E-2</v>
      </c>
      <c r="FN105" s="80">
        <v>-2.1499999999999998E-2</v>
      </c>
      <c r="FO105" s="124">
        <v>-2.4400000000000002E-2</v>
      </c>
      <c r="FP105" s="86">
        <v>-3.0300000000000001E-2</v>
      </c>
      <c r="FQ105" s="80">
        <v>-2.3400000000000001E-2</v>
      </c>
      <c r="FR105" s="124">
        <v>-3.2500000000000001E-2</v>
      </c>
      <c r="FS105" s="47">
        <v>-2.9600000000000001E-2</v>
      </c>
      <c r="FT105" s="80">
        <v>-1.83E-2</v>
      </c>
      <c r="FU105" s="126">
        <v>-1.8599999999999998E-2</v>
      </c>
      <c r="FV105" s="86">
        <v>-1.7100000000000001E-2</v>
      </c>
      <c r="FW105" s="79">
        <v>-1.7899999999999999E-2</v>
      </c>
      <c r="FX105" s="124">
        <v>-2.3800000000000002E-2</v>
      </c>
      <c r="FY105" s="47">
        <v>-2.4E-2</v>
      </c>
      <c r="FZ105" s="81">
        <v>-4.2999999999999997E-2</v>
      </c>
      <c r="GA105" s="128">
        <v>-4.2599999999999999E-2</v>
      </c>
      <c r="GB105" s="22">
        <v>-8.2600000000000007E-2</v>
      </c>
      <c r="GC105" s="81">
        <v>-7.6200000000000004E-2</v>
      </c>
      <c r="GD105" s="128">
        <v>-5.5E-2</v>
      </c>
      <c r="GE105" s="22">
        <v>-4.65E-2</v>
      </c>
      <c r="GF105" s="130">
        <v>-1.9400000000000001E-2</v>
      </c>
      <c r="GG105" s="128">
        <v>-3.1600000000000003E-2</v>
      </c>
      <c r="GH105" s="22">
        <v>-2.8400000000000002E-2</v>
      </c>
      <c r="GI105" s="81">
        <v>-2.7900000000000001E-2</v>
      </c>
      <c r="GJ105" s="128">
        <v>-2.6499999999999999E-2</v>
      </c>
      <c r="GK105" s="16">
        <v>-1.9E-2</v>
      </c>
      <c r="GL105" s="130">
        <v>-4.48E-2</v>
      </c>
      <c r="GM105" s="125">
        <v>-2.41E-2</v>
      </c>
      <c r="GN105" s="16">
        <v>-1.7399999999999999E-2</v>
      </c>
      <c r="GO105" s="130">
        <v>-3.1600000000000003E-2</v>
      </c>
      <c r="GP105" s="125">
        <v>-3.2300000000000002E-2</v>
      </c>
      <c r="GQ105" s="16">
        <v>-3.4799999999999998E-2</v>
      </c>
      <c r="GR105" s="81">
        <v>-4.8599999999999997E-2</v>
      </c>
      <c r="GS105" s="106">
        <v>-3.3799999999999997E-2</v>
      </c>
      <c r="GT105" s="16">
        <v>-2.58E-2</v>
      </c>
      <c r="GU105" s="22">
        <v>-7.17E-2</v>
      </c>
      <c r="GV105" s="53"/>
      <c r="GW105" s="53"/>
      <c r="GX105" s="53"/>
      <c r="GY105" s="53"/>
      <c r="GZ105" s="53"/>
      <c r="HA105" s="53"/>
      <c r="HC105" s="126">
        <v>-1.34E-2</v>
      </c>
      <c r="HD105" s="40">
        <v>-1.7299999999999999E-2</v>
      </c>
      <c r="HE105" s="80">
        <v>-3.5499999999999997E-2</v>
      </c>
      <c r="HF105" s="126">
        <v>-2.35E-2</v>
      </c>
      <c r="HG105" s="47">
        <v>-2.5100000000000001E-2</v>
      </c>
      <c r="HH105" s="79">
        <v>-2.7E-2</v>
      </c>
      <c r="HI105" s="126">
        <v>-3.5999999999999997E-2</v>
      </c>
      <c r="HJ105" s="86">
        <v>-2.81E-2</v>
      </c>
      <c r="HK105" s="83">
        <v>-3.2500000000000001E-2</v>
      </c>
      <c r="HL105" s="126">
        <v>-3.3700000000000001E-2</v>
      </c>
      <c r="HM105" s="34">
        <v>-0.04</v>
      </c>
      <c r="HN105" s="79">
        <v>-4.6600000000000003E-2</v>
      </c>
      <c r="HO105" s="131">
        <v>-4.8500000000000001E-2</v>
      </c>
      <c r="HP105" s="47">
        <v>-4.6699999999999998E-2</v>
      </c>
      <c r="HQ105" s="79">
        <v>-3.95E-2</v>
      </c>
      <c r="HR105" s="124">
        <v>-2.69E-2</v>
      </c>
      <c r="HS105" s="47">
        <v>-3.15E-2</v>
      </c>
      <c r="HT105" s="79">
        <v>-4.4900000000000002E-2</v>
      </c>
      <c r="HU105" s="124">
        <v>-4.6300000000000001E-2</v>
      </c>
      <c r="HV105" s="86">
        <v>-4.4999999999999998E-2</v>
      </c>
      <c r="HW105" s="80">
        <v>-4.0599999999999997E-2</v>
      </c>
      <c r="HX105" s="126">
        <v>-5.0500000000000003E-2</v>
      </c>
      <c r="HY105" s="86">
        <v>-5.3999999999999999E-2</v>
      </c>
      <c r="HZ105" s="83">
        <v>-6.0400000000000002E-2</v>
      </c>
      <c r="IA105" s="131">
        <v>-6.59E-2</v>
      </c>
      <c r="IB105" s="34">
        <v>-6.8599999999999994E-2</v>
      </c>
      <c r="IC105" s="80">
        <v>-5.6000000000000001E-2</v>
      </c>
      <c r="ID105" s="124">
        <v>-6.2799999999999995E-2</v>
      </c>
      <c r="IE105" s="34">
        <v>-7.0499999999999993E-2</v>
      </c>
      <c r="IF105" s="80">
        <v>-7.0000000000000007E-2</v>
      </c>
      <c r="IG105" s="126">
        <v>-6.5799999999999997E-2</v>
      </c>
      <c r="IH105" s="86">
        <v>-7.85E-2</v>
      </c>
      <c r="II105" s="80">
        <v>-8.1500000000000003E-2</v>
      </c>
      <c r="IJ105" s="126">
        <v>-7.4999999999999997E-2</v>
      </c>
      <c r="IK105" s="47">
        <v>-7.9100000000000004E-2</v>
      </c>
      <c r="IL105" s="79">
        <v>-8.2199999999999995E-2</v>
      </c>
      <c r="IM105" s="124">
        <v>-8.43E-2</v>
      </c>
      <c r="IN105" s="34">
        <v>-8.4699999999999998E-2</v>
      </c>
      <c r="IO105" s="83">
        <v>-8.3500000000000005E-2</v>
      </c>
      <c r="IP105" s="131">
        <v>-9.1999999999999998E-2</v>
      </c>
      <c r="IQ105" s="34">
        <v>-0.1096</v>
      </c>
      <c r="IR105" s="83">
        <v>-0.10929999999999999</v>
      </c>
      <c r="IS105" s="131">
        <v>-0.1055</v>
      </c>
      <c r="IT105" s="34">
        <v>-0.1065</v>
      </c>
      <c r="IU105" s="83">
        <v>-0.1043</v>
      </c>
      <c r="IV105" s="131">
        <v>-0.1168</v>
      </c>
      <c r="IW105" s="34">
        <v>-0.11600000000000001</v>
      </c>
      <c r="IX105" s="83">
        <v>-0.1153</v>
      </c>
      <c r="IY105" s="131">
        <v>-0.12809999999999999</v>
      </c>
      <c r="IZ105" s="34">
        <v>-0.1293</v>
      </c>
      <c r="JA105" s="83">
        <v>-0.1183</v>
      </c>
      <c r="JB105" s="126">
        <v>-0.13170000000000001</v>
      </c>
      <c r="JC105" s="86">
        <v>-0.1188</v>
      </c>
      <c r="JD105" s="80">
        <v>-0.11210000000000001</v>
      </c>
      <c r="JE105" s="126">
        <v>-0.1174</v>
      </c>
      <c r="JF105" s="86">
        <v>-0.12130000000000001</v>
      </c>
      <c r="JG105" s="80">
        <v>-0.12039999999999999</v>
      </c>
      <c r="JH105" s="131">
        <v>-0.10979999999999999</v>
      </c>
      <c r="JI105" s="34">
        <v>-0.1</v>
      </c>
      <c r="JJ105" s="83">
        <v>-9.9699999999999997E-2</v>
      </c>
      <c r="JK105" s="131">
        <v>-8.6099999999999996E-2</v>
      </c>
      <c r="JL105" s="34">
        <v>-8.9099999999999999E-2</v>
      </c>
      <c r="JM105" s="83">
        <v>-9.5100000000000004E-2</v>
      </c>
      <c r="JN105" s="105">
        <v>-0.1057</v>
      </c>
      <c r="JO105" s="34">
        <v>-9.9500000000000005E-2</v>
      </c>
      <c r="JP105" s="34">
        <v>-0.10249999999999999</v>
      </c>
      <c r="JQ105" s="53"/>
      <c r="JR105" s="53"/>
      <c r="JS105" s="53"/>
      <c r="JU105" s="131">
        <v>-0.13200000000000001</v>
      </c>
      <c r="JV105" s="86">
        <v>-0.1326</v>
      </c>
      <c r="JW105" s="80">
        <v>-0.12529999999999999</v>
      </c>
      <c r="JX105" s="126">
        <v>-0.12859999999999999</v>
      </c>
      <c r="JY105" s="86">
        <v>-0.13780000000000001</v>
      </c>
      <c r="JZ105" s="80">
        <v>-0.1258</v>
      </c>
      <c r="KA105" s="126">
        <v>-0.13270000000000001</v>
      </c>
      <c r="KB105" s="86">
        <v>-0.13200000000000001</v>
      </c>
      <c r="KC105" s="80">
        <v>-0.13389999999999999</v>
      </c>
      <c r="KD105" s="126">
        <v>-0.12</v>
      </c>
      <c r="KE105" s="86">
        <v>-0.13270000000000001</v>
      </c>
      <c r="KF105" s="80">
        <v>-0.12870000000000001</v>
      </c>
      <c r="KG105" s="126">
        <v>-0.1351</v>
      </c>
      <c r="KH105" s="86">
        <v>-0.1444</v>
      </c>
      <c r="KI105" s="80">
        <v>-0.14130000000000001</v>
      </c>
      <c r="KJ105" s="126">
        <v>-0.1414</v>
      </c>
      <c r="KK105" s="86">
        <v>-0.122</v>
      </c>
      <c r="KL105" s="80">
        <v>-0.1389</v>
      </c>
      <c r="KM105" s="126">
        <v>-0.1348</v>
      </c>
      <c r="KN105" s="86">
        <v>-0.12670000000000001</v>
      </c>
      <c r="KO105" s="80">
        <v>-0.1101</v>
      </c>
      <c r="KP105" s="126">
        <v>-0.1118</v>
      </c>
      <c r="KQ105" s="86">
        <v>-0.10539999999999999</v>
      </c>
      <c r="KR105" s="80">
        <v>-8.8599999999999998E-2</v>
      </c>
      <c r="KS105" s="126">
        <v>-7.4499999999999997E-2</v>
      </c>
      <c r="KT105" s="86">
        <v>-5.8200000000000002E-2</v>
      </c>
      <c r="KU105" s="85">
        <v>-7.5600000000000001E-2</v>
      </c>
      <c r="KV105" s="129">
        <v>-6.8500000000000005E-2</v>
      </c>
      <c r="KW105" s="30">
        <v>-7.3099999999999998E-2</v>
      </c>
      <c r="KX105" s="85">
        <v>-6.6900000000000001E-2</v>
      </c>
      <c r="KY105" s="129">
        <v>-7.7899999999999997E-2</v>
      </c>
      <c r="KZ105" s="30">
        <v>-8.7999999999999995E-2</v>
      </c>
      <c r="LA105" s="85">
        <v>-7.8799999999999995E-2</v>
      </c>
      <c r="LB105" s="129">
        <v>-9.5500000000000002E-2</v>
      </c>
      <c r="LC105" s="30">
        <v>-8.3500000000000005E-2</v>
      </c>
      <c r="LD105" s="85">
        <v>-9.8799999999999999E-2</v>
      </c>
      <c r="LE105" s="129">
        <v>-0.1074</v>
      </c>
      <c r="LF105" s="30">
        <v>-0.106</v>
      </c>
      <c r="LG105" s="85">
        <v>-0.1091</v>
      </c>
      <c r="LH105" s="129">
        <v>-5.3100000000000001E-2</v>
      </c>
      <c r="LI105" s="30">
        <v>-6.7400000000000002E-2</v>
      </c>
      <c r="LJ105" s="85">
        <v>-7.5300000000000006E-2</v>
      </c>
      <c r="LK105" s="129">
        <v>-9.4899999999999998E-2</v>
      </c>
      <c r="LL105" s="30">
        <v>-9.7000000000000003E-2</v>
      </c>
      <c r="LM105" s="85">
        <v>-8.7400000000000005E-2</v>
      </c>
      <c r="LN105" s="129">
        <v>-8.8200000000000001E-2</v>
      </c>
      <c r="LO105" s="30">
        <v>-8.6099999999999996E-2</v>
      </c>
      <c r="LP105" s="85">
        <v>-8.3599999999999994E-2</v>
      </c>
      <c r="LQ105" s="129">
        <v>-8.7499999999999994E-2</v>
      </c>
      <c r="LR105" s="30">
        <v>-8.6599999999999996E-2</v>
      </c>
      <c r="LS105" s="85">
        <v>-8.43E-2</v>
      </c>
      <c r="LT105" s="129">
        <v>-9.4700000000000006E-2</v>
      </c>
      <c r="LU105" s="30">
        <v>-8.5300000000000001E-2</v>
      </c>
      <c r="LV105" s="85">
        <v>-7.3700000000000002E-2</v>
      </c>
      <c r="LW105" s="129">
        <v>-6.7699999999999996E-2</v>
      </c>
      <c r="LX105" s="22">
        <v>-6.9000000000000006E-2</v>
      </c>
      <c r="LY105" s="81">
        <v>-7.4700000000000003E-2</v>
      </c>
      <c r="LZ105" s="129">
        <v>-6.8000000000000005E-2</v>
      </c>
      <c r="MA105" s="22">
        <v>-7.5399999999999995E-2</v>
      </c>
      <c r="MB105" s="81">
        <v>-7.9799999999999996E-2</v>
      </c>
      <c r="MC105" s="128">
        <v>-7.6799999999999993E-2</v>
      </c>
      <c r="MD105" s="22">
        <v>-8.4400000000000003E-2</v>
      </c>
      <c r="ME105" s="81">
        <v>-8.0799999999999997E-2</v>
      </c>
      <c r="MF105" s="128">
        <v>-7.9000000000000001E-2</v>
      </c>
      <c r="MG105" s="22">
        <v>-8.3500000000000005E-2</v>
      </c>
      <c r="MH105" s="81">
        <v>-8.6800000000000002E-2</v>
      </c>
      <c r="MI105" s="106">
        <v>-9.0899999999999995E-2</v>
      </c>
      <c r="MJ105" s="22">
        <v>-0.1124</v>
      </c>
      <c r="MK105" s="22">
        <v>-0.1</v>
      </c>
      <c r="MM105" s="128">
        <v>-0.10009999999999999</v>
      </c>
      <c r="MN105" s="22">
        <v>-0.1167</v>
      </c>
      <c r="MO105" s="81">
        <v>-0.11700000000000001</v>
      </c>
      <c r="MP105" s="128">
        <v>-0.1132</v>
      </c>
      <c r="MQ105" s="22">
        <v>-0.1075</v>
      </c>
      <c r="MR105" s="81">
        <v>-0.1051</v>
      </c>
      <c r="MS105" s="128">
        <v>-0.1094</v>
      </c>
      <c r="MT105" s="22">
        <v>-0.10249999999999999</v>
      </c>
      <c r="MU105" s="81">
        <v>-0.1003</v>
      </c>
      <c r="MV105" s="128">
        <v>-0.11020000000000001</v>
      </c>
      <c r="MW105" s="22">
        <v>-9.5299999999999996E-2</v>
      </c>
      <c r="MX105" s="81">
        <v>-0.1089</v>
      </c>
      <c r="MY105" s="128">
        <v>-9.3799999999999994E-2</v>
      </c>
      <c r="MZ105" s="22">
        <v>-9.1200000000000003E-2</v>
      </c>
      <c r="NA105" s="81">
        <v>-0.108</v>
      </c>
      <c r="NB105" s="128">
        <v>-0.1042</v>
      </c>
      <c r="NC105" s="22">
        <v>-0.1227</v>
      </c>
      <c r="ND105" s="81">
        <v>-0.11260000000000001</v>
      </c>
      <c r="NE105" s="128">
        <v>-0.11509999999999999</v>
      </c>
      <c r="NF105" s="22">
        <v>-9.4100000000000003E-2</v>
      </c>
      <c r="NG105" s="81">
        <v>-8.6199999999999999E-2</v>
      </c>
      <c r="NH105" s="129">
        <v>-9.8599999999999993E-2</v>
      </c>
      <c r="NI105" s="30">
        <v>-9.2399999999999996E-2</v>
      </c>
      <c r="NJ105" s="85">
        <v>-9.9599999999999994E-2</v>
      </c>
      <c r="NK105" s="104">
        <v>-0.1225</v>
      </c>
      <c r="NL105" s="30">
        <v>-0.1235</v>
      </c>
      <c r="NM105" s="316">
        <v>-0.1133</v>
      </c>
      <c r="NN105" s="129">
        <v>-0.12429999999999999</v>
      </c>
      <c r="NO105" s="30">
        <v>-0.1055</v>
      </c>
      <c r="NP105" s="85">
        <v>-0.11840000000000001</v>
      </c>
      <c r="NQ105" s="129">
        <v>-0.11600000000000001</v>
      </c>
      <c r="NR105" s="30">
        <v>-0.1244</v>
      </c>
      <c r="NS105" s="85">
        <v>-0.13320000000000001</v>
      </c>
      <c r="NT105" s="129">
        <v>-0.15329999999999999</v>
      </c>
      <c r="NU105" s="30">
        <v>-0.1426</v>
      </c>
      <c r="NV105" s="81">
        <v>-0.12759999999999999</v>
      </c>
      <c r="NW105" s="128">
        <v>-0.13039999999999999</v>
      </c>
      <c r="NX105" s="30">
        <v>-0.1258</v>
      </c>
      <c r="NY105" s="85">
        <v>-0.13669999999999999</v>
      </c>
      <c r="NZ105" s="129">
        <v>-0.14180000000000001</v>
      </c>
      <c r="OA105" s="30">
        <v>-0.1295</v>
      </c>
      <c r="OB105" s="85">
        <v>-0.1394</v>
      </c>
      <c r="OC105" s="129">
        <v>-0.1363</v>
      </c>
      <c r="OD105" s="30">
        <v>-0.1467</v>
      </c>
      <c r="OE105" s="85">
        <v>-0.1454</v>
      </c>
      <c r="OF105" s="129">
        <v>-0.1235</v>
      </c>
      <c r="OG105" s="30">
        <v>-0.1313</v>
      </c>
      <c r="OH105" s="85">
        <v>-0.1239</v>
      </c>
      <c r="OI105" s="129">
        <v>-0.1348</v>
      </c>
      <c r="OJ105" s="22">
        <v>-0.1234</v>
      </c>
      <c r="OK105" s="81">
        <v>-0.14610000000000001</v>
      </c>
      <c r="OL105" s="128">
        <v>-0.1517</v>
      </c>
      <c r="OM105" s="22">
        <v>-0.1482</v>
      </c>
      <c r="ON105" s="81">
        <v>-0.1469</v>
      </c>
      <c r="OO105" s="128">
        <v>-0.14430000000000001</v>
      </c>
      <c r="OP105" s="22">
        <v>-0.1353</v>
      </c>
      <c r="OQ105" s="81">
        <v>-0.16669999999999999</v>
      </c>
      <c r="OR105" s="106">
        <v>-0.1651</v>
      </c>
      <c r="OS105" s="22">
        <v>-0.155</v>
      </c>
      <c r="OT105" s="22">
        <v>-0.157</v>
      </c>
      <c r="OU105" s="487"/>
      <c r="OV105" s="53"/>
      <c r="OW105" s="488"/>
      <c r="OX105" s="489"/>
      <c r="OY105" s="53"/>
      <c r="OZ105" s="53"/>
      <c r="PA105" s="53"/>
      <c r="PB105" s="53"/>
      <c r="PC105" s="53"/>
      <c r="PE105" s="124">
        <v>-2.1299999999999999E-2</v>
      </c>
      <c r="PF105" s="711">
        <v>-1.17E-2</v>
      </c>
      <c r="PG105" s="613">
        <v>-1.7100000000000001E-2</v>
      </c>
      <c r="PH105" s="131">
        <v>-1.95E-2</v>
      </c>
      <c r="PI105" s="34">
        <v>-2.5399999999999999E-2</v>
      </c>
      <c r="PJ105" s="81">
        <v>-2.2100000000000002E-2</v>
      </c>
      <c r="PK105" s="128">
        <v>-3.9899999999999998E-2</v>
      </c>
      <c r="PL105" s="86">
        <v>-3.8300000000000001E-2</v>
      </c>
      <c r="PM105" s="81">
        <v>-4.5100000000000001E-2</v>
      </c>
      <c r="PN105" s="128">
        <v>-4.3799999999999999E-2</v>
      </c>
      <c r="PO105" s="22">
        <v>-3.7100000000000001E-2</v>
      </c>
      <c r="PP105" s="81">
        <v>-4.2000000000000003E-2</v>
      </c>
      <c r="PQ105" s="128">
        <v>-3.4000000000000002E-2</v>
      </c>
      <c r="PR105" s="22">
        <v>-4.1200000000000001E-2</v>
      </c>
      <c r="PS105" s="83">
        <v>-4.7300000000000002E-2</v>
      </c>
      <c r="PT105" s="106">
        <v>-3.9399999999999998E-2</v>
      </c>
      <c r="PU105" s="22">
        <v>-4.2700000000000002E-2</v>
      </c>
      <c r="PV105" s="22"/>
      <c r="PW105" s="22"/>
      <c r="PX105" s="22"/>
      <c r="PY105" s="22"/>
      <c r="PZ105" s="22"/>
      <c r="QA105" s="22"/>
      <c r="QB105" s="22"/>
      <c r="QC105" s="22"/>
      <c r="QD105" s="22"/>
      <c r="QE105" s="22"/>
      <c r="QF105" s="22"/>
      <c r="QG105" s="22"/>
      <c r="QH105" s="22"/>
      <c r="QI105" s="487"/>
      <c r="QJ105" s="53"/>
      <c r="QK105" s="488"/>
      <c r="QL105" s="487"/>
      <c r="QM105" s="53"/>
      <c r="QN105" s="488"/>
      <c r="QO105" s="487"/>
      <c r="QP105" s="53"/>
      <c r="QQ105" s="488"/>
      <c r="QR105" s="487"/>
      <c r="QS105" s="53"/>
      <c r="QT105" s="488"/>
      <c r="QU105" s="487"/>
      <c r="QV105" s="53"/>
      <c r="QW105" s="488"/>
      <c r="QX105" s="487"/>
      <c r="QY105" s="53"/>
      <c r="QZ105" s="488"/>
      <c r="RA105" s="487"/>
      <c r="RB105" s="53"/>
      <c r="RC105" s="92"/>
      <c r="RD105" s="487"/>
      <c r="RE105" s="53"/>
      <c r="RF105" s="488"/>
      <c r="RG105" s="487"/>
      <c r="RH105" s="53"/>
      <c r="RI105" s="488"/>
      <c r="RJ105" s="487"/>
      <c r="RK105" s="53"/>
      <c r="RL105" s="488"/>
      <c r="RM105" s="487"/>
      <c r="RN105" s="53"/>
      <c r="RO105" s="488"/>
      <c r="RP105" s="489"/>
      <c r="RQ105" s="53"/>
      <c r="RR105" s="53"/>
      <c r="RS105" s="53"/>
      <c r="RT105" s="53"/>
      <c r="RU105" s="53"/>
    </row>
    <row r="106" spans="1:608" ht="15.75" thickBot="1" x14ac:dyDescent="0.3">
      <c r="BS106" s="129">
        <v>-2.3300000000000001E-2</v>
      </c>
      <c r="BT106" s="22">
        <v>-2.7199999999999998E-2</v>
      </c>
      <c r="BU106" s="79">
        <v>-3.3500000000000002E-2</v>
      </c>
      <c r="BV106" s="124">
        <v>-5.3800000000000001E-2</v>
      </c>
      <c r="BW106" s="47">
        <v>-5.0099999999999999E-2</v>
      </c>
      <c r="BX106" s="79">
        <v>-4.9799999999999997E-2</v>
      </c>
      <c r="BY106" s="124">
        <v>-5.3499999999999999E-2</v>
      </c>
      <c r="BZ106" s="47">
        <v>-5.4100000000000002E-2</v>
      </c>
      <c r="CA106" s="81">
        <v>-4.9500000000000002E-2</v>
      </c>
      <c r="CB106" s="129">
        <v>-8.6699999999999999E-2</v>
      </c>
      <c r="CC106" s="30">
        <v>-8.8800000000000004E-2</v>
      </c>
      <c r="CD106" s="85">
        <v>-9.4399999999999998E-2</v>
      </c>
      <c r="CE106" s="131">
        <v>-0.1017</v>
      </c>
      <c r="CF106" s="34">
        <v>-9.1600000000000001E-2</v>
      </c>
      <c r="CG106" s="83">
        <v>-9.9099999999999994E-2</v>
      </c>
      <c r="CH106" s="129">
        <v>-0.1024</v>
      </c>
      <c r="CI106" s="30">
        <v>-0.1067</v>
      </c>
      <c r="CJ106" s="85">
        <v>-0.1024</v>
      </c>
      <c r="CK106" s="129">
        <v>-9.1700000000000004E-2</v>
      </c>
      <c r="CL106" s="30">
        <v>-0.10290000000000001</v>
      </c>
      <c r="CM106" s="85">
        <v>-0.1024</v>
      </c>
      <c r="CN106" s="131">
        <v>-9.1600000000000001E-2</v>
      </c>
      <c r="CO106" s="34">
        <v>-9.1300000000000006E-2</v>
      </c>
      <c r="CP106" s="83">
        <v>-9.7500000000000003E-2</v>
      </c>
      <c r="CQ106" s="129">
        <v>-6.7900000000000002E-2</v>
      </c>
      <c r="CR106" s="30">
        <v>-7.22E-2</v>
      </c>
      <c r="CS106" s="85">
        <v>-7.5300000000000006E-2</v>
      </c>
      <c r="CT106" s="124">
        <v>-7.2800000000000004E-2</v>
      </c>
      <c r="CU106" s="30">
        <v>-5.9900000000000002E-2</v>
      </c>
      <c r="CV106" s="85">
        <v>-7.0599999999999996E-2</v>
      </c>
      <c r="CW106" s="129">
        <v>-8.4500000000000006E-2</v>
      </c>
      <c r="CX106" s="30">
        <v>-6.3700000000000007E-2</v>
      </c>
      <c r="CY106" s="85">
        <v>-0.05</v>
      </c>
      <c r="CZ106" s="124">
        <v>-6.2899999999999998E-2</v>
      </c>
      <c r="DA106" s="47">
        <v>-6.88E-2</v>
      </c>
      <c r="DB106" s="85">
        <v>-6.0199999999999997E-2</v>
      </c>
      <c r="DC106" s="129">
        <v>-7.1900000000000006E-2</v>
      </c>
      <c r="DD106" s="30">
        <v>-7.3599999999999999E-2</v>
      </c>
      <c r="DE106" s="79">
        <v>-8.72E-2</v>
      </c>
      <c r="DF106" s="124">
        <v>-0.1038</v>
      </c>
      <c r="DG106" s="47">
        <v>-9.6799999999999997E-2</v>
      </c>
      <c r="DH106" s="79">
        <v>-0.1016</v>
      </c>
      <c r="DI106" s="129">
        <v>-8.5099999999999995E-2</v>
      </c>
      <c r="DJ106" s="30">
        <v>-0.1</v>
      </c>
      <c r="DK106" s="85">
        <v>-0.1052</v>
      </c>
      <c r="DL106" s="104">
        <v>-8.3599999999999994E-2</v>
      </c>
      <c r="DM106" s="47">
        <v>-8.1900000000000001E-2</v>
      </c>
      <c r="DN106" s="317">
        <v>-8.5199999999999998E-2</v>
      </c>
      <c r="DO106" s="336"/>
      <c r="DP106" s="47">
        <v>-0.11070000000000001</v>
      </c>
      <c r="DQ106" s="79">
        <v>-0.12520000000000001</v>
      </c>
      <c r="DR106" s="124">
        <v>-0.11260000000000001</v>
      </c>
      <c r="DS106" s="47">
        <v>-0.1176</v>
      </c>
      <c r="DT106" s="79">
        <v>-0.1158</v>
      </c>
      <c r="DU106" s="124">
        <v>-0.10580000000000001</v>
      </c>
      <c r="DV106" s="47">
        <v>-0.11609999999999999</v>
      </c>
      <c r="DW106" s="79">
        <v>-0.1338</v>
      </c>
      <c r="DX106" s="99">
        <v>-0.1222</v>
      </c>
      <c r="DY106" s="47">
        <v>-0.13350000000000001</v>
      </c>
      <c r="DZ106" s="47">
        <v>-0.14979999999999999</v>
      </c>
      <c r="EA106" s="53"/>
      <c r="EB106" s="53"/>
      <c r="EC106" s="53"/>
      <c r="ED106" s="53"/>
      <c r="EE106" s="53"/>
      <c r="EF106" s="53"/>
      <c r="EG106" s="53"/>
      <c r="EH106" s="53"/>
      <c r="EI106" s="53"/>
      <c r="EK106" s="124">
        <v>-3.2399999999999998E-2</v>
      </c>
      <c r="EL106" s="47">
        <v>-3.73E-2</v>
      </c>
      <c r="EM106" s="84">
        <v>-5.4199999999999998E-2</v>
      </c>
      <c r="EN106" s="123">
        <v>-5.5100000000000003E-2</v>
      </c>
      <c r="EO106" s="40">
        <v>-6.1199999999999997E-2</v>
      </c>
      <c r="EP106" s="84">
        <v>-6.3700000000000007E-2</v>
      </c>
      <c r="EQ106" s="123">
        <v>-6.9099999999999995E-2</v>
      </c>
      <c r="ER106" s="40">
        <v>-7.1199999999999999E-2</v>
      </c>
      <c r="ES106" s="84">
        <v>-7.7200000000000005E-2</v>
      </c>
      <c r="ET106" s="123">
        <v>-7.0999999999999994E-2</v>
      </c>
      <c r="EU106" s="40">
        <v>-8.3299999999999999E-2</v>
      </c>
      <c r="EV106" s="84">
        <v>-0.1116</v>
      </c>
      <c r="EW106" s="123">
        <v>-0.1137</v>
      </c>
      <c r="EX106" s="40">
        <v>-0.10100000000000001</v>
      </c>
      <c r="EY106" s="84">
        <v>-9.2999999999999999E-2</v>
      </c>
      <c r="EZ106" s="123">
        <v>-0.1012</v>
      </c>
      <c r="FA106" s="40">
        <v>-0.1057</v>
      </c>
      <c r="FB106" s="84">
        <v>-9.1300000000000006E-2</v>
      </c>
      <c r="FC106" s="123">
        <v>-9.3299999999999994E-2</v>
      </c>
      <c r="FD106" s="40">
        <v>-9.5000000000000001E-2</v>
      </c>
      <c r="FE106" s="84">
        <v>-9.6199999999999994E-2</v>
      </c>
      <c r="FF106" s="123">
        <v>-0.10539999999999999</v>
      </c>
      <c r="FG106" s="40">
        <v>-9.7600000000000006E-2</v>
      </c>
      <c r="FH106" s="84">
        <v>-8.4500000000000006E-2</v>
      </c>
      <c r="FI106" s="123">
        <v>-8.3799999999999999E-2</v>
      </c>
      <c r="FJ106" s="40">
        <v>-8.6599999999999996E-2</v>
      </c>
      <c r="FK106" s="84">
        <v>-8.8499999999999995E-2</v>
      </c>
      <c r="FL106" s="123">
        <v>-7.6799999999999993E-2</v>
      </c>
      <c r="FM106" s="40">
        <v>-7.6899999999999996E-2</v>
      </c>
      <c r="FN106" s="84">
        <v>-7.8899999999999998E-2</v>
      </c>
      <c r="FO106" s="123">
        <v>-7.2499999999999995E-2</v>
      </c>
      <c r="FP106" s="40">
        <v>-8.2900000000000001E-2</v>
      </c>
      <c r="FQ106" s="84">
        <v>-0.1021</v>
      </c>
      <c r="FR106" s="123">
        <v>-9.8599999999999993E-2</v>
      </c>
      <c r="FS106" s="40">
        <v>-0.1052</v>
      </c>
      <c r="FT106" s="84">
        <v>-0.10440000000000001</v>
      </c>
      <c r="FU106" s="123">
        <v>-0.1101</v>
      </c>
      <c r="FV106" s="40">
        <v>-9.8500000000000004E-2</v>
      </c>
      <c r="FW106" s="84">
        <v>-0.10249999999999999</v>
      </c>
      <c r="FX106" s="123">
        <v>-0.1008</v>
      </c>
      <c r="FY106" s="40">
        <v>-0.10580000000000001</v>
      </c>
      <c r="FZ106" s="84">
        <v>-0.11550000000000001</v>
      </c>
      <c r="GA106" s="123">
        <v>-0.129</v>
      </c>
      <c r="GB106" s="40">
        <v>-0.12809999999999999</v>
      </c>
      <c r="GC106" s="84">
        <v>-0.14019999999999999</v>
      </c>
      <c r="GD106" s="123">
        <v>-0.1464</v>
      </c>
      <c r="GE106" s="40">
        <v>-0.1502</v>
      </c>
      <c r="GF106" s="84">
        <v>-0.1759</v>
      </c>
      <c r="GG106" s="123">
        <v>-0.17080000000000001</v>
      </c>
      <c r="GH106" s="40">
        <v>-0.1774</v>
      </c>
      <c r="GI106" s="84">
        <v>-0.1716</v>
      </c>
      <c r="GJ106" s="123">
        <v>-0.1648</v>
      </c>
      <c r="GK106" s="40">
        <v>-0.16719999999999999</v>
      </c>
      <c r="GL106" s="84">
        <v>-0.15379999999999999</v>
      </c>
      <c r="GM106" s="123">
        <v>-0.1419</v>
      </c>
      <c r="GN106" s="40">
        <v>-0.15590000000000001</v>
      </c>
      <c r="GO106" s="84">
        <v>-0.1444</v>
      </c>
      <c r="GP106" s="123">
        <v>-0.15459999999999999</v>
      </c>
      <c r="GQ106" s="40">
        <v>-0.14929999999999999</v>
      </c>
      <c r="GR106" s="84">
        <v>-0.14180000000000001</v>
      </c>
      <c r="GS106" s="100">
        <v>-0.14929999999999999</v>
      </c>
      <c r="GT106" s="40">
        <v>-0.1401</v>
      </c>
      <c r="GU106" s="40">
        <v>-0.1011</v>
      </c>
      <c r="GV106" s="53"/>
      <c r="GW106" s="53"/>
      <c r="GX106" s="53"/>
      <c r="GY106" s="53"/>
      <c r="GZ106" s="53"/>
      <c r="HA106" s="53"/>
      <c r="HC106" s="124">
        <v>-3.0599999999999999E-2</v>
      </c>
      <c r="HD106" s="47">
        <v>-2.0299999999999999E-2</v>
      </c>
      <c r="HE106" s="79">
        <v>-4.1500000000000002E-2</v>
      </c>
      <c r="HF106" s="124">
        <v>-2.5899999999999999E-2</v>
      </c>
      <c r="HG106" s="86">
        <v>-2.8000000000000001E-2</v>
      </c>
      <c r="HH106" s="83">
        <v>-4.65E-2</v>
      </c>
      <c r="HI106" s="124">
        <v>-5.6899999999999999E-2</v>
      </c>
      <c r="HJ106" s="47">
        <v>-6.1100000000000002E-2</v>
      </c>
      <c r="HK106" s="79">
        <v>-0.05</v>
      </c>
      <c r="HL106" s="124">
        <v>-4.7800000000000002E-2</v>
      </c>
      <c r="HM106" s="47">
        <v>-4.2200000000000001E-2</v>
      </c>
      <c r="HN106" s="83">
        <v>-4.8099999999999997E-2</v>
      </c>
      <c r="HO106" s="124">
        <v>-5.3600000000000002E-2</v>
      </c>
      <c r="HP106" s="34">
        <v>-6.2199999999999998E-2</v>
      </c>
      <c r="HQ106" s="83">
        <v>-6.4500000000000002E-2</v>
      </c>
      <c r="HR106" s="131">
        <v>-6.83E-2</v>
      </c>
      <c r="HS106" s="34">
        <v>-6.9500000000000006E-2</v>
      </c>
      <c r="HT106" s="83">
        <v>-7.2499999999999995E-2</v>
      </c>
      <c r="HU106" s="131">
        <v>-7.0999999999999994E-2</v>
      </c>
      <c r="HV106" s="34">
        <v>-7.6899999999999996E-2</v>
      </c>
      <c r="HW106" s="83">
        <v>-7.0599999999999996E-2</v>
      </c>
      <c r="HX106" s="131">
        <v>-6.6699999999999995E-2</v>
      </c>
      <c r="HY106" s="34">
        <v>-6.6799999999999998E-2</v>
      </c>
      <c r="HZ106" s="80">
        <v>-7.6899999999999996E-2</v>
      </c>
      <c r="IA106" s="126">
        <v>-6.7900000000000002E-2</v>
      </c>
      <c r="IB106" s="86">
        <v>-6.9199999999999998E-2</v>
      </c>
      <c r="IC106" s="83">
        <v>-7.6399999999999996E-2</v>
      </c>
      <c r="ID106" s="131">
        <v>-7.8E-2</v>
      </c>
      <c r="IE106" s="47">
        <v>-9.0999999999999998E-2</v>
      </c>
      <c r="IF106" s="79">
        <v>-8.9599999999999999E-2</v>
      </c>
      <c r="IG106" s="124">
        <v>-8.9399999999999993E-2</v>
      </c>
      <c r="IH106" s="47">
        <v>-9.2899999999999996E-2</v>
      </c>
      <c r="II106" s="79">
        <v>-9.11E-2</v>
      </c>
      <c r="IJ106" s="124">
        <v>-7.6999999999999999E-2</v>
      </c>
      <c r="IK106" s="86">
        <v>-9.11E-2</v>
      </c>
      <c r="IL106" s="80">
        <v>-0.1026</v>
      </c>
      <c r="IM106" s="126">
        <v>-0.10589999999999999</v>
      </c>
      <c r="IN106" s="86">
        <v>-0.1134</v>
      </c>
      <c r="IO106" s="80">
        <v>-0.12</v>
      </c>
      <c r="IP106" s="126">
        <v>-0.11550000000000001</v>
      </c>
      <c r="IQ106" s="86">
        <v>-0.11269999999999999</v>
      </c>
      <c r="IR106" s="80">
        <v>-0.13239999999999999</v>
      </c>
      <c r="IS106" s="126">
        <v>-0.1295</v>
      </c>
      <c r="IT106" s="86">
        <v>-0.126</v>
      </c>
      <c r="IU106" s="80">
        <v>-0.12740000000000001</v>
      </c>
      <c r="IV106" s="126">
        <v>-0.129</v>
      </c>
      <c r="IW106" s="86">
        <v>-0.12989999999999999</v>
      </c>
      <c r="IX106" s="80">
        <v>-0.13739999999999999</v>
      </c>
      <c r="IY106" s="126">
        <v>-0.13969999999999999</v>
      </c>
      <c r="IZ106" s="86">
        <v>-0.1618</v>
      </c>
      <c r="JA106" s="80">
        <v>-0.14929999999999999</v>
      </c>
      <c r="JB106" s="131">
        <v>-0.14019999999999999</v>
      </c>
      <c r="JC106" s="34">
        <v>-0.14799999999999999</v>
      </c>
      <c r="JD106" s="83">
        <v>-0.16120000000000001</v>
      </c>
      <c r="JE106" s="131">
        <v>-0.16289999999999999</v>
      </c>
      <c r="JF106" s="34">
        <v>-0.15759999999999999</v>
      </c>
      <c r="JG106" s="83">
        <v>-0.12809999999999999</v>
      </c>
      <c r="JH106" s="126">
        <v>-0.12720000000000001</v>
      </c>
      <c r="JI106" s="86">
        <v>-0.13739999999999999</v>
      </c>
      <c r="JJ106" s="80">
        <v>-0.12920000000000001</v>
      </c>
      <c r="JK106" s="126">
        <v>-0.13719999999999999</v>
      </c>
      <c r="JL106" s="86">
        <v>-0.13569999999999999</v>
      </c>
      <c r="JM106" s="80">
        <v>-0.13789999999999999</v>
      </c>
      <c r="JN106" s="102">
        <v>-0.13</v>
      </c>
      <c r="JO106" s="86">
        <v>-0.1482</v>
      </c>
      <c r="JP106" s="86">
        <v>-0.1515</v>
      </c>
      <c r="JQ106" s="53"/>
      <c r="JR106" s="53"/>
      <c r="JS106" s="53"/>
      <c r="JU106" s="126">
        <v>-0.1512</v>
      </c>
      <c r="JV106" s="34">
        <v>-0.13270000000000001</v>
      </c>
      <c r="JW106" s="83">
        <v>-0.15179999999999999</v>
      </c>
      <c r="JX106" s="131">
        <v>-0.14779999999999999</v>
      </c>
      <c r="JY106" s="34">
        <v>-0.1447</v>
      </c>
      <c r="JZ106" s="83">
        <v>-0.14760000000000001</v>
      </c>
      <c r="KA106" s="131">
        <v>-0.14449999999999999</v>
      </c>
      <c r="KB106" s="34">
        <v>-0.14219999999999999</v>
      </c>
      <c r="KC106" s="83">
        <v>-0.14660000000000001</v>
      </c>
      <c r="KD106" s="131">
        <v>-0.15629999999999999</v>
      </c>
      <c r="KE106" s="34">
        <v>-0.1658</v>
      </c>
      <c r="KF106" s="83">
        <v>-0.1762</v>
      </c>
      <c r="KG106" s="131">
        <v>-0.1799</v>
      </c>
      <c r="KH106" s="34">
        <v>-0.18559999999999999</v>
      </c>
      <c r="KI106" s="83">
        <v>-0.18709999999999999</v>
      </c>
      <c r="KJ106" s="131">
        <v>-0.20269999999999999</v>
      </c>
      <c r="KK106" s="34">
        <v>-0.20169999999999999</v>
      </c>
      <c r="KL106" s="83">
        <v>-0.20599999999999999</v>
      </c>
      <c r="KM106" s="131">
        <v>-0.2072</v>
      </c>
      <c r="KN106" s="34">
        <v>-0.2074</v>
      </c>
      <c r="KO106" s="83">
        <v>-0.2046</v>
      </c>
      <c r="KP106" s="131">
        <v>-0.2051</v>
      </c>
      <c r="KQ106" s="34">
        <v>-0.20119999999999999</v>
      </c>
      <c r="KR106" s="83">
        <v>-0.20480000000000001</v>
      </c>
      <c r="KS106" s="131">
        <v>-0.22470000000000001</v>
      </c>
      <c r="KT106" s="34">
        <v>-0.22600000000000001</v>
      </c>
      <c r="KU106" s="83">
        <v>-0.2303</v>
      </c>
      <c r="KV106" s="131">
        <v>-0.21379999999999999</v>
      </c>
      <c r="KW106" s="34">
        <v>-0.2145</v>
      </c>
      <c r="KX106" s="83">
        <v>-0.21290000000000001</v>
      </c>
      <c r="KY106" s="131">
        <v>-0.22009999999999999</v>
      </c>
      <c r="KZ106" s="34">
        <v>-0.23230000000000001</v>
      </c>
      <c r="LA106" s="83">
        <v>-0.22239999999999999</v>
      </c>
      <c r="LB106" s="131">
        <v>-0.2311</v>
      </c>
      <c r="LC106" s="34">
        <v>-0.20949999999999999</v>
      </c>
      <c r="LD106" s="83">
        <v>-0.23430000000000001</v>
      </c>
      <c r="LE106" s="131">
        <v>-0.2283</v>
      </c>
      <c r="LF106" s="34">
        <v>-0.23480000000000001</v>
      </c>
      <c r="LG106" s="83">
        <v>-0.2392</v>
      </c>
      <c r="LH106" s="131">
        <v>-0.22539999999999999</v>
      </c>
      <c r="LI106" s="34">
        <v>-0.2326</v>
      </c>
      <c r="LJ106" s="83">
        <v>-0.23580000000000001</v>
      </c>
      <c r="LK106" s="131">
        <v>-0.2525</v>
      </c>
      <c r="LL106" s="34">
        <v>-0.2545</v>
      </c>
      <c r="LM106" s="83">
        <v>-0.254</v>
      </c>
      <c r="LN106" s="131">
        <v>-0.2596</v>
      </c>
      <c r="LO106" s="34">
        <v>-0.25879999999999997</v>
      </c>
      <c r="LP106" s="83">
        <v>-0.2621</v>
      </c>
      <c r="LQ106" s="131">
        <v>-0.26</v>
      </c>
      <c r="LR106" s="34">
        <v>-0.26240000000000002</v>
      </c>
      <c r="LS106" s="83">
        <v>-0.2515</v>
      </c>
      <c r="LT106" s="131">
        <v>-0.24890000000000001</v>
      </c>
      <c r="LU106" s="34">
        <v>-0.2341</v>
      </c>
      <c r="LV106" s="83">
        <v>-0.23499999999999999</v>
      </c>
      <c r="LW106" s="131">
        <v>-0.23269999999999999</v>
      </c>
      <c r="LX106" s="34">
        <v>-0.23319999999999999</v>
      </c>
      <c r="LY106" s="83">
        <v>-0.2344</v>
      </c>
      <c r="LZ106" s="131">
        <v>-0.22220000000000001</v>
      </c>
      <c r="MA106" s="34">
        <v>-0.22570000000000001</v>
      </c>
      <c r="MB106" s="83">
        <v>-0.22589999999999999</v>
      </c>
      <c r="MC106" s="131">
        <v>-0.23280000000000001</v>
      </c>
      <c r="MD106" s="34">
        <v>-0.24829999999999999</v>
      </c>
      <c r="ME106" s="83">
        <v>-0.2482</v>
      </c>
      <c r="MF106" s="131">
        <v>-0.23719999999999999</v>
      </c>
      <c r="MG106" s="34">
        <v>-0.24529999999999999</v>
      </c>
      <c r="MH106" s="83">
        <v>-0.2505</v>
      </c>
      <c r="MI106" s="105">
        <v>-0.25679999999999997</v>
      </c>
      <c r="MJ106" s="34">
        <v>-0.2636</v>
      </c>
      <c r="MK106" s="34">
        <v>-0.24640000000000001</v>
      </c>
      <c r="MM106" s="131">
        <v>-0.2409</v>
      </c>
      <c r="MN106" s="34">
        <v>-0.2215</v>
      </c>
      <c r="MO106" s="83">
        <v>-0.21060000000000001</v>
      </c>
      <c r="MP106" s="131">
        <v>-0.221</v>
      </c>
      <c r="MQ106" s="34">
        <v>-0.21529999999999999</v>
      </c>
      <c r="MR106" s="83">
        <v>-0.20519999999999999</v>
      </c>
      <c r="MS106" s="131">
        <v>-0.17549999999999999</v>
      </c>
      <c r="MT106" s="34">
        <v>-0.1741</v>
      </c>
      <c r="MU106" s="83">
        <v>-0.1817</v>
      </c>
      <c r="MV106" s="131">
        <v>-0.17460000000000001</v>
      </c>
      <c r="MW106" s="34">
        <v>-0.18190000000000001</v>
      </c>
      <c r="MX106" s="83">
        <v>-0.192</v>
      </c>
      <c r="MY106" s="131">
        <v>-0.18820000000000001</v>
      </c>
      <c r="MZ106" s="34">
        <v>-0.1855</v>
      </c>
      <c r="NA106" s="83">
        <v>-0.17369999999999999</v>
      </c>
      <c r="NB106" s="131">
        <v>-0.19320000000000001</v>
      </c>
      <c r="NC106" s="34">
        <v>-0.2021</v>
      </c>
      <c r="ND106" s="83">
        <v>-0.216</v>
      </c>
      <c r="NE106" s="131">
        <v>-0.22489999999999999</v>
      </c>
      <c r="NF106" s="34">
        <v>-0.24099999999999999</v>
      </c>
      <c r="NG106" s="83">
        <v>-0.2412</v>
      </c>
      <c r="NH106" s="131">
        <v>-0.24729999999999999</v>
      </c>
      <c r="NI106" s="34">
        <v>-0.24379999999999999</v>
      </c>
      <c r="NJ106" s="83">
        <v>-0.23319999999999999</v>
      </c>
      <c r="NK106" s="105">
        <v>-0.23630000000000001</v>
      </c>
      <c r="NL106" s="34">
        <v>-0.24829999999999999</v>
      </c>
      <c r="NM106" s="315">
        <v>-0.2414</v>
      </c>
      <c r="NN106" s="131">
        <v>-0.26690000000000003</v>
      </c>
      <c r="NO106" s="34">
        <v>-0.24590000000000001</v>
      </c>
      <c r="NP106" s="83">
        <v>-0.29020000000000001</v>
      </c>
      <c r="NQ106" s="131">
        <v>-0.2722</v>
      </c>
      <c r="NR106" s="34">
        <v>-0.27339999999999998</v>
      </c>
      <c r="NS106" s="83">
        <v>-0.28110000000000002</v>
      </c>
      <c r="NT106" s="131">
        <v>-0.28349999999999997</v>
      </c>
      <c r="NU106" s="34">
        <v>-0.2616</v>
      </c>
      <c r="NV106" s="83">
        <v>-0.25330000000000003</v>
      </c>
      <c r="NW106" s="131">
        <v>-0.25650000000000001</v>
      </c>
      <c r="NX106" s="34">
        <v>-0.26379999999999998</v>
      </c>
      <c r="NY106" s="83">
        <v>-0.27129999999999999</v>
      </c>
      <c r="NZ106" s="131">
        <v>-0.25509999999999999</v>
      </c>
      <c r="OA106" s="34">
        <v>-0.25629999999999997</v>
      </c>
      <c r="OB106" s="83">
        <v>-0.26550000000000001</v>
      </c>
      <c r="OC106" s="131">
        <v>-0.26989999999999997</v>
      </c>
      <c r="OD106" s="34">
        <v>-0.28710000000000002</v>
      </c>
      <c r="OE106" s="83">
        <v>-0.27729999999999999</v>
      </c>
      <c r="OF106" s="131">
        <v>-0.25779999999999997</v>
      </c>
      <c r="OG106" s="34">
        <v>-0.26800000000000002</v>
      </c>
      <c r="OH106" s="83">
        <v>-0.2621</v>
      </c>
      <c r="OI106" s="131">
        <v>-0.2455</v>
      </c>
      <c r="OJ106" s="34">
        <v>-0.23549999999999999</v>
      </c>
      <c r="OK106" s="83">
        <v>-0.23180000000000001</v>
      </c>
      <c r="OL106" s="131">
        <v>-0.20660000000000001</v>
      </c>
      <c r="OM106" s="34">
        <v>-0.18240000000000001</v>
      </c>
      <c r="ON106" s="83">
        <v>-0.1888</v>
      </c>
      <c r="OO106" s="131">
        <v>-0.18840000000000001</v>
      </c>
      <c r="OP106" s="34">
        <v>-0.18029999999999999</v>
      </c>
      <c r="OQ106" s="83">
        <v>-0.17419999999999999</v>
      </c>
      <c r="OR106" s="105">
        <v>-0.1736</v>
      </c>
      <c r="OS106" s="34">
        <v>-0.16969999999999999</v>
      </c>
      <c r="OT106" s="34">
        <v>-0.1593</v>
      </c>
      <c r="OU106" s="487"/>
      <c r="OV106" s="53"/>
      <c r="OW106" s="488"/>
      <c r="OX106" s="489"/>
      <c r="OY106" s="53"/>
      <c r="OZ106" s="53"/>
      <c r="PA106" s="53"/>
      <c r="PB106" s="53"/>
      <c r="PC106" s="53"/>
      <c r="PE106" s="126">
        <v>-3.4099999999999998E-2</v>
      </c>
      <c r="PF106" s="701">
        <v>-2.3400000000000001E-2</v>
      </c>
      <c r="PG106" s="700">
        <v>-4.87E-2</v>
      </c>
      <c r="PH106" s="126">
        <v>-5.3900000000000003E-2</v>
      </c>
      <c r="PI106" s="86">
        <v>-5.8700000000000002E-2</v>
      </c>
      <c r="PJ106" s="80">
        <v>-4.5199999999999997E-2</v>
      </c>
      <c r="PK106" s="126">
        <v>-4.4900000000000002E-2</v>
      </c>
      <c r="PL106" s="22">
        <v>-4.1200000000000001E-2</v>
      </c>
      <c r="PM106" s="80">
        <v>-5.8999999999999997E-2</v>
      </c>
      <c r="PN106" s="126">
        <v>-5.9499999999999997E-2</v>
      </c>
      <c r="PO106" s="86">
        <v>-5.0700000000000002E-2</v>
      </c>
      <c r="PP106" s="80">
        <v>-4.5999999999999999E-2</v>
      </c>
      <c r="PQ106" s="540">
        <v>-5.0299999999999997E-2</v>
      </c>
      <c r="PR106" s="545">
        <v>-5.4399999999999997E-2</v>
      </c>
      <c r="PS106" s="547">
        <v>-6.3899999999999998E-2</v>
      </c>
      <c r="PT106" s="102">
        <v>-6.3E-2</v>
      </c>
      <c r="PU106" s="86">
        <v>-6.9199999999999998E-2</v>
      </c>
      <c r="PV106" s="86"/>
      <c r="PW106" s="86"/>
      <c r="PX106" s="86"/>
      <c r="PY106" s="86"/>
      <c r="PZ106" s="86"/>
      <c r="QA106" s="86"/>
      <c r="QB106" s="86"/>
      <c r="QC106" s="86"/>
      <c r="QD106" s="86"/>
      <c r="QE106" s="86"/>
      <c r="QF106" s="86"/>
      <c r="QG106" s="86"/>
      <c r="QH106" s="86"/>
      <c r="QI106" s="487"/>
      <c r="QJ106" s="53"/>
      <c r="QK106" s="488"/>
      <c r="QL106" s="487"/>
      <c r="QM106" s="53"/>
      <c r="QN106" s="488"/>
      <c r="QO106" s="487"/>
      <c r="QP106" s="53"/>
      <c r="QQ106" s="488"/>
      <c r="QR106" s="487"/>
      <c r="QS106" s="53"/>
      <c r="QT106" s="488"/>
      <c r="QU106" s="487"/>
      <c r="QV106" s="53"/>
      <c r="QW106" s="488"/>
      <c r="QX106" s="487"/>
      <c r="QY106" s="53"/>
      <c r="QZ106" s="488"/>
      <c r="RA106" s="487"/>
      <c r="RB106" s="53"/>
      <c r="RC106" s="92"/>
      <c r="RD106" s="487"/>
      <c r="RE106" s="53"/>
      <c r="RF106" s="488"/>
      <c r="RG106" s="487"/>
      <c r="RH106" s="53"/>
      <c r="RI106" s="488"/>
      <c r="RJ106" s="487"/>
      <c r="RK106" s="53"/>
      <c r="RL106" s="488"/>
      <c r="RM106" s="487"/>
      <c r="RN106" s="53"/>
      <c r="RO106" s="488"/>
      <c r="RP106" s="489"/>
      <c r="RQ106" s="53"/>
      <c r="RR106" s="53"/>
      <c r="RS106" s="53"/>
      <c r="RT106" s="53"/>
      <c r="RU106" s="53"/>
    </row>
    <row r="107" spans="1:608" ht="15.75" thickBot="1" x14ac:dyDescent="0.3">
      <c r="BS107" s="77"/>
      <c r="BT107" s="56"/>
      <c r="BU107" s="78"/>
      <c r="BV107" s="77"/>
      <c r="BW107" s="56"/>
      <c r="BX107" s="78"/>
      <c r="BY107" s="77"/>
      <c r="BZ107" s="56"/>
      <c r="CA107" s="78"/>
      <c r="CB107" s="77"/>
      <c r="CC107" s="56"/>
      <c r="CD107" s="78"/>
      <c r="CE107" s="77"/>
      <c r="CF107" s="56"/>
      <c r="CG107" s="78"/>
      <c r="CH107" s="77"/>
      <c r="CI107" s="56"/>
      <c r="CJ107" s="78"/>
      <c r="CK107" s="77"/>
      <c r="CL107" s="56"/>
      <c r="CM107" s="78"/>
      <c r="CN107" s="77"/>
      <c r="CO107" s="56"/>
      <c r="CP107" s="78"/>
      <c r="CQ107" s="77"/>
      <c r="CR107" s="56"/>
      <c r="CS107" s="78"/>
      <c r="CT107" s="77"/>
      <c r="CU107" s="56"/>
      <c r="CV107" s="78"/>
      <c r="CW107" s="77"/>
      <c r="CX107" s="56"/>
      <c r="CY107" s="78"/>
      <c r="CZ107" s="77"/>
      <c r="DA107" s="56"/>
      <c r="DB107" s="78"/>
      <c r="DC107" s="77"/>
      <c r="DD107" s="56"/>
      <c r="DE107" s="78"/>
      <c r="DF107" s="77"/>
      <c r="DG107" s="56"/>
      <c r="DH107" s="78"/>
      <c r="DI107" s="77"/>
      <c r="DJ107" s="56"/>
      <c r="DK107" s="78"/>
      <c r="DL107" s="107"/>
      <c r="DM107" s="56"/>
      <c r="DN107" s="93"/>
      <c r="DO107" s="313"/>
      <c r="DP107" s="56"/>
      <c r="DQ107" s="78"/>
      <c r="DR107" s="77"/>
      <c r="DS107" s="56"/>
      <c r="DT107" s="78"/>
      <c r="DU107" s="77"/>
      <c r="DV107" s="56"/>
      <c r="DW107" s="78"/>
      <c r="DX107" s="107"/>
      <c r="DY107" s="56"/>
      <c r="DZ107" s="78"/>
      <c r="EA107" s="77"/>
      <c r="EB107" s="56"/>
      <c r="EC107" s="78"/>
      <c r="ED107" s="56"/>
      <c r="EE107" s="56"/>
      <c r="EF107" s="56"/>
      <c r="EG107" s="56"/>
      <c r="EH107" s="56"/>
      <c r="EI107" s="56"/>
      <c r="EK107" s="77"/>
      <c r="EL107" s="56"/>
      <c r="EM107" s="78"/>
      <c r="EN107" s="77"/>
      <c r="EO107" s="56"/>
      <c r="EP107" s="78"/>
      <c r="EQ107" s="77"/>
      <c r="ER107" s="56"/>
      <c r="ES107" s="78"/>
      <c r="ET107" s="77"/>
      <c r="EU107" s="56"/>
      <c r="EV107" s="78"/>
      <c r="EW107" s="77"/>
      <c r="EX107" s="56"/>
      <c r="EY107" s="78"/>
      <c r="EZ107" s="77"/>
      <c r="FA107" s="56"/>
      <c r="FB107" s="78"/>
      <c r="FC107" s="77"/>
      <c r="FD107" s="56"/>
      <c r="FE107" s="78"/>
      <c r="FF107" s="77"/>
      <c r="FG107" s="56"/>
      <c r="FH107" s="78"/>
      <c r="FI107" s="77"/>
      <c r="FJ107" s="56"/>
      <c r="FK107" s="78"/>
      <c r="FL107" s="77"/>
      <c r="FM107" s="56"/>
      <c r="FN107" s="78"/>
      <c r="FO107" s="77"/>
      <c r="FP107" s="56"/>
      <c r="FQ107" s="78"/>
      <c r="FR107" s="77"/>
      <c r="FS107" s="56"/>
      <c r="FT107" s="78"/>
      <c r="FU107" s="77"/>
      <c r="FV107" s="56"/>
      <c r="FW107" s="78"/>
      <c r="FX107" s="77"/>
      <c r="FY107" s="56"/>
      <c r="FZ107" s="78"/>
      <c r="GA107" s="77"/>
      <c r="GB107" s="56"/>
      <c r="GC107" s="78"/>
      <c r="GD107" s="77"/>
      <c r="GE107" s="56"/>
      <c r="GF107" s="78"/>
      <c r="GG107" s="77"/>
      <c r="GH107" s="56"/>
      <c r="GI107" s="78"/>
      <c r="GJ107" s="77"/>
      <c r="GK107" s="56"/>
      <c r="GL107" s="78"/>
      <c r="GM107" s="77"/>
      <c r="GN107" s="56"/>
      <c r="GO107" s="78"/>
      <c r="GP107" s="77"/>
      <c r="GQ107" s="56"/>
      <c r="GR107" s="78"/>
      <c r="GS107" s="107"/>
      <c r="GT107" s="56"/>
      <c r="GU107" s="78"/>
      <c r="GV107" s="56"/>
      <c r="GW107" s="56"/>
      <c r="GX107" s="56"/>
      <c r="GY107" s="56"/>
      <c r="GZ107" s="56"/>
      <c r="HA107" s="56"/>
      <c r="HC107" s="77"/>
      <c r="HD107" s="56"/>
      <c r="HE107" s="78"/>
      <c r="HF107" s="77"/>
      <c r="HG107" s="56"/>
      <c r="HH107" s="78"/>
      <c r="HI107" s="77"/>
      <c r="HJ107" s="56"/>
      <c r="HK107" s="78"/>
      <c r="HL107" s="77"/>
      <c r="HM107" s="56"/>
      <c r="HN107" s="78"/>
      <c r="HO107" s="77"/>
      <c r="HP107" s="56"/>
      <c r="HQ107" s="78"/>
      <c r="HR107" s="77"/>
      <c r="HS107" s="56"/>
      <c r="HT107" s="78"/>
      <c r="HU107" s="77"/>
      <c r="HV107" s="56"/>
      <c r="HW107" s="78"/>
      <c r="HX107" s="77"/>
      <c r="HY107" s="56"/>
      <c r="HZ107" s="78"/>
      <c r="IA107" s="77"/>
      <c r="IB107" s="56"/>
      <c r="IC107" s="78"/>
      <c r="ID107" s="77"/>
      <c r="IE107" s="56"/>
      <c r="IF107" s="78"/>
      <c r="IG107" s="77"/>
      <c r="IH107" s="56"/>
      <c r="II107" s="78"/>
      <c r="IJ107" s="77"/>
      <c r="IK107" s="56"/>
      <c r="IL107" s="78"/>
      <c r="IM107" s="77"/>
      <c r="IN107" s="56"/>
      <c r="IO107" s="78"/>
      <c r="IP107" s="77"/>
      <c r="IQ107" s="56"/>
      <c r="IR107" s="78"/>
      <c r="IS107" s="77"/>
      <c r="IT107" s="56"/>
      <c r="IU107" s="78"/>
      <c r="IV107" s="77"/>
      <c r="IW107" s="56"/>
      <c r="IX107" s="78"/>
      <c r="IY107" s="77"/>
      <c r="IZ107" s="56"/>
      <c r="JA107" s="78"/>
      <c r="JB107" s="77"/>
      <c r="JC107" s="56"/>
      <c r="JD107" s="78"/>
      <c r="JE107" s="77"/>
      <c r="JF107" s="56"/>
      <c r="JG107" s="78"/>
      <c r="JH107" s="77"/>
      <c r="JI107" s="56"/>
      <c r="JJ107" s="78"/>
      <c r="JK107" s="77"/>
      <c r="JL107" s="56"/>
      <c r="JM107" s="78"/>
      <c r="JN107" s="107"/>
      <c r="JO107" s="56"/>
      <c r="JP107" s="56"/>
      <c r="JQ107" s="56"/>
      <c r="JR107" s="56"/>
      <c r="JS107" s="56"/>
      <c r="JU107" s="77"/>
      <c r="JV107" s="56"/>
      <c r="JW107" s="78"/>
      <c r="JX107" s="77"/>
      <c r="JY107" s="56"/>
      <c r="JZ107" s="78"/>
      <c r="KA107" s="77"/>
      <c r="KB107" s="56"/>
      <c r="KC107" s="78"/>
      <c r="KD107" s="77"/>
      <c r="KE107" s="56"/>
      <c r="KF107" s="78"/>
      <c r="KG107" s="77"/>
      <c r="KH107" s="56"/>
      <c r="KI107" s="78"/>
      <c r="KJ107" s="77"/>
      <c r="KK107" s="56"/>
      <c r="KL107" s="78"/>
      <c r="KM107" s="77"/>
      <c r="KN107" s="56"/>
      <c r="KO107" s="78"/>
      <c r="KP107" s="77"/>
      <c r="KQ107" s="56"/>
      <c r="KR107" s="78"/>
      <c r="KS107" s="77"/>
      <c r="KT107" s="56"/>
      <c r="KU107" s="78"/>
      <c r="KV107" s="77"/>
      <c r="KW107" s="56"/>
      <c r="KX107" s="78"/>
      <c r="KY107" s="77"/>
      <c r="KZ107" s="56"/>
      <c r="LA107" s="78"/>
      <c r="LB107" s="77"/>
      <c r="LC107" s="56"/>
      <c r="LD107" s="78"/>
      <c r="LE107" s="77"/>
      <c r="LF107" s="56"/>
      <c r="LG107" s="78"/>
      <c r="LH107" s="77"/>
      <c r="LI107" s="56"/>
      <c r="LJ107" s="78"/>
      <c r="LK107" s="77"/>
      <c r="LL107" s="56"/>
      <c r="LM107" s="78"/>
      <c r="LN107" s="77"/>
      <c r="LO107" s="56"/>
      <c r="LP107" s="78"/>
      <c r="LQ107" s="77"/>
      <c r="LR107" s="56"/>
      <c r="LS107" s="78"/>
      <c r="LT107" s="77"/>
      <c r="LU107" s="56"/>
      <c r="LV107" s="78"/>
      <c r="LW107" s="77"/>
      <c r="LX107" s="56"/>
      <c r="LY107" s="78"/>
      <c r="LZ107" s="77"/>
      <c r="MA107" s="56"/>
      <c r="MB107" s="78"/>
      <c r="MC107" s="77"/>
      <c r="MD107" s="56"/>
      <c r="ME107" s="78"/>
      <c r="MF107" s="77"/>
      <c r="MG107" s="56"/>
      <c r="MH107" s="78"/>
      <c r="MI107" s="107"/>
      <c r="MJ107" s="56"/>
      <c r="MK107" s="56"/>
      <c r="MM107" s="77"/>
      <c r="MN107" s="56"/>
      <c r="MO107" s="78"/>
      <c r="MP107" s="77"/>
      <c r="MQ107" s="56"/>
      <c r="MR107" s="78"/>
      <c r="MS107" s="77"/>
      <c r="MT107" s="56"/>
      <c r="MU107" s="78"/>
      <c r="MV107" s="77"/>
      <c r="MW107" s="56"/>
      <c r="MX107" s="78"/>
      <c r="MY107" s="77"/>
      <c r="MZ107" s="56"/>
      <c r="NA107" s="78"/>
      <c r="NB107" s="77"/>
      <c r="NC107" s="56"/>
      <c r="ND107" s="78"/>
      <c r="NE107" s="77"/>
      <c r="NF107" s="56"/>
      <c r="NG107" s="78"/>
      <c r="NH107" s="77"/>
      <c r="NI107" s="56"/>
      <c r="NJ107" s="78"/>
      <c r="NK107" s="107"/>
      <c r="NL107" s="56"/>
      <c r="NM107" s="93"/>
      <c r="NN107" s="77"/>
      <c r="NO107" s="56"/>
      <c r="NP107" s="78"/>
      <c r="NQ107" s="77"/>
      <c r="NR107" s="56"/>
      <c r="NS107" s="78"/>
      <c r="NT107" s="77"/>
      <c r="NU107" s="56"/>
      <c r="NV107" s="78"/>
      <c r="NW107" s="77"/>
      <c r="NX107" s="56"/>
      <c r="NY107" s="78"/>
      <c r="NZ107" s="77"/>
      <c r="OA107" s="56"/>
      <c r="OB107" s="78"/>
      <c r="OC107" s="77"/>
      <c r="OD107" s="56"/>
      <c r="OE107" s="78"/>
      <c r="OF107" s="77"/>
      <c r="OG107" s="56"/>
      <c r="OH107" s="78"/>
      <c r="OI107" s="77"/>
      <c r="OJ107" s="56"/>
      <c r="OK107" s="78"/>
      <c r="OL107" s="77"/>
      <c r="OM107" s="56"/>
      <c r="ON107" s="78"/>
      <c r="OO107" s="77"/>
      <c r="OP107" s="56"/>
      <c r="OQ107" s="78"/>
      <c r="OR107" s="107"/>
      <c r="OS107" s="56"/>
      <c r="OT107" s="78"/>
      <c r="OU107" s="77"/>
      <c r="OV107" s="56"/>
      <c r="OW107" s="78"/>
      <c r="OX107" s="107"/>
      <c r="OY107" s="56"/>
      <c r="OZ107" s="56"/>
      <c r="PA107" s="56"/>
      <c r="PB107" s="56"/>
      <c r="PC107" s="56"/>
      <c r="PE107" s="77"/>
      <c r="PF107" s="56"/>
      <c r="PG107" s="78"/>
      <c r="PH107" s="77"/>
      <c r="PI107" s="56"/>
      <c r="PJ107" s="78"/>
      <c r="PK107" s="77"/>
      <c r="PL107" s="56"/>
      <c r="PM107" s="78"/>
      <c r="PN107" s="77"/>
      <c r="PO107" s="56"/>
      <c r="PP107" s="78"/>
      <c r="PQ107" s="743"/>
      <c r="PR107" s="741"/>
      <c r="PS107" s="742"/>
      <c r="PT107" s="77"/>
      <c r="PU107" s="56"/>
      <c r="PV107" s="78"/>
      <c r="PW107" s="77"/>
      <c r="PX107" s="56"/>
      <c r="PY107" s="78"/>
      <c r="PZ107" s="77"/>
      <c r="QA107" s="56"/>
      <c r="QB107" s="78"/>
      <c r="QC107" s="77"/>
      <c r="QD107" s="56"/>
      <c r="QE107" s="78"/>
      <c r="QF107" s="77"/>
      <c r="QG107" s="56"/>
      <c r="QH107" s="78"/>
      <c r="QI107" s="77"/>
      <c r="QJ107" s="56"/>
      <c r="QK107" s="78"/>
      <c r="QL107" s="77"/>
      <c r="QM107" s="56"/>
      <c r="QN107" s="78"/>
      <c r="QO107" s="77"/>
      <c r="QP107" s="56"/>
      <c r="QQ107" s="78"/>
      <c r="QR107" s="77"/>
      <c r="QS107" s="56"/>
      <c r="QT107" s="78"/>
      <c r="QU107" s="77"/>
      <c r="QV107" s="56"/>
      <c r="QW107" s="78"/>
      <c r="QX107" s="77"/>
      <c r="QY107" s="56"/>
      <c r="QZ107" s="78"/>
      <c r="RA107" s="77"/>
      <c r="RB107" s="56"/>
      <c r="RC107" s="93"/>
      <c r="RD107" s="77"/>
      <c r="RE107" s="56"/>
      <c r="RF107" s="78"/>
      <c r="RG107" s="77"/>
      <c r="RH107" s="56"/>
      <c r="RI107" s="78"/>
      <c r="RJ107" s="77"/>
      <c r="RK107" s="56"/>
      <c r="RL107" s="78"/>
      <c r="RM107" s="77"/>
      <c r="RN107" s="56"/>
      <c r="RO107" s="78"/>
      <c r="RP107" s="107"/>
      <c r="RQ107" s="56"/>
      <c r="RR107" s="56"/>
      <c r="RS107" s="56"/>
      <c r="RT107" s="56"/>
      <c r="RU107" s="56"/>
    </row>
    <row r="108" spans="1:608" ht="16.5" thickBot="1" x14ac:dyDescent="0.3">
      <c r="BS108" s="238">
        <v>8.8999999999999999E-3</v>
      </c>
      <c r="BT108" s="267">
        <v>1.2999999999999999E-2</v>
      </c>
      <c r="BU108" s="197">
        <v>3.6499999999999998E-2</v>
      </c>
      <c r="BV108" s="207">
        <v>8.0000000000000002E-3</v>
      </c>
      <c r="BW108" s="238">
        <v>8.5000000000000006E-3</v>
      </c>
      <c r="BX108" s="215">
        <v>7.4000000000000003E-3</v>
      </c>
      <c r="BY108" s="205">
        <v>3.15E-2</v>
      </c>
      <c r="BZ108" s="207">
        <v>0.01</v>
      </c>
      <c r="CA108" s="235">
        <v>2.0500000000000001E-2</v>
      </c>
      <c r="CB108" s="208">
        <v>4.2999999999999997E-2</v>
      </c>
      <c r="CC108" s="260">
        <v>9.1999999999999998E-3</v>
      </c>
      <c r="CD108" s="213">
        <v>2.5899999999999999E-2</v>
      </c>
      <c r="CE108" s="208">
        <v>9.1000000000000004E-3</v>
      </c>
      <c r="CF108" s="208">
        <v>1.3899999999999999E-2</v>
      </c>
      <c r="CG108" s="203">
        <v>3.6700000000000003E-2</v>
      </c>
      <c r="CH108" s="207">
        <v>1.23E-2</v>
      </c>
      <c r="CI108" s="260">
        <v>1.6199999999999999E-2</v>
      </c>
      <c r="CJ108" s="197">
        <v>2.24E-2</v>
      </c>
      <c r="CK108" s="207">
        <v>2.0500000000000001E-2</v>
      </c>
      <c r="CL108" s="204">
        <v>1.8599999999999998E-2</v>
      </c>
      <c r="CM108" s="213">
        <v>1.0999999999999999E-2</v>
      </c>
      <c r="CN108" s="205">
        <v>0.02</v>
      </c>
      <c r="CO108" s="204">
        <v>1.1599999999999999E-2</v>
      </c>
      <c r="CP108" s="198">
        <v>1.5299999999999999E-2</v>
      </c>
      <c r="CQ108" s="207">
        <v>9.8799999999999999E-2</v>
      </c>
      <c r="CR108" s="232">
        <v>1.4500000000000001E-2</v>
      </c>
      <c r="CS108" s="213">
        <v>4.36E-2</v>
      </c>
      <c r="CT108" s="207">
        <v>3.2899999999999999E-2</v>
      </c>
      <c r="CU108" s="237">
        <v>1.3599999999999999E-2</v>
      </c>
      <c r="CV108" s="196">
        <v>2.9499999999999998E-2</v>
      </c>
      <c r="CW108" s="208">
        <v>1.7000000000000001E-2</v>
      </c>
      <c r="CX108" s="209">
        <v>2.87E-2</v>
      </c>
      <c r="CY108" s="203">
        <v>2.4E-2</v>
      </c>
      <c r="CZ108" s="267">
        <v>1.0800000000000001E-2</v>
      </c>
      <c r="DA108" s="210">
        <v>7.7999999999999996E-3</v>
      </c>
      <c r="DB108" s="213">
        <v>1.06E-2</v>
      </c>
      <c r="DC108" s="238">
        <v>1.11E-2</v>
      </c>
      <c r="DD108" s="202">
        <v>1.2999999999999999E-2</v>
      </c>
      <c r="DE108" s="203">
        <v>3.9699999999999999E-2</v>
      </c>
      <c r="DF108" s="204">
        <v>1.8499999999999999E-2</v>
      </c>
      <c r="DG108" s="195">
        <v>7.0000000000000001E-3</v>
      </c>
      <c r="DH108" s="203">
        <v>8.0000000000000002E-3</v>
      </c>
      <c r="DI108" s="208">
        <v>1.78E-2</v>
      </c>
      <c r="DJ108" s="202">
        <v>1.7999999999999999E-2</v>
      </c>
      <c r="DK108" s="196">
        <v>1.5800000000000002E-2</v>
      </c>
      <c r="DL108" s="236">
        <v>2.1600000000000001E-2</v>
      </c>
      <c r="DM108" s="209">
        <v>2.2599999999999999E-2</v>
      </c>
      <c r="DN108" s="318">
        <v>2.5600000000000001E-2</v>
      </c>
      <c r="DO108" s="337"/>
      <c r="DP108" s="209">
        <v>3.5999999999999997E-2</v>
      </c>
      <c r="DQ108" s="203">
        <v>1.37E-2</v>
      </c>
      <c r="DR108" s="260">
        <v>3.1099999999999999E-2</v>
      </c>
      <c r="DS108" s="202">
        <v>2.8799999999999999E-2</v>
      </c>
      <c r="DT108" s="214">
        <v>2.07E-2</v>
      </c>
      <c r="DU108" s="208">
        <v>0.01</v>
      </c>
      <c r="DV108" s="202">
        <v>4.2099999999999999E-2</v>
      </c>
      <c r="DW108" s="213">
        <v>1.6199999999999999E-2</v>
      </c>
      <c r="DX108" s="234">
        <v>2.9600000000000001E-2</v>
      </c>
      <c r="DY108" s="234">
        <v>2.52E-2</v>
      </c>
      <c r="DZ108" s="197">
        <v>2.7699999999999999E-2</v>
      </c>
      <c r="EA108" t="s">
        <v>62</v>
      </c>
      <c r="EK108" s="204">
        <v>2.2100000000000002E-2</v>
      </c>
      <c r="EL108" s="236">
        <v>1.8599999999999998E-2</v>
      </c>
      <c r="EM108" s="213">
        <v>3.04E-2</v>
      </c>
      <c r="EN108" s="260">
        <v>2.06E-2</v>
      </c>
      <c r="EO108" s="209">
        <v>1.1599999999999999E-2</v>
      </c>
      <c r="EP108" s="215">
        <v>1.8800000000000001E-2</v>
      </c>
      <c r="EQ108" s="238">
        <v>1.43E-2</v>
      </c>
      <c r="ER108" s="237">
        <v>1.9900000000000001E-2</v>
      </c>
      <c r="ES108" s="203">
        <v>3.2500000000000001E-2</v>
      </c>
      <c r="ET108" s="208">
        <v>2.1100000000000001E-2</v>
      </c>
      <c r="EU108" s="209">
        <v>3.5000000000000001E-3</v>
      </c>
      <c r="EV108" s="203">
        <v>1.9400000000000001E-2</v>
      </c>
      <c r="EW108" s="207">
        <v>1.1900000000000001E-2</v>
      </c>
      <c r="EX108" s="233">
        <v>1.2699999999999999E-2</v>
      </c>
      <c r="EY108" s="196">
        <v>3.8800000000000001E-2</v>
      </c>
      <c r="EZ108" s="208">
        <v>3.0200000000000001E-2</v>
      </c>
      <c r="FA108" s="209">
        <v>2.5600000000000001E-2</v>
      </c>
      <c r="FB108" s="215">
        <v>1.5100000000000001E-2</v>
      </c>
      <c r="FC108" s="267">
        <v>1.0699999999999999E-2</v>
      </c>
      <c r="FD108" s="202">
        <v>9.7000000000000003E-3</v>
      </c>
      <c r="FE108" s="203">
        <v>7.1499999999999994E-2</v>
      </c>
      <c r="FF108" s="260">
        <v>3.0499999999999999E-2</v>
      </c>
      <c r="FG108" s="234">
        <v>2.5399999999999999E-2</v>
      </c>
      <c r="FH108" s="441">
        <v>1.3100000000000001E-2</v>
      </c>
      <c r="FI108" s="404">
        <v>1.7399999999999999E-2</v>
      </c>
      <c r="FJ108" s="363">
        <v>3.3799999999999997E-2</v>
      </c>
      <c r="FK108" s="444">
        <v>7.7299999999999994E-2</v>
      </c>
      <c r="FL108" s="449">
        <v>1.89E-2</v>
      </c>
      <c r="FM108" s="446">
        <v>1.0200000000000001E-2</v>
      </c>
      <c r="FN108" s="448">
        <v>1.14E-2</v>
      </c>
      <c r="FO108" s="453">
        <v>1.67E-2</v>
      </c>
      <c r="FP108" s="363">
        <v>1.3299999999999999E-2</v>
      </c>
      <c r="FQ108" s="442">
        <v>9.1000000000000004E-3</v>
      </c>
      <c r="FR108" s="447">
        <v>2.7199999999999998E-2</v>
      </c>
      <c r="FS108" s="365">
        <v>1.3899999999999999E-2</v>
      </c>
      <c r="FT108" s="442">
        <v>1.29E-2</v>
      </c>
      <c r="FU108" s="404">
        <v>6.7000000000000002E-3</v>
      </c>
      <c r="FV108" s="450">
        <v>1.1599999999999999E-2</v>
      </c>
      <c r="FW108" s="458">
        <v>1.1599999999999999E-2</v>
      </c>
      <c r="FX108" s="449">
        <v>6.1999999999999998E-3</v>
      </c>
      <c r="FY108" s="452">
        <v>1.2800000000000001E-2</v>
      </c>
      <c r="FZ108" s="442">
        <v>3.2800000000000003E-2</v>
      </c>
      <c r="GA108" s="453">
        <v>2.5700000000000001E-2</v>
      </c>
      <c r="GB108" s="446">
        <v>2.1600000000000001E-2</v>
      </c>
      <c r="GC108" s="458">
        <v>2.6200000000000001E-2</v>
      </c>
      <c r="GD108" s="404">
        <v>2.12E-2</v>
      </c>
      <c r="GE108" s="443">
        <v>4.4600000000000001E-2</v>
      </c>
      <c r="GF108" s="444">
        <v>3.5400000000000001E-2</v>
      </c>
      <c r="GG108" s="453">
        <v>1.2999999999999999E-2</v>
      </c>
      <c r="GH108" s="452">
        <v>1.54E-2</v>
      </c>
      <c r="GI108" s="455">
        <v>1.9E-2</v>
      </c>
      <c r="GJ108" s="447">
        <v>1.15E-2</v>
      </c>
      <c r="GK108" s="363">
        <v>2.2599999999999999E-2</v>
      </c>
      <c r="GL108" s="448">
        <v>1.7899999999999999E-2</v>
      </c>
      <c r="GM108" s="457">
        <v>2.7699999999999999E-2</v>
      </c>
      <c r="GN108" s="363">
        <v>1.46E-2</v>
      </c>
      <c r="GO108" s="441">
        <v>1.15E-2</v>
      </c>
      <c r="GP108" s="453">
        <v>2.2599999999999999E-2</v>
      </c>
      <c r="GQ108" s="446">
        <v>2.0400000000000001E-2</v>
      </c>
      <c r="GR108" s="458">
        <v>1.7299999999999999E-2</v>
      </c>
      <c r="GS108" s="463">
        <v>1.72E-2</v>
      </c>
      <c r="GT108" s="363">
        <v>1.03E-2</v>
      </c>
      <c r="GU108" s="441">
        <v>3.9E-2</v>
      </c>
      <c r="HC108" s="447">
        <v>2.52E-2</v>
      </c>
      <c r="HD108" s="363">
        <v>1.5100000000000001E-2</v>
      </c>
      <c r="HE108" s="441">
        <v>3.7699999999999997E-2</v>
      </c>
      <c r="HF108" s="449">
        <v>1.66E-2</v>
      </c>
      <c r="HG108" s="452">
        <v>1.09E-2</v>
      </c>
      <c r="HH108" s="444">
        <v>5.7299999999999997E-2</v>
      </c>
      <c r="HI108" s="447">
        <v>3.6499999999999998E-2</v>
      </c>
      <c r="HJ108" s="454">
        <v>1.32E-2</v>
      </c>
      <c r="HK108" s="442">
        <v>1.11E-2</v>
      </c>
      <c r="HL108" s="404">
        <v>1.3599999999999999E-2</v>
      </c>
      <c r="HM108" s="450">
        <v>1.47E-2</v>
      </c>
      <c r="HN108" s="448">
        <v>1.44E-2</v>
      </c>
      <c r="HO108" s="404">
        <v>1.06E-2</v>
      </c>
      <c r="HP108" s="446">
        <v>9.5999999999999992E-3</v>
      </c>
      <c r="HQ108" s="458">
        <v>9.7000000000000003E-3</v>
      </c>
      <c r="HR108" s="457">
        <v>1.26E-2</v>
      </c>
      <c r="HS108" s="454">
        <v>1.03E-2</v>
      </c>
      <c r="HT108" s="441">
        <v>2.3900000000000001E-2</v>
      </c>
      <c r="HU108" s="447">
        <v>1.0800000000000001E-2</v>
      </c>
      <c r="HV108" s="454">
        <v>9.5999999999999992E-3</v>
      </c>
      <c r="HW108" s="442">
        <v>2.1000000000000001E-2</v>
      </c>
      <c r="HX108" s="447">
        <v>1.9199999999999998E-2</v>
      </c>
      <c r="HY108" s="363">
        <v>9.4999999999999998E-3</v>
      </c>
      <c r="HZ108" s="448">
        <v>1.9800000000000002E-2</v>
      </c>
      <c r="IA108" s="403">
        <v>9.2999999999999992E-3</v>
      </c>
      <c r="IB108" s="446">
        <v>6.0000000000000001E-3</v>
      </c>
      <c r="IC108" s="445">
        <v>1.6500000000000001E-2</v>
      </c>
      <c r="ID108" s="403">
        <v>2.0500000000000001E-2</v>
      </c>
      <c r="IE108" s="452">
        <v>3.09E-2</v>
      </c>
      <c r="IF108" s="448">
        <v>1.5800000000000002E-2</v>
      </c>
      <c r="IG108" s="403">
        <v>7.7999999999999996E-3</v>
      </c>
      <c r="IH108" s="450">
        <v>1.23E-2</v>
      </c>
      <c r="II108" s="455">
        <v>8.3999999999999995E-3</v>
      </c>
      <c r="IJ108" s="457">
        <v>1.41E-2</v>
      </c>
      <c r="IK108" s="452">
        <v>1.1599999999999999E-2</v>
      </c>
      <c r="IL108" s="448">
        <v>2.1700000000000001E-2</v>
      </c>
      <c r="IM108" s="447">
        <v>1.83E-2</v>
      </c>
      <c r="IN108" s="446">
        <v>3.5999999999999999E-3</v>
      </c>
      <c r="IO108" s="445">
        <v>8.0999999999999996E-3</v>
      </c>
      <c r="IP108" s="457">
        <v>5.4000000000000003E-3</v>
      </c>
      <c r="IQ108" s="443">
        <v>1.9900000000000001E-2</v>
      </c>
      <c r="IR108" s="445">
        <v>1.4200000000000001E-2</v>
      </c>
      <c r="IS108" s="403">
        <v>6.7000000000000002E-3</v>
      </c>
      <c r="IT108" s="363">
        <v>3.7000000000000002E-3</v>
      </c>
      <c r="IU108" s="442">
        <v>4.4000000000000003E-3</v>
      </c>
      <c r="IV108" s="464">
        <v>1.5299999999999999E-2</v>
      </c>
      <c r="IW108" s="454">
        <v>4.8999999999999998E-3</v>
      </c>
      <c r="IX108" s="441">
        <v>7.7000000000000002E-3</v>
      </c>
      <c r="IY108" s="457">
        <v>1.14E-2</v>
      </c>
      <c r="IZ108" s="363">
        <v>1.6400000000000001E-2</v>
      </c>
      <c r="JA108" s="442">
        <v>1.6299999999999999E-2</v>
      </c>
      <c r="JB108" s="457">
        <v>2.3099999999999999E-2</v>
      </c>
      <c r="JC108" s="365">
        <v>1.29E-2</v>
      </c>
      <c r="JD108" s="445">
        <v>2.3099999999999999E-2</v>
      </c>
      <c r="JE108" s="457">
        <v>1.14E-2</v>
      </c>
      <c r="JF108" s="443">
        <v>1.43E-2</v>
      </c>
      <c r="JG108" s="455">
        <v>2.9499999999999998E-2</v>
      </c>
      <c r="JH108" s="453">
        <v>1.83E-2</v>
      </c>
      <c r="JI108" s="452">
        <v>1.04E-2</v>
      </c>
      <c r="JJ108" s="458">
        <v>8.2000000000000007E-3</v>
      </c>
      <c r="JK108" s="447">
        <v>1.47E-2</v>
      </c>
      <c r="JL108" s="446">
        <v>6.3E-3</v>
      </c>
      <c r="JM108" s="462">
        <v>1.4999999999999999E-2</v>
      </c>
      <c r="JN108" s="443">
        <v>2.01E-2</v>
      </c>
      <c r="JO108" s="363">
        <v>2.5700000000000001E-2</v>
      </c>
      <c r="JP108" s="441">
        <v>2.5899999999999999E-2</v>
      </c>
      <c r="JU108" s="404">
        <v>1.03E-2</v>
      </c>
      <c r="JV108" s="365">
        <v>1.8599999999999998E-2</v>
      </c>
      <c r="JW108" s="445">
        <v>1.9599999999999999E-2</v>
      </c>
      <c r="JX108" s="447">
        <v>5.4000000000000003E-3</v>
      </c>
      <c r="JY108" s="443">
        <v>3.8E-3</v>
      </c>
      <c r="JZ108" s="458">
        <v>1.2E-2</v>
      </c>
      <c r="KA108" s="464">
        <v>5.5999999999999999E-3</v>
      </c>
      <c r="KB108" s="452">
        <v>7.6E-3</v>
      </c>
      <c r="KC108" s="444">
        <v>6.5100000000000005E-2</v>
      </c>
      <c r="KD108" s="457">
        <v>4.0500000000000001E-2</v>
      </c>
      <c r="KE108" s="450">
        <v>1.6400000000000001E-2</v>
      </c>
      <c r="KF108" s="441">
        <v>1.32E-2</v>
      </c>
      <c r="KG108" s="447">
        <v>3.1899999999999998E-2</v>
      </c>
      <c r="KH108" s="443">
        <v>1.8800000000000001E-2</v>
      </c>
      <c r="KI108" s="442">
        <v>2.76E-2</v>
      </c>
      <c r="KJ108" s="403">
        <v>1.0200000000000001E-2</v>
      </c>
      <c r="KK108" s="365">
        <v>1.9400000000000001E-2</v>
      </c>
      <c r="KL108" s="445">
        <v>9.9000000000000008E-3</v>
      </c>
      <c r="KM108" s="457">
        <v>1.5900000000000001E-2</v>
      </c>
      <c r="KN108" s="450">
        <v>1.23E-2</v>
      </c>
      <c r="KO108" s="458">
        <v>1.66E-2</v>
      </c>
      <c r="KP108" s="447">
        <v>4.7000000000000002E-3</v>
      </c>
      <c r="KQ108" s="454">
        <v>6.4000000000000003E-3</v>
      </c>
      <c r="KR108" s="441">
        <v>2.4299999999999999E-2</v>
      </c>
      <c r="KS108" s="457">
        <v>1.61E-2</v>
      </c>
      <c r="KT108" s="365">
        <v>1.6299999999999999E-2</v>
      </c>
      <c r="KU108" s="442">
        <v>3.1800000000000002E-2</v>
      </c>
      <c r="KV108" s="453">
        <v>1.6500000000000001E-2</v>
      </c>
      <c r="KW108" s="363">
        <v>6.4999999999999997E-3</v>
      </c>
      <c r="KX108" s="445">
        <v>1.1599999999999999E-2</v>
      </c>
      <c r="KY108" s="404">
        <v>7.3000000000000001E-3</v>
      </c>
      <c r="KZ108" s="457">
        <v>2.8400000000000002E-2</v>
      </c>
      <c r="LA108" s="441">
        <v>1.9699999999999999E-2</v>
      </c>
      <c r="LB108" s="457">
        <v>9.1000000000000004E-3</v>
      </c>
      <c r="LC108" s="453">
        <v>2.1600000000000001E-2</v>
      </c>
      <c r="LD108" s="445">
        <v>2.0299999999999999E-2</v>
      </c>
      <c r="LE108" s="457">
        <v>1.6500000000000001E-2</v>
      </c>
      <c r="LF108" s="449">
        <v>1.1299999999999999E-2</v>
      </c>
      <c r="LG108" s="441">
        <v>2.0400000000000001E-2</v>
      </c>
      <c r="LH108" s="447">
        <v>5.6000000000000001E-2</v>
      </c>
      <c r="LI108" s="457">
        <v>1.6500000000000001E-2</v>
      </c>
      <c r="LJ108" s="441">
        <v>1.23E-2</v>
      </c>
      <c r="LK108" s="464">
        <v>1.61E-2</v>
      </c>
      <c r="LL108" s="464">
        <v>9.7000000000000003E-3</v>
      </c>
      <c r="LM108" s="448">
        <v>9.5999999999999992E-3</v>
      </c>
      <c r="LN108" s="457">
        <v>4.7000000000000002E-3</v>
      </c>
      <c r="LO108" s="460">
        <v>2.3099999999999999E-2</v>
      </c>
      <c r="LP108" s="442">
        <v>1.1599999999999999E-2</v>
      </c>
      <c r="LQ108" s="460">
        <v>1.0800000000000001E-2</v>
      </c>
      <c r="LR108" s="404">
        <v>1.11E-2</v>
      </c>
      <c r="LS108" s="458">
        <v>1.67E-2</v>
      </c>
      <c r="LT108" s="404">
        <v>1.12E-2</v>
      </c>
      <c r="LU108" s="453">
        <v>1.4800000000000001E-2</v>
      </c>
      <c r="LV108" s="448">
        <v>1.1599999999999999E-2</v>
      </c>
      <c r="LW108" s="404">
        <v>1.84E-2</v>
      </c>
      <c r="LX108" s="457">
        <v>1.26E-2</v>
      </c>
      <c r="LY108" s="458">
        <v>1.09E-2</v>
      </c>
      <c r="LZ108" s="453">
        <v>1.2200000000000001E-2</v>
      </c>
      <c r="MA108" s="443">
        <v>1.0699999999999999E-2</v>
      </c>
      <c r="MB108" s="442">
        <v>1.29E-2</v>
      </c>
      <c r="MC108" s="460">
        <v>9.1000000000000004E-3</v>
      </c>
      <c r="MD108" s="365">
        <v>8.6999999999999994E-3</v>
      </c>
      <c r="ME108" s="445">
        <v>1.06E-2</v>
      </c>
      <c r="MF108" s="447">
        <v>1.5100000000000001E-2</v>
      </c>
      <c r="MG108" s="450">
        <v>1.0500000000000001E-2</v>
      </c>
      <c r="MH108" s="458">
        <v>1.03E-2</v>
      </c>
      <c r="MI108" s="443">
        <v>4.2999999999999997E-2</v>
      </c>
      <c r="MJ108" s="443">
        <v>1.38E-2</v>
      </c>
      <c r="MK108" s="455">
        <v>1.72E-2</v>
      </c>
      <c r="MM108" s="460">
        <v>6.8999999999999999E-3</v>
      </c>
      <c r="MN108" s="463">
        <v>1.9400000000000001E-2</v>
      </c>
      <c r="MO108" s="458">
        <v>2.01E-2</v>
      </c>
      <c r="MP108" s="403">
        <v>1.2E-2</v>
      </c>
      <c r="MQ108" s="450">
        <v>6.4999999999999997E-3</v>
      </c>
      <c r="MR108" s="441">
        <v>1.0999999999999999E-2</v>
      </c>
      <c r="MS108" s="453">
        <v>2.9700000000000001E-2</v>
      </c>
      <c r="MT108" s="363">
        <v>6.8999999999999999E-3</v>
      </c>
      <c r="MU108" s="445">
        <v>1.67E-2</v>
      </c>
      <c r="MV108" s="457">
        <v>1.52E-2</v>
      </c>
      <c r="MW108" s="363">
        <v>1.49E-2</v>
      </c>
      <c r="MX108" s="441">
        <v>2.5600000000000001E-2</v>
      </c>
      <c r="MY108" s="404">
        <v>1.5100000000000001E-2</v>
      </c>
      <c r="MZ108" s="363">
        <v>2.5999999999999999E-3</v>
      </c>
      <c r="NA108" s="441">
        <v>1.6199999999999999E-2</v>
      </c>
      <c r="NB108" s="464">
        <v>2.4299999999999999E-2</v>
      </c>
      <c r="NC108" s="446">
        <v>8.6999999999999994E-3</v>
      </c>
      <c r="ND108" s="442">
        <v>1.01E-2</v>
      </c>
      <c r="NE108" s="403">
        <v>9.9000000000000008E-3</v>
      </c>
      <c r="NF108" s="363">
        <v>2.1000000000000001E-2</v>
      </c>
      <c r="NG108" s="442">
        <v>1.38E-2</v>
      </c>
      <c r="NH108" s="457">
        <v>1.17E-2</v>
      </c>
      <c r="NI108" s="363">
        <v>1.06E-2</v>
      </c>
      <c r="NJ108" s="445">
        <v>1.7299999999999999E-2</v>
      </c>
      <c r="NK108" s="450">
        <v>1.2500000000000001E-2</v>
      </c>
      <c r="NL108" s="365">
        <v>2.29E-2</v>
      </c>
      <c r="NM108" s="523">
        <v>1.0200000000000001E-2</v>
      </c>
      <c r="NN108" s="457">
        <v>1.0800000000000001E-2</v>
      </c>
      <c r="NO108" s="443">
        <v>1.06E-2</v>
      </c>
      <c r="NP108" s="445">
        <v>3.1800000000000002E-2</v>
      </c>
      <c r="NQ108" s="453">
        <v>1.7999999999999999E-2</v>
      </c>
      <c r="NR108" s="454">
        <v>1.21E-2</v>
      </c>
      <c r="NS108" s="442">
        <v>2.0899999999999998E-2</v>
      </c>
      <c r="NT108" s="457">
        <v>1.35E-2</v>
      </c>
      <c r="NU108" s="463">
        <v>2.1899999999999999E-2</v>
      </c>
      <c r="NV108" s="448">
        <v>2.58E-2</v>
      </c>
      <c r="NW108" s="457">
        <v>1.14E-2</v>
      </c>
      <c r="NX108" s="106">
        <v>1.55E-2</v>
      </c>
      <c r="NY108" s="441">
        <v>3.1800000000000002E-2</v>
      </c>
      <c r="NZ108" s="453">
        <v>1.6199999999999999E-2</v>
      </c>
      <c r="OA108" s="100">
        <v>1.77E-2</v>
      </c>
      <c r="OB108" s="607">
        <v>3.0200000000000001E-2</v>
      </c>
      <c r="OC108" s="129">
        <v>3.0999999999999999E-3</v>
      </c>
      <c r="OD108" s="103">
        <v>2.7199999999999998E-2</v>
      </c>
      <c r="OE108" s="614">
        <v>2.8799999999999999E-2</v>
      </c>
      <c r="OF108" s="129">
        <v>2.1899999999999999E-2</v>
      </c>
      <c r="OG108" s="86">
        <v>1.6199999999999999E-2</v>
      </c>
      <c r="OH108" s="80">
        <v>1.6899999999999998E-2</v>
      </c>
      <c r="OI108" s="131">
        <v>1.66E-2</v>
      </c>
      <c r="OJ108" s="104">
        <v>1.7600000000000001E-2</v>
      </c>
      <c r="OK108" s="609">
        <v>1.4800000000000001E-2</v>
      </c>
      <c r="OL108" s="131">
        <v>2.52E-2</v>
      </c>
      <c r="OM108" s="105">
        <v>2.4199999999999999E-2</v>
      </c>
      <c r="ON108" s="610">
        <v>1.49E-2</v>
      </c>
      <c r="OO108" s="129">
        <v>1.47E-2</v>
      </c>
      <c r="OP108" s="106">
        <v>8.9999999999999993E-3</v>
      </c>
      <c r="OQ108" s="610">
        <v>1.46E-2</v>
      </c>
      <c r="OR108" s="102">
        <v>7.4000000000000003E-3</v>
      </c>
      <c r="OS108" s="106">
        <v>1.01E-2</v>
      </c>
      <c r="OT108" s="104">
        <v>1.54E-2</v>
      </c>
      <c r="OU108" s="491"/>
      <c r="OV108" s="492"/>
      <c r="OW108" s="493"/>
      <c r="OX108" s="491"/>
      <c r="OY108" s="492"/>
      <c r="OZ108" s="493"/>
      <c r="PA108" s="491"/>
      <c r="PB108" s="492"/>
      <c r="PC108" s="493"/>
      <c r="PE108" s="127">
        <v>2.3099999999999999E-2</v>
      </c>
      <c r="PF108" s="102">
        <v>1.0699999999999999E-2</v>
      </c>
      <c r="PG108" s="608">
        <v>2.5399999999999999E-2</v>
      </c>
      <c r="PH108" s="129">
        <v>1.7299999999999999E-2</v>
      </c>
      <c r="PI108" s="104">
        <v>9.2999999999999992E-3</v>
      </c>
      <c r="PJ108" s="607">
        <v>2.5000000000000001E-2</v>
      </c>
      <c r="PK108" s="124">
        <v>1.8499999999999999E-2</v>
      </c>
      <c r="PL108" s="104">
        <v>2.18E-2</v>
      </c>
      <c r="PM108" s="610">
        <v>1.9699999999999999E-2</v>
      </c>
      <c r="PN108" s="125">
        <v>6.4000000000000003E-3</v>
      </c>
      <c r="PO108" s="102">
        <v>8.8000000000000005E-3</v>
      </c>
      <c r="PP108" s="610">
        <v>1.04E-2</v>
      </c>
      <c r="PQ108" s="106">
        <v>8.0000000000000002E-3</v>
      </c>
      <c r="PR108" s="101">
        <v>7.7999999999999996E-3</v>
      </c>
      <c r="PS108" s="101">
        <v>2.4500000000000001E-2</v>
      </c>
      <c r="PT108" s="105">
        <v>1.4E-2</v>
      </c>
      <c r="PU108" s="100">
        <v>1.29E-2</v>
      </c>
      <c r="PV108" s="493"/>
      <c r="PW108" s="491"/>
      <c r="PX108" s="492"/>
      <c r="PY108" s="493"/>
      <c r="PZ108" s="491"/>
      <c r="QA108" s="492"/>
      <c r="QB108" s="493"/>
      <c r="QC108" s="491"/>
      <c r="QD108" s="492"/>
      <c r="QE108" s="493"/>
      <c r="QF108" s="491"/>
      <c r="QG108" s="492"/>
      <c r="QH108" s="493"/>
      <c r="QI108" s="491"/>
      <c r="QJ108" s="492"/>
      <c r="QK108" s="493"/>
      <c r="QL108" s="491"/>
      <c r="QM108" s="492"/>
      <c r="QN108" s="493"/>
      <c r="QO108" s="491"/>
      <c r="QP108" s="492"/>
      <c r="QQ108" s="493"/>
      <c r="QR108" s="491"/>
      <c r="QS108" s="492"/>
      <c r="QT108" s="493"/>
      <c r="QU108" s="491"/>
      <c r="QV108" s="492"/>
      <c r="QW108" s="493"/>
      <c r="QX108" s="491"/>
      <c r="QY108" s="492"/>
      <c r="QZ108" s="493"/>
      <c r="RA108" s="491"/>
      <c r="RB108" s="492"/>
      <c r="RC108" s="493"/>
      <c r="RD108" s="491"/>
      <c r="RE108" s="492"/>
      <c r="RF108" s="493"/>
      <c r="RG108" s="491"/>
      <c r="RH108" s="492"/>
      <c r="RI108" s="493"/>
      <c r="RJ108" s="491"/>
      <c r="RK108" s="492"/>
      <c r="RL108" s="493"/>
      <c r="RM108" s="491"/>
      <c r="RN108" s="492"/>
      <c r="RO108" s="493"/>
      <c r="RP108" s="491"/>
      <c r="RQ108" s="492"/>
      <c r="RR108" s="493"/>
      <c r="RS108" s="491"/>
      <c r="RT108" s="492"/>
      <c r="RU108" s="493"/>
    </row>
    <row r="109" spans="1:608" ht="16.5" thickBot="1" x14ac:dyDescent="0.3">
      <c r="BS109" s="205">
        <v>-2.3300000000000001E-2</v>
      </c>
      <c r="BT109" s="260">
        <v>-3.4599999999999999E-2</v>
      </c>
      <c r="BU109" s="196">
        <v>-3.4799999999999998E-2</v>
      </c>
      <c r="BV109" s="208">
        <v>-2.0299999999999999E-2</v>
      </c>
      <c r="BW109" s="207">
        <v>-9.5999999999999992E-3</v>
      </c>
      <c r="BX109" s="203">
        <v>-1.09E-2</v>
      </c>
      <c r="BY109" s="232">
        <v>-1.2999999999999999E-2</v>
      </c>
      <c r="BZ109" s="260">
        <v>-1.4500000000000001E-2</v>
      </c>
      <c r="CA109" s="203">
        <v>-2.7199999999999998E-2</v>
      </c>
      <c r="CB109" s="205">
        <v>-8.2199999999999995E-2</v>
      </c>
      <c r="CC109" s="208">
        <v>-5.7000000000000002E-3</v>
      </c>
      <c r="CD109" s="215">
        <v>-7.2499999999999995E-2</v>
      </c>
      <c r="CE109" s="207">
        <v>-2.24E-2</v>
      </c>
      <c r="CF109" s="260">
        <v>-1.9400000000000001E-2</v>
      </c>
      <c r="CG109" s="197">
        <v>-2.64E-2</v>
      </c>
      <c r="CH109" s="205">
        <v>-1.6400000000000001E-2</v>
      </c>
      <c r="CI109" s="207">
        <v>-1.83E-2</v>
      </c>
      <c r="CJ109" s="203">
        <v>-2.1000000000000001E-2</v>
      </c>
      <c r="CK109" s="208">
        <v>-1.9599999999999999E-2</v>
      </c>
      <c r="CL109" s="232">
        <v>-1.46E-2</v>
      </c>
      <c r="CM109" s="203">
        <v>-1.24E-2</v>
      </c>
      <c r="CN109" s="208">
        <v>-1.7999999999999999E-2</v>
      </c>
      <c r="CO109" s="232">
        <v>-2.9600000000000001E-2</v>
      </c>
      <c r="CP109" s="196">
        <v>-1.32E-2</v>
      </c>
      <c r="CQ109" s="208">
        <v>-3.6299999999999999E-2</v>
      </c>
      <c r="CR109" s="207">
        <v>-1.72E-2</v>
      </c>
      <c r="CS109" s="203">
        <v>-1.84E-2</v>
      </c>
      <c r="CT109" s="208">
        <v>-2.1700000000000001E-2</v>
      </c>
      <c r="CU109" s="202">
        <v>-2.41E-2</v>
      </c>
      <c r="CV109" s="197">
        <v>-2.4899999999999999E-2</v>
      </c>
      <c r="CW109" s="205">
        <v>-1.3899999999999999E-2</v>
      </c>
      <c r="CX109" s="195">
        <v>-2.2200000000000001E-2</v>
      </c>
      <c r="CY109" s="213">
        <v>-1.6799999999999999E-2</v>
      </c>
      <c r="CZ109" s="208">
        <v>-1.61E-2</v>
      </c>
      <c r="DA109" s="233">
        <v>-8.9999999999999993E-3</v>
      </c>
      <c r="DB109" s="214">
        <v>1.89E-2</v>
      </c>
      <c r="DC109" s="207">
        <v>-1.2999999999999999E-2</v>
      </c>
      <c r="DD109" s="209">
        <v>-8.0999999999999996E-3</v>
      </c>
      <c r="DE109" s="197">
        <v>-2.76E-2</v>
      </c>
      <c r="DF109" s="207">
        <v>-1.6799999999999999E-2</v>
      </c>
      <c r="DG109" s="202">
        <v>-1.04E-2</v>
      </c>
      <c r="DH109" s="215">
        <v>-1.1900000000000001E-2</v>
      </c>
      <c r="DI109" s="205">
        <v>-3.8800000000000001E-2</v>
      </c>
      <c r="DJ109" s="236">
        <v>-1.49E-2</v>
      </c>
      <c r="DK109" s="197">
        <v>-1.8499999999999999E-2</v>
      </c>
      <c r="DL109" s="209">
        <v>-1.5699999999999999E-2</v>
      </c>
      <c r="DM109" s="202">
        <v>-2.5100000000000001E-2</v>
      </c>
      <c r="DN109" s="319">
        <v>-2.0899999999999998E-2</v>
      </c>
      <c r="DO109" s="337"/>
      <c r="DP109" s="195">
        <v>-2.5499999999999998E-2</v>
      </c>
      <c r="DQ109" s="197">
        <v>-2.29E-2</v>
      </c>
      <c r="DR109" s="205">
        <v>-1.4999999999999999E-2</v>
      </c>
      <c r="DS109" s="236">
        <v>-9.4999999999999998E-3</v>
      </c>
      <c r="DT109" s="213">
        <v>-1.9800000000000002E-2</v>
      </c>
      <c r="DU109" s="267">
        <v>-6.4000000000000003E-3</v>
      </c>
      <c r="DV109" s="209">
        <v>-3.39E-2</v>
      </c>
      <c r="DW109" s="196">
        <v>-1.77E-2</v>
      </c>
      <c r="DX109" s="202">
        <v>-1.83E-2</v>
      </c>
      <c r="DY109" s="237">
        <v>-0.01</v>
      </c>
      <c r="DZ109" s="196">
        <v>-1.6299999999999999E-2</v>
      </c>
      <c r="EK109" s="208">
        <v>-3.2399999999999998E-2</v>
      </c>
      <c r="EL109" s="202">
        <v>-1.1599999999999999E-2</v>
      </c>
      <c r="EM109" s="197">
        <v>-7.1099999999999997E-2</v>
      </c>
      <c r="EN109" s="232">
        <v>-1.43E-2</v>
      </c>
      <c r="EO109" s="202">
        <v>-1.6299999999999999E-2</v>
      </c>
      <c r="EP109" s="203">
        <v>-1.9300000000000001E-2</v>
      </c>
      <c r="EQ109" s="207">
        <v>-2.2100000000000002E-2</v>
      </c>
      <c r="ER109" s="202">
        <v>-2.2100000000000002E-2</v>
      </c>
      <c r="ES109" s="235">
        <v>-2.7699999999999999E-2</v>
      </c>
      <c r="ET109" s="205">
        <v>-4.2999999999999997E-2</v>
      </c>
      <c r="EU109" s="233">
        <v>-1.23E-2</v>
      </c>
      <c r="EV109" s="197">
        <v>-2.8299999999999999E-2</v>
      </c>
      <c r="EW109" s="260">
        <v>-6.4000000000000003E-3</v>
      </c>
      <c r="EX109" s="202">
        <v>-2.0299999999999999E-2</v>
      </c>
      <c r="EY109" s="198">
        <v>-4.3200000000000002E-2</v>
      </c>
      <c r="EZ109" s="205">
        <v>-1.9400000000000001E-2</v>
      </c>
      <c r="FA109" s="202">
        <v>-2.4400000000000002E-2</v>
      </c>
      <c r="FB109" s="203">
        <v>-3.2399999999999998E-2</v>
      </c>
      <c r="FC109" s="260">
        <v>-1.55E-2</v>
      </c>
      <c r="FD109" s="234">
        <v>-6.7999999999999996E-3</v>
      </c>
      <c r="FE109" s="235">
        <v>-3.1199999999999999E-2</v>
      </c>
      <c r="FF109" s="208">
        <v>-1.23E-2</v>
      </c>
      <c r="FG109" s="202">
        <v>-9.4299999999999995E-2</v>
      </c>
      <c r="FH109" s="442">
        <v>-1.9199999999999998E-2</v>
      </c>
      <c r="FI109" s="447">
        <v>-2.2599999999999999E-2</v>
      </c>
      <c r="FJ109" s="443">
        <v>-1.41E-2</v>
      </c>
      <c r="FK109" s="445">
        <v>-3.27E-2</v>
      </c>
      <c r="FL109" s="404">
        <v>-2.0299999999999999E-2</v>
      </c>
      <c r="FM109" s="363">
        <v>-1.0500000000000001E-2</v>
      </c>
      <c r="FN109" s="442">
        <v>-1.04E-2</v>
      </c>
      <c r="FO109" s="449">
        <v>-1.3599999999999999E-2</v>
      </c>
      <c r="FP109" s="450">
        <v>-1.04E-2</v>
      </c>
      <c r="FQ109" s="441">
        <v>-1.9199999999999998E-2</v>
      </c>
      <c r="FR109" s="457">
        <v>-1.9E-2</v>
      </c>
      <c r="FS109" s="452">
        <v>-1.06E-2</v>
      </c>
      <c r="FT109" s="455">
        <v>-8.8999999999999999E-3</v>
      </c>
      <c r="FU109" s="447">
        <v>-8.3000000000000001E-3</v>
      </c>
      <c r="FV109" s="452">
        <v>-7.7000000000000002E-3</v>
      </c>
      <c r="FW109" s="448">
        <v>-5.3E-3</v>
      </c>
      <c r="FX109" s="453">
        <v>-1.2699999999999999E-2</v>
      </c>
      <c r="FY109" s="363">
        <v>-2.35E-2</v>
      </c>
      <c r="FZ109" s="444">
        <v>-4.3200000000000002E-2</v>
      </c>
      <c r="GA109" s="449">
        <v>-1.55E-2</v>
      </c>
      <c r="GB109" s="363">
        <v>-0.04</v>
      </c>
      <c r="GC109" s="455">
        <v>-1.4800000000000001E-2</v>
      </c>
      <c r="GD109" s="460">
        <v>-1.0699999999999999E-2</v>
      </c>
      <c r="GE109" s="454">
        <v>-4.5199999999999997E-2</v>
      </c>
      <c r="GF109" s="441">
        <v>-2.5700000000000001E-2</v>
      </c>
      <c r="GG109" s="404">
        <v>-2.0500000000000001E-2</v>
      </c>
      <c r="GH109" s="443">
        <v>-1.7999999999999999E-2</v>
      </c>
      <c r="GI109" s="445">
        <v>-1.4E-2</v>
      </c>
      <c r="GJ109" s="457">
        <v>-1.2E-2</v>
      </c>
      <c r="GK109" s="443">
        <v>-2.3599999999999999E-2</v>
      </c>
      <c r="GL109" s="462">
        <v>-2.58E-2</v>
      </c>
      <c r="GM109" s="453">
        <v>-9.6699999999999994E-2</v>
      </c>
      <c r="GN109" s="452">
        <v>-1.6799999999999999E-2</v>
      </c>
      <c r="GO109" s="462">
        <v>-1.4200000000000001E-2</v>
      </c>
      <c r="GP109" s="460">
        <v>-1.47E-2</v>
      </c>
      <c r="GQ109" s="363">
        <v>-2.5399999999999999E-2</v>
      </c>
      <c r="GR109" s="444">
        <v>-2.93E-2</v>
      </c>
      <c r="GS109" s="365">
        <v>-1.47E-2</v>
      </c>
      <c r="GT109" s="443">
        <v>-9.9000000000000008E-3</v>
      </c>
      <c r="GU109" s="444">
        <v>-4.82E-2</v>
      </c>
      <c r="HC109" s="457">
        <v>-3.0599999999999999E-2</v>
      </c>
      <c r="HD109" s="452">
        <v>-9.2999999999999992E-3</v>
      </c>
      <c r="HE109" s="458">
        <v>-2.3599999999999999E-2</v>
      </c>
      <c r="HF109" s="447">
        <v>-2.41E-2</v>
      </c>
      <c r="HG109" s="363">
        <v>-8.0999999999999996E-3</v>
      </c>
      <c r="HH109" s="455">
        <v>-2.2800000000000001E-2</v>
      </c>
      <c r="HI109" s="457">
        <v>-2.9899999999999999E-2</v>
      </c>
      <c r="HJ109" s="363">
        <v>-8.8000000000000005E-3</v>
      </c>
      <c r="HK109" s="441">
        <v>-1.4200000000000001E-2</v>
      </c>
      <c r="HL109" s="464">
        <v>-1.23E-2</v>
      </c>
      <c r="HM109" s="363">
        <v>-2.12E-2</v>
      </c>
      <c r="HN109" s="444">
        <v>-2.7799999999999998E-2</v>
      </c>
      <c r="HO109" s="457">
        <v>-7.0000000000000001E-3</v>
      </c>
      <c r="HP109" s="463">
        <v>-1.37E-2</v>
      </c>
      <c r="HQ109" s="444">
        <v>-1.54E-2</v>
      </c>
      <c r="HR109" s="447">
        <v>-1.0999999999999999E-2</v>
      </c>
      <c r="HS109" s="363">
        <v>-7.4999999999999997E-3</v>
      </c>
      <c r="HT109" s="442">
        <v>-1.34E-2</v>
      </c>
      <c r="HU109" s="449">
        <v>-9.9000000000000008E-3</v>
      </c>
      <c r="HV109" s="363">
        <v>-7.0000000000000001E-3</v>
      </c>
      <c r="HW109" s="441">
        <v>-1.46E-2</v>
      </c>
      <c r="HX109" s="460">
        <v>-9.9000000000000008E-3</v>
      </c>
      <c r="HY109" s="443">
        <v>-4.7999999999999996E-3</v>
      </c>
      <c r="HZ109" s="458">
        <v>-2.29E-2</v>
      </c>
      <c r="IA109" s="464">
        <v>-1.15E-2</v>
      </c>
      <c r="IB109" s="463">
        <v>-2.7000000000000001E-3</v>
      </c>
      <c r="IC109" s="448">
        <v>-1.72E-2</v>
      </c>
      <c r="ID109" s="457">
        <v>-1.8599999999999998E-2</v>
      </c>
      <c r="IE109" s="443">
        <v>-2.8199999999999999E-2</v>
      </c>
      <c r="IF109" s="458">
        <v>-1.26E-2</v>
      </c>
      <c r="IG109" s="464">
        <v>-1.2800000000000001E-2</v>
      </c>
      <c r="IH109" s="365">
        <v>-1.2699999999999999E-2</v>
      </c>
      <c r="II109" s="441">
        <v>-2.4799999999999999E-2</v>
      </c>
      <c r="IJ109" s="447">
        <v>-2.3599999999999999E-2</v>
      </c>
      <c r="IK109" s="365">
        <v>-1.61E-2</v>
      </c>
      <c r="IL109" s="444">
        <v>-2.2100000000000002E-2</v>
      </c>
      <c r="IM109" s="453">
        <v>-3.04E-2</v>
      </c>
      <c r="IN109" s="463">
        <v>-8.6E-3</v>
      </c>
      <c r="IO109" s="448">
        <v>-9.1000000000000004E-3</v>
      </c>
      <c r="IP109" s="464">
        <v>-9.9000000000000008E-3</v>
      </c>
      <c r="IQ109" s="463">
        <v>-1.7600000000000001E-2</v>
      </c>
      <c r="IR109" s="458">
        <v>-1.9699999999999999E-2</v>
      </c>
      <c r="IS109" s="449">
        <v>-6.1999999999999998E-3</v>
      </c>
      <c r="IT109" s="450">
        <v>-4.1000000000000003E-3</v>
      </c>
      <c r="IU109" s="441">
        <v>-5.4000000000000003E-3</v>
      </c>
      <c r="IV109" s="447">
        <v>-1.2800000000000001E-2</v>
      </c>
      <c r="IW109" s="363">
        <v>-5.1000000000000004E-3</v>
      </c>
      <c r="IX109" s="458">
        <v>-7.7000000000000002E-3</v>
      </c>
      <c r="IY109" s="453">
        <v>-1.2800000000000001E-2</v>
      </c>
      <c r="IZ109" s="365">
        <v>-2.2100000000000002E-2</v>
      </c>
      <c r="JA109" s="444">
        <v>-3.0800000000000001E-2</v>
      </c>
      <c r="JB109" s="447">
        <v>-5.6599999999999998E-2</v>
      </c>
      <c r="JC109" s="463">
        <v>-7.7999999999999996E-3</v>
      </c>
      <c r="JD109" s="462">
        <v>-1.5900000000000001E-2</v>
      </c>
      <c r="JE109" s="449">
        <v>-5.5999999999999999E-3</v>
      </c>
      <c r="JF109" s="454">
        <v>-1.29E-2</v>
      </c>
      <c r="JG109" s="445">
        <v>-1.7299999999999999E-2</v>
      </c>
      <c r="JH109" s="457">
        <v>-1.21E-2</v>
      </c>
      <c r="JI109" s="365">
        <v>-1.0200000000000001E-2</v>
      </c>
      <c r="JJ109" s="445">
        <v>-9.5999999999999992E-3</v>
      </c>
      <c r="JK109" s="457">
        <v>-1.6E-2</v>
      </c>
      <c r="JL109" s="452">
        <v>-3.2000000000000002E-3</v>
      </c>
      <c r="JM109" s="445">
        <v>-7.1999999999999998E-3</v>
      </c>
      <c r="JN109" s="452">
        <v>-1.9099999999999999E-2</v>
      </c>
      <c r="JO109" s="446">
        <v>-1.83E-2</v>
      </c>
      <c r="JP109" s="442">
        <v>-1.5900000000000001E-2</v>
      </c>
      <c r="JU109" s="453">
        <v>-2.9499999999999998E-2</v>
      </c>
      <c r="JV109" s="450">
        <v>-1.8100000000000002E-2</v>
      </c>
      <c r="JW109" s="448">
        <v>-1.9699999999999999E-2</v>
      </c>
      <c r="JX109" s="457">
        <v>-1.34E-2</v>
      </c>
      <c r="JY109" s="365">
        <v>-9.1999999999999998E-3</v>
      </c>
      <c r="JZ109" s="448">
        <v>-1.4200000000000001E-2</v>
      </c>
      <c r="KA109" s="447">
        <v>-7.1000000000000004E-3</v>
      </c>
      <c r="KB109" s="363">
        <v>-1.06E-2</v>
      </c>
      <c r="KC109" s="445">
        <v>-3.7499999999999999E-2</v>
      </c>
      <c r="KD109" s="464">
        <v>-2.8799999999999999E-2</v>
      </c>
      <c r="KE109" s="365">
        <v>-1.2699999999999999E-2</v>
      </c>
      <c r="KF109" s="455">
        <v>-1.04E-2</v>
      </c>
      <c r="KG109" s="449">
        <v>-1.34E-2</v>
      </c>
      <c r="KH109" s="363">
        <v>-1.7399999999999999E-2</v>
      </c>
      <c r="KI109" s="448">
        <v>-1.3899999999999999E-2</v>
      </c>
      <c r="KJ109" s="453">
        <v>-1.5599999999999999E-2</v>
      </c>
      <c r="KK109" s="363">
        <v>-2.3699999999999999E-2</v>
      </c>
      <c r="KL109" s="458">
        <v>-1.6899999999999998E-2</v>
      </c>
      <c r="KM109" s="447">
        <v>-1.5100000000000001E-2</v>
      </c>
      <c r="KN109" s="363">
        <v>-1.7399999999999999E-2</v>
      </c>
      <c r="KO109" s="445">
        <v>-1.1299999999999999E-2</v>
      </c>
      <c r="KP109" s="404">
        <v>-5.4999999999999997E-3</v>
      </c>
      <c r="KQ109" s="450">
        <v>-8.9999999999999993E-3</v>
      </c>
      <c r="KR109" s="442">
        <v>-0.02</v>
      </c>
      <c r="KS109" s="447">
        <v>-2.3199999999999998E-2</v>
      </c>
      <c r="KT109" s="452">
        <v>-1.0699999999999999E-2</v>
      </c>
      <c r="KU109" s="444">
        <v>-2.8199999999999999E-2</v>
      </c>
      <c r="KV109" s="457">
        <v>-2.47E-2</v>
      </c>
      <c r="KW109" s="365">
        <v>-6.3E-3</v>
      </c>
      <c r="KX109" s="444">
        <v>-2.3199999999999998E-2</v>
      </c>
      <c r="KY109" s="447">
        <v>-1.0999999999999999E-2</v>
      </c>
      <c r="KZ109" s="453">
        <v>-1.2200000000000001E-2</v>
      </c>
      <c r="LA109" s="444">
        <v>-2.9899999999999999E-2</v>
      </c>
      <c r="LB109" s="447">
        <v>-1.67E-2</v>
      </c>
      <c r="LC109" s="404">
        <v>-1.8700000000000001E-2</v>
      </c>
      <c r="LD109" s="455">
        <v>-2.4799999999999999E-2</v>
      </c>
      <c r="LE109" s="464">
        <v>-1.1599999999999999E-2</v>
      </c>
      <c r="LF109" s="404">
        <v>-1.47E-2</v>
      </c>
      <c r="LG109" s="442">
        <v>-2.41E-2</v>
      </c>
      <c r="LH109" s="460">
        <v>-2.1499999999999998E-2</v>
      </c>
      <c r="LI109" s="447">
        <v>-1.43E-2</v>
      </c>
      <c r="LJ109" s="442">
        <v>-8.6999999999999994E-3</v>
      </c>
      <c r="LK109" s="447">
        <v>-1.9599999999999999E-2</v>
      </c>
      <c r="LL109" s="457">
        <v>-0.01</v>
      </c>
      <c r="LM109" s="442">
        <v>-1.17E-2</v>
      </c>
      <c r="LN109" s="453">
        <v>-5.5999999999999999E-3</v>
      </c>
      <c r="LO109" s="404">
        <v>-2.8000000000000001E-2</v>
      </c>
      <c r="LP109" s="441">
        <v>-1.8200000000000001E-2</v>
      </c>
      <c r="LQ109" s="404">
        <v>-1.7100000000000001E-2</v>
      </c>
      <c r="LR109" s="403">
        <v>-0.01</v>
      </c>
      <c r="LS109" s="441">
        <v>-2.5100000000000001E-2</v>
      </c>
      <c r="LT109" s="447">
        <v>-1.04E-2</v>
      </c>
      <c r="LU109" s="404">
        <v>-7.7000000000000002E-3</v>
      </c>
      <c r="LV109" s="445">
        <v>-1.47E-2</v>
      </c>
      <c r="LW109" s="457">
        <v>-1.89E-2</v>
      </c>
      <c r="LX109" s="404">
        <v>-2.3199999999999998E-2</v>
      </c>
      <c r="LY109" s="448">
        <v>-8.0999999999999996E-3</v>
      </c>
      <c r="LZ109" s="460">
        <v>-8.3999999999999995E-3</v>
      </c>
      <c r="MA109" s="450">
        <v>-1.44E-2</v>
      </c>
      <c r="MB109" s="462">
        <v>-1.14E-2</v>
      </c>
      <c r="MC109" s="453">
        <v>-6.8999999999999999E-3</v>
      </c>
      <c r="MD109" s="463">
        <v>-1.55E-2</v>
      </c>
      <c r="ME109" s="442">
        <v>-8.8999999999999999E-3</v>
      </c>
      <c r="MF109" s="457">
        <v>-1.9300000000000001E-2</v>
      </c>
      <c r="MG109" s="452">
        <v>-1.2200000000000001E-2</v>
      </c>
      <c r="MH109" s="448">
        <v>-7.7999999999999996E-3</v>
      </c>
      <c r="MI109" s="450">
        <v>-3.1E-2</v>
      </c>
      <c r="MJ109" s="363">
        <v>-2.1499999999999998E-2</v>
      </c>
      <c r="MK109" s="445">
        <v>-2.75E-2</v>
      </c>
      <c r="MM109" s="457">
        <v>-9.4000000000000004E-3</v>
      </c>
      <c r="MN109" s="363">
        <v>-1.66E-2</v>
      </c>
      <c r="MO109" s="445">
        <v>-2.92E-2</v>
      </c>
      <c r="MP109" s="453">
        <v>-1.04E-2</v>
      </c>
      <c r="MQ109" s="443">
        <v>-1.2999999999999999E-2</v>
      </c>
      <c r="MR109" s="442">
        <v>-1.01E-2</v>
      </c>
      <c r="MS109" s="449">
        <v>-1.0200000000000001E-2</v>
      </c>
      <c r="MT109" s="443">
        <v>-1.3299999999999999E-2</v>
      </c>
      <c r="MU109" s="462">
        <v>-8.3000000000000001E-3</v>
      </c>
      <c r="MV109" s="404">
        <v>-9.9000000000000008E-3</v>
      </c>
      <c r="MW109" s="443">
        <v>-8.0999999999999996E-3</v>
      </c>
      <c r="MX109" s="442">
        <v>-1.7600000000000001E-2</v>
      </c>
      <c r="MY109" s="460">
        <v>-1.6799999999999999E-2</v>
      </c>
      <c r="MZ109" s="452">
        <v>-5.4999999999999997E-3</v>
      </c>
      <c r="NA109" s="445">
        <v>-3.15E-2</v>
      </c>
      <c r="NB109" s="453">
        <v>-1.95E-2</v>
      </c>
      <c r="NC109" s="363">
        <v>-1.8499999999999999E-2</v>
      </c>
      <c r="ND109" s="455">
        <v>-1.3899999999999999E-2</v>
      </c>
      <c r="NE109" s="453">
        <v>-8.8999999999999999E-3</v>
      </c>
      <c r="NF109" s="463">
        <v>-1.61E-2</v>
      </c>
      <c r="NG109" s="441">
        <v>-2.1299999999999999E-2</v>
      </c>
      <c r="NH109" s="447">
        <v>-1.7899999999999999E-2</v>
      </c>
      <c r="NI109" s="365">
        <v>-2.1399999999999999E-2</v>
      </c>
      <c r="NJ109" s="444">
        <v>-1.49E-2</v>
      </c>
      <c r="NK109" s="452">
        <v>-2.29E-2</v>
      </c>
      <c r="NL109" s="463">
        <v>-1.2E-2</v>
      </c>
      <c r="NM109" s="526">
        <v>-1.18E-2</v>
      </c>
      <c r="NN109" s="453">
        <v>-2.5499999999999998E-2</v>
      </c>
      <c r="NO109" s="363">
        <v>-1.3299999999999999E-2</v>
      </c>
      <c r="NP109" s="455">
        <v>-1.8800000000000001E-2</v>
      </c>
      <c r="NQ109" s="460">
        <v>-9.5999999999999992E-3</v>
      </c>
      <c r="NR109" s="452">
        <v>-8.3999999999999995E-3</v>
      </c>
      <c r="NS109" s="444">
        <v>-2.76E-2</v>
      </c>
      <c r="NT109" s="447">
        <v>-2.01E-2</v>
      </c>
      <c r="NU109" s="454">
        <v>-2.5899999999999999E-2</v>
      </c>
      <c r="NV109" s="442">
        <v>-2.2800000000000001E-2</v>
      </c>
      <c r="NW109" s="453">
        <v>-3.2000000000000002E-3</v>
      </c>
      <c r="NX109" s="99">
        <v>-1.47E-2</v>
      </c>
      <c r="NY109" s="445">
        <v>-2.3400000000000001E-2</v>
      </c>
      <c r="NZ109" s="449">
        <v>-3.0099999999999998E-2</v>
      </c>
      <c r="OA109" s="99">
        <v>-2.0299999999999999E-2</v>
      </c>
      <c r="OB109" s="611">
        <v>-1.95E-2</v>
      </c>
      <c r="OC109" s="131">
        <v>-4.4000000000000003E-3</v>
      </c>
      <c r="OD109" s="105">
        <v>-1.72E-2</v>
      </c>
      <c r="OE109" s="610">
        <v>-3.9E-2</v>
      </c>
      <c r="OF109" s="124">
        <v>-2.07E-2</v>
      </c>
      <c r="OG109" s="34">
        <v>-1.0200000000000001E-2</v>
      </c>
      <c r="OH109" s="81">
        <v>-1.6400000000000001E-2</v>
      </c>
      <c r="OI109" s="123">
        <v>-1.24E-2</v>
      </c>
      <c r="OJ109" s="102">
        <v>-3.6299999999999999E-2</v>
      </c>
      <c r="OK109" s="614">
        <v>-2.2700000000000001E-2</v>
      </c>
      <c r="OL109" s="124">
        <v>-2.12E-2</v>
      </c>
      <c r="OM109" s="99">
        <v>-2.6200000000000001E-2</v>
      </c>
      <c r="ON109" s="612">
        <v>-6.4000000000000003E-3</v>
      </c>
      <c r="OO109" s="124">
        <v>-1.7399999999999999E-2</v>
      </c>
      <c r="OP109" s="100">
        <v>-1.11E-2</v>
      </c>
      <c r="OQ109" s="614">
        <v>-3.1399999999999997E-2</v>
      </c>
      <c r="OR109" s="101">
        <v>-6.1999999999999998E-3</v>
      </c>
      <c r="OS109" s="104">
        <v>-9.4999999999999998E-3</v>
      </c>
      <c r="OT109" s="99">
        <v>-1.1900000000000001E-2</v>
      </c>
      <c r="OU109" s="491"/>
      <c r="OV109" s="492"/>
      <c r="OW109" s="493"/>
      <c r="OX109" s="491"/>
      <c r="OY109" s="492"/>
      <c r="OZ109" s="493"/>
      <c r="PA109" s="491"/>
      <c r="PB109" s="492"/>
      <c r="PC109" s="493"/>
      <c r="PE109" s="126">
        <v>-3.4099999999999998E-2</v>
      </c>
      <c r="PF109" s="106">
        <v>-2.35E-2</v>
      </c>
      <c r="PG109" s="609">
        <v>-2.53E-2</v>
      </c>
      <c r="PH109" s="131">
        <v>-1.38E-2</v>
      </c>
      <c r="PI109" s="715">
        <v>-8.6E-3</v>
      </c>
      <c r="PJ109" s="694">
        <v>-2.6700000000000002E-2</v>
      </c>
      <c r="PK109" s="128">
        <v>-1.78E-2</v>
      </c>
      <c r="PL109" s="99">
        <v>-1.44E-2</v>
      </c>
      <c r="PM109" s="609">
        <v>-2.07E-2</v>
      </c>
      <c r="PN109" s="123">
        <v>-8.0000000000000002E-3</v>
      </c>
      <c r="PO109" s="105">
        <v>-1.7600000000000001E-2</v>
      </c>
      <c r="PP109" s="611">
        <v>-5.1000000000000004E-3</v>
      </c>
      <c r="PQ109" s="105">
        <v>-7.7999999999999996E-3</v>
      </c>
      <c r="PR109" s="617">
        <v>-7.7000000000000002E-3</v>
      </c>
      <c r="PS109" s="617">
        <v>-1.9699999999999999E-2</v>
      </c>
      <c r="PT109" s="103">
        <v>-5.7000000000000002E-3</v>
      </c>
      <c r="PU109" s="99">
        <v>-1.5599999999999999E-2</v>
      </c>
      <c r="PV109" s="493"/>
      <c r="PW109" s="491"/>
      <c r="PX109" s="492"/>
      <c r="PY109" s="493"/>
      <c r="PZ109" s="491"/>
      <c r="QA109" s="492"/>
      <c r="QB109" s="493"/>
      <c r="QC109" s="491"/>
      <c r="QD109" s="492"/>
      <c r="QE109" s="493"/>
      <c r="QF109" s="491"/>
      <c r="QG109" s="492"/>
      <c r="QH109" s="493"/>
      <c r="QI109" s="491"/>
      <c r="QJ109" s="492"/>
      <c r="QK109" s="493"/>
      <c r="QL109" s="491"/>
      <c r="QM109" s="492"/>
      <c r="QN109" s="493"/>
      <c r="QO109" s="491"/>
      <c r="QP109" s="492"/>
      <c r="QQ109" s="493"/>
      <c r="QR109" s="491"/>
      <c r="QS109" s="492"/>
      <c r="QT109" s="493"/>
      <c r="QU109" s="491"/>
      <c r="QV109" s="492"/>
      <c r="QW109" s="493"/>
      <c r="QX109" s="491"/>
      <c r="QY109" s="492"/>
      <c r="QZ109" s="493"/>
      <c r="RA109" s="491"/>
      <c r="RB109" s="492"/>
      <c r="RC109" s="493"/>
      <c r="RD109" s="491"/>
      <c r="RE109" s="492"/>
      <c r="RF109" s="493"/>
      <c r="RG109" s="491"/>
      <c r="RH109" s="492"/>
      <c r="RI109" s="493"/>
      <c r="RJ109" s="491"/>
      <c r="RK109" s="492"/>
      <c r="RL109" s="493"/>
      <c r="RM109" s="491"/>
      <c r="RN109" s="492"/>
      <c r="RO109" s="493"/>
      <c r="RP109" s="491"/>
      <c r="RQ109" s="492"/>
      <c r="RR109" s="493"/>
      <c r="RS109" s="491"/>
      <c r="RT109" s="492"/>
      <c r="RU109" s="493"/>
    </row>
    <row r="110" spans="1:608" ht="16.5" thickBot="1" x14ac:dyDescent="0.3">
      <c r="BS110" s="132"/>
      <c r="BT110" s="133" t="s">
        <v>62</v>
      </c>
      <c r="BU110" s="197">
        <v>3.0800000000000001E-2</v>
      </c>
      <c r="BV110" s="132"/>
      <c r="BW110" s="133"/>
      <c r="BX110" s="213">
        <v>1.6400000000000001E-2</v>
      </c>
      <c r="BY110" s="132"/>
      <c r="BZ110" s="133"/>
      <c r="CA110" s="215">
        <v>2.1399999999999999E-2</v>
      </c>
      <c r="CB110" s="132"/>
      <c r="CC110" s="133"/>
      <c r="CD110" s="213">
        <v>4.87E-2</v>
      </c>
      <c r="CE110" s="132"/>
      <c r="CF110" s="133"/>
      <c r="CG110" s="203">
        <v>2.3400000000000001E-2</v>
      </c>
      <c r="CH110" s="132"/>
      <c r="CI110" s="133"/>
      <c r="CJ110" s="197">
        <v>2.1899999999999999E-2</v>
      </c>
      <c r="CK110" s="132" t="s">
        <v>62</v>
      </c>
      <c r="CL110" s="133"/>
      <c r="CM110" s="213">
        <v>2.6200000000000001E-2</v>
      </c>
      <c r="CN110" s="132" t="s">
        <v>62</v>
      </c>
      <c r="CO110" s="133" t="s">
        <v>62</v>
      </c>
      <c r="CP110" s="197">
        <v>2.46E-2</v>
      </c>
      <c r="CQ110" s="132"/>
      <c r="CR110" s="133"/>
      <c r="CS110" s="215">
        <v>8.09E-2</v>
      </c>
      <c r="CT110" s="132"/>
      <c r="CU110" s="133" t="s">
        <v>62</v>
      </c>
      <c r="CV110" s="215">
        <v>3.4200000000000001E-2</v>
      </c>
      <c r="CW110" s="132"/>
      <c r="CX110" s="133"/>
      <c r="CY110" s="203">
        <v>3.5799999999999998E-2</v>
      </c>
      <c r="CZ110" s="132"/>
      <c r="DA110" s="133"/>
      <c r="DB110" s="203">
        <v>2.1600000000000001E-2</v>
      </c>
      <c r="DC110" s="132"/>
      <c r="DD110" s="133"/>
      <c r="DE110" s="203">
        <v>5.79E-2</v>
      </c>
      <c r="DF110" s="132"/>
      <c r="DG110" s="133"/>
      <c r="DH110" s="197">
        <v>2.58E-2</v>
      </c>
      <c r="DI110" s="132"/>
      <c r="DJ110" s="133"/>
      <c r="DK110" s="196">
        <v>3.2800000000000003E-2</v>
      </c>
      <c r="DM110" t="s">
        <v>62</v>
      </c>
      <c r="DN110" s="318">
        <v>3.2500000000000001E-2</v>
      </c>
      <c r="DO110" s="132" t="s">
        <v>62</v>
      </c>
      <c r="DP110" s="133"/>
      <c r="DQ110" s="214">
        <v>3.8600000000000002E-2</v>
      </c>
      <c r="DR110" s="132"/>
      <c r="DS110" s="133"/>
      <c r="DT110" s="203">
        <v>6.9400000000000003E-2</v>
      </c>
      <c r="DU110" s="132"/>
      <c r="DV110" s="133"/>
      <c r="DW110" s="203">
        <v>4.9200000000000001E-2</v>
      </c>
      <c r="DZ110" s="235">
        <v>4.2599999999999999E-2</v>
      </c>
      <c r="EK110" s="132"/>
      <c r="EL110" s="133"/>
      <c r="EM110" s="213">
        <v>2.29E-2</v>
      </c>
      <c r="EN110" s="132"/>
      <c r="EO110" s="133"/>
      <c r="EP110" s="215">
        <v>3.04E-2</v>
      </c>
      <c r="EQ110" s="132"/>
      <c r="ER110" s="133"/>
      <c r="ES110" s="203">
        <v>1.8700000000000001E-2</v>
      </c>
      <c r="ET110" s="132"/>
      <c r="EU110" s="133"/>
      <c r="EV110" s="196">
        <v>2.7E-2</v>
      </c>
      <c r="EW110" s="132"/>
      <c r="EX110" s="133"/>
      <c r="EY110" s="196">
        <v>3.9399999999999998E-2</v>
      </c>
      <c r="EZ110" s="132"/>
      <c r="FA110" s="133"/>
      <c r="FB110" s="215">
        <v>3.9800000000000002E-2</v>
      </c>
      <c r="FC110" s="132"/>
      <c r="FD110" s="133" t="s">
        <v>62</v>
      </c>
      <c r="FE110" s="203">
        <v>6.5699999999999995E-2</v>
      </c>
      <c r="FF110" s="132"/>
      <c r="FG110" s="133"/>
      <c r="FH110" s="439">
        <v>2.69E-2</v>
      </c>
      <c r="FI110" s="132"/>
      <c r="FJ110" s="133"/>
      <c r="FK110" s="364">
        <v>0.1285</v>
      </c>
      <c r="FL110" s="132"/>
      <c r="FM110" s="133" t="s">
        <v>62</v>
      </c>
      <c r="FN110" s="440">
        <v>2.4799999999999999E-2</v>
      </c>
      <c r="FO110" s="132"/>
      <c r="FP110" s="133"/>
      <c r="FQ110" s="364">
        <v>1.4200000000000001E-2</v>
      </c>
      <c r="FR110" s="132"/>
      <c r="FS110" s="133"/>
      <c r="FT110" s="456">
        <v>1.78E-2</v>
      </c>
      <c r="FU110" s="132"/>
      <c r="FV110" s="133"/>
      <c r="FW110" s="366">
        <v>1.2800000000000001E-2</v>
      </c>
      <c r="FX110" s="132"/>
      <c r="FY110" s="133"/>
      <c r="FZ110" s="366">
        <v>3.2500000000000001E-2</v>
      </c>
      <c r="GA110" s="132"/>
      <c r="GB110" s="133"/>
      <c r="GC110" s="366">
        <v>1.9199999999999998E-2</v>
      </c>
      <c r="GD110" s="132"/>
      <c r="GE110" s="133"/>
      <c r="GF110" s="364">
        <v>6.5100000000000005E-2</v>
      </c>
      <c r="GG110" s="132"/>
      <c r="GH110" s="133"/>
      <c r="GI110" s="439">
        <v>2.8199999999999999E-2</v>
      </c>
      <c r="GJ110" s="132"/>
      <c r="GK110" s="133"/>
      <c r="GL110" s="456">
        <v>3.3000000000000002E-2</v>
      </c>
      <c r="GM110" s="132"/>
      <c r="GN110" s="133"/>
      <c r="GO110" s="461">
        <v>3.44E-2</v>
      </c>
      <c r="GP110" s="132"/>
      <c r="GQ110" s="133"/>
      <c r="GR110" s="440">
        <v>2.07E-2</v>
      </c>
      <c r="GU110" s="451">
        <v>4.07E-2</v>
      </c>
      <c r="HC110" s="132"/>
      <c r="HD110" s="133"/>
      <c r="HE110" s="364">
        <v>4.8399999999999999E-2</v>
      </c>
      <c r="HF110" s="132"/>
      <c r="HG110" s="133"/>
      <c r="HH110" s="364">
        <v>3.2399999999999998E-2</v>
      </c>
      <c r="HI110" s="132"/>
      <c r="HJ110" s="133"/>
      <c r="HK110" s="456">
        <v>3.56E-2</v>
      </c>
      <c r="HL110" s="132"/>
      <c r="HM110" s="133"/>
      <c r="HN110" s="456">
        <v>1.7399999999999999E-2</v>
      </c>
      <c r="HO110" s="132"/>
      <c r="HP110" s="133"/>
      <c r="HQ110" s="440">
        <v>1.01E-2</v>
      </c>
      <c r="HR110" s="132"/>
      <c r="HS110" s="133"/>
      <c r="HT110" s="451">
        <v>2.24E-2</v>
      </c>
      <c r="HU110" s="132"/>
      <c r="HV110" s="133"/>
      <c r="HW110" s="461">
        <v>2.2200000000000001E-2</v>
      </c>
      <c r="HX110" s="132"/>
      <c r="HY110" s="133"/>
      <c r="HZ110" s="456">
        <v>3.9100000000000003E-2</v>
      </c>
      <c r="IA110" s="132"/>
      <c r="IB110" s="133"/>
      <c r="IC110" s="440">
        <v>2.69E-2</v>
      </c>
      <c r="ID110" s="132"/>
      <c r="IE110" s="133"/>
      <c r="IF110" s="456">
        <v>3.6400000000000002E-2</v>
      </c>
      <c r="IG110" s="132"/>
      <c r="IH110" s="133"/>
      <c r="II110" s="364">
        <v>2.1299999999999999E-2</v>
      </c>
      <c r="IJ110" s="132"/>
      <c r="IK110" s="133"/>
      <c r="IL110" s="451">
        <v>1.66E-2</v>
      </c>
      <c r="IM110" s="132"/>
      <c r="IN110" s="133"/>
      <c r="IO110" s="459">
        <v>2.0299999999999999E-2</v>
      </c>
      <c r="IP110" s="132"/>
      <c r="IQ110" s="133"/>
      <c r="IR110" s="461">
        <v>3.2899999999999999E-2</v>
      </c>
      <c r="IS110" s="132"/>
      <c r="IT110" s="133"/>
      <c r="IU110" s="459">
        <v>7.3000000000000001E-3</v>
      </c>
      <c r="IV110" s="132"/>
      <c r="IW110" s="133"/>
      <c r="IX110" s="451">
        <v>2.75E-2</v>
      </c>
      <c r="IY110" s="132"/>
      <c r="IZ110" s="133"/>
      <c r="JA110" s="461">
        <v>2.86E-2</v>
      </c>
      <c r="JB110" s="132"/>
      <c r="JC110" s="133"/>
      <c r="JD110" s="440">
        <v>4.0899999999999999E-2</v>
      </c>
      <c r="JE110" s="132"/>
      <c r="JF110" s="133"/>
      <c r="JG110" s="439">
        <v>3.3099999999999997E-2</v>
      </c>
      <c r="JH110" s="132"/>
      <c r="JI110" s="133"/>
      <c r="JJ110" s="439">
        <v>2.8400000000000002E-2</v>
      </c>
      <c r="JK110" s="132"/>
      <c r="JL110" s="133"/>
      <c r="JM110" s="459">
        <v>2.3E-2</v>
      </c>
      <c r="JP110" s="364">
        <v>4.5600000000000002E-2</v>
      </c>
      <c r="JU110" s="132" t="s">
        <v>62</v>
      </c>
      <c r="JV110" s="133" t="s">
        <v>62</v>
      </c>
      <c r="JW110" s="364">
        <v>2.6800000000000001E-2</v>
      </c>
      <c r="JX110" s="132" t="s">
        <v>62</v>
      </c>
      <c r="JY110" s="133"/>
      <c r="JZ110" s="440">
        <v>1.03E-2</v>
      </c>
      <c r="KA110" s="132"/>
      <c r="KB110" s="133"/>
      <c r="KC110" s="364">
        <v>5.57E-2</v>
      </c>
      <c r="KD110" s="132"/>
      <c r="KE110" s="133"/>
      <c r="KF110" s="461">
        <v>0.03</v>
      </c>
      <c r="KG110" s="132" t="s">
        <v>62</v>
      </c>
      <c r="KH110" s="133"/>
      <c r="KI110" s="461">
        <v>3.7699999999999997E-2</v>
      </c>
      <c r="KJ110" s="132"/>
      <c r="KK110" s="133"/>
      <c r="KL110" s="461">
        <v>2.2599999999999999E-2</v>
      </c>
      <c r="KM110" s="132"/>
      <c r="KN110" s="133"/>
      <c r="KO110" s="366">
        <v>2.8799999999999999E-2</v>
      </c>
      <c r="KP110" s="132" t="s">
        <v>62</v>
      </c>
      <c r="KQ110" s="133"/>
      <c r="KR110" s="366">
        <v>2.1499999999999998E-2</v>
      </c>
      <c r="KS110" s="132"/>
      <c r="KT110" s="133"/>
      <c r="KU110" s="461">
        <v>5.5E-2</v>
      </c>
      <c r="KV110" s="132"/>
      <c r="KW110" s="133"/>
      <c r="KX110" s="439">
        <v>1.7399999999999999E-2</v>
      </c>
      <c r="KY110" s="132"/>
      <c r="KZ110" s="133"/>
      <c r="LA110" s="451">
        <v>2.01E-2</v>
      </c>
      <c r="LB110" s="132"/>
      <c r="LC110" s="133"/>
      <c r="LD110" s="440">
        <v>2.3199999999999998E-2</v>
      </c>
      <c r="LE110" s="132"/>
      <c r="LF110" s="133"/>
      <c r="LG110" s="440">
        <v>1.66E-2</v>
      </c>
      <c r="LH110" s="132" t="s">
        <v>62</v>
      </c>
      <c r="LI110" s="133"/>
      <c r="LJ110" s="456">
        <v>3.3799999999999997E-2</v>
      </c>
      <c r="LK110" s="132"/>
      <c r="LL110" s="133"/>
      <c r="LM110" s="451">
        <v>2.81E-2</v>
      </c>
      <c r="LN110" s="132"/>
      <c r="LO110" s="133"/>
      <c r="LP110" s="366">
        <v>1.5100000000000001E-2</v>
      </c>
      <c r="LQ110" s="132"/>
      <c r="LR110" s="133"/>
      <c r="LS110" s="461">
        <v>3.49E-2</v>
      </c>
      <c r="LT110" s="132"/>
      <c r="LU110" s="133"/>
      <c r="LV110" s="439">
        <v>1.6500000000000001E-2</v>
      </c>
      <c r="LW110" s="132" t="s">
        <v>62</v>
      </c>
      <c r="LX110" s="133"/>
      <c r="LY110" s="440">
        <v>1.09E-2</v>
      </c>
      <c r="LZ110" s="132"/>
      <c r="MA110" s="133"/>
      <c r="MB110" s="461">
        <v>1.9300000000000001E-2</v>
      </c>
      <c r="MC110" s="132"/>
      <c r="MD110" s="133"/>
      <c r="ME110" s="440">
        <v>1.37E-2</v>
      </c>
      <c r="MF110" s="132"/>
      <c r="MG110" s="133" t="s">
        <v>62</v>
      </c>
      <c r="MH110" s="451">
        <v>1.0699999999999999E-2</v>
      </c>
      <c r="MI110" s="133" t="s">
        <v>62</v>
      </c>
      <c r="MJ110" s="133"/>
      <c r="MK110" s="461">
        <v>6.13E-2</v>
      </c>
      <c r="MM110" s="132" t="s">
        <v>62</v>
      </c>
      <c r="MN110" s="133" t="s">
        <v>62</v>
      </c>
      <c r="MO110" s="439">
        <v>3.5799999999999998E-2</v>
      </c>
      <c r="MP110" s="132"/>
      <c r="MQ110" s="133" t="s">
        <v>62</v>
      </c>
      <c r="MR110" s="451">
        <v>1.55E-2</v>
      </c>
      <c r="MS110" s="132"/>
      <c r="MT110" s="133"/>
      <c r="MU110" s="439">
        <v>2.35E-2</v>
      </c>
      <c r="MV110" s="132"/>
      <c r="MW110" s="133"/>
      <c r="MX110" s="459">
        <v>2.52E-2</v>
      </c>
      <c r="MY110" s="132"/>
      <c r="MZ110" s="133"/>
      <c r="NA110" s="451">
        <v>1.95E-2</v>
      </c>
      <c r="NB110" s="132"/>
      <c r="NC110" s="133"/>
      <c r="ND110" s="440">
        <v>2.5499999999999998E-2</v>
      </c>
      <c r="NE110" s="132"/>
      <c r="NF110" s="133"/>
      <c r="NG110" s="364">
        <v>2.64E-2</v>
      </c>
      <c r="NH110" s="132"/>
      <c r="NI110" s="133"/>
      <c r="NJ110" s="461">
        <v>2.0799999999999999E-2</v>
      </c>
      <c r="NK110" s="133"/>
      <c r="NL110" s="133"/>
      <c r="NM110" s="596">
        <v>1.2200000000000001E-2</v>
      </c>
      <c r="NN110" s="132"/>
      <c r="NO110" s="133" t="s">
        <v>62</v>
      </c>
      <c r="NP110" s="82">
        <v>4.2500000000000003E-2</v>
      </c>
      <c r="NQ110" s="132" t="s">
        <v>62</v>
      </c>
      <c r="NR110" s="133"/>
      <c r="NS110" s="130">
        <v>1.49E-2</v>
      </c>
      <c r="NT110" s="132" t="s">
        <v>62</v>
      </c>
      <c r="NU110" s="133"/>
      <c r="NV110" s="83">
        <v>2.7799999999999998E-2</v>
      </c>
      <c r="NW110" s="132"/>
      <c r="NX110" s="133"/>
      <c r="NY110" s="81">
        <v>2.64E-2</v>
      </c>
      <c r="NZ110" s="132"/>
      <c r="OA110" s="133"/>
      <c r="OB110" s="609">
        <v>4.99E-2</v>
      </c>
      <c r="OC110" s="132"/>
      <c r="OD110" s="133"/>
      <c r="OE110" s="611">
        <v>4.2200000000000001E-2</v>
      </c>
      <c r="OF110" s="132"/>
      <c r="OG110" s="133"/>
      <c r="OH110" s="613">
        <v>2.1499999999999998E-2</v>
      </c>
      <c r="OI110" s="132"/>
      <c r="OJ110" s="133"/>
      <c r="OK110" s="612">
        <v>3.0300000000000001E-2</v>
      </c>
      <c r="OL110" s="132"/>
      <c r="OM110" s="133"/>
      <c r="ON110" s="612">
        <v>4.2999999999999997E-2</v>
      </c>
      <c r="OO110" s="132"/>
      <c r="OP110" s="133"/>
      <c r="OQ110" s="613">
        <v>1.7500000000000002E-2</v>
      </c>
      <c r="OR110" s="133"/>
      <c r="OS110" s="133"/>
      <c r="OT110" s="105">
        <v>1.49E-2</v>
      </c>
      <c r="OU110" s="132"/>
      <c r="OV110" s="133"/>
      <c r="OW110" s="494"/>
      <c r="OX110" s="132"/>
      <c r="OY110" s="133"/>
      <c r="OZ110" s="494"/>
      <c r="PA110" s="132"/>
      <c r="PB110" s="133"/>
      <c r="PC110" s="494"/>
      <c r="PE110" s="132"/>
      <c r="PF110" s="133"/>
      <c r="PG110" s="608">
        <v>4.4999999999999998E-2</v>
      </c>
      <c r="PH110" s="132"/>
      <c r="PI110" s="133"/>
      <c r="PJ110" s="712">
        <v>3.0200000000000001E-2</v>
      </c>
      <c r="PK110" s="132"/>
      <c r="PL110" s="133"/>
      <c r="PM110" s="613">
        <v>3.0800000000000001E-2</v>
      </c>
      <c r="PN110" s="132"/>
      <c r="PO110" s="133"/>
      <c r="PP110" s="700">
        <v>1.2999999999999999E-2</v>
      </c>
      <c r="PQ110" s="133"/>
      <c r="PR110" s="133"/>
      <c r="PS110" s="101">
        <v>3.9600000000000003E-2</v>
      </c>
      <c r="PT110" s="132"/>
      <c r="PU110" s="133"/>
      <c r="PV110" s="494"/>
      <c r="PW110" s="132"/>
      <c r="PX110" s="133"/>
      <c r="PY110" s="494"/>
      <c r="PZ110" s="132"/>
      <c r="QA110" s="133"/>
      <c r="QB110" s="494"/>
      <c r="QC110" s="132"/>
      <c r="QD110" s="133"/>
      <c r="QE110" s="494"/>
      <c r="QF110" s="132"/>
      <c r="QG110" s="133"/>
      <c r="QH110" s="494"/>
      <c r="QI110" s="132"/>
      <c r="QJ110" s="133"/>
      <c r="QK110" s="494"/>
      <c r="QL110" s="132"/>
      <c r="QM110" s="133"/>
      <c r="QN110" s="494"/>
      <c r="QO110" s="132"/>
      <c r="QP110" s="133"/>
      <c r="QQ110" s="494"/>
      <c r="QR110" s="132"/>
      <c r="QS110" s="133"/>
      <c r="QT110" s="494"/>
      <c r="QU110" s="132"/>
      <c r="QV110" s="133"/>
      <c r="QW110" s="494"/>
      <c r="QX110" s="132"/>
      <c r="QY110" s="133"/>
      <c r="QZ110" s="494"/>
      <c r="RA110" s="132"/>
      <c r="RB110" s="133"/>
      <c r="RC110" s="494"/>
      <c r="RD110" s="132"/>
      <c r="RE110" s="133"/>
      <c r="RF110" s="494"/>
      <c r="RG110" s="132"/>
      <c r="RH110" s="133"/>
      <c r="RI110" s="494"/>
      <c r="RJ110" s="132"/>
      <c r="RK110" s="133"/>
      <c r="RL110" s="494"/>
      <c r="RM110" s="132"/>
      <c r="RN110" s="133"/>
      <c r="RO110" s="494"/>
      <c r="RP110" s="132"/>
      <c r="RQ110" s="133"/>
      <c r="RR110" s="494"/>
      <c r="RS110" s="132"/>
      <c r="RT110" s="133"/>
      <c r="RU110" s="494"/>
    </row>
    <row r="111" spans="1:608" ht="16.5" thickBot="1" x14ac:dyDescent="0.3">
      <c r="BS111" s="132"/>
      <c r="BT111" s="133"/>
      <c r="BU111" s="196">
        <v>-3.3500000000000002E-2</v>
      </c>
      <c r="BV111" s="132" t="s">
        <v>62</v>
      </c>
      <c r="BW111" s="133"/>
      <c r="BX111" s="196">
        <v>-1.6299999999999999E-2</v>
      </c>
      <c r="BY111" s="132"/>
      <c r="BZ111" s="133" t="s">
        <v>62</v>
      </c>
      <c r="CA111" s="203">
        <v>-3.9699999999999999E-2</v>
      </c>
      <c r="CB111" s="132"/>
      <c r="CC111" s="133" t="s">
        <v>62</v>
      </c>
      <c r="CD111" s="215">
        <v>-9.4200000000000006E-2</v>
      </c>
      <c r="CE111" s="132"/>
      <c r="CF111" s="133" t="s">
        <v>62</v>
      </c>
      <c r="CG111" s="197">
        <v>-4.58E-2</v>
      </c>
      <c r="CH111" s="132"/>
      <c r="CI111" s="133" t="s">
        <v>62</v>
      </c>
      <c r="CJ111" s="214">
        <v>-1.6400000000000001E-2</v>
      </c>
      <c r="CK111" s="132"/>
      <c r="CL111" s="133" t="s">
        <v>62</v>
      </c>
      <c r="CM111" s="203">
        <v>-2.1999999999999999E-2</v>
      </c>
      <c r="CN111" s="132"/>
      <c r="CO111" s="133"/>
      <c r="CP111" s="235">
        <v>-3.5700000000000003E-2</v>
      </c>
      <c r="CQ111" s="132" t="s">
        <v>62</v>
      </c>
      <c r="CR111" s="133" t="s">
        <v>62</v>
      </c>
      <c r="CS111" s="198">
        <v>-3.32E-2</v>
      </c>
      <c r="CT111" s="132"/>
      <c r="CU111" s="133" t="s">
        <v>62</v>
      </c>
      <c r="CV111" s="203">
        <v>-4.0899999999999999E-2</v>
      </c>
      <c r="CW111" s="132" t="s">
        <v>62</v>
      </c>
      <c r="CX111" s="133" t="s">
        <v>62</v>
      </c>
      <c r="CY111" s="198">
        <v>-2.1399999999999999E-2</v>
      </c>
      <c r="CZ111" s="132" t="s">
        <v>62</v>
      </c>
      <c r="DA111" s="133" t="s">
        <v>62</v>
      </c>
      <c r="DB111" s="214">
        <v>-1.84E-2</v>
      </c>
      <c r="DC111" s="132" t="s">
        <v>62</v>
      </c>
      <c r="DD111" s="133" t="s">
        <v>62</v>
      </c>
      <c r="DE111" s="213">
        <v>-2.8899999999999999E-2</v>
      </c>
      <c r="DF111" s="132" t="s">
        <v>62</v>
      </c>
      <c r="DG111" s="133" t="s">
        <v>62</v>
      </c>
      <c r="DH111" s="215">
        <v>-2.6800000000000001E-2</v>
      </c>
      <c r="DI111" s="132" t="s">
        <v>62</v>
      </c>
      <c r="DJ111" s="133"/>
      <c r="DK111" s="214">
        <v>-5.8900000000000001E-2</v>
      </c>
      <c r="DL111" t="s">
        <v>62</v>
      </c>
      <c r="DM111" t="s">
        <v>62</v>
      </c>
      <c r="DN111" s="320">
        <v>-2.06E-2</v>
      </c>
      <c r="DO111" s="132"/>
      <c r="DP111" s="133" t="s">
        <v>62</v>
      </c>
      <c r="DQ111" s="197">
        <v>-4.2999999999999997E-2</v>
      </c>
      <c r="DR111" s="132" t="s">
        <v>62</v>
      </c>
      <c r="DS111" s="133" t="s">
        <v>62</v>
      </c>
      <c r="DT111" s="213">
        <v>-2.4799999999999999E-2</v>
      </c>
      <c r="DU111" s="132" t="s">
        <v>62</v>
      </c>
      <c r="DV111" s="133" t="s">
        <v>62</v>
      </c>
      <c r="DW111" s="215">
        <v>-3.6600000000000001E-2</v>
      </c>
      <c r="DX111" t="s">
        <v>62</v>
      </c>
      <c r="DY111" t="s">
        <v>62</v>
      </c>
      <c r="DZ111" s="214">
        <v>-0.03</v>
      </c>
      <c r="EA111" t="s">
        <v>62</v>
      </c>
      <c r="EK111" s="132"/>
      <c r="EL111" s="133" t="s">
        <v>62</v>
      </c>
      <c r="EM111" s="197">
        <v>-5.4199999999999998E-2</v>
      </c>
      <c r="EN111" s="132" t="s">
        <v>62</v>
      </c>
      <c r="EO111" s="133" t="s">
        <v>62</v>
      </c>
      <c r="EP111" s="198">
        <v>-1.7299999999999999E-2</v>
      </c>
      <c r="EQ111" s="132" t="s">
        <v>62</v>
      </c>
      <c r="ER111" s="133" t="s">
        <v>62</v>
      </c>
      <c r="ES111" s="235">
        <v>-2.64E-2</v>
      </c>
      <c r="ET111" s="132" t="s">
        <v>62</v>
      </c>
      <c r="EU111" s="133" t="s">
        <v>62</v>
      </c>
      <c r="EV111" s="214">
        <v>-4.2000000000000003E-2</v>
      </c>
      <c r="EW111" s="132" t="s">
        <v>62</v>
      </c>
      <c r="EX111" s="133" t="s">
        <v>62</v>
      </c>
      <c r="EY111" s="198">
        <v>-5.2600000000000001E-2</v>
      </c>
      <c r="EZ111" s="132" t="s">
        <v>62</v>
      </c>
      <c r="FA111" s="133" t="s">
        <v>62</v>
      </c>
      <c r="FB111" s="203">
        <v>-6.0499999999999998E-2</v>
      </c>
      <c r="FC111" s="132" t="s">
        <v>62</v>
      </c>
      <c r="FD111" s="133" t="s">
        <v>62</v>
      </c>
      <c r="FE111" s="235">
        <v>-3.9899999999999998E-2</v>
      </c>
      <c r="FF111" s="132" t="s">
        <v>62</v>
      </c>
      <c r="FG111" s="133" t="s">
        <v>62</v>
      </c>
      <c r="FH111" s="364">
        <v>-5.6899999999999999E-2</v>
      </c>
      <c r="FI111" s="132" t="s">
        <v>62</v>
      </c>
      <c r="FJ111" s="133" t="s">
        <v>62</v>
      </c>
      <c r="FK111" s="439">
        <v>-4.0599999999999997E-2</v>
      </c>
      <c r="FL111" s="132" t="s">
        <v>62</v>
      </c>
      <c r="FM111" s="133" t="s">
        <v>62</v>
      </c>
      <c r="FN111" s="364">
        <v>-3.44E-2</v>
      </c>
      <c r="FO111" s="132" t="s">
        <v>62</v>
      </c>
      <c r="FP111" s="133" t="s">
        <v>62</v>
      </c>
      <c r="FQ111" s="451">
        <v>-2.3199999999999998E-2</v>
      </c>
      <c r="FR111" s="132" t="s">
        <v>62</v>
      </c>
      <c r="FS111" s="133" t="s">
        <v>62</v>
      </c>
      <c r="FT111" s="364">
        <v>-2.58E-2</v>
      </c>
      <c r="FU111" s="132" t="s">
        <v>62</v>
      </c>
      <c r="FV111" s="133" t="s">
        <v>62</v>
      </c>
      <c r="FW111" s="456">
        <v>-2.1299999999999999E-2</v>
      </c>
      <c r="FX111" s="132" t="s">
        <v>62</v>
      </c>
      <c r="FY111" s="133" t="s">
        <v>62</v>
      </c>
      <c r="FZ111" s="364">
        <v>-6.5299999999999997E-2</v>
      </c>
      <c r="GA111" s="132" t="s">
        <v>62</v>
      </c>
      <c r="GB111" s="133" t="s">
        <v>62</v>
      </c>
      <c r="GC111" s="364">
        <v>-3.32E-2</v>
      </c>
      <c r="GD111" s="132" t="s">
        <v>62</v>
      </c>
      <c r="GE111" s="133" t="s">
        <v>62</v>
      </c>
      <c r="GF111" s="459">
        <v>-5.04E-2</v>
      </c>
      <c r="GG111" s="132" t="s">
        <v>62</v>
      </c>
      <c r="GH111" s="133" t="s">
        <v>62</v>
      </c>
      <c r="GI111" s="461">
        <v>-1.89E-2</v>
      </c>
      <c r="GJ111" s="132" t="s">
        <v>62</v>
      </c>
      <c r="GK111" s="133" t="s">
        <v>62</v>
      </c>
      <c r="GL111" s="461">
        <v>-4.1099999999999998E-2</v>
      </c>
      <c r="GM111" s="132" t="s">
        <v>62</v>
      </c>
      <c r="GN111" s="133" t="s">
        <v>62</v>
      </c>
      <c r="GO111" s="439">
        <v>-0.1031</v>
      </c>
      <c r="GP111" s="132" t="s">
        <v>62</v>
      </c>
      <c r="GQ111" s="133" t="s">
        <v>62</v>
      </c>
      <c r="GR111" s="364">
        <v>-6.3399999999999998E-2</v>
      </c>
      <c r="GS111" t="s">
        <v>62</v>
      </c>
      <c r="GT111" t="s">
        <v>62</v>
      </c>
      <c r="GU111" s="461">
        <v>-2.5100000000000001E-2</v>
      </c>
      <c r="GV111" t="s">
        <v>62</v>
      </c>
      <c r="HC111" s="132" t="s">
        <v>62</v>
      </c>
      <c r="HD111" s="133" t="s">
        <v>62</v>
      </c>
      <c r="HE111" s="461">
        <v>-4.1500000000000002E-2</v>
      </c>
      <c r="HF111" s="132" t="s">
        <v>62</v>
      </c>
      <c r="HG111" s="133" t="s">
        <v>62</v>
      </c>
      <c r="HH111" s="439">
        <v>-4.4900000000000002E-2</v>
      </c>
      <c r="HI111" s="132" t="s">
        <v>62</v>
      </c>
      <c r="HJ111" s="133" t="s">
        <v>62</v>
      </c>
      <c r="HK111" s="461">
        <v>-2.3E-2</v>
      </c>
      <c r="HL111" s="132" t="s">
        <v>62</v>
      </c>
      <c r="HM111" s="133" t="s">
        <v>62</v>
      </c>
      <c r="HN111" s="364">
        <v>-3.5400000000000001E-2</v>
      </c>
      <c r="HO111" s="132" t="s">
        <v>62</v>
      </c>
      <c r="HP111" s="133" t="s">
        <v>62</v>
      </c>
      <c r="HQ111" s="439">
        <v>-1.6400000000000001E-2</v>
      </c>
      <c r="HR111" s="132" t="s">
        <v>62</v>
      </c>
      <c r="HS111" s="133" t="s">
        <v>62</v>
      </c>
      <c r="HT111" s="440">
        <v>-1.8700000000000001E-2</v>
      </c>
      <c r="HU111" s="132" t="s">
        <v>62</v>
      </c>
      <c r="HV111" s="133" t="s">
        <v>62</v>
      </c>
      <c r="HW111" s="366">
        <v>-8.9999999999999993E-3</v>
      </c>
      <c r="HX111" s="132" t="s">
        <v>62</v>
      </c>
      <c r="HY111" s="133" t="s">
        <v>62</v>
      </c>
      <c r="HZ111" s="366">
        <v>-3.6299999999999999E-2</v>
      </c>
      <c r="IA111" s="132" t="s">
        <v>62</v>
      </c>
      <c r="IB111" s="133" t="s">
        <v>62</v>
      </c>
      <c r="IC111" s="456">
        <v>-2.5100000000000001E-2</v>
      </c>
      <c r="ID111" s="466" t="s">
        <v>62</v>
      </c>
      <c r="IE111" s="465" t="s">
        <v>62</v>
      </c>
      <c r="IF111" s="461">
        <v>-4.5400000000000003E-2</v>
      </c>
      <c r="IG111" s="466" t="s">
        <v>62</v>
      </c>
      <c r="IH111" s="465" t="s">
        <v>62</v>
      </c>
      <c r="II111" s="451">
        <v>-2.53E-2</v>
      </c>
      <c r="IJ111" s="466" t="s">
        <v>62</v>
      </c>
      <c r="IK111" s="133"/>
      <c r="IL111" s="366">
        <v>-2.1100000000000001E-2</v>
      </c>
      <c r="IM111" s="132" t="s">
        <v>62</v>
      </c>
      <c r="IN111" s="133" t="s">
        <v>62</v>
      </c>
      <c r="IO111" s="439">
        <v>-3.78E-2</v>
      </c>
      <c r="IP111" s="132" t="s">
        <v>62</v>
      </c>
      <c r="IQ111" s="133" t="s">
        <v>62</v>
      </c>
      <c r="IR111" s="439">
        <v>-2.58E-2</v>
      </c>
      <c r="IS111" s="132" t="s">
        <v>62</v>
      </c>
      <c r="IT111" s="133" t="s">
        <v>62</v>
      </c>
      <c r="IU111" s="451">
        <v>-0.01</v>
      </c>
      <c r="IV111" s="132" t="s">
        <v>62</v>
      </c>
      <c r="IW111" s="133" t="s">
        <v>62</v>
      </c>
      <c r="IX111" s="456">
        <v>-1.6299999999999999E-2</v>
      </c>
      <c r="IY111" s="132" t="s">
        <v>62</v>
      </c>
      <c r="IZ111" s="133" t="s">
        <v>62</v>
      </c>
      <c r="JA111" s="451">
        <v>-2.4799999999999999E-2</v>
      </c>
      <c r="JB111" s="132" t="s">
        <v>62</v>
      </c>
      <c r="JC111" s="133" t="s">
        <v>62</v>
      </c>
      <c r="JD111" s="456">
        <v>-6.1400000000000003E-2</v>
      </c>
      <c r="JE111" s="132" t="s">
        <v>62</v>
      </c>
      <c r="JF111" s="133" t="s">
        <v>62</v>
      </c>
      <c r="JG111" s="459">
        <v>-2.1700000000000001E-2</v>
      </c>
      <c r="JH111" s="132" t="s">
        <v>62</v>
      </c>
      <c r="JI111" s="133" t="s">
        <v>62</v>
      </c>
      <c r="JJ111" s="461">
        <v>-1.6E-2</v>
      </c>
      <c r="JK111" s="132" t="s">
        <v>62</v>
      </c>
      <c r="JL111" s="133" t="s">
        <v>62</v>
      </c>
      <c r="JM111" s="461">
        <v>-1.7000000000000001E-2</v>
      </c>
      <c r="JN111" t="s">
        <v>62</v>
      </c>
      <c r="JO111" t="s">
        <v>62</v>
      </c>
      <c r="JP111" s="456">
        <v>-2.4299999999999999E-2</v>
      </c>
      <c r="JQ111" t="s">
        <v>62</v>
      </c>
      <c r="JU111" s="132" t="s">
        <v>62</v>
      </c>
      <c r="JV111" s="133" t="s">
        <v>62</v>
      </c>
      <c r="JW111" s="439">
        <v>-4.9299999999999997E-2</v>
      </c>
      <c r="JX111" s="132" t="s">
        <v>62</v>
      </c>
      <c r="JY111" s="133" t="s">
        <v>62</v>
      </c>
      <c r="JZ111" s="451">
        <v>-6.4000000000000003E-3</v>
      </c>
      <c r="KA111" s="132" t="s">
        <v>62</v>
      </c>
      <c r="KB111" s="133" t="s">
        <v>62</v>
      </c>
      <c r="KC111" s="440">
        <v>-3.15E-2</v>
      </c>
      <c r="KD111" s="132"/>
      <c r="KE111" s="133" t="s">
        <v>62</v>
      </c>
      <c r="KF111" s="439">
        <v>-2.9600000000000001E-2</v>
      </c>
      <c r="KG111" s="132" t="s">
        <v>62</v>
      </c>
      <c r="KH111" s="133" t="s">
        <v>62</v>
      </c>
      <c r="KI111" s="451">
        <v>-1.5299999999999999E-2</v>
      </c>
      <c r="KJ111" s="132" t="s">
        <v>62</v>
      </c>
      <c r="KK111" s="133" t="s">
        <v>62</v>
      </c>
      <c r="KL111" s="364">
        <v>-2.7699999999999999E-2</v>
      </c>
      <c r="KM111" s="132" t="s">
        <v>62</v>
      </c>
      <c r="KN111" s="133" t="s">
        <v>62</v>
      </c>
      <c r="KO111" s="456">
        <v>-1.3100000000000001E-2</v>
      </c>
      <c r="KP111" s="132" t="s">
        <v>62</v>
      </c>
      <c r="KQ111" s="133" t="s">
        <v>62</v>
      </c>
      <c r="KR111" s="461">
        <v>-2.69E-2</v>
      </c>
      <c r="KS111" s="132" t="s">
        <v>62</v>
      </c>
      <c r="KT111" s="133" t="s">
        <v>62</v>
      </c>
      <c r="KU111" s="456">
        <v>-5.1499999999999997E-2</v>
      </c>
      <c r="KV111" s="132" t="s">
        <v>62</v>
      </c>
      <c r="KW111" s="133" t="s">
        <v>62</v>
      </c>
      <c r="KX111" s="364">
        <v>-2.1100000000000001E-2</v>
      </c>
      <c r="KY111" s="132" t="s">
        <v>62</v>
      </c>
      <c r="KZ111" s="133" t="s">
        <v>62</v>
      </c>
      <c r="LA111" s="364">
        <v>-3.0300000000000001E-2</v>
      </c>
      <c r="LB111" s="132" t="s">
        <v>62</v>
      </c>
      <c r="LC111" s="133" t="s">
        <v>62</v>
      </c>
      <c r="LD111" s="456">
        <v>-0.02</v>
      </c>
      <c r="LE111" s="132" t="s">
        <v>62</v>
      </c>
      <c r="LF111" s="133" t="s">
        <v>62</v>
      </c>
      <c r="LG111" s="364">
        <v>-2.9399999999999999E-2</v>
      </c>
      <c r="LH111" s="132" t="s">
        <v>62</v>
      </c>
      <c r="LI111" s="133" t="s">
        <v>62</v>
      </c>
      <c r="LJ111" s="440">
        <v>-1.47E-2</v>
      </c>
      <c r="LK111" s="132" t="s">
        <v>62</v>
      </c>
      <c r="LL111" s="133" t="s">
        <v>62</v>
      </c>
      <c r="LM111" s="461">
        <v>-1.8599999999999998E-2</v>
      </c>
      <c r="LN111" s="132" t="s">
        <v>62</v>
      </c>
      <c r="LO111" s="133" t="s">
        <v>62</v>
      </c>
      <c r="LP111" s="364">
        <v>-2.1399999999999999E-2</v>
      </c>
      <c r="LQ111" s="132" t="s">
        <v>62</v>
      </c>
      <c r="LR111" s="133" t="s">
        <v>62</v>
      </c>
      <c r="LS111" s="451">
        <v>-4.2500000000000003E-2</v>
      </c>
      <c r="LT111" s="132" t="s">
        <v>62</v>
      </c>
      <c r="LU111" s="133" t="s">
        <v>62</v>
      </c>
      <c r="LV111" s="440">
        <v>-2.29E-2</v>
      </c>
      <c r="LW111" s="132" t="s">
        <v>62</v>
      </c>
      <c r="LX111" s="133" t="s">
        <v>62</v>
      </c>
      <c r="LY111" s="364">
        <v>-1.0500000000000001E-2</v>
      </c>
      <c r="LZ111" s="132" t="s">
        <v>62</v>
      </c>
      <c r="MA111" s="133" t="s">
        <v>62</v>
      </c>
      <c r="MB111" s="451">
        <v>-2.0199999999999999E-2</v>
      </c>
      <c r="MC111" s="132" t="s">
        <v>62</v>
      </c>
      <c r="MD111" s="133" t="s">
        <v>62</v>
      </c>
      <c r="ME111" s="439">
        <v>-2.23E-2</v>
      </c>
      <c r="MF111" s="132" t="s">
        <v>62</v>
      </c>
      <c r="MG111" s="133" t="s">
        <v>62</v>
      </c>
      <c r="MH111" s="364">
        <v>-6.0000000000000001E-3</v>
      </c>
      <c r="MI111" s="133" t="s">
        <v>62</v>
      </c>
      <c r="MJ111" s="133" t="s">
        <v>62</v>
      </c>
      <c r="MK111" s="451">
        <v>-4.1700000000000001E-2</v>
      </c>
      <c r="MM111" s="132" t="s">
        <v>62</v>
      </c>
      <c r="MN111" s="133" t="s">
        <v>62</v>
      </c>
      <c r="MO111" s="440">
        <v>-3.9199999999999999E-2</v>
      </c>
      <c r="MP111" s="132" t="s">
        <v>62</v>
      </c>
      <c r="MQ111" s="133" t="s">
        <v>62</v>
      </c>
      <c r="MR111" s="461">
        <v>-1.7299999999999999E-2</v>
      </c>
      <c r="MS111" s="132" t="s">
        <v>62</v>
      </c>
      <c r="MT111" s="133" t="s">
        <v>62</v>
      </c>
      <c r="MU111" s="456">
        <v>-1.2800000000000001E-2</v>
      </c>
      <c r="MV111" s="132" t="s">
        <v>62</v>
      </c>
      <c r="MW111" s="133" t="s">
        <v>62</v>
      </c>
      <c r="MX111" s="440">
        <v>-1.54E-2</v>
      </c>
      <c r="MY111" s="132" t="s">
        <v>62</v>
      </c>
      <c r="MZ111" s="133" t="s">
        <v>62</v>
      </c>
      <c r="NA111" s="440">
        <v>-2.9100000000000001E-2</v>
      </c>
      <c r="NB111" s="132" t="s">
        <v>62</v>
      </c>
      <c r="NC111" s="133" t="s">
        <v>62</v>
      </c>
      <c r="ND111" s="439">
        <v>-4.2299999999999997E-2</v>
      </c>
      <c r="NE111" s="132" t="s">
        <v>62</v>
      </c>
      <c r="NF111" s="133" t="s">
        <v>62</v>
      </c>
      <c r="NG111" s="439">
        <v>-2.52E-2</v>
      </c>
      <c r="NH111" s="132" t="s">
        <v>62</v>
      </c>
      <c r="NI111" s="133" t="s">
        <v>62</v>
      </c>
      <c r="NJ111" s="456">
        <v>-1.89E-2</v>
      </c>
      <c r="NK111" s="133" t="s">
        <v>62</v>
      </c>
      <c r="NL111" s="133" t="s">
        <v>62</v>
      </c>
      <c r="NM111" s="597">
        <v>-1.37E-2</v>
      </c>
      <c r="NN111" s="598" t="s">
        <v>62</v>
      </c>
      <c r="NO111" s="599" t="s">
        <v>62</v>
      </c>
      <c r="NP111" s="600">
        <v>-4.8800000000000003E-2</v>
      </c>
      <c r="NQ111" s="598" t="s">
        <v>62</v>
      </c>
      <c r="NR111" s="599" t="s">
        <v>62</v>
      </c>
      <c r="NS111" s="546">
        <v>-2.87E-2</v>
      </c>
      <c r="NT111" s="598" t="s">
        <v>62</v>
      </c>
      <c r="NU111" s="599" t="s">
        <v>62</v>
      </c>
      <c r="NV111" s="538">
        <v>-2.53E-2</v>
      </c>
      <c r="NW111" s="598" t="s">
        <v>62</v>
      </c>
      <c r="NX111" s="599" t="s">
        <v>62</v>
      </c>
      <c r="NY111" s="534">
        <v>-2.81E-2</v>
      </c>
      <c r="NZ111" s="598" t="s">
        <v>62</v>
      </c>
      <c r="OA111" s="599" t="s">
        <v>62</v>
      </c>
      <c r="OB111" s="639">
        <v>-5.04E-2</v>
      </c>
      <c r="OC111" s="598" t="s">
        <v>62</v>
      </c>
      <c r="OD111" s="599" t="s">
        <v>62</v>
      </c>
      <c r="OE111" s="665">
        <v>-3.0200000000000001E-2</v>
      </c>
      <c r="OF111" s="598" t="s">
        <v>62</v>
      </c>
      <c r="OG111" s="599" t="s">
        <v>62</v>
      </c>
      <c r="OH111" s="694">
        <v>-2.07E-2</v>
      </c>
      <c r="OI111" s="598" t="s">
        <v>62</v>
      </c>
      <c r="OJ111" s="599" t="s">
        <v>62</v>
      </c>
      <c r="OK111" s="700">
        <v>-2.7300000000000001E-2</v>
      </c>
      <c r="OL111" s="598" t="s">
        <v>62</v>
      </c>
      <c r="OM111" s="599" t="s">
        <v>62</v>
      </c>
      <c r="ON111" s="712">
        <v>-5.2200000000000003E-2</v>
      </c>
      <c r="OO111" s="598" t="s">
        <v>62</v>
      </c>
      <c r="OP111" s="599" t="s">
        <v>62</v>
      </c>
      <c r="OQ111" s="694">
        <v>-1.9800000000000002E-2</v>
      </c>
      <c r="OR111" s="133" t="s">
        <v>62</v>
      </c>
      <c r="OS111" s="133" t="s">
        <v>62</v>
      </c>
      <c r="OT111" s="711">
        <v>-1.34E-2</v>
      </c>
      <c r="OU111" s="132" t="s">
        <v>62</v>
      </c>
      <c r="OV111" s="133" t="s">
        <v>62</v>
      </c>
      <c r="OW111" s="494"/>
      <c r="OX111" s="132" t="s">
        <v>62</v>
      </c>
      <c r="OY111" s="133" t="s">
        <v>62</v>
      </c>
      <c r="OZ111" s="494"/>
      <c r="PA111" s="132" t="s">
        <v>62</v>
      </c>
      <c r="PB111" s="133" t="s">
        <v>62</v>
      </c>
      <c r="PC111" s="494"/>
      <c r="PE111" s="598" t="s">
        <v>62</v>
      </c>
      <c r="PF111" s="599" t="s">
        <v>62</v>
      </c>
      <c r="PG111" s="700">
        <v>-4.87E-2</v>
      </c>
      <c r="PH111" s="598" t="s">
        <v>62</v>
      </c>
      <c r="PI111" s="599" t="s">
        <v>62</v>
      </c>
      <c r="PJ111" s="694">
        <v>-3.5799999999999998E-2</v>
      </c>
      <c r="PK111" s="598" t="s">
        <v>62</v>
      </c>
      <c r="PL111" s="599" t="s">
        <v>62</v>
      </c>
      <c r="PM111" s="694">
        <v>-2.3E-2</v>
      </c>
      <c r="PN111" s="598" t="s">
        <v>62</v>
      </c>
      <c r="PO111" s="599" t="s">
        <v>62</v>
      </c>
      <c r="PP111" s="735">
        <v>-2.0299999999999999E-2</v>
      </c>
      <c r="PQ111" s="133" t="s">
        <v>62</v>
      </c>
      <c r="PR111" s="133" t="s">
        <v>62</v>
      </c>
      <c r="PS111" s="105">
        <v>-3.5200000000000002E-2</v>
      </c>
      <c r="PT111" s="132" t="s">
        <v>62</v>
      </c>
      <c r="PU111" s="133" t="s">
        <v>62</v>
      </c>
      <c r="PV111" s="494"/>
      <c r="PW111" s="132" t="s">
        <v>62</v>
      </c>
      <c r="PX111" s="133" t="s">
        <v>62</v>
      </c>
      <c r="PY111" s="494"/>
      <c r="PZ111" s="132" t="s">
        <v>62</v>
      </c>
      <c r="QA111" s="133" t="s">
        <v>62</v>
      </c>
      <c r="QB111" s="494"/>
      <c r="QC111" s="132" t="s">
        <v>62</v>
      </c>
      <c r="QD111" s="133" t="s">
        <v>62</v>
      </c>
      <c r="QE111" s="494"/>
      <c r="QF111" s="132" t="s">
        <v>62</v>
      </c>
      <c r="QG111" s="133" t="s">
        <v>62</v>
      </c>
      <c r="QH111" s="494"/>
      <c r="QI111" s="132" t="s">
        <v>62</v>
      </c>
      <c r="QJ111" s="133" t="s">
        <v>62</v>
      </c>
      <c r="QK111" s="494"/>
      <c r="QL111" s="132" t="s">
        <v>62</v>
      </c>
      <c r="QM111" s="133" t="s">
        <v>62</v>
      </c>
      <c r="QN111" s="494"/>
      <c r="QO111" s="132" t="s">
        <v>62</v>
      </c>
      <c r="QP111" s="133" t="s">
        <v>62</v>
      </c>
      <c r="QQ111" s="494"/>
      <c r="QR111" s="132" t="s">
        <v>62</v>
      </c>
      <c r="QS111" s="133" t="s">
        <v>62</v>
      </c>
      <c r="QT111" s="494"/>
      <c r="QU111" s="132" t="s">
        <v>62</v>
      </c>
      <c r="QV111" s="133" t="s">
        <v>62</v>
      </c>
      <c r="QW111" s="494"/>
      <c r="QX111" s="132" t="s">
        <v>62</v>
      </c>
      <c r="QY111" s="133" t="s">
        <v>62</v>
      </c>
      <c r="QZ111" s="494"/>
      <c r="RA111" s="132" t="s">
        <v>62</v>
      </c>
      <c r="RB111" s="133" t="s">
        <v>62</v>
      </c>
      <c r="RC111" s="494"/>
      <c r="RD111" s="132" t="s">
        <v>62</v>
      </c>
      <c r="RE111" s="133" t="s">
        <v>62</v>
      </c>
      <c r="RF111" s="494"/>
      <c r="RG111" s="132" t="s">
        <v>62</v>
      </c>
      <c r="RH111" s="133" t="s">
        <v>62</v>
      </c>
      <c r="RI111" s="494"/>
      <c r="RJ111" s="132" t="s">
        <v>62</v>
      </c>
      <c r="RK111" s="133" t="s">
        <v>62</v>
      </c>
      <c r="RL111" s="494"/>
      <c r="RM111" s="132" t="s">
        <v>62</v>
      </c>
      <c r="RN111" s="133" t="s">
        <v>62</v>
      </c>
      <c r="RO111" s="494"/>
      <c r="RP111" s="132" t="s">
        <v>62</v>
      </c>
      <c r="RQ111" s="133" t="s">
        <v>62</v>
      </c>
      <c r="RR111" s="494"/>
      <c r="RS111" s="132" t="s">
        <v>62</v>
      </c>
      <c r="RT111" s="133" t="s">
        <v>62</v>
      </c>
      <c r="RU111" s="494"/>
    </row>
    <row r="112" spans="1:608" ht="15.75" thickBot="1" x14ac:dyDescent="0.3"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</row>
    <row r="113" spans="1:608" ht="15.75" thickBot="1" x14ac:dyDescent="0.3">
      <c r="A113" s="75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</row>
    <row r="114" spans="1:608" ht="15.75" thickBot="1" x14ac:dyDescent="0.3">
      <c r="LB114" s="48" t="s">
        <v>121</v>
      </c>
      <c r="LC114" s="321" t="s">
        <v>91</v>
      </c>
      <c r="LD114" s="48" t="s">
        <v>1</v>
      </c>
      <c r="LE114" s="48" t="s">
        <v>2</v>
      </c>
      <c r="LF114" s="48" t="s">
        <v>3</v>
      </c>
      <c r="LG114" s="49" t="s">
        <v>62</v>
      </c>
      <c r="LH114" s="49" t="s">
        <v>62</v>
      </c>
      <c r="LI114" s="48" t="s">
        <v>6</v>
      </c>
      <c r="LJ114" s="48" t="s">
        <v>7</v>
      </c>
      <c r="LK114" s="48" t="s">
        <v>8</v>
      </c>
      <c r="LL114" s="48" t="s">
        <v>9</v>
      </c>
      <c r="LM114" s="48" t="s">
        <v>10</v>
      </c>
      <c r="LN114" s="49" t="s">
        <v>62</v>
      </c>
      <c r="LO114" s="49" t="s">
        <v>62</v>
      </c>
      <c r="LP114" s="48" t="s">
        <v>13</v>
      </c>
      <c r="LQ114" s="48" t="s">
        <v>14</v>
      </c>
      <c r="LR114" s="48" t="s">
        <v>15</v>
      </c>
      <c r="LS114" s="48" t="s">
        <v>16</v>
      </c>
      <c r="LT114" s="48" t="s">
        <v>17</v>
      </c>
      <c r="LU114" s="49" t="s">
        <v>62</v>
      </c>
      <c r="LV114" s="49" t="s">
        <v>62</v>
      </c>
      <c r="LW114" s="48" t="s">
        <v>20</v>
      </c>
      <c r="LX114" s="48" t="s">
        <v>21</v>
      </c>
      <c r="LY114" s="48" t="s">
        <v>22</v>
      </c>
      <c r="LZ114" s="48" t="s">
        <v>23</v>
      </c>
      <c r="MA114" s="48" t="s">
        <v>24</v>
      </c>
      <c r="MB114" s="49" t="s">
        <v>62</v>
      </c>
      <c r="MC114" s="49" t="s">
        <v>62</v>
      </c>
      <c r="MD114" s="48" t="s">
        <v>27</v>
      </c>
      <c r="ME114" s="48" t="s">
        <v>28</v>
      </c>
      <c r="MF114" s="48" t="s">
        <v>29</v>
      </c>
      <c r="MG114" s="48" t="s">
        <v>30</v>
      </c>
      <c r="MH114" s="48" t="s">
        <v>31</v>
      </c>
      <c r="MI114" s="49"/>
      <c r="MJ114" s="49"/>
      <c r="MK114" s="272" t="s">
        <v>123</v>
      </c>
      <c r="ML114" t="s">
        <v>62</v>
      </c>
      <c r="MT114" t="s">
        <v>62</v>
      </c>
      <c r="NK114" s="48" t="s">
        <v>122</v>
      </c>
      <c r="NL114" s="321" t="s">
        <v>91</v>
      </c>
      <c r="NM114" s="49" t="s">
        <v>62</v>
      </c>
      <c r="NN114" s="49" t="s">
        <v>62</v>
      </c>
      <c r="NO114" s="48" t="s">
        <v>3</v>
      </c>
      <c r="NP114" s="48" t="s">
        <v>4</v>
      </c>
      <c r="NQ114" s="48" t="s">
        <v>5</v>
      </c>
      <c r="NR114" s="48" t="s">
        <v>6</v>
      </c>
      <c r="NS114" s="48" t="s">
        <v>7</v>
      </c>
      <c r="NT114" s="49" t="s">
        <v>62</v>
      </c>
      <c r="NU114" s="49" t="s">
        <v>62</v>
      </c>
      <c r="NV114" s="48" t="s">
        <v>10</v>
      </c>
      <c r="NW114" s="48" t="s">
        <v>11</v>
      </c>
      <c r="NX114" s="48" t="s">
        <v>12</v>
      </c>
      <c r="NY114" s="48" t="s">
        <v>13</v>
      </c>
      <c r="NZ114" s="48" t="s">
        <v>14</v>
      </c>
      <c r="OA114" s="49" t="s">
        <v>62</v>
      </c>
      <c r="OB114" s="49" t="s">
        <v>62</v>
      </c>
      <c r="OC114" s="48" t="s">
        <v>17</v>
      </c>
      <c r="OD114" s="48" t="s">
        <v>18</v>
      </c>
      <c r="OE114" s="48" t="s">
        <v>19</v>
      </c>
      <c r="OF114" s="48" t="s">
        <v>20</v>
      </c>
      <c r="OG114" s="48" t="s">
        <v>21</v>
      </c>
      <c r="OH114" s="49" t="s">
        <v>62</v>
      </c>
      <c r="OI114" s="49" t="s">
        <v>62</v>
      </c>
      <c r="OJ114" s="48" t="s">
        <v>24</v>
      </c>
      <c r="OK114" s="48" t="s">
        <v>25</v>
      </c>
      <c r="OL114" s="48" t="s">
        <v>26</v>
      </c>
      <c r="OM114" s="48" t="s">
        <v>27</v>
      </c>
      <c r="ON114" s="48" t="s">
        <v>28</v>
      </c>
      <c r="OO114" s="49" t="s">
        <v>62</v>
      </c>
      <c r="OP114" s="49" t="s">
        <v>62</v>
      </c>
      <c r="OQ114" s="49" t="s">
        <v>62</v>
      </c>
      <c r="OR114" s="49"/>
      <c r="OS114" s="49"/>
      <c r="OT114" s="272" t="s">
        <v>122</v>
      </c>
      <c r="PE114" t="s">
        <v>62</v>
      </c>
    </row>
    <row r="115" spans="1:608" ht="15.75" thickBot="1" x14ac:dyDescent="0.3">
      <c r="LC115" t="s">
        <v>62</v>
      </c>
      <c r="LD115" s="22">
        <v>2.6800000000000001E-2</v>
      </c>
      <c r="LE115" s="22">
        <v>2.8299999999999999E-2</v>
      </c>
      <c r="LF115" s="22">
        <v>8.4000000000000005E-2</v>
      </c>
      <c r="LG115" s="53"/>
      <c r="LH115" s="53"/>
      <c r="LI115" s="22">
        <v>5.79E-2</v>
      </c>
      <c r="LJ115" s="47">
        <v>8.2400000000000001E-2</v>
      </c>
      <c r="LK115" s="47">
        <v>0.105</v>
      </c>
      <c r="LL115" s="47">
        <v>0.1166</v>
      </c>
      <c r="LM115" s="47">
        <v>8.9700000000000002E-2</v>
      </c>
      <c r="LN115" s="53"/>
      <c r="LO115" s="53"/>
      <c r="LP115" s="47">
        <v>0.1447</v>
      </c>
      <c r="LQ115" s="47">
        <v>0.13100000000000001</v>
      </c>
      <c r="LR115" s="47">
        <v>0.1411</v>
      </c>
      <c r="LS115" s="47">
        <v>0.1431</v>
      </c>
      <c r="LT115" s="47">
        <v>0.1464</v>
      </c>
      <c r="LU115" s="53"/>
      <c r="LV115" s="53"/>
      <c r="LW115" s="47">
        <v>0.13439999999999999</v>
      </c>
      <c r="LX115" s="86">
        <v>0.12330000000000001</v>
      </c>
      <c r="LY115" s="86">
        <v>0.1384</v>
      </c>
      <c r="LZ115" s="86">
        <v>0.16769999999999999</v>
      </c>
      <c r="MA115" s="47">
        <v>0.1648</v>
      </c>
      <c r="MB115" s="53"/>
      <c r="MC115" s="53"/>
      <c r="MD115" s="47">
        <v>0.15659999999999999</v>
      </c>
      <c r="ME115" s="47">
        <v>0.1759</v>
      </c>
      <c r="MF115" s="47">
        <v>0.17230000000000001</v>
      </c>
      <c r="MG115" s="47">
        <v>0.1709</v>
      </c>
      <c r="MH115" s="47">
        <v>0.23219999999999999</v>
      </c>
      <c r="MI115" s="495" t="s">
        <v>32</v>
      </c>
      <c r="MJ115" s="3" t="s">
        <v>33</v>
      </c>
      <c r="MK115" s="495" t="s">
        <v>34</v>
      </c>
      <c r="NM115" s="53"/>
      <c r="NN115" s="53"/>
      <c r="NO115" s="34">
        <v>3.5799999999999998E-2</v>
      </c>
      <c r="NP115" s="34">
        <v>4.1200000000000001E-2</v>
      </c>
      <c r="NQ115" s="34">
        <v>6.4699999999999994E-2</v>
      </c>
      <c r="NR115" s="34">
        <v>5.4399999999999997E-2</v>
      </c>
      <c r="NS115" s="34">
        <v>7.2700000000000001E-2</v>
      </c>
      <c r="NT115" s="53"/>
      <c r="NU115" s="53"/>
      <c r="NV115" s="40">
        <v>7.0400000000000004E-2</v>
      </c>
      <c r="NW115" s="16">
        <v>6.7199999999999996E-2</v>
      </c>
      <c r="NX115" s="16">
        <v>6.2199999999999998E-2</v>
      </c>
      <c r="NY115" s="16">
        <v>5.7099999999999998E-2</v>
      </c>
      <c r="NZ115" s="16">
        <v>5.4300000000000001E-2</v>
      </c>
      <c r="OA115" s="53"/>
      <c r="OB115" s="53"/>
      <c r="OC115" s="16">
        <v>6.9199999999999998E-2</v>
      </c>
      <c r="OD115" s="40">
        <v>6.0199999999999997E-2</v>
      </c>
      <c r="OE115" s="40">
        <v>8.5999999999999993E-2</v>
      </c>
      <c r="OF115" s="40">
        <v>8.8599999999999998E-2</v>
      </c>
      <c r="OG115" s="86">
        <v>9.64E-2</v>
      </c>
      <c r="OH115" s="53"/>
      <c r="OI115" s="53"/>
      <c r="OJ115" s="86">
        <v>0.1113</v>
      </c>
      <c r="OK115" s="86">
        <v>8.4000000000000005E-2</v>
      </c>
      <c r="OL115" s="40">
        <v>0.10009999999999999</v>
      </c>
      <c r="OM115" s="84">
        <v>0.10920000000000001</v>
      </c>
      <c r="ON115" s="40">
        <v>0.1053</v>
      </c>
      <c r="OO115" s="53"/>
      <c r="OP115" s="53"/>
      <c r="OQ115" s="53"/>
      <c r="OR115" s="495" t="s">
        <v>32</v>
      </c>
      <c r="OS115" s="3" t="s">
        <v>33</v>
      </c>
      <c r="OT115" s="495" t="s">
        <v>34</v>
      </c>
    </row>
    <row r="116" spans="1:608" ht="15.75" thickBot="1" x14ac:dyDescent="0.3">
      <c r="JV116" t="s">
        <v>62</v>
      </c>
      <c r="JW116" t="s">
        <v>62</v>
      </c>
      <c r="JZ116" t="s">
        <v>62</v>
      </c>
      <c r="KC116" t="s">
        <v>62</v>
      </c>
      <c r="KG116" t="s">
        <v>62</v>
      </c>
      <c r="KL116" t="s">
        <v>62</v>
      </c>
      <c r="KN116" t="s">
        <v>62</v>
      </c>
      <c r="LD116" s="86">
        <v>2.6200000000000001E-2</v>
      </c>
      <c r="LE116" s="86">
        <v>2.5700000000000001E-2</v>
      </c>
      <c r="LF116" s="86">
        <v>1.7600000000000001E-2</v>
      </c>
      <c r="LG116" s="53"/>
      <c r="LH116" s="53"/>
      <c r="LI116" s="47">
        <v>4.4699999999999997E-2</v>
      </c>
      <c r="LJ116" s="22">
        <v>4.3400000000000001E-2</v>
      </c>
      <c r="LK116" s="7">
        <v>0.02</v>
      </c>
      <c r="LL116" s="86">
        <v>4.1399999999999999E-2</v>
      </c>
      <c r="LM116" s="86">
        <v>6.2899999999999998E-2</v>
      </c>
      <c r="LN116" s="53"/>
      <c r="LO116" s="53"/>
      <c r="LP116" s="86">
        <v>0.11310000000000001</v>
      </c>
      <c r="LQ116" s="86">
        <v>0.10199999999999999</v>
      </c>
      <c r="LR116" s="86">
        <v>0.109</v>
      </c>
      <c r="LS116" s="86">
        <v>0.12039999999999999</v>
      </c>
      <c r="LT116" s="86">
        <v>0.12709999999999999</v>
      </c>
      <c r="LU116" s="53"/>
      <c r="LV116" s="53"/>
      <c r="LW116" s="86">
        <v>0.12959999999999999</v>
      </c>
      <c r="LX116" s="47">
        <v>0.1158</v>
      </c>
      <c r="LY116" s="47">
        <v>0.13059999999999999</v>
      </c>
      <c r="LZ116" s="47">
        <v>0.16550000000000001</v>
      </c>
      <c r="MA116" s="86">
        <v>0.15740000000000001</v>
      </c>
      <c r="MB116" s="53"/>
      <c r="MC116" s="53"/>
      <c r="MD116" s="86">
        <v>0.15210000000000001</v>
      </c>
      <c r="ME116" s="86">
        <v>0.13239999999999999</v>
      </c>
      <c r="MF116" s="86">
        <v>0.1424</v>
      </c>
      <c r="MG116" s="86">
        <v>0.1444</v>
      </c>
      <c r="MH116" s="86">
        <v>0.16719999999999999</v>
      </c>
      <c r="MI116" s="53" t="e">
        <f>MIN(#REF!,LX186:LX186,LX188:LX196,LX197:LX198,LX193:LX203,LX201:LX202,LX206)</f>
        <v>#REF!</v>
      </c>
      <c r="MJ116" s="51" t="e">
        <f>AVERAGE(#REF!,LY186:LY186,LY188:LY192,LY194:LY197,LY199:LY201,LY205:LY206,LY204)</f>
        <v>#REF!</v>
      </c>
      <c r="MK116" s="53" t="e">
        <f>MAX(#REF!,LZ186:LZ186,LZ188:LZ190,LZ196:LZ197,LZ199:LZ201,LZ203:LZ204,LZ206)</f>
        <v>#REF!</v>
      </c>
      <c r="NL116" t="s">
        <v>62</v>
      </c>
      <c r="NM116" s="53"/>
      <c r="NN116" s="53"/>
      <c r="NO116" s="86">
        <v>2.3900000000000001E-2</v>
      </c>
      <c r="NP116" s="40">
        <v>1.61E-2</v>
      </c>
      <c r="NQ116" s="40">
        <v>1.29E-2</v>
      </c>
      <c r="NR116" s="16">
        <v>2.7900000000000001E-2</v>
      </c>
      <c r="NS116" s="40">
        <v>4.6300000000000001E-2</v>
      </c>
      <c r="NT116" s="53"/>
      <c r="NU116" s="53"/>
      <c r="NV116" s="16">
        <v>5.2299999999999999E-2</v>
      </c>
      <c r="NW116" s="40">
        <v>6.4399999999999999E-2</v>
      </c>
      <c r="NX116" s="40">
        <v>4.6800000000000001E-2</v>
      </c>
      <c r="NY116" s="40">
        <v>5.6300000000000003E-2</v>
      </c>
      <c r="NZ116" s="40">
        <v>4.7399999999999998E-2</v>
      </c>
      <c r="OA116" s="53"/>
      <c r="OB116" s="53"/>
      <c r="OC116" s="40">
        <v>5.04E-2</v>
      </c>
      <c r="OD116" s="16">
        <v>4.3900000000000002E-2</v>
      </c>
      <c r="OE116" s="16">
        <v>3.9699999999999999E-2</v>
      </c>
      <c r="OF116" s="86">
        <v>6.7799999999999999E-2</v>
      </c>
      <c r="OG116" s="16">
        <v>7.6700000000000004E-2</v>
      </c>
      <c r="OH116" s="53"/>
      <c r="OI116" s="53"/>
      <c r="OJ116" s="16">
        <v>7.9399999999999998E-2</v>
      </c>
      <c r="OK116" s="40">
        <v>7.8600000000000003E-2</v>
      </c>
      <c r="OL116" s="16">
        <v>6.1699999999999998E-2</v>
      </c>
      <c r="OM116" s="83">
        <v>7.22E-2</v>
      </c>
      <c r="ON116" s="34">
        <v>8.7099999999999997E-2</v>
      </c>
      <c r="OO116" s="53"/>
      <c r="OP116" s="53"/>
      <c r="OQ116" s="53"/>
      <c r="OR116" s="53">
        <f>MIN(OP173:OP179,OP181:OP186,OP188:OP192,OP194:OP197,OP199:OP201,OP203:OP204,OP206)</f>
        <v>0</v>
      </c>
      <c r="OS116" s="51" t="e">
        <f>AVERAGE(OQ173:OQ179,OQ181:OQ186,OQ188:OQ192,OQ194:OQ197,OQ199:OQ201,OQ203:OQ204,OQ206)</f>
        <v>#DIV/0!</v>
      </c>
      <c r="OT116" s="53">
        <f>MAX(OR173:OR179,OR181:OR186,OR188:OR192,OR194:OR197,OR199:OR201,OR203:OR204,OR206)</f>
        <v>0</v>
      </c>
    </row>
    <row r="117" spans="1:608" ht="15.75" thickBot="1" x14ac:dyDescent="0.3">
      <c r="JW117" t="s">
        <v>62</v>
      </c>
      <c r="KC117" t="s">
        <v>62</v>
      </c>
      <c r="KI117" t="s">
        <v>62</v>
      </c>
      <c r="LA117" t="s">
        <v>62</v>
      </c>
      <c r="LB117" t="s">
        <v>62</v>
      </c>
      <c r="LC117" t="s">
        <v>62</v>
      </c>
      <c r="LD117" s="47">
        <v>1.54E-2</v>
      </c>
      <c r="LE117" s="7">
        <v>2.4299999999999999E-2</v>
      </c>
      <c r="LF117" s="47">
        <v>1.47E-2</v>
      </c>
      <c r="LG117" s="53"/>
      <c r="LH117" s="53"/>
      <c r="LI117" s="86">
        <v>2.2800000000000001E-2</v>
      </c>
      <c r="LJ117" s="86">
        <v>1.0200000000000001E-2</v>
      </c>
      <c r="LK117" s="22">
        <v>1.5699999999999999E-2</v>
      </c>
      <c r="LL117" s="16">
        <v>1.89E-2</v>
      </c>
      <c r="LM117" s="16">
        <v>2.6100000000000002E-2</v>
      </c>
      <c r="LN117" s="53"/>
      <c r="LO117" s="53"/>
      <c r="LP117" s="16">
        <v>3.1699999999999999E-2</v>
      </c>
      <c r="LQ117" s="16">
        <v>2.5499999999999998E-2</v>
      </c>
      <c r="LR117" s="16">
        <v>3.1399999999999997E-2</v>
      </c>
      <c r="LS117" s="7">
        <v>4.8599999999999997E-2</v>
      </c>
      <c r="LT117" s="7">
        <v>6.5199999999999994E-2</v>
      </c>
      <c r="LU117" s="53"/>
      <c r="LV117" s="53"/>
      <c r="LW117" s="7">
        <v>5.0500000000000003E-2</v>
      </c>
      <c r="LX117" s="7">
        <v>6.3899999999999998E-2</v>
      </c>
      <c r="LY117" s="7">
        <v>6.83E-2</v>
      </c>
      <c r="LZ117" s="16">
        <v>5.0599999999999999E-2</v>
      </c>
      <c r="MA117" s="16">
        <v>4.6300000000000001E-2</v>
      </c>
      <c r="MB117" s="53"/>
      <c r="MC117" s="53"/>
      <c r="MD117" s="16">
        <v>4.9599999999999998E-2</v>
      </c>
      <c r="ME117" s="7">
        <v>4.7E-2</v>
      </c>
      <c r="MF117" s="7">
        <v>6.0699999999999997E-2</v>
      </c>
      <c r="MG117" s="7">
        <v>6.1600000000000002E-2</v>
      </c>
      <c r="MH117" s="16">
        <v>3.56E-2</v>
      </c>
      <c r="MI117" s="53"/>
      <c r="MJ117" s="54" t="s">
        <v>73</v>
      </c>
      <c r="MK117" s="53"/>
      <c r="NM117" s="53"/>
      <c r="NN117" s="53"/>
      <c r="NO117" s="16">
        <v>1.15E-2</v>
      </c>
      <c r="NP117" s="30">
        <v>1.5299999999999999E-2</v>
      </c>
      <c r="NQ117" s="86">
        <v>6.8999999999999999E-3</v>
      </c>
      <c r="NR117" s="40">
        <v>2.6800000000000001E-2</v>
      </c>
      <c r="NS117" s="16">
        <v>4.0500000000000001E-2</v>
      </c>
      <c r="NT117" s="53"/>
      <c r="NU117" s="53"/>
      <c r="NV117" s="34">
        <v>3.04E-2</v>
      </c>
      <c r="NW117" s="22">
        <v>1.38E-2</v>
      </c>
      <c r="NX117" s="34">
        <v>1.32E-2</v>
      </c>
      <c r="NY117" s="86">
        <v>8.5000000000000006E-3</v>
      </c>
      <c r="NZ117" s="86">
        <v>1.18E-2</v>
      </c>
      <c r="OA117" s="53"/>
      <c r="OB117" s="53"/>
      <c r="OC117" s="7">
        <v>1.7600000000000001E-2</v>
      </c>
      <c r="OD117" s="7">
        <v>6.7999999999999996E-3</v>
      </c>
      <c r="OE117" s="86">
        <v>1.7899999999999999E-2</v>
      </c>
      <c r="OF117" s="16">
        <v>3.4500000000000003E-2</v>
      </c>
      <c r="OG117" s="40">
        <v>5.8400000000000001E-2</v>
      </c>
      <c r="OH117" s="53"/>
      <c r="OI117" s="53"/>
      <c r="OJ117" s="40">
        <v>6.4000000000000001E-2</v>
      </c>
      <c r="OK117" s="16">
        <v>6.4500000000000002E-2</v>
      </c>
      <c r="OL117" s="34">
        <v>5.7599999999999998E-2</v>
      </c>
      <c r="OM117" s="130">
        <v>5.3800000000000001E-2</v>
      </c>
      <c r="ON117" s="16">
        <v>4.7100000000000003E-2</v>
      </c>
      <c r="OO117" s="53"/>
      <c r="OP117" s="53"/>
      <c r="OQ117" s="53"/>
      <c r="OR117" s="53"/>
      <c r="OS117" s="54" t="s">
        <v>73</v>
      </c>
      <c r="OT117" s="53"/>
    </row>
    <row r="118" spans="1:608" ht="15.75" thickBot="1" x14ac:dyDescent="0.3">
      <c r="JV118" t="s">
        <v>62</v>
      </c>
      <c r="JW118" t="s">
        <v>62</v>
      </c>
      <c r="JX118" t="s">
        <v>62</v>
      </c>
      <c r="KB118" t="s">
        <v>62</v>
      </c>
      <c r="KC118" t="s">
        <v>62</v>
      </c>
      <c r="KD118" t="s">
        <v>62</v>
      </c>
      <c r="KE118" t="s">
        <v>62</v>
      </c>
      <c r="KG118" t="s">
        <v>62</v>
      </c>
      <c r="KH118" t="s">
        <v>62</v>
      </c>
      <c r="KI118" t="s">
        <v>62</v>
      </c>
      <c r="KJ118" t="s">
        <v>62</v>
      </c>
      <c r="KK118" t="s">
        <v>62</v>
      </c>
      <c r="KL118" t="s">
        <v>62</v>
      </c>
      <c r="KM118" t="s">
        <v>62</v>
      </c>
      <c r="KN118" t="s">
        <v>62</v>
      </c>
      <c r="LB118" t="s">
        <v>62</v>
      </c>
      <c r="LD118" s="7">
        <v>1.4E-2</v>
      </c>
      <c r="LE118" s="47">
        <v>1.6899999999999998E-2</v>
      </c>
      <c r="LF118" s="7">
        <v>-7.1999999999999998E-3</v>
      </c>
      <c r="LG118" s="53"/>
      <c r="LH118" s="53"/>
      <c r="LI118" s="7">
        <v>8.2000000000000007E-3</v>
      </c>
      <c r="LJ118" s="7">
        <v>7.4000000000000003E-3</v>
      </c>
      <c r="LK118" s="16">
        <v>1.5599999999999999E-2</v>
      </c>
      <c r="LL118" s="7">
        <v>8.8000000000000005E-3</v>
      </c>
      <c r="LM118" s="7">
        <v>-3.3999999999999998E-3</v>
      </c>
      <c r="LN118" s="53"/>
      <c r="LO118" s="53"/>
      <c r="LP118" s="7">
        <v>6.4000000000000003E-3</v>
      </c>
      <c r="LQ118" s="7">
        <v>1.6799999999999999E-2</v>
      </c>
      <c r="LR118" s="7">
        <v>2.5399999999999999E-2</v>
      </c>
      <c r="LS118" s="16">
        <v>3.1899999999999998E-2</v>
      </c>
      <c r="LT118" s="16">
        <v>3.8899999999999997E-2</v>
      </c>
      <c r="LU118" s="53"/>
      <c r="LV118" s="53"/>
      <c r="LW118" s="16">
        <v>3.1E-2</v>
      </c>
      <c r="LX118" s="16">
        <v>4.4299999999999999E-2</v>
      </c>
      <c r="LY118" s="16">
        <v>4.5900000000000003E-2</v>
      </c>
      <c r="LZ118" s="7">
        <v>4.8500000000000001E-2</v>
      </c>
      <c r="MA118" s="7">
        <v>2.5600000000000001E-2</v>
      </c>
      <c r="MB118" s="53"/>
      <c r="MC118" s="53"/>
      <c r="MD118" s="7">
        <v>3.6499999999999998E-2</v>
      </c>
      <c r="ME118" s="16">
        <v>4.0800000000000003E-2</v>
      </c>
      <c r="MF118" s="16">
        <v>3.5400000000000001E-2</v>
      </c>
      <c r="MG118" s="16">
        <v>3.6400000000000002E-2</v>
      </c>
      <c r="MH118" s="7">
        <v>3.2599999999999997E-2</v>
      </c>
      <c r="MI118" s="53"/>
      <c r="MJ118" s="54" t="s">
        <v>74</v>
      </c>
      <c r="MK118" s="53"/>
      <c r="NB118" t="s">
        <v>62</v>
      </c>
      <c r="NM118" s="53"/>
      <c r="NN118" s="53"/>
      <c r="NO118" s="30">
        <v>8.0999999999999996E-3</v>
      </c>
      <c r="NP118" s="86">
        <v>1.4500000000000001E-2</v>
      </c>
      <c r="NQ118" s="16">
        <v>2.7000000000000001E-3</v>
      </c>
      <c r="NR118" s="86">
        <v>1.7100000000000001E-2</v>
      </c>
      <c r="NS118" s="86">
        <v>1.4200000000000001E-2</v>
      </c>
      <c r="NT118" s="53"/>
      <c r="NU118" s="53"/>
      <c r="NV118" s="86">
        <v>1.9E-2</v>
      </c>
      <c r="NW118" s="34">
        <v>5.1999999999999998E-3</v>
      </c>
      <c r="NX118" s="22">
        <v>1.3100000000000001E-2</v>
      </c>
      <c r="NY118" s="22">
        <v>7.1999999999999998E-3</v>
      </c>
      <c r="NZ118" s="7">
        <v>1.0999999999999999E-2</v>
      </c>
      <c r="OA118" s="53"/>
      <c r="OB118" s="53"/>
      <c r="OC118" s="86">
        <v>1.4999999999999999E-2</v>
      </c>
      <c r="OD118" s="86">
        <v>-2.8E-3</v>
      </c>
      <c r="OE118" s="22">
        <v>-1.1999999999999999E-3</v>
      </c>
      <c r="OF118" s="47">
        <v>-6.7999999999999996E-3</v>
      </c>
      <c r="OG118" s="22">
        <v>-1E-4</v>
      </c>
      <c r="OH118" s="53"/>
      <c r="OI118" s="53"/>
      <c r="OJ118" s="34">
        <v>-1.5699999999999999E-2</v>
      </c>
      <c r="OK118" s="34">
        <v>1.46E-2</v>
      </c>
      <c r="OL118" s="86">
        <v>5.67E-2</v>
      </c>
      <c r="OM118" s="80">
        <v>3.8600000000000002E-2</v>
      </c>
      <c r="ON118" s="86">
        <v>3.6299999999999999E-2</v>
      </c>
      <c r="OO118" s="53"/>
      <c r="OP118" s="53"/>
      <c r="OQ118" s="53"/>
      <c r="OR118" s="53"/>
      <c r="OS118" s="54" t="s">
        <v>74</v>
      </c>
      <c r="OT118" s="53"/>
    </row>
    <row r="119" spans="1:608" ht="15.75" thickBot="1" x14ac:dyDescent="0.3">
      <c r="KA119" t="s">
        <v>62</v>
      </c>
      <c r="KD119" t="s">
        <v>62</v>
      </c>
      <c r="KG119" t="s">
        <v>62</v>
      </c>
      <c r="KK119" t="s">
        <v>62</v>
      </c>
      <c r="KL119" t="s">
        <v>62</v>
      </c>
      <c r="KM119" t="s">
        <v>62</v>
      </c>
      <c r="KN119" t="s">
        <v>62</v>
      </c>
      <c r="LB119" t="s">
        <v>62</v>
      </c>
      <c r="LC119" t="s">
        <v>62</v>
      </c>
      <c r="LD119" s="16">
        <v>1.2999999999999999E-3</v>
      </c>
      <c r="LE119" s="16">
        <v>-3.7000000000000002E-3</v>
      </c>
      <c r="LF119" s="16">
        <v>-1.1599999999999999E-2</v>
      </c>
      <c r="LG119" s="53"/>
      <c r="LH119" s="53"/>
      <c r="LI119" s="16">
        <v>5.7000000000000002E-3</v>
      </c>
      <c r="LJ119" s="16">
        <v>1.5E-3</v>
      </c>
      <c r="LK119" s="86">
        <v>1.26E-2</v>
      </c>
      <c r="LL119" s="22">
        <v>3.2000000000000002E-3</v>
      </c>
      <c r="LM119" s="22">
        <v>-8.9999999999999993E-3</v>
      </c>
      <c r="LN119" s="53"/>
      <c r="LO119" s="53"/>
      <c r="LP119" s="22">
        <v>-2.53E-2</v>
      </c>
      <c r="LQ119" s="40">
        <v>-2.8400000000000002E-2</v>
      </c>
      <c r="LR119" s="40">
        <v>-8.3000000000000001E-3</v>
      </c>
      <c r="LS119" s="40">
        <v>-2.5000000000000001E-3</v>
      </c>
      <c r="LT119" s="40">
        <v>8.5000000000000006E-3</v>
      </c>
      <c r="LU119" s="53"/>
      <c r="LV119" s="53"/>
      <c r="LW119" s="40">
        <v>1.41E-2</v>
      </c>
      <c r="LX119" s="40">
        <v>4.2200000000000001E-2</v>
      </c>
      <c r="LY119" s="40">
        <v>3.2000000000000001E-2</v>
      </c>
      <c r="LZ119" s="40">
        <v>-1.0500000000000001E-2</v>
      </c>
      <c r="MA119" s="40">
        <v>-1.29E-2</v>
      </c>
      <c r="MB119" s="53"/>
      <c r="MC119" s="53"/>
      <c r="MD119" s="40">
        <v>-3.5000000000000001E-3</v>
      </c>
      <c r="ME119" s="40">
        <v>-2.3699999999999999E-2</v>
      </c>
      <c r="MF119" s="40">
        <v>-2.3199999999999998E-2</v>
      </c>
      <c r="MG119" s="40">
        <v>-1.2500000000000001E-2</v>
      </c>
      <c r="MH119" s="40">
        <v>-5.4199999999999998E-2</v>
      </c>
      <c r="MI119" s="3" t="s">
        <v>32</v>
      </c>
      <c r="MJ119" s="3" t="s">
        <v>33</v>
      </c>
      <c r="MK119" s="3" t="s">
        <v>34</v>
      </c>
      <c r="ML119" t="s">
        <v>62</v>
      </c>
      <c r="NK119" t="s">
        <v>62</v>
      </c>
      <c r="NL119" t="s">
        <v>62</v>
      </c>
      <c r="NM119" s="53"/>
      <c r="NN119" s="53"/>
      <c r="NO119" s="40">
        <v>5.9999999999999995E-4</v>
      </c>
      <c r="NP119" s="16">
        <v>9.9000000000000008E-3</v>
      </c>
      <c r="NQ119" s="30">
        <v>2.5000000000000001E-3</v>
      </c>
      <c r="NR119" s="30">
        <v>-2E-3</v>
      </c>
      <c r="NS119" s="30">
        <v>-5.8999999999999999E-3</v>
      </c>
      <c r="NT119" s="53"/>
      <c r="NU119" s="53"/>
      <c r="NV119" s="22">
        <v>-1.26E-2</v>
      </c>
      <c r="NW119" s="86">
        <v>2.5999999999999999E-3</v>
      </c>
      <c r="NX119" s="86">
        <v>-3.7000000000000002E-3</v>
      </c>
      <c r="NY119" s="34">
        <v>5.0000000000000001E-3</v>
      </c>
      <c r="NZ119" s="22">
        <v>-2.8E-3</v>
      </c>
      <c r="OA119" s="53"/>
      <c r="OB119" s="53"/>
      <c r="OC119" s="47">
        <v>-1.15E-2</v>
      </c>
      <c r="OD119" s="34">
        <v>-6.8999999999999999E-3</v>
      </c>
      <c r="OE119" s="47">
        <v>-1.8200000000000001E-2</v>
      </c>
      <c r="OF119" s="22">
        <v>-1.26E-2</v>
      </c>
      <c r="OG119" s="47">
        <v>-2.6599999999999999E-2</v>
      </c>
      <c r="OH119" s="53"/>
      <c r="OI119" s="53"/>
      <c r="OJ119" s="22">
        <v>-2.0799999999999999E-2</v>
      </c>
      <c r="OK119" s="47">
        <v>-3.2500000000000001E-2</v>
      </c>
      <c r="OL119" s="30">
        <v>-3.6400000000000002E-2</v>
      </c>
      <c r="OM119" s="85">
        <v>-1.89E-2</v>
      </c>
      <c r="ON119" s="30">
        <v>-1.24E-2</v>
      </c>
      <c r="OO119" s="53"/>
      <c r="OP119" s="53"/>
      <c r="OQ119" s="53"/>
      <c r="OR119" s="3" t="s">
        <v>32</v>
      </c>
      <c r="OS119" s="3" t="s">
        <v>33</v>
      </c>
      <c r="OT119" s="3" t="s">
        <v>34</v>
      </c>
    </row>
    <row r="120" spans="1:608" ht="15.75" thickBot="1" x14ac:dyDescent="0.3">
      <c r="JV120" t="s">
        <v>62</v>
      </c>
      <c r="KB120" t="s">
        <v>62</v>
      </c>
      <c r="KJ120" t="s">
        <v>62</v>
      </c>
      <c r="KM120" t="s">
        <v>62</v>
      </c>
      <c r="LB120" t="s">
        <v>62</v>
      </c>
      <c r="LC120" t="s">
        <v>62</v>
      </c>
      <c r="LD120" s="40">
        <v>-1.23E-2</v>
      </c>
      <c r="LE120" s="40">
        <v>-1.8700000000000001E-2</v>
      </c>
      <c r="LF120" s="40">
        <v>-2.1999999999999999E-2</v>
      </c>
      <c r="LG120" s="53"/>
      <c r="LH120" s="53"/>
      <c r="LI120" s="40">
        <v>-2.12E-2</v>
      </c>
      <c r="LJ120" s="30">
        <v>-2.3800000000000002E-2</v>
      </c>
      <c r="LK120" s="40">
        <v>-2.7699999999999999E-2</v>
      </c>
      <c r="LL120" s="40">
        <v>-3.5999999999999997E-2</v>
      </c>
      <c r="LM120" s="40">
        <v>-1.67E-2</v>
      </c>
      <c r="LN120" s="53"/>
      <c r="LO120" s="53"/>
      <c r="LP120" s="40">
        <v>-4.3999999999999997E-2</v>
      </c>
      <c r="LQ120" s="22">
        <v>-4.6399999999999997E-2</v>
      </c>
      <c r="LR120" s="22">
        <v>-7.6700000000000004E-2</v>
      </c>
      <c r="LS120" s="22">
        <v>-8.77E-2</v>
      </c>
      <c r="LT120" s="22">
        <v>-0.1171</v>
      </c>
      <c r="LU120" s="53"/>
      <c r="LV120" s="53"/>
      <c r="LW120" s="30">
        <v>-9.8500000000000004E-2</v>
      </c>
      <c r="LX120" s="30">
        <v>-0.1106</v>
      </c>
      <c r="LY120" s="30">
        <v>-0.10680000000000001</v>
      </c>
      <c r="LZ120" s="30">
        <v>-0.1075</v>
      </c>
      <c r="MA120" s="30">
        <v>-9.69E-2</v>
      </c>
      <c r="MB120" s="53"/>
      <c r="MC120" s="53"/>
      <c r="MD120" s="30">
        <v>-9.7100000000000006E-2</v>
      </c>
      <c r="ME120" s="30">
        <v>-8.1600000000000006E-2</v>
      </c>
      <c r="MF120" s="30">
        <v>-7.3499999999999996E-2</v>
      </c>
      <c r="MG120" s="30">
        <v>-7.8399999999999997E-2</v>
      </c>
      <c r="MH120" s="30">
        <v>-8.1900000000000001E-2</v>
      </c>
      <c r="MI120" s="51" t="e">
        <f>MIN(#REF!,LX187,LX199,LX190,LX204,LX205,#REF!,#REF!)</f>
        <v>#REF!</v>
      </c>
      <c r="MJ120" s="51" t="e">
        <f>AVERAGE(#REF!,LY187,LY193,LY198,LY202,LY203,#REF!,#REF!)</f>
        <v>#REF!</v>
      </c>
      <c r="MK120" s="51" t="e">
        <f>MAX(#REF!,LZ187,LZ195,LZ198,LZ202,LZ205,#REF!,#REF!)</f>
        <v>#REF!</v>
      </c>
      <c r="ML120" t="s">
        <v>62</v>
      </c>
      <c r="NK120" t="s">
        <v>62</v>
      </c>
      <c r="NM120" s="53"/>
      <c r="NN120" s="53"/>
      <c r="NO120" s="22">
        <v>-1.7000000000000001E-2</v>
      </c>
      <c r="NP120" s="22">
        <v>-5.1000000000000004E-3</v>
      </c>
      <c r="NQ120" s="22">
        <v>-2.9999999999999997E-4</v>
      </c>
      <c r="NR120" s="22">
        <v>-8.8999999999999999E-3</v>
      </c>
      <c r="NS120" s="22">
        <v>-8.0000000000000002E-3</v>
      </c>
      <c r="NT120" s="53"/>
      <c r="NU120" s="53"/>
      <c r="NV120" s="30">
        <v>-2.63E-2</v>
      </c>
      <c r="NW120" s="30">
        <v>-2.1999999999999999E-2</v>
      </c>
      <c r="NX120" s="7">
        <v>-3.3599999999999998E-2</v>
      </c>
      <c r="NY120" s="7">
        <v>-3.15E-2</v>
      </c>
      <c r="NZ120" s="47">
        <v>-1.8200000000000001E-2</v>
      </c>
      <c r="OA120" s="53"/>
      <c r="OB120" s="53"/>
      <c r="OC120" s="22">
        <v>-3.15E-2</v>
      </c>
      <c r="OD120" s="47">
        <v>-1.55E-2</v>
      </c>
      <c r="OE120" s="7">
        <v>-2.1299999999999999E-2</v>
      </c>
      <c r="OF120" s="34">
        <v>-1.9099999999999999E-2</v>
      </c>
      <c r="OG120" s="34">
        <v>-3.09E-2</v>
      </c>
      <c r="OH120" s="53"/>
      <c r="OI120" s="53"/>
      <c r="OJ120" s="47">
        <v>-4.6100000000000002E-2</v>
      </c>
      <c r="OK120" s="22">
        <v>-4.6100000000000002E-2</v>
      </c>
      <c r="OL120" s="22">
        <v>-4.6899999999999997E-2</v>
      </c>
      <c r="OM120" s="81">
        <v>-6.6699999999999995E-2</v>
      </c>
      <c r="ON120" s="22">
        <v>-5.7000000000000002E-2</v>
      </c>
      <c r="OO120" s="53"/>
      <c r="OP120" s="53"/>
      <c r="OQ120" s="53"/>
      <c r="OR120" s="51">
        <f>MIN(OP180,OP187,OP193,OP198,OP202,OP205,OP207,OP208)</f>
        <v>0</v>
      </c>
      <c r="OS120" s="51" t="e">
        <f>AVERAGE(OQ180,OQ187,OQ193,OQ198,OQ202,OQ205,OQ207,#REF!)</f>
        <v>#REF!</v>
      </c>
      <c r="OT120" s="51">
        <f>MAX(OR180,OR187,OR193,OR198,OR202,OR205,OR207,OR208)</f>
        <v>0</v>
      </c>
    </row>
    <row r="121" spans="1:608" s="566" customFormat="1" ht="15.75" thickBot="1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 t="s">
        <v>62</v>
      </c>
      <c r="KC121"/>
      <c r="KD121" t="s">
        <v>62</v>
      </c>
      <c r="KE121"/>
      <c r="KF121"/>
      <c r="KG121"/>
      <c r="KH121" t="s">
        <v>62</v>
      </c>
      <c r="KI121"/>
      <c r="KJ121"/>
      <c r="KK121"/>
      <c r="KL121"/>
      <c r="KM121"/>
      <c r="KN121" t="s">
        <v>62</v>
      </c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 t="s">
        <v>62</v>
      </c>
      <c r="LC121" t="s">
        <v>62</v>
      </c>
      <c r="LD121" s="30">
        <v>-2.2100000000000002E-2</v>
      </c>
      <c r="LE121" s="30">
        <v>-2.7699999999999999E-2</v>
      </c>
      <c r="LF121" s="30">
        <v>-3.1399999999999997E-2</v>
      </c>
      <c r="LG121" s="53"/>
      <c r="LH121" s="53"/>
      <c r="LI121" s="30">
        <v>-4.4400000000000002E-2</v>
      </c>
      <c r="LJ121" s="40">
        <v>-3.6499999999999998E-2</v>
      </c>
      <c r="LK121" s="30">
        <v>-3.7699999999999997E-2</v>
      </c>
      <c r="LL121" s="30">
        <v>-5.0799999999999998E-2</v>
      </c>
      <c r="LM121" s="30">
        <v>-4.7300000000000002E-2</v>
      </c>
      <c r="LN121" s="53"/>
      <c r="LO121" s="53"/>
      <c r="LP121" s="30">
        <v>-9.8799999999999999E-2</v>
      </c>
      <c r="LQ121" s="30">
        <v>-9.01E-2</v>
      </c>
      <c r="LR121" s="30">
        <v>-0.10199999999999999</v>
      </c>
      <c r="LS121" s="30">
        <v>-0.122</v>
      </c>
      <c r="LT121" s="30">
        <v>-0.1323</v>
      </c>
      <c r="LU121" s="53"/>
      <c r="LV121" s="53"/>
      <c r="LW121" s="22">
        <v>-0.1278</v>
      </c>
      <c r="LX121" s="22">
        <v>-0.12740000000000001</v>
      </c>
      <c r="LY121" s="22">
        <v>-0.14879999999999999</v>
      </c>
      <c r="LZ121" s="34">
        <v>-0.14899999999999999</v>
      </c>
      <c r="MA121" s="34">
        <v>-0.13250000000000001</v>
      </c>
      <c r="MB121" s="53"/>
      <c r="MC121" s="53"/>
      <c r="MD121" s="34">
        <v>-0.13189999999999999</v>
      </c>
      <c r="ME121" s="34">
        <v>-0.1234</v>
      </c>
      <c r="MF121" s="34">
        <v>-0.1457</v>
      </c>
      <c r="MG121" s="34">
        <v>-0.14799999999999999</v>
      </c>
      <c r="MH121" s="34">
        <v>-0.1439</v>
      </c>
      <c r="MI121" s="53"/>
      <c r="MJ121" s="54" t="s">
        <v>75</v>
      </c>
      <c r="MK121" s="53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 t="s">
        <v>62</v>
      </c>
      <c r="NM121" s="53"/>
      <c r="NN121" s="53"/>
      <c r="NO121" s="47">
        <v>-2.3699999999999999E-2</v>
      </c>
      <c r="NP121" s="47">
        <v>-4.1000000000000002E-2</v>
      </c>
      <c r="NQ121" s="7">
        <v>-3.78E-2</v>
      </c>
      <c r="NR121" s="7">
        <v>-5.3199999999999997E-2</v>
      </c>
      <c r="NS121" s="47">
        <v>-7.7499999999999999E-2</v>
      </c>
      <c r="NT121" s="53"/>
      <c r="NU121" s="53"/>
      <c r="NV121" s="7">
        <v>-5.6800000000000003E-2</v>
      </c>
      <c r="NW121" s="7">
        <v>-5.33E-2</v>
      </c>
      <c r="NX121" s="30">
        <v>-4.0899999999999999E-2</v>
      </c>
      <c r="NY121" s="47">
        <v>-4.8000000000000001E-2</v>
      </c>
      <c r="NZ121" s="34">
        <v>-4.3799999999999999E-2</v>
      </c>
      <c r="OA121" s="53"/>
      <c r="OB121" s="53"/>
      <c r="OC121" s="34">
        <v>-3.4700000000000002E-2</v>
      </c>
      <c r="OD121" s="22">
        <v>-2.76E-2</v>
      </c>
      <c r="OE121" s="34">
        <v>-2.4899999999999999E-2</v>
      </c>
      <c r="OF121" s="7">
        <v>-7.17E-2</v>
      </c>
      <c r="OG121" s="30">
        <v>-8.6699999999999999E-2</v>
      </c>
      <c r="OH121" s="53"/>
      <c r="OI121" s="53"/>
      <c r="OJ121" s="30">
        <v>-6.5199999999999994E-2</v>
      </c>
      <c r="OK121" s="30">
        <v>-6.0299999999999999E-2</v>
      </c>
      <c r="OL121" s="47">
        <v>-8.4699999999999998E-2</v>
      </c>
      <c r="OM121" s="79">
        <v>-9.2999999999999999E-2</v>
      </c>
      <c r="ON121" s="47">
        <v>-0.10639999999999999</v>
      </c>
      <c r="OO121" s="53"/>
      <c r="OP121" s="53"/>
      <c r="OQ121" s="53"/>
      <c r="OR121" s="53"/>
      <c r="OS121" s="54" t="s">
        <v>75</v>
      </c>
      <c r="OT121" s="53"/>
      <c r="OU121"/>
      <c r="OV121"/>
      <c r="OW121"/>
      <c r="OX121"/>
      <c r="OY121"/>
      <c r="OZ121"/>
      <c r="PA121"/>
      <c r="PB121"/>
      <c r="PC121" t="s">
        <v>62</v>
      </c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</row>
    <row r="122" spans="1:608" ht="15.75" thickBot="1" x14ac:dyDescent="0.3">
      <c r="LB122" t="s">
        <v>62</v>
      </c>
      <c r="LC122" t="s">
        <v>62</v>
      </c>
      <c r="LD122" s="34">
        <v>-4.9299999999999997E-2</v>
      </c>
      <c r="LE122" s="34">
        <v>-4.5100000000000001E-2</v>
      </c>
      <c r="LF122" s="34">
        <v>-4.41E-2</v>
      </c>
      <c r="LG122" s="53"/>
      <c r="LH122" s="53"/>
      <c r="LI122" s="34">
        <v>-7.3700000000000002E-2</v>
      </c>
      <c r="LJ122" s="34">
        <v>-8.4599999999999995E-2</v>
      </c>
      <c r="LK122" s="34">
        <v>-0.10349999999999999</v>
      </c>
      <c r="LL122" s="34">
        <v>-0.1021</v>
      </c>
      <c r="LM122" s="34">
        <v>-0.1023</v>
      </c>
      <c r="LN122" s="53"/>
      <c r="LO122" s="53" t="s">
        <v>62</v>
      </c>
      <c r="LP122" s="34">
        <v>-0.1278</v>
      </c>
      <c r="LQ122" s="34">
        <v>-0.1104</v>
      </c>
      <c r="LR122" s="34">
        <v>-0.11990000000000001</v>
      </c>
      <c r="LS122" s="34">
        <v>-0.1318</v>
      </c>
      <c r="LT122" s="34">
        <v>-0.13669999999999999</v>
      </c>
      <c r="LU122" s="53" t="s">
        <v>62</v>
      </c>
      <c r="LV122" s="53" t="s">
        <v>62</v>
      </c>
      <c r="LW122" s="34">
        <v>-0.1333</v>
      </c>
      <c r="LX122" s="34">
        <v>-0.1515</v>
      </c>
      <c r="LY122" s="34">
        <v>-0.15959999999999999</v>
      </c>
      <c r="LZ122" s="22">
        <v>-0.1653</v>
      </c>
      <c r="MA122" s="22">
        <v>-0.15179999999999999</v>
      </c>
      <c r="MB122" s="53" t="s">
        <v>62</v>
      </c>
      <c r="MC122" s="53" t="s">
        <v>62</v>
      </c>
      <c r="MD122" s="22">
        <v>-0.1623</v>
      </c>
      <c r="ME122" s="22">
        <v>-0.16739999999999999</v>
      </c>
      <c r="MF122" s="22">
        <v>-0.16839999999999999</v>
      </c>
      <c r="MG122" s="22">
        <v>-0.1744</v>
      </c>
      <c r="MH122" s="22">
        <v>-0.18759999999999999</v>
      </c>
      <c r="MI122" s="53"/>
      <c r="MJ122" s="61" t="s">
        <v>76</v>
      </c>
      <c r="MK122" s="53"/>
      <c r="NL122" t="s">
        <v>62</v>
      </c>
      <c r="NM122" s="53"/>
      <c r="NN122" s="53" t="s">
        <v>62</v>
      </c>
      <c r="NO122" s="7">
        <v>-3.9199999999999999E-2</v>
      </c>
      <c r="NP122" s="7">
        <v>-5.0900000000000001E-2</v>
      </c>
      <c r="NQ122" s="47">
        <v>-5.16E-2</v>
      </c>
      <c r="NR122" s="47">
        <v>-6.2100000000000002E-2</v>
      </c>
      <c r="NS122" s="7">
        <v>-8.2299999999999998E-2</v>
      </c>
      <c r="NT122" s="53" t="s">
        <v>62</v>
      </c>
      <c r="NU122" s="53" t="s">
        <v>62</v>
      </c>
      <c r="NV122" s="47">
        <v>-7.6399999999999996E-2</v>
      </c>
      <c r="NW122" s="47">
        <v>-7.7899999999999997E-2</v>
      </c>
      <c r="NX122" s="47">
        <v>-5.7099999999999998E-2</v>
      </c>
      <c r="NY122" s="30">
        <v>-5.4600000000000003E-2</v>
      </c>
      <c r="NZ122" s="30">
        <v>-5.9700000000000003E-2</v>
      </c>
      <c r="OA122" s="53" t="s">
        <v>62</v>
      </c>
      <c r="OB122" s="53" t="s">
        <v>62</v>
      </c>
      <c r="OC122" s="30">
        <v>-7.4499999999999997E-2</v>
      </c>
      <c r="OD122" s="30">
        <v>-5.8099999999999999E-2</v>
      </c>
      <c r="OE122" s="30">
        <v>-7.8E-2</v>
      </c>
      <c r="OF122" s="30">
        <v>-8.0699999999999994E-2</v>
      </c>
      <c r="OG122" s="7">
        <v>-8.72E-2</v>
      </c>
      <c r="OH122" s="53"/>
      <c r="OI122" s="53" t="s">
        <v>62</v>
      </c>
      <c r="OJ122" s="7">
        <v>-0.1069</v>
      </c>
      <c r="OK122" s="7">
        <v>-0.1028</v>
      </c>
      <c r="OL122" s="7">
        <v>-0.1081</v>
      </c>
      <c r="OM122" s="82">
        <v>-0.1166</v>
      </c>
      <c r="ON122" s="7">
        <v>-0.12139999999999999</v>
      </c>
      <c r="OO122" s="53"/>
      <c r="OP122" s="53"/>
      <c r="OQ122" s="53"/>
      <c r="OR122" s="53"/>
      <c r="OS122" s="61" t="s">
        <v>76</v>
      </c>
      <c r="OT122" s="53"/>
      <c r="OU122" t="s">
        <v>62</v>
      </c>
      <c r="OV122" t="s">
        <v>62</v>
      </c>
      <c r="OW122" t="s">
        <v>62</v>
      </c>
      <c r="OY122" t="s">
        <v>62</v>
      </c>
    </row>
    <row r="123" spans="1:608" ht="15.75" thickBot="1" x14ac:dyDescent="0.3">
      <c r="A123" s="566"/>
      <c r="B123" s="566"/>
      <c r="C123" s="566"/>
      <c r="D123" s="566"/>
      <c r="E123" s="566"/>
      <c r="F123" s="566"/>
      <c r="G123" s="566"/>
      <c r="H123" s="566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6"/>
      <c r="Z123" s="566"/>
      <c r="AA123" s="566"/>
      <c r="AB123" s="566"/>
      <c r="AC123" s="566"/>
      <c r="AD123" s="566"/>
      <c r="AE123" s="566"/>
      <c r="AF123" s="566"/>
      <c r="AG123" s="566"/>
      <c r="AH123" s="566"/>
      <c r="AI123" s="566"/>
      <c r="AJ123" s="566"/>
      <c r="AK123" s="566"/>
      <c r="AL123" s="566"/>
      <c r="AM123" s="566"/>
      <c r="AN123" s="566"/>
      <c r="AO123" s="566"/>
      <c r="AP123" s="566"/>
      <c r="AQ123" s="566"/>
      <c r="AR123" s="566"/>
      <c r="AS123" s="566"/>
      <c r="AT123" s="566"/>
      <c r="AU123" s="566"/>
      <c r="AV123" s="566"/>
      <c r="AW123" s="566"/>
      <c r="AX123" s="566"/>
      <c r="AY123" s="566"/>
      <c r="AZ123" s="566"/>
      <c r="BA123" s="566"/>
      <c r="BB123" s="566"/>
      <c r="BC123" s="566"/>
      <c r="BD123" s="566"/>
      <c r="BE123" s="566"/>
      <c r="BF123" s="566"/>
      <c r="BG123" s="566"/>
      <c r="BH123" s="566"/>
      <c r="BI123" s="566"/>
      <c r="BJ123" s="566"/>
      <c r="BK123" s="566"/>
      <c r="BL123" s="566"/>
      <c r="BM123" s="566"/>
      <c r="BN123" s="566"/>
      <c r="BO123" s="566"/>
      <c r="BP123" s="566"/>
      <c r="BQ123" s="566"/>
      <c r="BR123" s="566"/>
      <c r="BS123" s="566"/>
      <c r="BT123" s="566"/>
      <c r="BU123" s="566"/>
      <c r="BV123" s="566"/>
      <c r="BW123" s="566"/>
      <c r="BX123" s="566"/>
      <c r="BY123" s="566"/>
      <c r="BZ123" s="566"/>
      <c r="CA123" s="566"/>
      <c r="CB123" s="566"/>
      <c r="CC123" s="566"/>
      <c r="CD123" s="566"/>
      <c r="CE123" s="566"/>
      <c r="CF123" s="566"/>
      <c r="CG123" s="566"/>
      <c r="CH123" s="566"/>
      <c r="CI123" s="566"/>
      <c r="CJ123" s="566"/>
      <c r="CK123" s="566"/>
      <c r="CL123" s="566"/>
      <c r="CM123" s="566"/>
      <c r="CN123" s="566"/>
      <c r="CO123" s="566"/>
      <c r="CP123" s="566"/>
      <c r="CQ123" s="566"/>
      <c r="CR123" s="566"/>
      <c r="CS123" s="566"/>
      <c r="CT123" s="566"/>
      <c r="CU123" s="566"/>
      <c r="CV123" s="566"/>
      <c r="CW123" s="566"/>
      <c r="CX123" s="566"/>
      <c r="CY123" s="566"/>
      <c r="CZ123" s="566"/>
      <c r="DA123" s="566"/>
      <c r="DB123" s="566"/>
      <c r="DC123" s="566"/>
      <c r="DD123" s="566"/>
      <c r="DE123" s="566"/>
      <c r="DF123" s="566"/>
      <c r="DG123" s="566"/>
      <c r="DH123" s="566"/>
      <c r="DI123" s="566"/>
      <c r="DJ123" s="566"/>
      <c r="DK123" s="566"/>
      <c r="DL123" s="566"/>
      <c r="DM123" s="566"/>
      <c r="DN123" s="566"/>
      <c r="DO123" s="566"/>
      <c r="DP123" s="566"/>
      <c r="DQ123" s="566"/>
      <c r="DR123" s="566"/>
      <c r="DS123" s="566"/>
      <c r="DT123" s="566"/>
      <c r="DU123" s="566"/>
      <c r="DV123" s="566"/>
      <c r="DW123" s="566"/>
      <c r="DX123" s="566"/>
      <c r="DY123" s="566"/>
      <c r="DZ123" s="566"/>
      <c r="EA123" s="566"/>
      <c r="EB123" s="566"/>
      <c r="EC123" s="566"/>
      <c r="ED123" s="566"/>
      <c r="EE123" s="566"/>
      <c r="EF123" s="566"/>
      <c r="EG123" s="566"/>
      <c r="EH123" s="566"/>
      <c r="EI123" s="566"/>
      <c r="EJ123" s="566"/>
      <c r="EK123" s="566"/>
      <c r="EL123" s="566"/>
      <c r="EM123" s="566"/>
      <c r="EN123" s="566"/>
      <c r="EO123" s="566"/>
      <c r="EP123" s="566"/>
      <c r="EQ123" s="566"/>
      <c r="ER123" s="566"/>
      <c r="ES123" s="566"/>
      <c r="ET123" s="566"/>
      <c r="EU123" s="566"/>
      <c r="EV123" s="566"/>
      <c r="EW123" s="566"/>
      <c r="EX123" s="566"/>
      <c r="EY123" s="566"/>
      <c r="EZ123" s="566"/>
      <c r="FA123" s="566"/>
      <c r="FB123" s="566"/>
      <c r="FC123" s="566"/>
      <c r="FD123" s="566"/>
      <c r="FE123" s="566"/>
      <c r="FF123" s="566"/>
      <c r="FG123" s="566"/>
      <c r="FH123" s="566"/>
      <c r="FI123" s="566"/>
      <c r="FJ123" s="566"/>
      <c r="FK123" s="566"/>
      <c r="FL123" s="566"/>
      <c r="FM123" s="566"/>
      <c r="FN123" s="566"/>
      <c r="FO123" s="566"/>
      <c r="FP123" s="566"/>
      <c r="FQ123" s="566"/>
      <c r="FR123" s="566"/>
      <c r="FS123" s="566"/>
      <c r="FT123" s="566"/>
      <c r="FU123" s="566"/>
      <c r="FV123" s="566"/>
      <c r="FW123" s="566"/>
      <c r="FX123" s="566"/>
      <c r="FY123" s="566"/>
      <c r="FZ123" s="566"/>
      <c r="GA123" s="566"/>
      <c r="GB123" s="566"/>
      <c r="GC123" s="566"/>
      <c r="GD123" s="566"/>
      <c r="GE123" s="566"/>
      <c r="GF123" s="566"/>
      <c r="GG123" s="566"/>
      <c r="GH123" s="566"/>
      <c r="GI123" s="566"/>
      <c r="GJ123" s="566"/>
      <c r="GK123" s="566"/>
      <c r="GL123" s="566"/>
      <c r="GM123" s="566"/>
      <c r="GN123" s="566"/>
      <c r="GO123" s="566"/>
      <c r="GP123" s="566"/>
      <c r="GQ123" s="566"/>
      <c r="GR123" s="566"/>
      <c r="GS123" s="566"/>
      <c r="GT123" s="566"/>
      <c r="GU123" s="566"/>
      <c r="GV123" s="566"/>
      <c r="GW123" s="566"/>
      <c r="GX123" s="566"/>
      <c r="GY123" s="566"/>
      <c r="GZ123" s="566"/>
      <c r="HA123" s="566"/>
      <c r="HB123" s="566"/>
      <c r="HC123" s="566"/>
      <c r="HD123" s="566"/>
      <c r="HE123" s="566"/>
      <c r="HF123" s="566"/>
      <c r="HG123" s="566"/>
      <c r="HH123" s="566"/>
      <c r="HI123" s="566"/>
      <c r="HJ123" s="566"/>
      <c r="HK123" s="566"/>
      <c r="HL123" s="566"/>
      <c r="HM123" s="566"/>
      <c r="HN123" s="566"/>
      <c r="HO123" s="566"/>
      <c r="HP123" s="566"/>
      <c r="HQ123" s="566"/>
      <c r="HR123" s="566"/>
      <c r="HS123" s="566"/>
      <c r="HT123" s="566"/>
      <c r="HU123" s="566"/>
      <c r="HV123" s="566"/>
      <c r="HW123" s="566"/>
      <c r="HX123" s="566"/>
      <c r="HY123" s="566"/>
      <c r="HZ123" s="566"/>
      <c r="IA123" s="566"/>
      <c r="IB123" s="566"/>
      <c r="IC123" s="566"/>
      <c r="ID123" s="566"/>
      <c r="IE123" s="566"/>
      <c r="IF123" s="566"/>
      <c r="IG123" s="566"/>
      <c r="IH123" s="566"/>
      <c r="II123" s="566"/>
      <c r="IJ123" s="566"/>
      <c r="IK123" s="566"/>
      <c r="IL123" s="566"/>
      <c r="IM123" s="566"/>
      <c r="IN123" s="566"/>
      <c r="IO123" s="566"/>
      <c r="IP123" s="566"/>
      <c r="IQ123" s="566"/>
      <c r="IR123" s="566"/>
      <c r="IS123" s="566"/>
      <c r="IT123" s="566"/>
      <c r="IU123" s="566"/>
      <c r="IV123" s="566"/>
      <c r="IW123" s="566"/>
      <c r="IX123" s="566"/>
      <c r="IY123" s="566"/>
      <c r="IZ123" s="566"/>
      <c r="JA123" s="566"/>
      <c r="JB123" s="566"/>
      <c r="JC123" s="566"/>
      <c r="JD123" s="566"/>
      <c r="JE123" s="566"/>
      <c r="JF123" s="566"/>
      <c r="JG123" s="566"/>
      <c r="JH123" s="566"/>
      <c r="JI123" s="566"/>
      <c r="JJ123" s="566"/>
      <c r="JK123" s="566"/>
      <c r="JL123" s="566"/>
      <c r="JM123" s="566"/>
      <c r="JN123" s="566"/>
      <c r="JO123" s="566"/>
      <c r="JP123" s="566"/>
      <c r="JQ123" s="566"/>
      <c r="JR123" s="566"/>
      <c r="JS123" s="566"/>
      <c r="JT123" s="566"/>
      <c r="JU123" s="591" t="s">
        <v>91</v>
      </c>
      <c r="JV123" s="563"/>
      <c r="JW123" s="563"/>
      <c r="JX123" s="563"/>
      <c r="JY123" s="563"/>
      <c r="JZ123" s="563"/>
      <c r="KA123" s="563"/>
      <c r="KB123" s="563"/>
      <c r="KC123" s="563"/>
      <c r="KD123" s="563"/>
      <c r="KE123" s="563"/>
      <c r="KF123" s="563"/>
      <c r="KG123" s="563"/>
      <c r="KH123" s="563"/>
      <c r="KI123" s="563"/>
      <c r="KJ123" s="563"/>
      <c r="KK123" s="563"/>
      <c r="KL123" s="563"/>
      <c r="KM123" s="563"/>
      <c r="KN123" s="563"/>
      <c r="KO123" s="563"/>
      <c r="KP123" s="563"/>
      <c r="KQ123" s="563"/>
      <c r="KR123" s="563"/>
      <c r="KS123" s="563"/>
      <c r="KT123" s="563"/>
      <c r="KU123" s="563"/>
      <c r="KV123" s="563"/>
      <c r="KW123" s="563"/>
      <c r="KX123" s="563"/>
      <c r="KY123" s="563"/>
      <c r="KZ123" s="563"/>
      <c r="LA123" s="563"/>
      <c r="LB123" s="563"/>
      <c r="LC123" s="563"/>
      <c r="LD123" s="563"/>
      <c r="LE123" s="563"/>
      <c r="LF123" s="563"/>
      <c r="LG123" s="563"/>
      <c r="LH123" s="563"/>
      <c r="LI123" s="563"/>
      <c r="LJ123" s="563"/>
      <c r="LK123" s="563"/>
      <c r="LL123" s="563"/>
      <c r="LM123" s="563"/>
      <c r="LN123" s="563"/>
      <c r="LO123" s="563"/>
      <c r="LP123" s="563"/>
      <c r="LQ123" s="563"/>
      <c r="LR123" s="563"/>
      <c r="LS123" s="563"/>
      <c r="LT123" s="563"/>
      <c r="LU123" s="563"/>
      <c r="LV123" s="563"/>
      <c r="LW123" s="563"/>
      <c r="LX123" s="563"/>
      <c r="LY123" s="563"/>
      <c r="LZ123" s="563"/>
      <c r="MA123" s="563"/>
      <c r="MB123" s="563"/>
      <c r="MC123" s="563"/>
      <c r="MD123" s="563"/>
      <c r="ME123" s="563"/>
      <c r="MF123" s="563"/>
      <c r="MG123" s="563"/>
      <c r="MH123" s="563"/>
      <c r="MI123" s="562"/>
      <c r="MJ123" s="562"/>
      <c r="MK123" s="562"/>
      <c r="ML123" s="566"/>
      <c r="MM123" s="591" t="s">
        <v>91</v>
      </c>
      <c r="MN123" s="563"/>
      <c r="MO123" s="563"/>
      <c r="MP123" s="563"/>
      <c r="MQ123" s="563"/>
      <c r="MR123" s="563"/>
      <c r="MS123" s="563"/>
      <c r="MT123" s="563"/>
      <c r="MU123" s="563"/>
      <c r="MV123" s="563"/>
      <c r="MW123" s="563"/>
      <c r="MX123" s="563"/>
      <c r="MY123" s="563"/>
      <c r="MZ123" s="563"/>
      <c r="NA123" s="563"/>
      <c r="NB123" s="563"/>
      <c r="NC123" s="563"/>
      <c r="ND123" s="563"/>
      <c r="NE123" s="563"/>
      <c r="NF123" s="563"/>
      <c r="NG123" s="563"/>
      <c r="NH123" s="563"/>
      <c r="NI123" s="563"/>
      <c r="NJ123" s="563"/>
      <c r="NK123" s="562"/>
      <c r="NL123" s="562"/>
      <c r="NM123" s="562"/>
      <c r="NN123" s="563"/>
      <c r="NO123" s="563"/>
      <c r="NP123" s="563"/>
      <c r="NQ123" s="563"/>
      <c r="NR123" s="563"/>
      <c r="NS123" s="563"/>
      <c r="NT123" s="562"/>
      <c r="NU123" s="562"/>
      <c r="NV123" s="562"/>
      <c r="NW123" s="563"/>
      <c r="NX123" s="563"/>
      <c r="NY123" s="563"/>
      <c r="NZ123" s="563"/>
      <c r="OA123" s="563"/>
      <c r="OB123" s="563"/>
      <c r="OC123" s="563"/>
      <c r="OD123" s="563"/>
      <c r="OE123" s="563"/>
      <c r="OF123" s="563"/>
      <c r="OG123" s="563"/>
      <c r="OH123" s="563"/>
      <c r="OI123" s="563"/>
      <c r="OJ123" s="563"/>
      <c r="OK123" s="563"/>
      <c r="OL123" s="563"/>
      <c r="OM123" s="563"/>
      <c r="ON123" s="563"/>
      <c r="OO123" s="563"/>
      <c r="OP123" s="563"/>
      <c r="OQ123" s="563"/>
      <c r="OR123" s="562"/>
      <c r="OS123" s="562"/>
      <c r="OT123" s="562"/>
      <c r="OU123" s="562"/>
      <c r="OV123" s="562"/>
      <c r="OW123" s="562"/>
      <c r="OX123" s="562"/>
      <c r="OY123" s="562"/>
      <c r="OZ123" s="562"/>
      <c r="PA123" s="562"/>
      <c r="PB123" s="562"/>
      <c r="PC123" s="562"/>
      <c r="PD123" s="566"/>
      <c r="PE123" s="566"/>
      <c r="PF123" s="566"/>
      <c r="PG123" s="566"/>
      <c r="PH123" s="566"/>
      <c r="PI123" s="566"/>
      <c r="PJ123" s="566"/>
      <c r="PK123" s="566"/>
      <c r="PL123" s="566"/>
      <c r="PM123" s="566"/>
      <c r="PN123" s="566"/>
      <c r="PO123" s="566"/>
      <c r="PP123" s="566"/>
      <c r="PQ123" s="566"/>
      <c r="PR123" s="566"/>
      <c r="PS123" s="566"/>
      <c r="PT123" s="566"/>
      <c r="PU123" s="566"/>
      <c r="PV123" s="566"/>
      <c r="PW123" s="566"/>
      <c r="PX123" s="566"/>
      <c r="PY123" s="566"/>
      <c r="PZ123" s="566"/>
      <c r="QA123" s="566"/>
      <c r="QB123" s="566"/>
      <c r="QC123" s="566"/>
      <c r="QD123" s="566"/>
      <c r="QE123" s="566"/>
      <c r="QF123" s="566"/>
      <c r="QG123" s="566"/>
      <c r="QH123" s="566"/>
      <c r="QI123" s="566"/>
      <c r="QJ123" s="566"/>
      <c r="QK123" s="566"/>
      <c r="QL123" s="566"/>
      <c r="QM123" s="566"/>
      <c r="QN123" s="566"/>
      <c r="QO123" s="566"/>
      <c r="QP123" s="566"/>
      <c r="QQ123" s="566"/>
      <c r="QR123" s="566"/>
      <c r="QS123" s="566"/>
      <c r="QT123" s="566"/>
      <c r="QU123" s="566"/>
      <c r="QV123" s="566"/>
      <c r="QW123" s="566"/>
      <c r="QX123" s="566"/>
      <c r="QY123" s="566"/>
      <c r="QZ123" s="566"/>
      <c r="RA123" s="566"/>
      <c r="RB123" s="566"/>
      <c r="RC123" s="566"/>
      <c r="RD123" s="566"/>
      <c r="RE123" s="566"/>
      <c r="RF123" s="566"/>
      <c r="RG123" s="566"/>
      <c r="RH123" s="566"/>
      <c r="RI123" s="566"/>
      <c r="RJ123" s="566"/>
      <c r="RK123" s="566"/>
      <c r="RL123" s="566"/>
      <c r="RM123" s="566"/>
      <c r="RN123" s="566"/>
      <c r="RO123" s="566"/>
      <c r="RP123" s="566"/>
      <c r="RQ123" s="566"/>
      <c r="RR123" s="566"/>
      <c r="RS123" s="566"/>
      <c r="RT123" s="566"/>
      <c r="RU123" s="566"/>
    </row>
    <row r="124" spans="1:608" ht="15.75" thickBot="1" x14ac:dyDescent="0.3">
      <c r="JU124" s="472"/>
      <c r="JV124" s="473">
        <v>43586</v>
      </c>
      <c r="JW124" s="474"/>
      <c r="JX124" s="472"/>
      <c r="JY124" s="473">
        <v>43587</v>
      </c>
      <c r="JZ124" s="500"/>
      <c r="KA124" s="472"/>
      <c r="KB124" s="473">
        <v>43588</v>
      </c>
      <c r="KC124" s="502" t="s">
        <v>77</v>
      </c>
      <c r="KD124" s="484"/>
      <c r="KE124" s="485">
        <v>43591</v>
      </c>
      <c r="KF124" s="503"/>
      <c r="KG124" s="484"/>
      <c r="KH124" s="485">
        <v>43592</v>
      </c>
      <c r="KI124" s="486"/>
      <c r="KJ124" s="484"/>
      <c r="KK124" s="485">
        <v>43593</v>
      </c>
      <c r="KL124" s="486"/>
      <c r="KM124" s="484"/>
      <c r="KN124" s="485">
        <v>43594</v>
      </c>
      <c r="KO124" s="486"/>
      <c r="KP124" s="484"/>
      <c r="KQ124" s="485">
        <v>43595</v>
      </c>
      <c r="KR124" s="486"/>
      <c r="KS124" s="506"/>
      <c r="KT124" s="507">
        <v>43598</v>
      </c>
      <c r="KU124" s="508"/>
      <c r="KV124" s="506"/>
      <c r="KW124" s="507">
        <v>43599</v>
      </c>
      <c r="KX124" s="508"/>
      <c r="KY124" s="506"/>
      <c r="KZ124" s="507">
        <v>43600</v>
      </c>
      <c r="LA124" s="508"/>
      <c r="LB124" s="506"/>
      <c r="LC124" s="507">
        <v>43601</v>
      </c>
      <c r="LD124" s="508"/>
      <c r="LE124" s="506"/>
      <c r="LF124" s="507">
        <v>43602</v>
      </c>
      <c r="LG124" s="508"/>
      <c r="LH124" s="510"/>
      <c r="LI124" s="511">
        <v>43605</v>
      </c>
      <c r="LJ124" s="512"/>
      <c r="LK124" s="510"/>
      <c r="LL124" s="511">
        <v>43606</v>
      </c>
      <c r="LM124" s="512"/>
      <c r="LN124" s="510"/>
      <c r="LO124" s="511">
        <v>43607</v>
      </c>
      <c r="LP124" s="512"/>
      <c r="LQ124" s="510"/>
      <c r="LR124" s="511">
        <v>43608</v>
      </c>
      <c r="LS124" s="512"/>
      <c r="LT124" s="510"/>
      <c r="LU124" s="511">
        <v>43609</v>
      </c>
      <c r="LV124" s="512"/>
      <c r="LW124" s="472"/>
      <c r="LX124" s="473">
        <v>43612</v>
      </c>
      <c r="LY124" s="474"/>
      <c r="LZ124" s="472"/>
      <c r="MA124" s="473">
        <v>43613</v>
      </c>
      <c r="MB124" s="474"/>
      <c r="MC124" s="472"/>
      <c r="MD124" s="473">
        <v>43614</v>
      </c>
      <c r="ME124" s="474"/>
      <c r="MF124" s="472"/>
      <c r="MG124" s="473">
        <v>43615</v>
      </c>
      <c r="MH124" s="474"/>
      <c r="MI124" s="65"/>
      <c r="MJ124" s="63">
        <v>43616</v>
      </c>
      <c r="MK124" s="497"/>
      <c r="MM124" s="484"/>
      <c r="MN124" s="485">
        <v>43619</v>
      </c>
      <c r="MO124" s="514"/>
      <c r="MP124" s="484"/>
      <c r="MQ124" s="485">
        <v>43620</v>
      </c>
      <c r="MR124" s="518"/>
      <c r="MS124" s="484"/>
      <c r="MT124" s="485">
        <v>43621</v>
      </c>
      <c r="MU124" s="486"/>
      <c r="MV124" s="484"/>
      <c r="MW124" s="485">
        <v>43622</v>
      </c>
      <c r="MX124" s="514"/>
      <c r="MY124" s="484"/>
      <c r="MZ124" s="485">
        <v>43623</v>
      </c>
      <c r="NA124" s="522" t="s">
        <v>77</v>
      </c>
      <c r="NB124" s="506"/>
      <c r="NC124" s="507">
        <v>43626</v>
      </c>
      <c r="ND124" s="508"/>
      <c r="NE124" s="506"/>
      <c r="NF124" s="507">
        <v>43627</v>
      </c>
      <c r="NG124" s="508"/>
      <c r="NH124" s="506"/>
      <c r="NI124" s="507">
        <v>43628</v>
      </c>
      <c r="NJ124" s="508"/>
      <c r="NK124" s="271"/>
      <c r="NL124" s="70">
        <v>43629</v>
      </c>
      <c r="NM124" s="271"/>
      <c r="NN124" s="506"/>
      <c r="NO124" s="507">
        <v>43630</v>
      </c>
      <c r="NP124" s="508"/>
      <c r="NQ124" s="510"/>
      <c r="NR124" s="511">
        <v>43633</v>
      </c>
      <c r="NS124" s="512"/>
      <c r="NT124" s="297"/>
      <c r="NU124" s="73">
        <v>43634</v>
      </c>
      <c r="NV124" s="297"/>
      <c r="NW124" s="510"/>
      <c r="NX124" s="511">
        <v>43635</v>
      </c>
      <c r="NY124" s="512"/>
      <c r="NZ124" s="510"/>
      <c r="OA124" s="511">
        <v>43636</v>
      </c>
      <c r="OB124" s="512"/>
      <c r="OC124" s="510"/>
      <c r="OD124" s="511">
        <v>43637</v>
      </c>
      <c r="OE124" s="512"/>
      <c r="OF124" s="472"/>
      <c r="OG124" s="473">
        <v>43640</v>
      </c>
      <c r="OH124" s="474"/>
      <c r="OI124" s="472"/>
      <c r="OJ124" s="473">
        <v>43641</v>
      </c>
      <c r="OK124" s="474"/>
      <c r="OL124" s="472"/>
      <c r="OM124" s="473">
        <v>43642</v>
      </c>
      <c r="ON124" s="474"/>
      <c r="OO124" s="472"/>
      <c r="OP124" s="473">
        <v>43643</v>
      </c>
      <c r="OQ124" s="474"/>
      <c r="OR124" s="65"/>
      <c r="OS124" s="63">
        <v>43644</v>
      </c>
      <c r="OT124" s="243"/>
      <c r="OU124" s="245"/>
      <c r="OV124" s="67"/>
      <c r="OW124" s="247"/>
      <c r="OX124" s="483"/>
      <c r="OY124" s="67"/>
      <c r="OZ124" s="68"/>
      <c r="PA124" s="66"/>
      <c r="PB124" s="67"/>
      <c r="PC124" s="68"/>
    </row>
    <row r="125" spans="1:608" ht="15.75" thickBot="1" x14ac:dyDescent="0.3">
      <c r="JU125" s="119" t="s">
        <v>78</v>
      </c>
      <c r="JV125" s="55" t="s">
        <v>79</v>
      </c>
      <c r="JW125" s="120" t="s">
        <v>80</v>
      </c>
      <c r="JX125" s="119" t="s">
        <v>78</v>
      </c>
      <c r="JY125" s="55" t="s">
        <v>79</v>
      </c>
      <c r="JZ125" s="120" t="s">
        <v>80</v>
      </c>
      <c r="KA125" s="119" t="s">
        <v>78</v>
      </c>
      <c r="KB125" s="55" t="s">
        <v>79</v>
      </c>
      <c r="KC125" s="120" t="s">
        <v>80</v>
      </c>
      <c r="KD125" s="119" t="s">
        <v>78</v>
      </c>
      <c r="KE125" s="55" t="s">
        <v>79</v>
      </c>
      <c r="KF125" s="120" t="s">
        <v>80</v>
      </c>
      <c r="KG125" s="119" t="s">
        <v>78</v>
      </c>
      <c r="KH125" s="55" t="s">
        <v>79</v>
      </c>
      <c r="KI125" s="120" t="s">
        <v>80</v>
      </c>
      <c r="KJ125" s="119" t="s">
        <v>78</v>
      </c>
      <c r="KK125" s="55" t="s">
        <v>79</v>
      </c>
      <c r="KL125" s="120" t="s">
        <v>80</v>
      </c>
      <c r="KM125" s="119" t="s">
        <v>78</v>
      </c>
      <c r="KN125" s="55" t="s">
        <v>79</v>
      </c>
      <c r="KO125" s="120" t="s">
        <v>80</v>
      </c>
      <c r="KP125" s="119" t="s">
        <v>78</v>
      </c>
      <c r="KQ125" s="55" t="s">
        <v>79</v>
      </c>
      <c r="KR125" s="120" t="s">
        <v>80</v>
      </c>
      <c r="KS125" s="119" t="s">
        <v>78</v>
      </c>
      <c r="KT125" s="55" t="s">
        <v>79</v>
      </c>
      <c r="KU125" s="120" t="s">
        <v>80</v>
      </c>
      <c r="KV125" s="119" t="s">
        <v>78</v>
      </c>
      <c r="KW125" s="55" t="s">
        <v>79</v>
      </c>
      <c r="KX125" s="120" t="s">
        <v>80</v>
      </c>
      <c r="KY125" s="119" t="s">
        <v>78</v>
      </c>
      <c r="KZ125" s="55" t="s">
        <v>79</v>
      </c>
      <c r="LA125" s="120" t="s">
        <v>80</v>
      </c>
      <c r="LB125" s="119" t="s">
        <v>78</v>
      </c>
      <c r="LC125" s="55" t="s">
        <v>79</v>
      </c>
      <c r="LD125" s="120" t="s">
        <v>80</v>
      </c>
      <c r="LE125" s="119" t="s">
        <v>78</v>
      </c>
      <c r="LF125" s="55" t="s">
        <v>79</v>
      </c>
      <c r="LG125" s="120" t="s">
        <v>80</v>
      </c>
      <c r="LH125" s="119" t="s">
        <v>78</v>
      </c>
      <c r="LI125" s="55" t="s">
        <v>79</v>
      </c>
      <c r="LJ125" s="120" t="s">
        <v>80</v>
      </c>
      <c r="LK125" s="119" t="s">
        <v>78</v>
      </c>
      <c r="LL125" s="55" t="s">
        <v>79</v>
      </c>
      <c r="LM125" s="120" t="s">
        <v>80</v>
      </c>
      <c r="LN125" s="119" t="s">
        <v>78</v>
      </c>
      <c r="LO125" s="55" t="s">
        <v>79</v>
      </c>
      <c r="LP125" s="120" t="s">
        <v>80</v>
      </c>
      <c r="LQ125" s="119" t="s">
        <v>78</v>
      </c>
      <c r="LR125" s="55" t="s">
        <v>79</v>
      </c>
      <c r="LS125" s="120" t="s">
        <v>80</v>
      </c>
      <c r="LT125" s="119" t="s">
        <v>78</v>
      </c>
      <c r="LU125" s="55" t="s">
        <v>79</v>
      </c>
      <c r="LV125" s="120" t="s">
        <v>80</v>
      </c>
      <c r="LW125" s="119" t="s">
        <v>78</v>
      </c>
      <c r="LX125" s="55" t="s">
        <v>79</v>
      </c>
      <c r="LY125" s="120" t="s">
        <v>80</v>
      </c>
      <c r="LZ125" s="119" t="s">
        <v>78</v>
      </c>
      <c r="MA125" s="55" t="s">
        <v>79</v>
      </c>
      <c r="MB125" s="120" t="s">
        <v>80</v>
      </c>
      <c r="MC125" s="119" t="s">
        <v>78</v>
      </c>
      <c r="MD125" s="55" t="s">
        <v>79</v>
      </c>
      <c r="ME125" s="120" t="s">
        <v>80</v>
      </c>
      <c r="MF125" s="119" t="s">
        <v>78</v>
      </c>
      <c r="MG125" s="55" t="s">
        <v>79</v>
      </c>
      <c r="MH125" s="120" t="s">
        <v>80</v>
      </c>
      <c r="MI125" s="259" t="s">
        <v>78</v>
      </c>
      <c r="MJ125" s="55" t="s">
        <v>79</v>
      </c>
      <c r="MK125" s="55" t="s">
        <v>80</v>
      </c>
      <c r="MM125" s="119" t="s">
        <v>78</v>
      </c>
      <c r="MN125" s="55" t="s">
        <v>79</v>
      </c>
      <c r="MO125" s="120" t="s">
        <v>80</v>
      </c>
      <c r="MP125" s="119" t="s">
        <v>78</v>
      </c>
      <c r="MQ125" s="55" t="s">
        <v>79</v>
      </c>
      <c r="MR125" s="120" t="s">
        <v>80</v>
      </c>
      <c r="MS125" s="119" t="s">
        <v>78</v>
      </c>
      <c r="MT125" s="55" t="s">
        <v>79</v>
      </c>
      <c r="MU125" s="120" t="s">
        <v>80</v>
      </c>
      <c r="MV125" s="119" t="s">
        <v>78</v>
      </c>
      <c r="MW125" s="55" t="s">
        <v>79</v>
      </c>
      <c r="MX125" s="120" t="s">
        <v>80</v>
      </c>
      <c r="MY125" s="119" t="s">
        <v>78</v>
      </c>
      <c r="MZ125" s="55" t="s">
        <v>79</v>
      </c>
      <c r="NA125" s="120" t="s">
        <v>80</v>
      </c>
      <c r="NB125" s="119" t="s">
        <v>78</v>
      </c>
      <c r="NC125" s="55" t="s">
        <v>79</v>
      </c>
      <c r="ND125" s="120" t="s">
        <v>80</v>
      </c>
      <c r="NE125" s="119" t="s">
        <v>78</v>
      </c>
      <c r="NF125" s="55" t="s">
        <v>79</v>
      </c>
      <c r="NG125" s="120" t="s">
        <v>80</v>
      </c>
      <c r="NH125" s="119" t="s">
        <v>78</v>
      </c>
      <c r="NI125" s="55" t="s">
        <v>79</v>
      </c>
      <c r="NJ125" s="120" t="s">
        <v>80</v>
      </c>
      <c r="NK125" s="259" t="s">
        <v>78</v>
      </c>
      <c r="NL125" s="55" t="s">
        <v>79</v>
      </c>
      <c r="NM125" s="258" t="s">
        <v>80</v>
      </c>
      <c r="NN125" s="119" t="s">
        <v>78</v>
      </c>
      <c r="NO125" s="55" t="s">
        <v>79</v>
      </c>
      <c r="NP125" s="120" t="s">
        <v>80</v>
      </c>
      <c r="NQ125" s="119" t="s">
        <v>78</v>
      </c>
      <c r="NR125" s="55" t="s">
        <v>79</v>
      </c>
      <c r="NS125" s="120" t="s">
        <v>80</v>
      </c>
      <c r="NT125" s="259" t="s">
        <v>78</v>
      </c>
      <c r="NU125" s="55" t="s">
        <v>79</v>
      </c>
      <c r="NV125" s="258" t="s">
        <v>80</v>
      </c>
      <c r="NW125" s="119" t="s">
        <v>78</v>
      </c>
      <c r="NX125" s="55" t="s">
        <v>79</v>
      </c>
      <c r="NY125" s="120" t="s">
        <v>80</v>
      </c>
      <c r="NZ125" s="119" t="s">
        <v>78</v>
      </c>
      <c r="OA125" s="55" t="s">
        <v>79</v>
      </c>
      <c r="OB125" s="120" t="s">
        <v>80</v>
      </c>
      <c r="OC125" s="119" t="s">
        <v>78</v>
      </c>
      <c r="OD125" s="55" t="s">
        <v>79</v>
      </c>
      <c r="OE125" s="120" t="s">
        <v>80</v>
      </c>
      <c r="OF125" s="119" t="s">
        <v>78</v>
      </c>
      <c r="OG125" s="55" t="s">
        <v>79</v>
      </c>
      <c r="OH125" s="120" t="s">
        <v>80</v>
      </c>
      <c r="OI125" s="119" t="s">
        <v>78</v>
      </c>
      <c r="OJ125" s="55" t="s">
        <v>79</v>
      </c>
      <c r="OK125" s="120" t="s">
        <v>80</v>
      </c>
      <c r="OL125" s="119" t="s">
        <v>78</v>
      </c>
      <c r="OM125" s="55" t="s">
        <v>79</v>
      </c>
      <c r="ON125" s="120" t="s">
        <v>80</v>
      </c>
      <c r="OO125" s="119" t="s">
        <v>78</v>
      </c>
      <c r="OP125" s="55" t="s">
        <v>79</v>
      </c>
      <c r="OQ125" s="120" t="s">
        <v>80</v>
      </c>
      <c r="OR125" s="259" t="s">
        <v>78</v>
      </c>
      <c r="OS125" s="55" t="s">
        <v>79</v>
      </c>
      <c r="OT125" s="120" t="s">
        <v>80</v>
      </c>
      <c r="OU125" s="119" t="s">
        <v>78</v>
      </c>
      <c r="OV125" s="55" t="s">
        <v>79</v>
      </c>
      <c r="OW125" s="120" t="s">
        <v>80</v>
      </c>
      <c r="OX125" s="259" t="s">
        <v>78</v>
      </c>
      <c r="OY125" s="55" t="s">
        <v>79</v>
      </c>
      <c r="OZ125" s="55" t="s">
        <v>80</v>
      </c>
      <c r="PA125" s="55" t="s">
        <v>78</v>
      </c>
      <c r="PB125" s="55" t="s">
        <v>79</v>
      </c>
      <c r="PC125" s="55" t="s">
        <v>80</v>
      </c>
    </row>
    <row r="126" spans="1:608" ht="15.75" thickBot="1" x14ac:dyDescent="0.3">
      <c r="JU126" s="121" t="s">
        <v>81</v>
      </c>
      <c r="JV126" s="54" t="s">
        <v>82</v>
      </c>
      <c r="JW126" s="122" t="s">
        <v>83</v>
      </c>
      <c r="JX126" s="121" t="s">
        <v>81</v>
      </c>
      <c r="JY126" s="54" t="s">
        <v>82</v>
      </c>
      <c r="JZ126" s="122" t="s">
        <v>83</v>
      </c>
      <c r="KA126" s="121" t="s">
        <v>81</v>
      </c>
      <c r="KB126" s="54" t="s">
        <v>82</v>
      </c>
      <c r="KC126" s="122" t="s">
        <v>83</v>
      </c>
      <c r="KD126" s="121" t="s">
        <v>81</v>
      </c>
      <c r="KE126" s="54" t="s">
        <v>82</v>
      </c>
      <c r="KF126" s="122" t="s">
        <v>83</v>
      </c>
      <c r="KG126" s="121" t="s">
        <v>81</v>
      </c>
      <c r="KH126" s="54" t="s">
        <v>82</v>
      </c>
      <c r="KI126" s="122" t="s">
        <v>83</v>
      </c>
      <c r="KJ126" s="121" t="s">
        <v>81</v>
      </c>
      <c r="KK126" s="54" t="s">
        <v>82</v>
      </c>
      <c r="KL126" s="122" t="s">
        <v>83</v>
      </c>
      <c r="KM126" s="121" t="s">
        <v>81</v>
      </c>
      <c r="KN126" s="54" t="s">
        <v>82</v>
      </c>
      <c r="KO126" s="122" t="s">
        <v>83</v>
      </c>
      <c r="KP126" s="121" t="s">
        <v>81</v>
      </c>
      <c r="KQ126" s="54" t="s">
        <v>82</v>
      </c>
      <c r="KR126" s="122" t="s">
        <v>83</v>
      </c>
      <c r="KS126" s="121" t="s">
        <v>81</v>
      </c>
      <c r="KT126" s="54" t="s">
        <v>82</v>
      </c>
      <c r="KU126" s="122" t="s">
        <v>83</v>
      </c>
      <c r="KV126" s="121" t="s">
        <v>81</v>
      </c>
      <c r="KW126" s="54" t="s">
        <v>82</v>
      </c>
      <c r="KX126" s="122" t="s">
        <v>83</v>
      </c>
      <c r="KY126" s="121" t="s">
        <v>81</v>
      </c>
      <c r="KZ126" s="54" t="s">
        <v>82</v>
      </c>
      <c r="LA126" s="122" t="s">
        <v>83</v>
      </c>
      <c r="LB126" s="121" t="s">
        <v>81</v>
      </c>
      <c r="LC126" s="54" t="s">
        <v>82</v>
      </c>
      <c r="LD126" s="122" t="s">
        <v>83</v>
      </c>
      <c r="LE126" s="121" t="s">
        <v>81</v>
      </c>
      <c r="LF126" s="54" t="s">
        <v>82</v>
      </c>
      <c r="LG126" s="122" t="s">
        <v>83</v>
      </c>
      <c r="LH126" s="121" t="s">
        <v>81</v>
      </c>
      <c r="LI126" s="54" t="s">
        <v>82</v>
      </c>
      <c r="LJ126" s="122" t="s">
        <v>83</v>
      </c>
      <c r="LK126" s="121" t="s">
        <v>81</v>
      </c>
      <c r="LL126" s="54" t="s">
        <v>82</v>
      </c>
      <c r="LM126" s="122" t="s">
        <v>83</v>
      </c>
      <c r="LN126" s="121" t="s">
        <v>81</v>
      </c>
      <c r="LO126" s="54" t="s">
        <v>82</v>
      </c>
      <c r="LP126" s="122" t="s">
        <v>83</v>
      </c>
      <c r="LQ126" s="121" t="s">
        <v>81</v>
      </c>
      <c r="LR126" s="54" t="s">
        <v>82</v>
      </c>
      <c r="LS126" s="122" t="s">
        <v>83</v>
      </c>
      <c r="LT126" s="121" t="s">
        <v>81</v>
      </c>
      <c r="LU126" s="54" t="s">
        <v>82</v>
      </c>
      <c r="LV126" s="122" t="s">
        <v>83</v>
      </c>
      <c r="LW126" s="121" t="s">
        <v>81</v>
      </c>
      <c r="LX126" s="54" t="s">
        <v>82</v>
      </c>
      <c r="LY126" s="122" t="s">
        <v>83</v>
      </c>
      <c r="LZ126" s="121" t="s">
        <v>81</v>
      </c>
      <c r="MA126" s="54" t="s">
        <v>82</v>
      </c>
      <c r="MB126" s="122" t="s">
        <v>83</v>
      </c>
      <c r="MC126" s="121" t="s">
        <v>81</v>
      </c>
      <c r="MD126" s="54" t="s">
        <v>82</v>
      </c>
      <c r="ME126" s="122" t="s">
        <v>83</v>
      </c>
      <c r="MF126" s="121" t="s">
        <v>81</v>
      </c>
      <c r="MG126" s="54" t="s">
        <v>82</v>
      </c>
      <c r="MH126" s="122" t="s">
        <v>83</v>
      </c>
      <c r="MI126" s="98" t="s">
        <v>81</v>
      </c>
      <c r="MJ126" s="54" t="s">
        <v>82</v>
      </c>
      <c r="MK126" s="54" t="s">
        <v>83</v>
      </c>
      <c r="ML126" s="513" t="s">
        <v>62</v>
      </c>
      <c r="MM126" s="121" t="s">
        <v>81</v>
      </c>
      <c r="MN126" s="54" t="s">
        <v>82</v>
      </c>
      <c r="MO126" s="122" t="s">
        <v>83</v>
      </c>
      <c r="MP126" s="121" t="s">
        <v>81</v>
      </c>
      <c r="MQ126" s="54" t="s">
        <v>82</v>
      </c>
      <c r="MR126" s="122" t="s">
        <v>83</v>
      </c>
      <c r="MS126" s="121" t="s">
        <v>81</v>
      </c>
      <c r="MT126" s="54" t="s">
        <v>82</v>
      </c>
      <c r="MU126" s="122" t="s">
        <v>83</v>
      </c>
      <c r="MV126" s="121" t="s">
        <v>81</v>
      </c>
      <c r="MW126" s="54" t="s">
        <v>82</v>
      </c>
      <c r="MX126" s="122" t="s">
        <v>83</v>
      </c>
      <c r="MY126" s="121" t="s">
        <v>81</v>
      </c>
      <c r="MZ126" s="54" t="s">
        <v>82</v>
      </c>
      <c r="NA126" s="122" t="s">
        <v>83</v>
      </c>
      <c r="NB126" s="121" t="s">
        <v>81</v>
      </c>
      <c r="NC126" s="54" t="s">
        <v>82</v>
      </c>
      <c r="ND126" s="122" t="s">
        <v>83</v>
      </c>
      <c r="NE126" s="121" t="s">
        <v>81</v>
      </c>
      <c r="NF126" s="54" t="s">
        <v>82</v>
      </c>
      <c r="NG126" s="122" t="s">
        <v>83</v>
      </c>
      <c r="NH126" s="121" t="s">
        <v>81</v>
      </c>
      <c r="NI126" s="54" t="s">
        <v>82</v>
      </c>
      <c r="NJ126" s="122" t="s">
        <v>83</v>
      </c>
      <c r="NK126" s="98" t="s">
        <v>81</v>
      </c>
      <c r="NL126" s="54" t="s">
        <v>82</v>
      </c>
      <c r="NM126" s="91" t="s">
        <v>83</v>
      </c>
      <c r="NN126" s="121" t="s">
        <v>81</v>
      </c>
      <c r="NO126" s="54" t="s">
        <v>82</v>
      </c>
      <c r="NP126" s="122" t="s">
        <v>83</v>
      </c>
      <c r="NQ126" s="121" t="s">
        <v>81</v>
      </c>
      <c r="NR126" s="54" t="s">
        <v>82</v>
      </c>
      <c r="NS126" s="122" t="s">
        <v>83</v>
      </c>
      <c r="NT126" s="98" t="s">
        <v>81</v>
      </c>
      <c r="NU126" s="54" t="s">
        <v>82</v>
      </c>
      <c r="NV126" s="91" t="s">
        <v>83</v>
      </c>
      <c r="NW126" s="121" t="s">
        <v>81</v>
      </c>
      <c r="NX126" s="54" t="s">
        <v>82</v>
      </c>
      <c r="NY126" s="122" t="s">
        <v>83</v>
      </c>
      <c r="NZ126" s="121" t="s">
        <v>81</v>
      </c>
      <c r="OA126" s="54" t="s">
        <v>82</v>
      </c>
      <c r="OB126" s="122" t="s">
        <v>83</v>
      </c>
      <c r="OC126" s="121" t="s">
        <v>81</v>
      </c>
      <c r="OD126" s="54" t="s">
        <v>82</v>
      </c>
      <c r="OE126" s="122" t="s">
        <v>83</v>
      </c>
      <c r="OF126" s="121" t="s">
        <v>81</v>
      </c>
      <c r="OG126" s="54" t="s">
        <v>82</v>
      </c>
      <c r="OH126" s="122" t="s">
        <v>83</v>
      </c>
      <c r="OI126" s="121" t="s">
        <v>81</v>
      </c>
      <c r="OJ126" s="54" t="s">
        <v>82</v>
      </c>
      <c r="OK126" s="122" t="s">
        <v>83</v>
      </c>
      <c r="OL126" s="121" t="s">
        <v>81</v>
      </c>
      <c r="OM126" s="54" t="s">
        <v>82</v>
      </c>
      <c r="ON126" s="122" t="s">
        <v>83</v>
      </c>
      <c r="OO126" s="121" t="s">
        <v>81</v>
      </c>
      <c r="OP126" s="54" t="s">
        <v>82</v>
      </c>
      <c r="OQ126" s="122" t="s">
        <v>83</v>
      </c>
      <c r="OR126" s="98" t="s">
        <v>81</v>
      </c>
      <c r="OS126" s="54" t="s">
        <v>82</v>
      </c>
      <c r="OT126" s="122" t="s">
        <v>83</v>
      </c>
      <c r="OU126" s="121" t="s">
        <v>81</v>
      </c>
      <c r="OV126" s="54" t="s">
        <v>82</v>
      </c>
      <c r="OW126" s="122" t="s">
        <v>83</v>
      </c>
      <c r="OX126" s="98" t="s">
        <v>81</v>
      </c>
      <c r="OY126" s="54" t="s">
        <v>82</v>
      </c>
      <c r="OZ126" s="54" t="s">
        <v>83</v>
      </c>
      <c r="PA126" s="54" t="s">
        <v>81</v>
      </c>
      <c r="PB126" s="54" t="s">
        <v>82</v>
      </c>
      <c r="PC126" s="54" t="s">
        <v>83</v>
      </c>
    </row>
    <row r="127" spans="1:608" ht="15.75" thickBot="1" x14ac:dyDescent="0.3">
      <c r="JU127" s="128">
        <v>1.03E-2</v>
      </c>
      <c r="JV127" s="86">
        <v>1.89E-2</v>
      </c>
      <c r="JW127" s="81">
        <v>2.6800000000000001E-2</v>
      </c>
      <c r="JX127" s="128">
        <v>3.04E-2</v>
      </c>
      <c r="JY127" s="22">
        <v>2.5700000000000001E-2</v>
      </c>
      <c r="JZ127" s="81">
        <v>2.8299999999999999E-2</v>
      </c>
      <c r="KA127" s="128">
        <v>2.9499999999999998E-2</v>
      </c>
      <c r="KB127" s="7">
        <v>3.0300000000000001E-2</v>
      </c>
      <c r="KC127" s="81">
        <v>8.4000000000000005E-2</v>
      </c>
      <c r="KD127" s="128">
        <v>7.0999999999999994E-2</v>
      </c>
      <c r="KE127" s="22">
        <v>5.9799999999999999E-2</v>
      </c>
      <c r="KF127" s="81">
        <v>5.79E-2</v>
      </c>
      <c r="KG127" s="128">
        <v>6.3899999999999998E-2</v>
      </c>
      <c r="KH127" s="47">
        <v>5.4800000000000001E-2</v>
      </c>
      <c r="KI127" s="79">
        <v>8.2400000000000001E-2</v>
      </c>
      <c r="KJ127" s="124">
        <v>9.0300000000000005E-2</v>
      </c>
      <c r="KK127" s="47">
        <v>9.7799999999999998E-2</v>
      </c>
      <c r="KL127" s="79">
        <v>0.105</v>
      </c>
      <c r="KM127" s="124">
        <v>0.12089999999999999</v>
      </c>
      <c r="KN127" s="47">
        <v>0.1222</v>
      </c>
      <c r="KO127" s="79">
        <v>0.1166</v>
      </c>
      <c r="KP127" s="124">
        <v>0.1123</v>
      </c>
      <c r="KQ127" s="47">
        <v>0.10970000000000001</v>
      </c>
      <c r="KR127" s="79">
        <v>8.9700000000000002E-2</v>
      </c>
      <c r="KS127" s="124">
        <v>0.10580000000000001</v>
      </c>
      <c r="KT127" s="47">
        <v>0.1129</v>
      </c>
      <c r="KU127" s="79">
        <v>0.1447</v>
      </c>
      <c r="KV127" s="124">
        <v>0.12</v>
      </c>
      <c r="KW127" s="47">
        <v>0.1198</v>
      </c>
      <c r="KX127" s="79">
        <v>0.13100000000000001</v>
      </c>
      <c r="KY127" s="124">
        <v>0.12939999999999999</v>
      </c>
      <c r="KZ127" s="47">
        <v>0.1578</v>
      </c>
      <c r="LA127" s="79">
        <v>0.1411</v>
      </c>
      <c r="LB127" s="124">
        <v>0.1502</v>
      </c>
      <c r="LC127" s="47">
        <v>0.13800000000000001</v>
      </c>
      <c r="LD127" s="79">
        <v>0.1431</v>
      </c>
      <c r="LE127" s="124">
        <v>0.15959999999999999</v>
      </c>
      <c r="LF127" s="47">
        <v>0.17050000000000001</v>
      </c>
      <c r="LG127" s="79">
        <v>0.1464</v>
      </c>
      <c r="LH127" s="124">
        <v>0.12659999999999999</v>
      </c>
      <c r="LI127" s="47">
        <v>0.1431</v>
      </c>
      <c r="LJ127" s="79">
        <v>0.13439999999999999</v>
      </c>
      <c r="LK127" s="124">
        <v>0.13750000000000001</v>
      </c>
      <c r="LL127" s="86">
        <v>0.12959999999999999</v>
      </c>
      <c r="LM127" s="80">
        <v>0.12330000000000001</v>
      </c>
      <c r="LN127" s="126">
        <v>0.1225</v>
      </c>
      <c r="LO127" s="86">
        <v>0.14560000000000001</v>
      </c>
      <c r="LP127" s="80">
        <v>0.1384</v>
      </c>
      <c r="LQ127" s="126">
        <v>0.1492</v>
      </c>
      <c r="LR127" s="86">
        <v>0.151</v>
      </c>
      <c r="LS127" s="80">
        <v>0.16769999999999999</v>
      </c>
      <c r="LT127" s="126">
        <v>0.16550000000000001</v>
      </c>
      <c r="LU127" s="86">
        <v>0.16339999999999999</v>
      </c>
      <c r="LV127" s="79">
        <v>0.1648</v>
      </c>
      <c r="LW127" s="124">
        <v>0.1459</v>
      </c>
      <c r="LX127" s="47">
        <v>0.1585</v>
      </c>
      <c r="LY127" s="79">
        <v>0.15659999999999999</v>
      </c>
      <c r="LZ127" s="124">
        <v>0.15229999999999999</v>
      </c>
      <c r="MA127" s="47">
        <v>0.16300000000000001</v>
      </c>
      <c r="MB127" s="79">
        <v>0.1759</v>
      </c>
      <c r="MC127" s="124">
        <v>0.18279999999999999</v>
      </c>
      <c r="MD127" s="47">
        <v>0.1812</v>
      </c>
      <c r="ME127" s="79">
        <v>0.17230000000000001</v>
      </c>
      <c r="MF127" s="124">
        <v>0.153</v>
      </c>
      <c r="MG127" s="47">
        <v>0.1613</v>
      </c>
      <c r="MH127" s="79">
        <v>0.1709</v>
      </c>
      <c r="MI127" s="99">
        <v>0.21390000000000001</v>
      </c>
      <c r="MJ127" s="47">
        <v>0.22770000000000001</v>
      </c>
      <c r="MK127" s="47">
        <v>0.23219999999999999</v>
      </c>
      <c r="MM127" s="126">
        <v>6.8999999999999999E-3</v>
      </c>
      <c r="MN127" s="34">
        <v>2.4899999999999999E-2</v>
      </c>
      <c r="MO127" s="83">
        <v>3.5799999999999998E-2</v>
      </c>
      <c r="MP127" s="131">
        <v>2.5399999999999999E-2</v>
      </c>
      <c r="MQ127" s="34">
        <v>3.1099999999999999E-2</v>
      </c>
      <c r="MR127" s="83">
        <v>4.1200000000000001E-2</v>
      </c>
      <c r="MS127" s="131">
        <v>7.0900000000000005E-2</v>
      </c>
      <c r="MT127" s="34">
        <v>7.2300000000000003E-2</v>
      </c>
      <c r="MU127" s="83">
        <v>6.4699999999999994E-2</v>
      </c>
      <c r="MV127" s="131">
        <v>7.1800000000000003E-2</v>
      </c>
      <c r="MW127" s="34">
        <v>6.4500000000000002E-2</v>
      </c>
      <c r="MX127" s="83">
        <v>5.4399999999999997E-2</v>
      </c>
      <c r="MY127" s="131">
        <v>5.8200000000000002E-2</v>
      </c>
      <c r="MZ127" s="34">
        <v>6.0900000000000003E-2</v>
      </c>
      <c r="NA127" s="83">
        <v>7.2700000000000001E-2</v>
      </c>
      <c r="NB127" s="123">
        <v>7.0599999999999996E-2</v>
      </c>
      <c r="NC127" s="40">
        <v>7.4300000000000005E-2</v>
      </c>
      <c r="ND127" s="84">
        <v>7.0400000000000004E-2</v>
      </c>
      <c r="NE127" s="123">
        <v>7.6899999999999996E-2</v>
      </c>
      <c r="NF127" s="40">
        <v>8.5699999999999998E-2</v>
      </c>
      <c r="NG127" s="130">
        <v>6.7199999999999996E-2</v>
      </c>
      <c r="NH127" s="125">
        <v>7.4899999999999994E-2</v>
      </c>
      <c r="NI127" s="16">
        <v>6.88E-2</v>
      </c>
      <c r="NJ127" s="130">
        <v>6.2199999999999998E-2</v>
      </c>
      <c r="NK127" s="103">
        <v>7.0499999999999993E-2</v>
      </c>
      <c r="NL127" s="16">
        <v>6.6199999999999995E-2</v>
      </c>
      <c r="NM127" s="299">
        <v>5.7099999999999998E-2</v>
      </c>
      <c r="NN127" s="125">
        <v>6.6299999999999998E-2</v>
      </c>
      <c r="NO127" s="16">
        <v>5.3199999999999997E-2</v>
      </c>
      <c r="NP127" s="130">
        <v>5.4300000000000001E-2</v>
      </c>
      <c r="NQ127" s="125">
        <v>5.5800000000000002E-2</v>
      </c>
      <c r="NR127" s="16">
        <v>6.7900000000000002E-2</v>
      </c>
      <c r="NS127" s="130">
        <v>6.9199999999999998E-2</v>
      </c>
      <c r="NT127" s="103">
        <v>7.7799999999999994E-2</v>
      </c>
      <c r="NU127" s="16">
        <v>5.1900000000000002E-2</v>
      </c>
      <c r="NV127" s="314">
        <v>6.0199999999999997E-2</v>
      </c>
      <c r="NW127" s="123">
        <v>5.8000000000000003E-2</v>
      </c>
      <c r="NX127" s="40">
        <v>5.4199999999999998E-2</v>
      </c>
      <c r="NY127" s="84">
        <v>8.5999999999999993E-2</v>
      </c>
      <c r="NZ127" s="123">
        <v>8.8099999999999998E-2</v>
      </c>
      <c r="OA127" s="40">
        <v>0.10580000000000001</v>
      </c>
      <c r="OB127" s="84">
        <v>8.8599999999999998E-2</v>
      </c>
      <c r="OC127" s="123">
        <v>9.11E-2</v>
      </c>
      <c r="OD127" s="40">
        <v>9.74E-2</v>
      </c>
      <c r="OE127" s="80">
        <v>9.64E-2</v>
      </c>
      <c r="OF127" s="126">
        <v>7.8200000000000006E-2</v>
      </c>
      <c r="OG127" s="86">
        <v>9.4399999999999998E-2</v>
      </c>
      <c r="OH127" s="80">
        <v>0.1113</v>
      </c>
      <c r="OI127" s="126">
        <v>0.1055</v>
      </c>
      <c r="OJ127" s="16">
        <v>7.0300000000000001E-2</v>
      </c>
      <c r="OK127" s="80">
        <v>8.4000000000000005E-2</v>
      </c>
      <c r="OL127" s="123">
        <v>7.6700000000000004E-2</v>
      </c>
      <c r="OM127" s="40">
        <v>8.5199999999999998E-2</v>
      </c>
      <c r="ON127" s="84">
        <v>0.10009999999999999</v>
      </c>
      <c r="OO127" s="123">
        <v>0.1057</v>
      </c>
      <c r="OP127" s="40">
        <v>9.4600000000000004E-2</v>
      </c>
      <c r="OQ127" s="84">
        <v>0.10920000000000001</v>
      </c>
      <c r="OR127" s="100">
        <v>0.10440000000000001</v>
      </c>
      <c r="OS127" s="40">
        <v>0.1037</v>
      </c>
      <c r="OT127" s="40">
        <v>0.1053</v>
      </c>
      <c r="OU127" s="487"/>
      <c r="OV127" s="53"/>
      <c r="OW127" s="488"/>
      <c r="OX127" s="489"/>
      <c r="OY127" s="53"/>
      <c r="OZ127" s="53"/>
      <c r="PA127" s="53"/>
      <c r="PB127" s="53"/>
      <c r="PC127" s="53"/>
    </row>
    <row r="128" spans="1:608" ht="15.75" thickBot="1" x14ac:dyDescent="0.3">
      <c r="JU128" s="123">
        <v>6.7999999999999996E-3</v>
      </c>
      <c r="JV128" s="22">
        <v>1.8800000000000001E-2</v>
      </c>
      <c r="JW128" s="80">
        <v>2.6200000000000001E-2</v>
      </c>
      <c r="JX128" s="126">
        <v>2.29E-2</v>
      </c>
      <c r="JY128" s="86">
        <v>1.37E-2</v>
      </c>
      <c r="JZ128" s="80">
        <v>2.5700000000000001E-2</v>
      </c>
      <c r="KA128" s="127">
        <v>2.76E-2</v>
      </c>
      <c r="KB128" s="47">
        <v>2.1100000000000001E-2</v>
      </c>
      <c r="KC128" s="80">
        <v>1.7600000000000001E-2</v>
      </c>
      <c r="KD128" s="124">
        <v>5.5199999999999999E-2</v>
      </c>
      <c r="KE128" s="47">
        <v>5.0200000000000002E-2</v>
      </c>
      <c r="KF128" s="79">
        <v>4.4699999999999997E-2</v>
      </c>
      <c r="KG128" s="124">
        <v>3.5999999999999997E-2</v>
      </c>
      <c r="KH128" s="22">
        <v>4.65E-2</v>
      </c>
      <c r="KI128" s="81">
        <v>4.3400000000000001E-2</v>
      </c>
      <c r="KJ128" s="128">
        <v>3.2800000000000003E-2</v>
      </c>
      <c r="KK128" s="86">
        <v>2.9499999999999998E-2</v>
      </c>
      <c r="KL128" s="82">
        <v>0.02</v>
      </c>
      <c r="KM128" s="128">
        <v>2.2599999999999999E-2</v>
      </c>
      <c r="KN128" s="86">
        <v>2.4799999999999999E-2</v>
      </c>
      <c r="KO128" s="80">
        <v>4.1399999999999999E-2</v>
      </c>
      <c r="KP128" s="126">
        <v>3.9699999999999999E-2</v>
      </c>
      <c r="KQ128" s="86">
        <v>4.6100000000000002E-2</v>
      </c>
      <c r="KR128" s="80">
        <v>6.2899999999999998E-2</v>
      </c>
      <c r="KS128" s="126">
        <v>7.6999999999999999E-2</v>
      </c>
      <c r="KT128" s="86">
        <v>9.3299999999999994E-2</v>
      </c>
      <c r="KU128" s="80">
        <v>0.11310000000000001</v>
      </c>
      <c r="KV128" s="126">
        <v>0.1096</v>
      </c>
      <c r="KW128" s="86">
        <v>0.1033</v>
      </c>
      <c r="KX128" s="80">
        <v>0.10199999999999999</v>
      </c>
      <c r="KY128" s="126">
        <v>0.1043</v>
      </c>
      <c r="KZ128" s="86">
        <v>0.1128</v>
      </c>
      <c r="LA128" s="80">
        <v>0.109</v>
      </c>
      <c r="LB128" s="126">
        <v>0.1168</v>
      </c>
      <c r="LC128" s="86">
        <v>0.1066</v>
      </c>
      <c r="LD128" s="80">
        <v>0.12039999999999999</v>
      </c>
      <c r="LE128" s="126">
        <v>0.1232</v>
      </c>
      <c r="LF128" s="86">
        <v>0.1208</v>
      </c>
      <c r="LG128" s="80">
        <v>0.12709999999999999</v>
      </c>
      <c r="LH128" s="126">
        <v>0.1056</v>
      </c>
      <c r="LI128" s="86">
        <v>0.1211</v>
      </c>
      <c r="LJ128" s="80">
        <v>0.12959999999999999</v>
      </c>
      <c r="LK128" s="126">
        <v>0.11990000000000001</v>
      </c>
      <c r="LL128" s="47">
        <v>0.1275</v>
      </c>
      <c r="LM128" s="79">
        <v>0.1158</v>
      </c>
      <c r="LN128" s="124">
        <v>0.1205</v>
      </c>
      <c r="LO128" s="47">
        <v>0.11899999999999999</v>
      </c>
      <c r="LP128" s="79">
        <v>0.13059999999999999</v>
      </c>
      <c r="LQ128" s="124">
        <v>0.14019999999999999</v>
      </c>
      <c r="LR128" s="47">
        <v>0.1492</v>
      </c>
      <c r="LS128" s="79">
        <v>0.16550000000000001</v>
      </c>
      <c r="LT128" s="124">
        <v>0.16189999999999999</v>
      </c>
      <c r="LU128" s="47">
        <v>0.15529999999999999</v>
      </c>
      <c r="LV128" s="80">
        <v>0.15740000000000001</v>
      </c>
      <c r="LW128" s="126">
        <v>0.14410000000000001</v>
      </c>
      <c r="LX128" s="86">
        <v>0.14119999999999999</v>
      </c>
      <c r="LY128" s="80">
        <v>0.15210000000000001</v>
      </c>
      <c r="LZ128" s="126">
        <v>0.14369999999999999</v>
      </c>
      <c r="MA128" s="86">
        <v>0.14219999999999999</v>
      </c>
      <c r="MB128" s="80">
        <v>0.13239999999999999</v>
      </c>
      <c r="MC128" s="126">
        <v>0.14149999999999999</v>
      </c>
      <c r="MD128" s="86">
        <v>0.1502</v>
      </c>
      <c r="ME128" s="80">
        <v>0.1424</v>
      </c>
      <c r="MF128" s="126">
        <v>0.1361</v>
      </c>
      <c r="MG128" s="86">
        <v>0.1341</v>
      </c>
      <c r="MH128" s="80">
        <v>0.1444</v>
      </c>
      <c r="MI128" s="102">
        <v>0.15129999999999999</v>
      </c>
      <c r="MJ128" s="86">
        <v>0.15609999999999999</v>
      </c>
      <c r="MK128" s="86">
        <v>0.16719999999999999</v>
      </c>
      <c r="MM128" s="131">
        <v>5.4999999999999997E-3</v>
      </c>
      <c r="MN128" s="30">
        <v>1.6899999999999998E-2</v>
      </c>
      <c r="MO128" s="80">
        <v>2.3900000000000001E-2</v>
      </c>
      <c r="MP128" s="125">
        <v>2.35E-2</v>
      </c>
      <c r="MQ128" s="16">
        <v>1.9300000000000001E-2</v>
      </c>
      <c r="MR128" s="84">
        <v>1.61E-2</v>
      </c>
      <c r="MS128" s="129">
        <v>1.5299999999999999E-2</v>
      </c>
      <c r="MT128" s="40">
        <v>1.8800000000000001E-2</v>
      </c>
      <c r="MU128" s="84">
        <v>1.29E-2</v>
      </c>
      <c r="MV128" s="123">
        <v>7.1000000000000004E-3</v>
      </c>
      <c r="MW128" s="16">
        <v>1.7100000000000001E-2</v>
      </c>
      <c r="MX128" s="130">
        <v>2.7900000000000001E-2</v>
      </c>
      <c r="MY128" s="123">
        <v>2.98E-2</v>
      </c>
      <c r="MZ128" s="40">
        <v>3.0099999999999998E-2</v>
      </c>
      <c r="NA128" s="84">
        <v>4.6300000000000001E-2</v>
      </c>
      <c r="NB128" s="131">
        <v>5.3199999999999997E-2</v>
      </c>
      <c r="NC128" s="16">
        <v>4.8800000000000003E-2</v>
      </c>
      <c r="ND128" s="130">
        <v>5.2299999999999999E-2</v>
      </c>
      <c r="NE128" s="125">
        <v>6.2199999999999998E-2</v>
      </c>
      <c r="NF128" s="16">
        <v>6.2100000000000002E-2</v>
      </c>
      <c r="NG128" s="84">
        <v>6.4399999999999999E-2</v>
      </c>
      <c r="NH128" s="123">
        <v>5.7000000000000002E-2</v>
      </c>
      <c r="NI128" s="40">
        <v>5.6899999999999999E-2</v>
      </c>
      <c r="NJ128" s="84">
        <v>4.6800000000000001E-2</v>
      </c>
      <c r="NK128" s="100">
        <v>5.9299999999999999E-2</v>
      </c>
      <c r="NL128" s="40">
        <v>6.4600000000000005E-2</v>
      </c>
      <c r="NM128" s="314">
        <v>5.6300000000000003E-2</v>
      </c>
      <c r="NN128" s="123">
        <v>5.5E-2</v>
      </c>
      <c r="NO128" s="40">
        <v>6.1600000000000002E-2</v>
      </c>
      <c r="NP128" s="84">
        <v>4.7399999999999998E-2</v>
      </c>
      <c r="NQ128" s="123">
        <v>4.5699999999999998E-2</v>
      </c>
      <c r="NR128" s="40">
        <v>4.5100000000000001E-2</v>
      </c>
      <c r="NS128" s="84">
        <v>5.04E-2</v>
      </c>
      <c r="NT128" s="100">
        <v>4.8800000000000003E-2</v>
      </c>
      <c r="NU128" s="40">
        <v>4.7600000000000003E-2</v>
      </c>
      <c r="NV128" s="299">
        <v>4.3900000000000002E-2</v>
      </c>
      <c r="NW128" s="125">
        <v>4.3900000000000002E-2</v>
      </c>
      <c r="NX128" s="16">
        <v>4.8599999999999997E-2</v>
      </c>
      <c r="NY128" s="130">
        <v>3.9699999999999999E-2</v>
      </c>
      <c r="NZ128" s="125">
        <v>4.5199999999999997E-2</v>
      </c>
      <c r="OA128" s="16">
        <v>5.3999999999999999E-2</v>
      </c>
      <c r="OB128" s="80">
        <v>6.7799999999999999E-2</v>
      </c>
      <c r="OC128" s="126">
        <v>6.3500000000000001E-2</v>
      </c>
      <c r="OD128" s="86">
        <v>7.3200000000000001E-2</v>
      </c>
      <c r="OE128" s="130">
        <v>7.6700000000000004E-2</v>
      </c>
      <c r="OF128" s="125">
        <v>7.7600000000000002E-2</v>
      </c>
      <c r="OG128" s="16">
        <v>8.2000000000000003E-2</v>
      </c>
      <c r="OH128" s="130">
        <v>7.9399999999999998E-2</v>
      </c>
      <c r="OI128" s="125">
        <v>7.4399999999999994E-2</v>
      </c>
      <c r="OJ128" s="86">
        <v>6.9199999999999998E-2</v>
      </c>
      <c r="OK128" s="84">
        <v>7.8600000000000003E-2</v>
      </c>
      <c r="OL128" s="126">
        <v>7.2900000000000006E-2</v>
      </c>
      <c r="OM128" s="34">
        <v>6.4000000000000001E-2</v>
      </c>
      <c r="ON128" s="130">
        <v>6.1699999999999998E-2</v>
      </c>
      <c r="OO128" s="125">
        <v>6.3200000000000006E-2</v>
      </c>
      <c r="OP128" s="34">
        <v>6.6100000000000006E-2</v>
      </c>
      <c r="OQ128" s="83">
        <v>7.22E-2</v>
      </c>
      <c r="OR128" s="105">
        <v>7.2800000000000004E-2</v>
      </c>
      <c r="OS128" s="34">
        <v>7.6700000000000004E-2</v>
      </c>
      <c r="OT128" s="34">
        <v>8.7099999999999997E-2</v>
      </c>
      <c r="OU128" s="487"/>
      <c r="OV128" s="53"/>
      <c r="OW128" s="488"/>
      <c r="OX128" s="489"/>
      <c r="OY128" s="53"/>
      <c r="OZ128" s="53"/>
      <c r="PA128" s="53"/>
      <c r="PB128" s="53"/>
      <c r="PC128" s="53"/>
    </row>
    <row r="129" spans="1:608" ht="15.75" thickBot="1" x14ac:dyDescent="0.3">
      <c r="JU129" s="125">
        <v>6.7000000000000002E-3</v>
      </c>
      <c r="JV129" s="16">
        <v>1.0500000000000001E-2</v>
      </c>
      <c r="JW129" s="79">
        <v>1.54E-2</v>
      </c>
      <c r="JX129" s="127">
        <v>1.26E-2</v>
      </c>
      <c r="JY129" s="7">
        <v>1.24E-2</v>
      </c>
      <c r="JZ129" s="82">
        <v>2.4299999999999999E-2</v>
      </c>
      <c r="KA129" s="124">
        <v>2.01E-2</v>
      </c>
      <c r="KB129" s="86">
        <v>1.95E-2</v>
      </c>
      <c r="KC129" s="79">
        <v>1.47E-2</v>
      </c>
      <c r="KD129" s="126">
        <v>3.15E-2</v>
      </c>
      <c r="KE129" s="86">
        <v>1.8800000000000001E-2</v>
      </c>
      <c r="KF129" s="80">
        <v>2.2800000000000001E-2</v>
      </c>
      <c r="KG129" s="126">
        <v>1.6400000000000001E-2</v>
      </c>
      <c r="KH129" s="7">
        <v>7.4999999999999997E-3</v>
      </c>
      <c r="KI129" s="80">
        <v>1.0200000000000001E-2</v>
      </c>
      <c r="KJ129" s="125">
        <v>1.17E-2</v>
      </c>
      <c r="KK129" s="16">
        <v>1.49E-2</v>
      </c>
      <c r="KL129" s="81">
        <v>1.5699999999999999E-2</v>
      </c>
      <c r="KM129" s="125">
        <v>2.0400000000000001E-2</v>
      </c>
      <c r="KN129" s="7">
        <v>2.01E-2</v>
      </c>
      <c r="KO129" s="130">
        <v>1.89E-2</v>
      </c>
      <c r="KP129" s="125">
        <v>2.3300000000000001E-2</v>
      </c>
      <c r="KQ129" s="16">
        <v>2.9700000000000001E-2</v>
      </c>
      <c r="KR129" s="130">
        <v>2.6100000000000002E-2</v>
      </c>
      <c r="KS129" s="125">
        <v>3.2300000000000002E-2</v>
      </c>
      <c r="KT129" s="16">
        <v>2.7300000000000001E-2</v>
      </c>
      <c r="KU129" s="130">
        <v>3.1699999999999999E-2</v>
      </c>
      <c r="KV129" s="125">
        <v>3.9800000000000002E-2</v>
      </c>
      <c r="KW129" s="16">
        <v>3.7999999999999999E-2</v>
      </c>
      <c r="KX129" s="130">
        <v>2.5499999999999998E-2</v>
      </c>
      <c r="KY129" s="125">
        <v>0.03</v>
      </c>
      <c r="KZ129" s="7">
        <v>2.6800000000000001E-2</v>
      </c>
      <c r="LA129" s="130">
        <v>3.1399999999999997E-2</v>
      </c>
      <c r="LB129" s="125">
        <v>3.6900000000000002E-2</v>
      </c>
      <c r="LC129" s="16">
        <v>3.1800000000000002E-2</v>
      </c>
      <c r="LD129" s="82">
        <v>4.8599999999999997E-2</v>
      </c>
      <c r="LE129" s="127">
        <v>4.5999999999999999E-2</v>
      </c>
      <c r="LF129" s="7">
        <v>5.7299999999999997E-2</v>
      </c>
      <c r="LG129" s="82">
        <v>6.5199999999999994E-2</v>
      </c>
      <c r="LH129" s="127">
        <v>5.1799999999999999E-2</v>
      </c>
      <c r="LI129" s="7">
        <v>4.7399999999999998E-2</v>
      </c>
      <c r="LJ129" s="82">
        <v>5.0500000000000003E-2</v>
      </c>
      <c r="LK129" s="127">
        <v>6.59E-2</v>
      </c>
      <c r="LL129" s="7">
        <v>6.6799999999999998E-2</v>
      </c>
      <c r="LM129" s="82">
        <v>6.3899999999999998E-2</v>
      </c>
      <c r="LN129" s="127">
        <v>6.6699999999999995E-2</v>
      </c>
      <c r="LO129" s="7">
        <v>6.0499999999999998E-2</v>
      </c>
      <c r="LP129" s="82">
        <v>6.83E-2</v>
      </c>
      <c r="LQ129" s="127">
        <v>7.2800000000000004E-2</v>
      </c>
      <c r="LR129" s="7">
        <v>7.0499999999999993E-2</v>
      </c>
      <c r="LS129" s="130">
        <v>5.0599999999999999E-2</v>
      </c>
      <c r="LT129" s="125">
        <v>5.67E-2</v>
      </c>
      <c r="LU129" s="16">
        <v>5.0299999999999997E-2</v>
      </c>
      <c r="LV129" s="130">
        <v>4.6300000000000001E-2</v>
      </c>
      <c r="LW129" s="125">
        <v>4.7500000000000001E-2</v>
      </c>
      <c r="LX129" s="16">
        <v>5.1200000000000002E-2</v>
      </c>
      <c r="LY129" s="130">
        <v>4.9599999999999998E-2</v>
      </c>
      <c r="LZ129" s="125">
        <v>4.2299999999999997E-2</v>
      </c>
      <c r="MA129" s="16">
        <v>5.2200000000000003E-2</v>
      </c>
      <c r="MB129" s="82">
        <v>4.7E-2</v>
      </c>
      <c r="MC129" s="127">
        <v>4.3799999999999999E-2</v>
      </c>
      <c r="MD129" s="7">
        <v>5.0099999999999999E-2</v>
      </c>
      <c r="ME129" s="82">
        <v>6.0699999999999997E-2</v>
      </c>
      <c r="MF129" s="127">
        <v>5.5500000000000001E-2</v>
      </c>
      <c r="MG129" s="7">
        <v>5.8099999999999999E-2</v>
      </c>
      <c r="MH129" s="82">
        <v>6.1600000000000002E-2</v>
      </c>
      <c r="MI129" s="101">
        <v>5.62E-2</v>
      </c>
      <c r="MJ129" s="7">
        <v>6.0100000000000001E-2</v>
      </c>
      <c r="MK129" s="16">
        <v>3.56E-2</v>
      </c>
      <c r="MM129" s="129">
        <v>5.3E-3</v>
      </c>
      <c r="MN129" s="86">
        <v>3.8E-3</v>
      </c>
      <c r="MO129" s="130">
        <v>1.15E-2</v>
      </c>
      <c r="MP129" s="126">
        <v>2.1399999999999999E-2</v>
      </c>
      <c r="MQ129" s="86">
        <v>1.3599999999999999E-2</v>
      </c>
      <c r="MR129" s="85">
        <v>1.5299999999999999E-2</v>
      </c>
      <c r="MS129" s="123">
        <v>1.37E-2</v>
      </c>
      <c r="MT129" s="16">
        <v>1.0999999999999999E-2</v>
      </c>
      <c r="MU129" s="80">
        <v>6.8999999999999999E-3</v>
      </c>
      <c r="MV129" s="125">
        <v>5.7000000000000002E-3</v>
      </c>
      <c r="MW129" s="86">
        <v>5.4000000000000003E-3</v>
      </c>
      <c r="MX129" s="84">
        <v>2.6800000000000001E-2</v>
      </c>
      <c r="MY129" s="125">
        <v>2.4E-2</v>
      </c>
      <c r="MZ129" s="16">
        <v>2.6100000000000002E-2</v>
      </c>
      <c r="NA129" s="130">
        <v>4.0500000000000001E-2</v>
      </c>
      <c r="NB129" s="125">
        <v>4.6399999999999997E-2</v>
      </c>
      <c r="NC129" s="34">
        <v>4.4299999999999999E-2</v>
      </c>
      <c r="ND129" s="83">
        <v>3.04E-2</v>
      </c>
      <c r="NE129" s="131">
        <v>2.1499999999999998E-2</v>
      </c>
      <c r="NF129" s="86">
        <v>8.6999999999999994E-3</v>
      </c>
      <c r="NG129" s="81">
        <v>1.38E-2</v>
      </c>
      <c r="NH129" s="128">
        <v>1.7399999999999999E-2</v>
      </c>
      <c r="NI129" s="22">
        <v>2.8000000000000001E-2</v>
      </c>
      <c r="NJ129" s="83">
        <v>1.32E-2</v>
      </c>
      <c r="NK129" s="105">
        <v>1.01E-2</v>
      </c>
      <c r="NL129" s="86">
        <v>2.0299999999999999E-2</v>
      </c>
      <c r="NM129" s="303">
        <v>8.5000000000000006E-3</v>
      </c>
      <c r="NN129" s="126">
        <v>1.4999999999999999E-2</v>
      </c>
      <c r="NO129" s="86">
        <v>1.4E-3</v>
      </c>
      <c r="NP129" s="80">
        <v>1.18E-2</v>
      </c>
      <c r="NQ129" s="127">
        <v>9.4999999999999998E-3</v>
      </c>
      <c r="NR129" s="7">
        <v>8.0999999999999996E-3</v>
      </c>
      <c r="NS129" s="82">
        <v>1.7600000000000001E-2</v>
      </c>
      <c r="NT129" s="102">
        <v>2.1499999999999998E-2</v>
      </c>
      <c r="NU129" s="7">
        <v>1.8100000000000002E-2</v>
      </c>
      <c r="NV129" s="300">
        <v>6.7999999999999996E-3</v>
      </c>
      <c r="NW129" s="127">
        <v>5.1000000000000004E-3</v>
      </c>
      <c r="NX129" s="86">
        <v>1.3299999999999999E-2</v>
      </c>
      <c r="NY129" s="80">
        <v>1.7899999999999999E-2</v>
      </c>
      <c r="NZ129" s="126">
        <v>2.3400000000000001E-2</v>
      </c>
      <c r="OA129" s="86">
        <v>4.02E-2</v>
      </c>
      <c r="OB129" s="130">
        <v>3.4500000000000003E-2</v>
      </c>
      <c r="OC129" s="125">
        <v>3.4799999999999998E-2</v>
      </c>
      <c r="OD129" s="16">
        <v>6.2E-2</v>
      </c>
      <c r="OE129" s="84">
        <v>5.8400000000000001E-2</v>
      </c>
      <c r="OF129" s="123">
        <v>6.7400000000000002E-2</v>
      </c>
      <c r="OG129" s="40">
        <v>6.6600000000000006E-2</v>
      </c>
      <c r="OH129" s="84">
        <v>6.4000000000000001E-2</v>
      </c>
      <c r="OI129" s="123">
        <v>5.16E-2</v>
      </c>
      <c r="OJ129" s="40">
        <v>6.5699999999999995E-2</v>
      </c>
      <c r="OK129" s="130">
        <v>6.4500000000000002E-2</v>
      </c>
      <c r="OL129" s="125">
        <v>5.9900000000000002E-2</v>
      </c>
      <c r="OM129" s="86">
        <v>6.2399999999999997E-2</v>
      </c>
      <c r="ON129" s="83">
        <v>5.7599999999999998E-2</v>
      </c>
      <c r="OO129" s="131">
        <v>5.8000000000000003E-2</v>
      </c>
      <c r="OP129" s="16">
        <v>5.6300000000000003E-2</v>
      </c>
      <c r="OQ129" s="130">
        <v>5.3800000000000001E-2</v>
      </c>
      <c r="OR129" s="103">
        <v>5.3999999999999999E-2</v>
      </c>
      <c r="OS129" s="16">
        <v>5.6099999999999997E-2</v>
      </c>
      <c r="OT129" s="16">
        <v>4.7100000000000003E-2</v>
      </c>
      <c r="OU129" s="487"/>
      <c r="OV129" s="53"/>
      <c r="OW129" s="488"/>
      <c r="OX129" s="489"/>
      <c r="OY129" s="53"/>
      <c r="OZ129" s="53"/>
      <c r="PA129" s="53"/>
      <c r="PB129" s="53"/>
      <c r="PC129" s="53"/>
    </row>
    <row r="130" spans="1:608" ht="15.75" thickBot="1" x14ac:dyDescent="0.3">
      <c r="JU130" s="129">
        <v>6.6E-3</v>
      </c>
      <c r="JV130" s="47">
        <v>1.2999999999999999E-3</v>
      </c>
      <c r="JW130" s="82">
        <v>1.4E-2</v>
      </c>
      <c r="JX130" s="125">
        <v>3.0999999999999999E-3</v>
      </c>
      <c r="JY130" s="16">
        <v>6.7999999999999996E-3</v>
      </c>
      <c r="JZ130" s="79">
        <v>1.6899999999999998E-2</v>
      </c>
      <c r="KA130" s="126">
        <v>1.8800000000000001E-2</v>
      </c>
      <c r="KB130" s="22">
        <v>1.89E-2</v>
      </c>
      <c r="KC130" s="82">
        <v>-7.1999999999999998E-3</v>
      </c>
      <c r="KD130" s="127">
        <v>5.1000000000000004E-3</v>
      </c>
      <c r="KE130" s="7">
        <v>1.0800000000000001E-2</v>
      </c>
      <c r="KF130" s="82">
        <v>8.2000000000000007E-3</v>
      </c>
      <c r="KG130" s="125">
        <v>2E-3</v>
      </c>
      <c r="KH130" s="86">
        <v>7.1000000000000004E-3</v>
      </c>
      <c r="KI130" s="82">
        <v>7.4000000000000003E-3</v>
      </c>
      <c r="KJ130" s="126">
        <v>1.01E-2</v>
      </c>
      <c r="KK130" s="7">
        <v>1.01E-2</v>
      </c>
      <c r="KL130" s="130">
        <v>1.5599999999999999E-2</v>
      </c>
      <c r="KM130" s="127">
        <v>1.6899999999999998E-2</v>
      </c>
      <c r="KN130" s="16">
        <v>1.37E-2</v>
      </c>
      <c r="KO130" s="82">
        <v>8.8000000000000005E-3</v>
      </c>
      <c r="KP130" s="127">
        <v>7.7000000000000002E-3</v>
      </c>
      <c r="KQ130" s="22">
        <v>2.3E-3</v>
      </c>
      <c r="KR130" s="82">
        <v>-3.3999999999999998E-3</v>
      </c>
      <c r="KS130" s="128">
        <v>4.4000000000000003E-3</v>
      </c>
      <c r="KT130" s="22">
        <v>2.8999999999999998E-3</v>
      </c>
      <c r="KU130" s="82">
        <v>6.4000000000000003E-3</v>
      </c>
      <c r="KV130" s="127">
        <v>4.1999999999999997E-3</v>
      </c>
      <c r="KW130" s="7">
        <v>6.1999999999999998E-3</v>
      </c>
      <c r="KX130" s="82">
        <v>1.6799999999999999E-2</v>
      </c>
      <c r="KY130" s="127">
        <v>2.2100000000000002E-2</v>
      </c>
      <c r="KZ130" s="16">
        <v>1.84E-2</v>
      </c>
      <c r="LA130" s="82">
        <v>2.5399999999999999E-2</v>
      </c>
      <c r="LB130" s="127">
        <v>2.8199999999999999E-2</v>
      </c>
      <c r="LC130" s="7">
        <v>2.8299999999999999E-2</v>
      </c>
      <c r="LD130" s="130">
        <v>3.1899999999999998E-2</v>
      </c>
      <c r="LE130" s="125">
        <v>3.5799999999999998E-2</v>
      </c>
      <c r="LF130" s="16">
        <v>3.3599999999999998E-2</v>
      </c>
      <c r="LG130" s="130">
        <v>3.8899999999999997E-2</v>
      </c>
      <c r="LH130" s="125">
        <v>2.3900000000000001E-2</v>
      </c>
      <c r="LI130" s="16">
        <v>2.4799999999999999E-2</v>
      </c>
      <c r="LJ130" s="130">
        <v>3.1E-2</v>
      </c>
      <c r="LK130" s="125">
        <v>3.5299999999999998E-2</v>
      </c>
      <c r="LL130" s="40">
        <v>3.9899999999999998E-2</v>
      </c>
      <c r="LM130" s="130">
        <v>4.4299999999999999E-2</v>
      </c>
      <c r="LN130" s="125">
        <v>4.7100000000000003E-2</v>
      </c>
      <c r="LO130" s="16">
        <v>5.0500000000000003E-2</v>
      </c>
      <c r="LP130" s="130">
        <v>4.5900000000000003E-2</v>
      </c>
      <c r="LQ130" s="125">
        <v>4.9200000000000001E-2</v>
      </c>
      <c r="LR130" s="16">
        <v>3.9199999999999999E-2</v>
      </c>
      <c r="LS130" s="82">
        <v>4.8500000000000001E-2</v>
      </c>
      <c r="LT130" s="127">
        <v>4.1799999999999997E-2</v>
      </c>
      <c r="LU130" s="7">
        <v>4.0300000000000002E-2</v>
      </c>
      <c r="LV130" s="82">
        <v>2.5600000000000001E-2</v>
      </c>
      <c r="LW130" s="127">
        <v>2.5899999999999999E-2</v>
      </c>
      <c r="LX130" s="7">
        <v>3.4500000000000003E-2</v>
      </c>
      <c r="LY130" s="82">
        <v>3.6499999999999998E-2</v>
      </c>
      <c r="LZ130" s="127">
        <v>3.0700000000000002E-2</v>
      </c>
      <c r="MA130" s="7">
        <v>3.6600000000000001E-2</v>
      </c>
      <c r="MB130" s="130">
        <v>4.0800000000000003E-2</v>
      </c>
      <c r="MC130" s="125">
        <v>4.2000000000000003E-2</v>
      </c>
      <c r="MD130" s="16">
        <v>4.2500000000000003E-2</v>
      </c>
      <c r="ME130" s="130">
        <v>3.5400000000000001E-2</v>
      </c>
      <c r="MF130" s="125">
        <v>3.4700000000000002E-2</v>
      </c>
      <c r="MG130" s="16">
        <v>4.0099999999999997E-2</v>
      </c>
      <c r="MH130" s="130">
        <v>3.6400000000000002E-2</v>
      </c>
      <c r="MI130" s="103">
        <v>3.6600000000000001E-2</v>
      </c>
      <c r="MJ130" s="16">
        <v>4.9000000000000002E-2</v>
      </c>
      <c r="MK130" s="7">
        <v>3.2599999999999997E-2</v>
      </c>
      <c r="MM130" s="123">
        <v>1.2999999999999999E-3</v>
      </c>
      <c r="MN130" s="40">
        <v>5.9999999999999995E-4</v>
      </c>
      <c r="MO130" s="85">
        <v>8.0999999999999996E-3</v>
      </c>
      <c r="MP130" s="129">
        <v>8.3000000000000001E-3</v>
      </c>
      <c r="MQ130" s="30">
        <v>1.26E-2</v>
      </c>
      <c r="MR130" s="80">
        <v>1.4500000000000001E-2</v>
      </c>
      <c r="MS130" s="125">
        <v>9.4000000000000004E-3</v>
      </c>
      <c r="MT130" s="86">
        <v>9.4000000000000004E-3</v>
      </c>
      <c r="MU130" s="130">
        <v>2.7000000000000001E-3</v>
      </c>
      <c r="MV130" s="126">
        <v>3.8E-3</v>
      </c>
      <c r="MW130" s="22">
        <v>4.7000000000000002E-3</v>
      </c>
      <c r="MX130" s="80">
        <v>1.7100000000000001E-2</v>
      </c>
      <c r="MY130" s="128">
        <v>6.1999999999999998E-3</v>
      </c>
      <c r="MZ130" s="22">
        <v>8.8000000000000005E-3</v>
      </c>
      <c r="NA130" s="80">
        <v>1.4200000000000001E-2</v>
      </c>
      <c r="NB130" s="126">
        <v>1.04E-2</v>
      </c>
      <c r="NC130" s="86">
        <v>1.52E-2</v>
      </c>
      <c r="ND130" s="80">
        <v>1.9E-2</v>
      </c>
      <c r="NE130" s="126">
        <v>2.01E-2</v>
      </c>
      <c r="NF130" s="22">
        <v>5.8999999999999999E-3</v>
      </c>
      <c r="NG130" s="83">
        <v>5.1999999999999998E-3</v>
      </c>
      <c r="NH130" s="126">
        <v>1.23E-2</v>
      </c>
      <c r="NI130" s="34">
        <v>2.5999999999999999E-3</v>
      </c>
      <c r="NJ130" s="81">
        <v>1.3100000000000001E-2</v>
      </c>
      <c r="NK130" s="106">
        <v>9.4000000000000004E-3</v>
      </c>
      <c r="NL130" s="22">
        <v>8.6999999999999994E-3</v>
      </c>
      <c r="NM130" s="302">
        <v>7.1999999999999998E-3</v>
      </c>
      <c r="NN130" s="128">
        <v>1.29E-2</v>
      </c>
      <c r="NO130" s="22">
        <v>-6.1000000000000004E-3</v>
      </c>
      <c r="NP130" s="82">
        <v>1.0999999999999999E-2</v>
      </c>
      <c r="NQ130" s="126">
        <v>2.2000000000000001E-3</v>
      </c>
      <c r="NR130" s="86">
        <v>7.9000000000000008E-3</v>
      </c>
      <c r="NS130" s="80">
        <v>1.4999999999999999E-2</v>
      </c>
      <c r="NT130" s="101">
        <v>1.26E-2</v>
      </c>
      <c r="NU130" s="86">
        <v>1.3299999999999999E-2</v>
      </c>
      <c r="NV130" s="303">
        <v>-2.8E-3</v>
      </c>
      <c r="NW130" s="126">
        <v>-1.6999999999999999E-3</v>
      </c>
      <c r="NX130" s="7">
        <v>2.0999999999999999E-3</v>
      </c>
      <c r="NY130" s="81">
        <v>-1.1999999999999999E-3</v>
      </c>
      <c r="NZ130" s="128">
        <v>3.2000000000000002E-3</v>
      </c>
      <c r="OA130" s="34">
        <v>-9.9000000000000008E-3</v>
      </c>
      <c r="OB130" s="79">
        <v>-6.7999999999999996E-3</v>
      </c>
      <c r="OC130" s="124">
        <v>-4.3E-3</v>
      </c>
      <c r="OD130" s="47">
        <v>-1.2500000000000001E-2</v>
      </c>
      <c r="OE130" s="81">
        <v>-1E-4</v>
      </c>
      <c r="OF130" s="128">
        <v>-5.0000000000000001E-4</v>
      </c>
      <c r="OG130" s="22">
        <v>-4.4000000000000003E-3</v>
      </c>
      <c r="OH130" s="83">
        <v>-1.5699999999999999E-2</v>
      </c>
      <c r="OI130" s="131">
        <v>8.9999999999999998E-4</v>
      </c>
      <c r="OJ130" s="34">
        <v>1.09E-2</v>
      </c>
      <c r="OK130" s="83">
        <v>1.46E-2</v>
      </c>
      <c r="OL130" s="131">
        <v>3.9800000000000002E-2</v>
      </c>
      <c r="OM130" s="16">
        <v>6.1800000000000001E-2</v>
      </c>
      <c r="ON130" s="80">
        <v>5.67E-2</v>
      </c>
      <c r="OO130" s="126">
        <v>4.1500000000000002E-2</v>
      </c>
      <c r="OP130" s="86">
        <v>3.09E-2</v>
      </c>
      <c r="OQ130" s="80">
        <v>3.8600000000000002E-2</v>
      </c>
      <c r="OR130" s="102">
        <v>4.5999999999999999E-2</v>
      </c>
      <c r="OS130" s="86">
        <v>4.02E-2</v>
      </c>
      <c r="OT130" s="86">
        <v>3.6299999999999999E-2</v>
      </c>
      <c r="OU130" s="487"/>
      <c r="OV130" s="53"/>
      <c r="OW130" s="488"/>
      <c r="OX130" s="489"/>
      <c r="OY130" s="53"/>
      <c r="OZ130" s="53"/>
      <c r="PA130" s="53"/>
      <c r="PB130" s="53"/>
      <c r="PC130" s="53"/>
    </row>
    <row r="131" spans="1:608" ht="15.75" thickBot="1" x14ac:dyDescent="0.3">
      <c r="JU131" s="127">
        <v>4.0000000000000001E-3</v>
      </c>
      <c r="JV131" s="30">
        <v>-2.3999999999999998E-3</v>
      </c>
      <c r="JW131" s="130">
        <v>1.2999999999999999E-3</v>
      </c>
      <c r="JX131" s="124">
        <v>2E-3</v>
      </c>
      <c r="JY131" s="47">
        <v>5.7999999999999996E-3</v>
      </c>
      <c r="JZ131" s="130">
        <v>-3.7000000000000002E-3</v>
      </c>
      <c r="KA131" s="125">
        <v>-6.1000000000000004E-3</v>
      </c>
      <c r="KB131" s="16">
        <v>-1.1299999999999999E-2</v>
      </c>
      <c r="KC131" s="130">
        <v>-1.1599999999999999E-2</v>
      </c>
      <c r="KD131" s="125">
        <v>-2E-3</v>
      </c>
      <c r="KE131" s="16">
        <v>7.7000000000000002E-3</v>
      </c>
      <c r="KF131" s="130">
        <v>5.7000000000000002E-3</v>
      </c>
      <c r="KG131" s="127">
        <v>-5.1999999999999998E-3</v>
      </c>
      <c r="KH131" s="16">
        <v>5.0000000000000001E-3</v>
      </c>
      <c r="KI131" s="130">
        <v>1.5E-3</v>
      </c>
      <c r="KJ131" s="127">
        <v>4.1999999999999997E-3</v>
      </c>
      <c r="KK131" s="22">
        <v>9.1000000000000004E-3</v>
      </c>
      <c r="KL131" s="80">
        <v>1.26E-2</v>
      </c>
      <c r="KM131" s="126">
        <v>1.67E-2</v>
      </c>
      <c r="KN131" s="22">
        <v>5.1999999999999998E-3</v>
      </c>
      <c r="KO131" s="81">
        <v>3.2000000000000002E-3</v>
      </c>
      <c r="KP131" s="128">
        <v>-2.3E-3</v>
      </c>
      <c r="KQ131" s="7">
        <v>1.6000000000000001E-3</v>
      </c>
      <c r="KR131" s="81">
        <v>-8.9999999999999993E-3</v>
      </c>
      <c r="KS131" s="127">
        <v>0</v>
      </c>
      <c r="KT131" s="7">
        <v>-2.0999999999999999E-3</v>
      </c>
      <c r="KU131" s="81">
        <v>-2.53E-2</v>
      </c>
      <c r="KV131" s="128">
        <v>-2.9700000000000001E-2</v>
      </c>
      <c r="KW131" s="22">
        <v>-2.3199999999999998E-2</v>
      </c>
      <c r="KX131" s="84">
        <v>-2.8400000000000002E-2</v>
      </c>
      <c r="KY131" s="123">
        <v>-2.8000000000000001E-2</v>
      </c>
      <c r="KZ131" s="40">
        <v>-2.8000000000000001E-2</v>
      </c>
      <c r="LA131" s="84">
        <v>-8.3000000000000001E-3</v>
      </c>
      <c r="LB131" s="123">
        <v>-7.4000000000000003E-3</v>
      </c>
      <c r="LC131" s="40">
        <v>5.1000000000000004E-3</v>
      </c>
      <c r="LD131" s="84">
        <v>-2.5000000000000001E-3</v>
      </c>
      <c r="LE131" s="123">
        <v>-1.41E-2</v>
      </c>
      <c r="LF131" s="40">
        <v>-1.1900000000000001E-2</v>
      </c>
      <c r="LG131" s="84">
        <v>8.5000000000000006E-3</v>
      </c>
      <c r="LH131" s="123">
        <v>1.4500000000000001E-2</v>
      </c>
      <c r="LI131" s="40">
        <v>1.8E-3</v>
      </c>
      <c r="LJ131" s="84">
        <v>1.41E-2</v>
      </c>
      <c r="LK131" s="123">
        <v>3.0200000000000001E-2</v>
      </c>
      <c r="LL131" s="16">
        <v>3.5900000000000001E-2</v>
      </c>
      <c r="LM131" s="84">
        <v>4.2200000000000001E-2</v>
      </c>
      <c r="LN131" s="123">
        <v>4.3900000000000002E-2</v>
      </c>
      <c r="LO131" s="40">
        <v>5.0200000000000002E-2</v>
      </c>
      <c r="LP131" s="84">
        <v>3.2000000000000001E-2</v>
      </c>
      <c r="LQ131" s="123">
        <v>2.2700000000000001E-2</v>
      </c>
      <c r="LR131" s="40">
        <v>1.46E-2</v>
      </c>
      <c r="LS131" s="84">
        <v>-1.0500000000000001E-2</v>
      </c>
      <c r="LT131" s="123">
        <v>-7.4999999999999997E-3</v>
      </c>
      <c r="LU131" s="40">
        <v>-7.4000000000000003E-3</v>
      </c>
      <c r="LV131" s="84">
        <v>-1.29E-2</v>
      </c>
      <c r="LW131" s="123">
        <v>-8.8999999999999999E-3</v>
      </c>
      <c r="LX131" s="40">
        <v>-9.1000000000000004E-3</v>
      </c>
      <c r="LY131" s="84">
        <v>-3.5000000000000001E-3</v>
      </c>
      <c r="LZ131" s="123">
        <v>-5.0000000000000001E-3</v>
      </c>
      <c r="MA131" s="40">
        <v>-1.9400000000000001E-2</v>
      </c>
      <c r="MB131" s="84">
        <v>-2.3699999999999999E-2</v>
      </c>
      <c r="MC131" s="123">
        <v>-3.0099999999999998E-2</v>
      </c>
      <c r="MD131" s="40">
        <v>-2.6599999999999999E-2</v>
      </c>
      <c r="ME131" s="84">
        <v>-2.3199999999999998E-2</v>
      </c>
      <c r="MF131" s="123">
        <v>-1.9599999999999999E-2</v>
      </c>
      <c r="MG131" s="40">
        <v>-9.1000000000000004E-3</v>
      </c>
      <c r="MH131" s="84">
        <v>-1.2500000000000001E-2</v>
      </c>
      <c r="MI131" s="100">
        <v>-4.3499999999999997E-2</v>
      </c>
      <c r="MJ131" s="40">
        <v>-4.8300000000000003E-2</v>
      </c>
      <c r="MK131" s="40">
        <v>-5.4199999999999998E-2</v>
      </c>
      <c r="MM131" s="128">
        <v>-1E-4</v>
      </c>
      <c r="MN131" s="16">
        <v>-2.0999999999999999E-3</v>
      </c>
      <c r="MO131" s="84">
        <v>5.9999999999999995E-4</v>
      </c>
      <c r="MP131" s="123">
        <v>-1.4E-3</v>
      </c>
      <c r="MQ131" s="40">
        <v>5.1000000000000004E-3</v>
      </c>
      <c r="MR131" s="130">
        <v>9.9000000000000008E-3</v>
      </c>
      <c r="MS131" s="126">
        <v>6.7999999999999996E-3</v>
      </c>
      <c r="MT131" s="30">
        <v>4.4000000000000003E-3</v>
      </c>
      <c r="MU131" s="85">
        <v>2.5000000000000001E-3</v>
      </c>
      <c r="MV131" s="129">
        <v>1.5E-3</v>
      </c>
      <c r="MW131" s="30">
        <v>1.5E-3</v>
      </c>
      <c r="MX131" s="85">
        <v>-2E-3</v>
      </c>
      <c r="MY131" s="126">
        <v>2.9999999999999997E-4</v>
      </c>
      <c r="MZ131" s="86">
        <v>8.0000000000000004E-4</v>
      </c>
      <c r="NA131" s="85">
        <v>-5.8999999999999999E-3</v>
      </c>
      <c r="NB131" s="128">
        <v>-4.1999999999999997E-3</v>
      </c>
      <c r="NC131" s="30">
        <v>-2.0500000000000001E-2</v>
      </c>
      <c r="ND131" s="81">
        <v>-1.26E-2</v>
      </c>
      <c r="NE131" s="128">
        <v>-1.5100000000000001E-2</v>
      </c>
      <c r="NF131" s="34">
        <v>5.4000000000000003E-3</v>
      </c>
      <c r="NG131" s="80">
        <v>2.5999999999999999E-3</v>
      </c>
      <c r="NH131" s="131">
        <v>-8.9999999999999998E-4</v>
      </c>
      <c r="NI131" s="86">
        <v>-9.1000000000000004E-3</v>
      </c>
      <c r="NJ131" s="80">
        <v>-3.7000000000000002E-3</v>
      </c>
      <c r="NK131" s="102">
        <v>-2.5999999999999999E-3</v>
      </c>
      <c r="NL131" s="34">
        <v>-1.9E-3</v>
      </c>
      <c r="NM131" s="315">
        <v>5.0000000000000001E-3</v>
      </c>
      <c r="NN131" s="131">
        <v>-2.0500000000000001E-2</v>
      </c>
      <c r="NO131" s="34">
        <v>5.0000000000000001E-4</v>
      </c>
      <c r="NP131" s="81">
        <v>-2.8E-3</v>
      </c>
      <c r="NQ131" s="128">
        <v>-5.7000000000000002E-3</v>
      </c>
      <c r="NR131" s="22">
        <v>-3.8999999999999998E-3</v>
      </c>
      <c r="NS131" s="79">
        <v>-1.15E-2</v>
      </c>
      <c r="NT131" s="99">
        <v>2E-3</v>
      </c>
      <c r="NU131" s="47">
        <v>7.3000000000000001E-3</v>
      </c>
      <c r="NV131" s="315">
        <v>-6.8999999999999999E-3</v>
      </c>
      <c r="NW131" s="124">
        <v>-4.1000000000000003E-3</v>
      </c>
      <c r="NX131" s="22">
        <v>-1.49E-2</v>
      </c>
      <c r="NY131" s="79">
        <v>-1.8200000000000001E-2</v>
      </c>
      <c r="NZ131" s="131">
        <v>-8.6999999999999994E-3</v>
      </c>
      <c r="OA131" s="22">
        <v>-1.49E-2</v>
      </c>
      <c r="OB131" s="81">
        <v>-1.26E-2</v>
      </c>
      <c r="OC131" s="128">
        <v>-1.4999999999999999E-2</v>
      </c>
      <c r="OD131" s="22">
        <v>-2.8899999999999999E-2</v>
      </c>
      <c r="OE131" s="79">
        <v>-2.6599999999999999E-2</v>
      </c>
      <c r="OF131" s="131">
        <v>-1.14E-2</v>
      </c>
      <c r="OG131" s="34">
        <v>-2.1600000000000001E-2</v>
      </c>
      <c r="OH131" s="81">
        <v>-2.0799999999999999E-2</v>
      </c>
      <c r="OI131" s="128">
        <v>-1.1299999999999999E-2</v>
      </c>
      <c r="OJ131" s="22">
        <v>-2.3400000000000001E-2</v>
      </c>
      <c r="OK131" s="79">
        <v>-3.2500000000000001E-2</v>
      </c>
      <c r="OL131" s="129">
        <v>-3.9100000000000003E-2</v>
      </c>
      <c r="OM131" s="30">
        <v>-3.7999999999999999E-2</v>
      </c>
      <c r="ON131" s="85">
        <v>-3.6400000000000002E-2</v>
      </c>
      <c r="OO131" s="129">
        <v>-2.1700000000000001E-2</v>
      </c>
      <c r="OP131" s="30">
        <v>-2.9000000000000001E-2</v>
      </c>
      <c r="OQ131" s="85">
        <v>-1.89E-2</v>
      </c>
      <c r="OR131" s="104">
        <v>-1.83E-2</v>
      </c>
      <c r="OS131" s="30">
        <v>-2.7799999999999998E-2</v>
      </c>
      <c r="OT131" s="30">
        <v>-1.24E-2</v>
      </c>
      <c r="OU131" s="487"/>
      <c r="OV131" s="53"/>
      <c r="OW131" s="488"/>
      <c r="OX131" s="489"/>
      <c r="OY131" s="53"/>
      <c r="OZ131" s="53"/>
      <c r="PA131" s="53"/>
      <c r="PB131" s="53"/>
      <c r="PC131" s="53"/>
    </row>
    <row r="132" spans="1:608" ht="15.75" thickBot="1" x14ac:dyDescent="0.3">
      <c r="JU132" s="126">
        <v>2.9999999999999997E-4</v>
      </c>
      <c r="JV132" s="7">
        <v>-5.5999999999999999E-3</v>
      </c>
      <c r="JW132" s="84">
        <v>-1.23E-2</v>
      </c>
      <c r="JX132" s="123">
        <v>-8.9999999999999993E-3</v>
      </c>
      <c r="JY132" s="40">
        <v>-8.6999999999999994E-3</v>
      </c>
      <c r="JZ132" s="84">
        <v>-1.8700000000000001E-2</v>
      </c>
      <c r="KA132" s="123">
        <v>-1.3100000000000001E-2</v>
      </c>
      <c r="KB132" s="40">
        <v>-1.1599999999999999E-2</v>
      </c>
      <c r="KC132" s="84">
        <v>-2.1999999999999999E-2</v>
      </c>
      <c r="KD132" s="123">
        <v>-5.0799999999999998E-2</v>
      </c>
      <c r="KE132" s="40">
        <v>-3.44E-2</v>
      </c>
      <c r="KF132" s="84">
        <v>-2.12E-2</v>
      </c>
      <c r="KG132" s="129">
        <v>-1.2500000000000001E-2</v>
      </c>
      <c r="KH132" s="30">
        <v>-9.9000000000000008E-3</v>
      </c>
      <c r="KI132" s="85">
        <v>-2.3800000000000002E-2</v>
      </c>
      <c r="KJ132" s="129">
        <v>-1.6E-2</v>
      </c>
      <c r="KK132" s="30">
        <v>-3.0499999999999999E-2</v>
      </c>
      <c r="KL132" s="84">
        <v>-2.7699999999999999E-2</v>
      </c>
      <c r="KM132" s="123">
        <v>-0.04</v>
      </c>
      <c r="KN132" s="40">
        <v>-2.7699999999999999E-2</v>
      </c>
      <c r="KO132" s="84">
        <v>-3.5999999999999997E-2</v>
      </c>
      <c r="KP132" s="123">
        <v>-3.2000000000000001E-2</v>
      </c>
      <c r="KQ132" s="40">
        <v>-4.1000000000000002E-2</v>
      </c>
      <c r="KR132" s="84">
        <v>-1.67E-2</v>
      </c>
      <c r="KS132" s="123">
        <v>-2.6800000000000001E-2</v>
      </c>
      <c r="KT132" s="40">
        <v>-2.9600000000000001E-2</v>
      </c>
      <c r="KU132" s="84">
        <v>-4.3999999999999997E-2</v>
      </c>
      <c r="KV132" s="123">
        <v>-4.0899999999999999E-2</v>
      </c>
      <c r="KW132" s="40">
        <v>-3.5799999999999998E-2</v>
      </c>
      <c r="KX132" s="81">
        <v>-4.6399999999999997E-2</v>
      </c>
      <c r="KY132" s="128">
        <v>-3.9100000000000003E-2</v>
      </c>
      <c r="KZ132" s="22">
        <v>-4.6800000000000001E-2</v>
      </c>
      <c r="LA132" s="81">
        <v>-7.6700000000000004E-2</v>
      </c>
      <c r="LB132" s="128">
        <v>-7.7399999999999997E-2</v>
      </c>
      <c r="LC132" s="22">
        <v>-9.6100000000000005E-2</v>
      </c>
      <c r="LD132" s="81">
        <v>-8.77E-2</v>
      </c>
      <c r="LE132" s="128">
        <v>-9.4100000000000003E-2</v>
      </c>
      <c r="LF132" s="22">
        <v>-0.10879999999999999</v>
      </c>
      <c r="LG132" s="81">
        <v>-0.1171</v>
      </c>
      <c r="LH132" s="129">
        <v>-7.6300000000000007E-2</v>
      </c>
      <c r="LI132" s="30">
        <v>-9.06E-2</v>
      </c>
      <c r="LJ132" s="85">
        <v>-9.8500000000000004E-2</v>
      </c>
      <c r="LK132" s="129">
        <v>-0.1181</v>
      </c>
      <c r="LL132" s="30">
        <v>-0.1202</v>
      </c>
      <c r="LM132" s="85">
        <v>-0.1106</v>
      </c>
      <c r="LN132" s="129">
        <v>-0.1114</v>
      </c>
      <c r="LO132" s="30">
        <v>-0.10929999999999999</v>
      </c>
      <c r="LP132" s="85">
        <v>-0.10680000000000001</v>
      </c>
      <c r="LQ132" s="129">
        <v>-0.11070000000000001</v>
      </c>
      <c r="LR132" s="30">
        <v>-0.10979999999999999</v>
      </c>
      <c r="LS132" s="85">
        <v>-0.1075</v>
      </c>
      <c r="LT132" s="129">
        <v>-0.1179</v>
      </c>
      <c r="LU132" s="30">
        <v>-0.1085</v>
      </c>
      <c r="LV132" s="85">
        <v>-9.69E-2</v>
      </c>
      <c r="LW132" s="129">
        <v>-9.0899999999999995E-2</v>
      </c>
      <c r="LX132" s="30">
        <v>-8.8999999999999996E-2</v>
      </c>
      <c r="LY132" s="85">
        <v>-9.7100000000000006E-2</v>
      </c>
      <c r="LZ132" s="129">
        <v>-9.1200000000000003E-2</v>
      </c>
      <c r="MA132" s="30">
        <v>-8.8400000000000006E-2</v>
      </c>
      <c r="MB132" s="85">
        <v>-8.1600000000000006E-2</v>
      </c>
      <c r="MC132" s="129">
        <v>-8.5300000000000001E-2</v>
      </c>
      <c r="MD132" s="30">
        <v>-7.9600000000000004E-2</v>
      </c>
      <c r="ME132" s="85">
        <v>-7.3499999999999996E-2</v>
      </c>
      <c r="MF132" s="129">
        <v>-5.8400000000000001E-2</v>
      </c>
      <c r="MG132" s="30">
        <v>-7.0599999999999996E-2</v>
      </c>
      <c r="MH132" s="85">
        <v>-7.8399999999999997E-2</v>
      </c>
      <c r="MI132" s="104">
        <v>-8.1699999999999995E-2</v>
      </c>
      <c r="MJ132" s="30">
        <v>-8.3500000000000005E-2</v>
      </c>
      <c r="MK132" s="30">
        <v>-8.1900000000000001E-2</v>
      </c>
      <c r="MM132" s="127">
        <v>-2.5000000000000001E-3</v>
      </c>
      <c r="MN132" s="7">
        <v>-0.01</v>
      </c>
      <c r="MO132" s="81">
        <v>-1.7000000000000001E-2</v>
      </c>
      <c r="MP132" s="128">
        <v>-1.32E-2</v>
      </c>
      <c r="MQ132" s="22">
        <v>-7.4999999999999997E-3</v>
      </c>
      <c r="MR132" s="81">
        <v>-5.1000000000000004E-3</v>
      </c>
      <c r="MS132" s="128">
        <v>-9.4000000000000004E-3</v>
      </c>
      <c r="MT132" s="22">
        <v>-2.5000000000000001E-3</v>
      </c>
      <c r="MU132" s="81">
        <v>-2.9999999999999997E-4</v>
      </c>
      <c r="MV132" s="128">
        <v>-1.0200000000000001E-2</v>
      </c>
      <c r="MW132" s="40">
        <v>1.1999999999999999E-3</v>
      </c>
      <c r="MX132" s="81">
        <v>-8.8999999999999999E-3</v>
      </c>
      <c r="MY132" s="129">
        <v>-2.0999999999999999E-3</v>
      </c>
      <c r="MZ132" s="30">
        <v>-7.6E-3</v>
      </c>
      <c r="NA132" s="81">
        <v>-8.0000000000000002E-3</v>
      </c>
      <c r="NB132" s="129">
        <v>-1.9699999999999999E-2</v>
      </c>
      <c r="NC132" s="22">
        <v>-2.2700000000000001E-2</v>
      </c>
      <c r="ND132" s="85">
        <v>-2.63E-2</v>
      </c>
      <c r="NE132" s="129">
        <v>-2.8000000000000001E-2</v>
      </c>
      <c r="NF132" s="30">
        <v>-2.58E-2</v>
      </c>
      <c r="NG132" s="85">
        <v>-2.1999999999999999E-2</v>
      </c>
      <c r="NH132" s="129">
        <v>-3.9899999999999998E-2</v>
      </c>
      <c r="NI132" s="30">
        <v>-3.3700000000000001E-2</v>
      </c>
      <c r="NJ132" s="82">
        <v>-3.3599999999999998E-2</v>
      </c>
      <c r="NK132" s="101">
        <v>-3.5900000000000001E-2</v>
      </c>
      <c r="NL132" s="7">
        <v>-3.6700000000000003E-2</v>
      </c>
      <c r="NM132" s="300">
        <v>-3.15E-2</v>
      </c>
      <c r="NN132" s="127">
        <v>-2.5899999999999999E-2</v>
      </c>
      <c r="NO132" s="7">
        <v>-2.64E-2</v>
      </c>
      <c r="NP132" s="79">
        <v>-1.8200000000000001E-2</v>
      </c>
      <c r="NQ132" s="124">
        <v>-2.4400000000000002E-2</v>
      </c>
      <c r="NR132" s="34">
        <v>-2.7E-2</v>
      </c>
      <c r="NS132" s="81">
        <v>-3.15E-2</v>
      </c>
      <c r="NT132" s="106">
        <v>-3.1E-2</v>
      </c>
      <c r="NU132" s="34">
        <v>-1.52E-2</v>
      </c>
      <c r="NV132" s="317">
        <v>-1.55E-2</v>
      </c>
      <c r="NW132" s="131">
        <v>-1.01E-2</v>
      </c>
      <c r="NX132" s="34">
        <v>-1.7399999999999999E-2</v>
      </c>
      <c r="NY132" s="82">
        <v>-2.1299999999999999E-2</v>
      </c>
      <c r="NZ132" s="124">
        <v>-1.67E-2</v>
      </c>
      <c r="OA132" s="47">
        <v>-3.6999999999999998E-2</v>
      </c>
      <c r="OB132" s="83">
        <v>-1.9099999999999999E-2</v>
      </c>
      <c r="OC132" s="131">
        <v>-2.35E-2</v>
      </c>
      <c r="OD132" s="34">
        <v>-4.07E-2</v>
      </c>
      <c r="OE132" s="83">
        <v>-3.09E-2</v>
      </c>
      <c r="OF132" s="124">
        <v>-4.7300000000000002E-2</v>
      </c>
      <c r="OG132" s="47">
        <v>-4.0899999999999999E-2</v>
      </c>
      <c r="OH132" s="79">
        <v>-4.6100000000000002E-2</v>
      </c>
      <c r="OI132" s="124">
        <v>-3.2199999999999999E-2</v>
      </c>
      <c r="OJ132" s="47">
        <v>-2.81E-2</v>
      </c>
      <c r="OK132" s="81">
        <v>-4.6100000000000002E-2</v>
      </c>
      <c r="OL132" s="128">
        <v>-5.1700000000000003E-2</v>
      </c>
      <c r="OM132" s="22">
        <v>-4.82E-2</v>
      </c>
      <c r="ON132" s="81">
        <v>-4.6899999999999997E-2</v>
      </c>
      <c r="OO132" s="128">
        <v>-4.4299999999999999E-2</v>
      </c>
      <c r="OP132" s="22">
        <v>-3.5299999999999998E-2</v>
      </c>
      <c r="OQ132" s="81">
        <v>-6.6699999999999995E-2</v>
      </c>
      <c r="OR132" s="106">
        <v>-6.5100000000000005E-2</v>
      </c>
      <c r="OS132" s="22">
        <v>-5.5E-2</v>
      </c>
      <c r="OT132" s="22">
        <v>-5.7000000000000002E-2</v>
      </c>
      <c r="OU132" s="487"/>
      <c r="OV132" s="53"/>
      <c r="OW132" s="488"/>
      <c r="OX132" s="489"/>
      <c r="OY132" s="53"/>
      <c r="OZ132" s="53"/>
      <c r="PA132" s="53"/>
      <c r="PB132" s="53"/>
      <c r="PC132" s="53"/>
    </row>
    <row r="133" spans="1:608" s="288" customFormat="1" ht="15.75" thickBo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 s="124">
        <v>-5.1999999999999998E-3</v>
      </c>
      <c r="JV133" s="40">
        <v>-1.1299999999999999E-2</v>
      </c>
      <c r="JW133" s="85">
        <v>-2.2100000000000002E-2</v>
      </c>
      <c r="JX133" s="129">
        <v>-1.67E-2</v>
      </c>
      <c r="JY133" s="30">
        <v>-1.35E-2</v>
      </c>
      <c r="JZ133" s="85">
        <v>-2.7699999999999999E-2</v>
      </c>
      <c r="KA133" s="129">
        <v>-3.4799999999999998E-2</v>
      </c>
      <c r="KB133" s="30">
        <v>-2.7199999999999998E-2</v>
      </c>
      <c r="KC133" s="85">
        <v>-3.1399999999999997E-2</v>
      </c>
      <c r="KD133" s="131">
        <v>-5.3800000000000001E-2</v>
      </c>
      <c r="KE133" s="30">
        <v>-4.9599999999999998E-2</v>
      </c>
      <c r="KF133" s="85">
        <v>-4.4400000000000002E-2</v>
      </c>
      <c r="KG133" s="123">
        <v>-2.3199999999999998E-2</v>
      </c>
      <c r="KH133" s="40">
        <v>-2.7900000000000001E-2</v>
      </c>
      <c r="KI133" s="84">
        <v>-3.6499999999999998E-2</v>
      </c>
      <c r="KJ133" s="123">
        <v>-3.2899999999999999E-2</v>
      </c>
      <c r="KK133" s="40">
        <v>-3.1699999999999999E-2</v>
      </c>
      <c r="KL133" s="85">
        <v>-3.7699999999999997E-2</v>
      </c>
      <c r="KM133" s="129">
        <v>-5.28E-2</v>
      </c>
      <c r="KN133" s="30">
        <v>-5.3400000000000003E-2</v>
      </c>
      <c r="KO133" s="85">
        <v>-5.0799999999999998E-2</v>
      </c>
      <c r="KP133" s="129">
        <v>-4.6100000000000002E-2</v>
      </c>
      <c r="KQ133" s="30">
        <v>-4.9700000000000001E-2</v>
      </c>
      <c r="KR133" s="85">
        <v>-4.7300000000000002E-2</v>
      </c>
      <c r="KS133" s="129">
        <v>-7.0499999999999993E-2</v>
      </c>
      <c r="KT133" s="30">
        <v>-8.1199999999999994E-2</v>
      </c>
      <c r="KU133" s="85">
        <v>-9.8799999999999999E-2</v>
      </c>
      <c r="KV133" s="129">
        <v>-9.1700000000000004E-2</v>
      </c>
      <c r="KW133" s="30">
        <v>-9.6299999999999997E-2</v>
      </c>
      <c r="KX133" s="85">
        <v>-9.01E-2</v>
      </c>
      <c r="KY133" s="129">
        <v>-0.1011</v>
      </c>
      <c r="KZ133" s="30">
        <v>-0.11119999999999999</v>
      </c>
      <c r="LA133" s="85">
        <v>-0.10199999999999999</v>
      </c>
      <c r="LB133" s="129">
        <v>-0.1187</v>
      </c>
      <c r="LC133" s="30">
        <v>-0.1067</v>
      </c>
      <c r="LD133" s="85">
        <v>-0.122</v>
      </c>
      <c r="LE133" s="131">
        <v>-0.1258</v>
      </c>
      <c r="LF133" s="30">
        <v>-0.12920000000000001</v>
      </c>
      <c r="LG133" s="85">
        <v>-0.1323</v>
      </c>
      <c r="LH133" s="131">
        <v>-0.1229</v>
      </c>
      <c r="LI133" s="22">
        <v>-0.11749999999999999</v>
      </c>
      <c r="LJ133" s="81">
        <v>-0.1278</v>
      </c>
      <c r="LK133" s="128">
        <v>-0.1207</v>
      </c>
      <c r="LL133" s="22">
        <v>-0.1275</v>
      </c>
      <c r="LM133" s="81">
        <v>-0.12740000000000001</v>
      </c>
      <c r="LN133" s="128">
        <v>-0.13220000000000001</v>
      </c>
      <c r="LO133" s="34">
        <v>-0.15629999999999999</v>
      </c>
      <c r="LP133" s="81">
        <v>-0.14879999999999999</v>
      </c>
      <c r="LQ133" s="131">
        <v>-0.1575</v>
      </c>
      <c r="LR133" s="22">
        <v>-0.15479999999999999</v>
      </c>
      <c r="LS133" s="83">
        <v>-0.14899999999999999</v>
      </c>
      <c r="LT133" s="131">
        <v>-0.1464</v>
      </c>
      <c r="LU133" s="34">
        <v>-0.13159999999999999</v>
      </c>
      <c r="LV133" s="83">
        <v>-0.13250000000000001</v>
      </c>
      <c r="LW133" s="131">
        <v>-0.13020000000000001</v>
      </c>
      <c r="LX133" s="34">
        <v>-0.13070000000000001</v>
      </c>
      <c r="LY133" s="83">
        <v>-0.13189999999999999</v>
      </c>
      <c r="LZ133" s="131">
        <v>-0.1197</v>
      </c>
      <c r="MA133" s="34">
        <v>-0.1232</v>
      </c>
      <c r="MB133" s="83">
        <v>-0.1234</v>
      </c>
      <c r="MC133" s="131">
        <v>-0.1303</v>
      </c>
      <c r="MD133" s="34">
        <v>-0.14580000000000001</v>
      </c>
      <c r="ME133" s="83">
        <v>-0.1457</v>
      </c>
      <c r="MF133" s="131">
        <v>-0.13469999999999999</v>
      </c>
      <c r="MG133" s="34">
        <v>-0.14280000000000001</v>
      </c>
      <c r="MH133" s="83">
        <v>-0.14799999999999999</v>
      </c>
      <c r="MI133" s="105">
        <v>-0.15429999999999999</v>
      </c>
      <c r="MJ133" s="34">
        <v>-0.16109999999999999</v>
      </c>
      <c r="MK133" s="34">
        <v>-0.1439</v>
      </c>
      <c r="ML133"/>
      <c r="MM133" s="125">
        <v>-7.0000000000000001E-3</v>
      </c>
      <c r="MN133" s="22">
        <v>-1.67E-2</v>
      </c>
      <c r="MO133" s="79">
        <v>-2.3699999999999999E-2</v>
      </c>
      <c r="MP133" s="124">
        <v>-1.7899999999999999E-2</v>
      </c>
      <c r="MQ133" s="47">
        <v>-3.09E-2</v>
      </c>
      <c r="MR133" s="79">
        <v>-4.1000000000000002E-2</v>
      </c>
      <c r="MS133" s="124">
        <v>-4.5600000000000002E-2</v>
      </c>
      <c r="MT133" s="7">
        <v>-5.45E-2</v>
      </c>
      <c r="MU133" s="82">
        <v>-3.78E-2</v>
      </c>
      <c r="MV133" s="124">
        <v>-3.6400000000000002E-2</v>
      </c>
      <c r="MW133" s="47">
        <v>-4.4499999999999998E-2</v>
      </c>
      <c r="MX133" s="82">
        <v>-5.3199999999999997E-2</v>
      </c>
      <c r="MY133" s="127">
        <v>-4.9700000000000001E-2</v>
      </c>
      <c r="MZ133" s="7">
        <v>-5.0799999999999998E-2</v>
      </c>
      <c r="NA133" s="79">
        <v>-7.7499999999999999E-2</v>
      </c>
      <c r="NB133" s="127">
        <v>-6.1600000000000002E-2</v>
      </c>
      <c r="NC133" s="7">
        <v>-5.2900000000000003E-2</v>
      </c>
      <c r="ND133" s="82">
        <v>-5.6800000000000003E-2</v>
      </c>
      <c r="NE133" s="127">
        <v>-5.33E-2</v>
      </c>
      <c r="NF133" s="7">
        <v>-5.0299999999999997E-2</v>
      </c>
      <c r="NG133" s="82">
        <v>-5.33E-2</v>
      </c>
      <c r="NH133" s="127">
        <v>-5.4600000000000003E-2</v>
      </c>
      <c r="NI133" s="7">
        <v>-5.0900000000000001E-2</v>
      </c>
      <c r="NJ133" s="85">
        <v>-4.0899999999999999E-2</v>
      </c>
      <c r="NK133" s="99">
        <v>-4.7E-2</v>
      </c>
      <c r="NL133" s="47">
        <v>-5.6399999999999999E-2</v>
      </c>
      <c r="NM133" s="317">
        <v>-4.8000000000000001E-2</v>
      </c>
      <c r="NN133" s="124">
        <v>-3.7199999999999997E-2</v>
      </c>
      <c r="NO133" s="47">
        <v>-3.7400000000000003E-2</v>
      </c>
      <c r="NP133" s="83">
        <v>-4.3799999999999999E-2</v>
      </c>
      <c r="NQ133" s="131">
        <v>-2.58E-2</v>
      </c>
      <c r="NR133" s="47">
        <v>-3.2399999999999998E-2</v>
      </c>
      <c r="NS133" s="83">
        <v>-3.4700000000000002E-2</v>
      </c>
      <c r="NT133" s="105">
        <v>-3.7100000000000001E-2</v>
      </c>
      <c r="NU133" s="22">
        <v>-3.9100000000000003E-2</v>
      </c>
      <c r="NV133" s="302">
        <v>-2.76E-2</v>
      </c>
      <c r="NW133" s="128">
        <v>-3.04E-2</v>
      </c>
      <c r="NX133" s="47">
        <v>-1.8800000000000001E-2</v>
      </c>
      <c r="NY133" s="83">
        <v>-2.4899999999999999E-2</v>
      </c>
      <c r="NZ133" s="127">
        <v>-5.1400000000000001E-2</v>
      </c>
      <c r="OA133" s="7">
        <v>-6.7400000000000002E-2</v>
      </c>
      <c r="OB133" s="82">
        <v>-7.17E-2</v>
      </c>
      <c r="OC133" s="127">
        <v>-6.9000000000000006E-2</v>
      </c>
      <c r="OD133" s="7">
        <v>-6.25E-2</v>
      </c>
      <c r="OE133" s="85">
        <v>-8.6699999999999999E-2</v>
      </c>
      <c r="OF133" s="129">
        <v>-6.4799999999999996E-2</v>
      </c>
      <c r="OG133" s="30">
        <v>-7.2599999999999998E-2</v>
      </c>
      <c r="OH133" s="85">
        <v>-6.5199999999999994E-2</v>
      </c>
      <c r="OI133" s="129">
        <v>-7.6100000000000001E-2</v>
      </c>
      <c r="OJ133" s="30">
        <v>-5.8500000000000003E-2</v>
      </c>
      <c r="OK133" s="85">
        <v>-6.0299999999999999E-2</v>
      </c>
      <c r="OL133" s="124">
        <v>-5.3699999999999998E-2</v>
      </c>
      <c r="OM133" s="47">
        <v>-7.9899999999999999E-2</v>
      </c>
      <c r="ON133" s="79">
        <v>-8.4699999999999998E-2</v>
      </c>
      <c r="OO133" s="127">
        <v>-0.1003</v>
      </c>
      <c r="OP133" s="47">
        <v>-9.4200000000000006E-2</v>
      </c>
      <c r="OQ133" s="79">
        <v>-9.2999999999999999E-2</v>
      </c>
      <c r="OR133" s="99">
        <v>-9.2399999999999996E-2</v>
      </c>
      <c r="OS133" s="47">
        <v>-9.4500000000000001E-2</v>
      </c>
      <c r="OT133" s="47">
        <v>-0.10639999999999999</v>
      </c>
      <c r="OU133" s="487"/>
      <c r="OV133" s="53"/>
      <c r="OW133" s="488"/>
      <c r="OX133" s="489"/>
      <c r="OY133" s="53"/>
      <c r="OZ133" s="53"/>
      <c r="PA133" s="53"/>
      <c r="PB133" s="53"/>
      <c r="PC133" s="5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</row>
    <row r="134" spans="1:608" ht="15.75" thickBot="1" x14ac:dyDescent="0.3">
      <c r="JU134" s="131">
        <v>-2.9499999999999998E-2</v>
      </c>
      <c r="JV134" s="34">
        <v>-3.0200000000000001E-2</v>
      </c>
      <c r="JW134" s="83">
        <v>-4.9299999999999997E-2</v>
      </c>
      <c r="JX134" s="131">
        <v>-4.53E-2</v>
      </c>
      <c r="JY134" s="34">
        <v>-4.2200000000000001E-2</v>
      </c>
      <c r="JZ134" s="83">
        <v>-4.5100000000000001E-2</v>
      </c>
      <c r="KA134" s="131">
        <v>-4.2000000000000003E-2</v>
      </c>
      <c r="KB134" s="34">
        <v>-3.9699999999999999E-2</v>
      </c>
      <c r="KC134" s="83">
        <v>-4.41E-2</v>
      </c>
      <c r="KD134" s="129">
        <v>-5.62E-2</v>
      </c>
      <c r="KE134" s="34">
        <v>-6.3299999999999995E-2</v>
      </c>
      <c r="KF134" s="83">
        <v>-7.3700000000000002E-2</v>
      </c>
      <c r="KG134" s="131">
        <v>-7.7399999999999997E-2</v>
      </c>
      <c r="KH134" s="34">
        <v>-8.3099999999999993E-2</v>
      </c>
      <c r="KI134" s="83">
        <v>-8.4599999999999995E-2</v>
      </c>
      <c r="KJ134" s="131">
        <v>-0.1002</v>
      </c>
      <c r="KK134" s="34">
        <v>-9.9199999999999997E-2</v>
      </c>
      <c r="KL134" s="83">
        <v>-0.10349999999999999</v>
      </c>
      <c r="KM134" s="131">
        <v>-0.1047</v>
      </c>
      <c r="KN134" s="34">
        <v>-0.10489999999999999</v>
      </c>
      <c r="KO134" s="83">
        <v>-0.1021</v>
      </c>
      <c r="KP134" s="131">
        <v>-0.1026</v>
      </c>
      <c r="KQ134" s="34">
        <v>-9.8699999999999996E-2</v>
      </c>
      <c r="KR134" s="83">
        <v>-0.1023</v>
      </c>
      <c r="KS134" s="131">
        <v>-0.1222</v>
      </c>
      <c r="KT134" s="34">
        <v>-0.1235</v>
      </c>
      <c r="KU134" s="83">
        <v>-0.1278</v>
      </c>
      <c r="KV134" s="131">
        <v>-0.1113</v>
      </c>
      <c r="KW134" s="34">
        <v>-0.112</v>
      </c>
      <c r="KX134" s="83">
        <v>-0.1104</v>
      </c>
      <c r="KY134" s="131">
        <v>-0.1176</v>
      </c>
      <c r="KZ134" s="34">
        <v>-0.1298</v>
      </c>
      <c r="LA134" s="83">
        <v>-0.11990000000000001</v>
      </c>
      <c r="LB134" s="131">
        <v>-0.12859999999999999</v>
      </c>
      <c r="LC134" s="34">
        <v>-0.107</v>
      </c>
      <c r="LD134" s="83">
        <v>-0.1318</v>
      </c>
      <c r="LE134" s="129">
        <v>-0.13059999999999999</v>
      </c>
      <c r="LF134" s="34">
        <v>-0.1323</v>
      </c>
      <c r="LG134" s="83">
        <v>-0.13669999999999999</v>
      </c>
      <c r="LH134" s="128">
        <v>-0.1232</v>
      </c>
      <c r="LI134" s="34">
        <v>-0.13009999999999999</v>
      </c>
      <c r="LJ134" s="83">
        <v>-0.1333</v>
      </c>
      <c r="LK134" s="131">
        <v>-0.15</v>
      </c>
      <c r="LL134" s="34">
        <v>-0.152</v>
      </c>
      <c r="LM134" s="83">
        <v>-0.1515</v>
      </c>
      <c r="LN134" s="131">
        <v>-0.15709999999999999</v>
      </c>
      <c r="LO134" s="22">
        <v>-0.16020000000000001</v>
      </c>
      <c r="LP134" s="83">
        <v>-0.15959999999999999</v>
      </c>
      <c r="LQ134" s="128">
        <v>-0.16589999999999999</v>
      </c>
      <c r="LR134" s="34">
        <v>-0.15989999999999999</v>
      </c>
      <c r="LS134" s="81">
        <v>-0.1653</v>
      </c>
      <c r="LT134" s="128">
        <v>-0.15409999999999999</v>
      </c>
      <c r="LU134" s="22">
        <v>-0.1618</v>
      </c>
      <c r="LV134" s="81">
        <v>-0.15179999999999999</v>
      </c>
      <c r="LW134" s="128">
        <v>-0.13339999999999999</v>
      </c>
      <c r="LX134" s="22">
        <v>-0.15659999999999999</v>
      </c>
      <c r="LY134" s="81">
        <v>-0.1623</v>
      </c>
      <c r="LZ134" s="128">
        <v>-0.15310000000000001</v>
      </c>
      <c r="MA134" s="22">
        <v>-0.16300000000000001</v>
      </c>
      <c r="MB134" s="81">
        <v>-0.16739999999999999</v>
      </c>
      <c r="MC134" s="128">
        <v>-0.16439999999999999</v>
      </c>
      <c r="MD134" s="22">
        <v>-0.17199999999999999</v>
      </c>
      <c r="ME134" s="81">
        <v>-0.16839999999999999</v>
      </c>
      <c r="MF134" s="128">
        <v>-0.1666</v>
      </c>
      <c r="MG134" s="22">
        <v>-0.1711</v>
      </c>
      <c r="MH134" s="81">
        <v>-0.1744</v>
      </c>
      <c r="MI134" s="106">
        <v>-0.17849999999999999</v>
      </c>
      <c r="MJ134" s="22">
        <v>-0.2</v>
      </c>
      <c r="MK134" s="22">
        <v>-0.18759999999999999</v>
      </c>
      <c r="MM134" s="124">
        <v>-9.4000000000000004E-3</v>
      </c>
      <c r="MN134" s="47">
        <v>-1.7399999999999999E-2</v>
      </c>
      <c r="MO134" s="82">
        <v>-3.9199999999999999E-2</v>
      </c>
      <c r="MP134" s="127">
        <v>-4.6100000000000002E-2</v>
      </c>
      <c r="MQ134" s="7">
        <v>-4.3299999999999998E-2</v>
      </c>
      <c r="MR134" s="82">
        <v>-5.0900000000000001E-2</v>
      </c>
      <c r="MS134" s="127">
        <v>-6.1100000000000002E-2</v>
      </c>
      <c r="MT134" s="47">
        <v>-5.8900000000000001E-2</v>
      </c>
      <c r="MU134" s="79">
        <v>-5.16E-2</v>
      </c>
      <c r="MV134" s="127">
        <v>-4.3299999999999998E-2</v>
      </c>
      <c r="MW134" s="7">
        <v>-4.99E-2</v>
      </c>
      <c r="MX134" s="79">
        <v>-6.2100000000000002E-2</v>
      </c>
      <c r="MY134" s="124">
        <v>-6.6699999999999995E-2</v>
      </c>
      <c r="MZ134" s="47">
        <v>-6.83E-2</v>
      </c>
      <c r="NA134" s="82">
        <v>-8.2299999999999998E-2</v>
      </c>
      <c r="NB134" s="124">
        <v>-9.5100000000000004E-2</v>
      </c>
      <c r="NC134" s="47">
        <v>-8.6499999999999994E-2</v>
      </c>
      <c r="ND134" s="79">
        <v>-7.6399999999999996E-2</v>
      </c>
      <c r="NE134" s="124">
        <v>-8.43E-2</v>
      </c>
      <c r="NF134" s="47">
        <v>-9.1700000000000004E-2</v>
      </c>
      <c r="NG134" s="79">
        <v>-7.7899999999999997E-2</v>
      </c>
      <c r="NH134" s="124">
        <v>-6.6199999999999995E-2</v>
      </c>
      <c r="NI134" s="47">
        <v>-6.2600000000000003E-2</v>
      </c>
      <c r="NJ134" s="79">
        <v>-5.7099999999999998E-2</v>
      </c>
      <c r="NK134" s="104">
        <v>-6.3799999999999996E-2</v>
      </c>
      <c r="NL134" s="30">
        <v>-6.4799999999999996E-2</v>
      </c>
      <c r="NM134" s="316">
        <v>-5.4600000000000003E-2</v>
      </c>
      <c r="NN134" s="129">
        <v>-6.5600000000000006E-2</v>
      </c>
      <c r="NO134" s="30">
        <v>-4.6800000000000001E-2</v>
      </c>
      <c r="NP134" s="85">
        <v>-5.9700000000000003E-2</v>
      </c>
      <c r="NQ134" s="129">
        <v>-5.7299999999999997E-2</v>
      </c>
      <c r="NR134" s="30">
        <v>-6.5699999999999995E-2</v>
      </c>
      <c r="NS134" s="85">
        <v>-7.4499999999999997E-2</v>
      </c>
      <c r="NT134" s="104">
        <v>-9.4600000000000004E-2</v>
      </c>
      <c r="NU134" s="30">
        <v>-8.3900000000000002E-2</v>
      </c>
      <c r="NV134" s="316">
        <v>-5.8099999999999999E-2</v>
      </c>
      <c r="NW134" s="129">
        <v>-6.0699999999999997E-2</v>
      </c>
      <c r="NX134" s="30">
        <v>-6.7100000000000007E-2</v>
      </c>
      <c r="NY134" s="85">
        <v>-7.8E-2</v>
      </c>
      <c r="NZ134" s="129">
        <v>-8.3099999999999993E-2</v>
      </c>
      <c r="OA134" s="30">
        <v>-7.0800000000000002E-2</v>
      </c>
      <c r="OB134" s="85">
        <v>-8.0699999999999994E-2</v>
      </c>
      <c r="OC134" s="129">
        <v>-7.7600000000000002E-2</v>
      </c>
      <c r="OD134" s="30">
        <v>-8.7999999999999995E-2</v>
      </c>
      <c r="OE134" s="82">
        <v>-8.72E-2</v>
      </c>
      <c r="OF134" s="127">
        <v>-9.9199999999999997E-2</v>
      </c>
      <c r="OG134" s="7">
        <v>-0.10349999999999999</v>
      </c>
      <c r="OH134" s="82">
        <v>-0.1069</v>
      </c>
      <c r="OI134" s="127">
        <v>-0.1128</v>
      </c>
      <c r="OJ134" s="7">
        <v>-0.1061</v>
      </c>
      <c r="OK134" s="82">
        <v>-0.1028</v>
      </c>
      <c r="OL134" s="127">
        <v>-0.1048</v>
      </c>
      <c r="OM134" s="7">
        <v>-0.10730000000000001</v>
      </c>
      <c r="ON134" s="82">
        <v>-0.1081</v>
      </c>
      <c r="OO134" s="124">
        <v>-0.1021</v>
      </c>
      <c r="OP134" s="7">
        <v>-0.1108</v>
      </c>
      <c r="OQ134" s="82">
        <v>-0.1166</v>
      </c>
      <c r="OR134" s="101">
        <v>-0.12280000000000001</v>
      </c>
      <c r="OS134" s="7">
        <v>-0.1208</v>
      </c>
      <c r="OT134" s="7">
        <v>-0.12139999999999999</v>
      </c>
      <c r="OU134" s="487"/>
      <c r="OV134" s="53"/>
      <c r="OW134" s="488"/>
      <c r="OX134" s="489"/>
      <c r="OY134" s="53"/>
      <c r="OZ134" s="53"/>
      <c r="PA134" s="53"/>
      <c r="PB134" s="53"/>
      <c r="PC134" s="53"/>
    </row>
    <row r="135" spans="1:608" ht="15.75" thickBot="1" x14ac:dyDescent="0.3">
      <c r="JU135" s="77"/>
      <c r="JV135" s="56"/>
      <c r="JW135" s="78"/>
      <c r="JX135" s="77"/>
      <c r="JY135" s="56"/>
      <c r="JZ135" s="78"/>
      <c r="KA135" s="77"/>
      <c r="KB135" s="56"/>
      <c r="KC135" s="78"/>
      <c r="KD135" s="77"/>
      <c r="KE135" s="56"/>
      <c r="KF135" s="78"/>
      <c r="KG135" s="77"/>
      <c r="KH135" s="56"/>
      <c r="KI135" s="78"/>
      <c r="KJ135" s="77"/>
      <c r="KK135" s="56"/>
      <c r="KL135" s="78"/>
      <c r="KM135" s="77"/>
      <c r="KN135" s="56"/>
      <c r="KO135" s="78"/>
      <c r="KP135" s="77"/>
      <c r="KQ135" s="56"/>
      <c r="KR135" s="78"/>
      <c r="KS135" s="77"/>
      <c r="KT135" s="56"/>
      <c r="KU135" s="78"/>
      <c r="KV135" s="77"/>
      <c r="KW135" s="56"/>
      <c r="KX135" s="78"/>
      <c r="KY135" s="77"/>
      <c r="KZ135" s="56"/>
      <c r="LA135" s="78"/>
      <c r="LB135" s="77"/>
      <c r="LC135" s="56"/>
      <c r="LD135" s="78"/>
      <c r="LE135" s="77"/>
      <c r="LF135" s="56"/>
      <c r="LG135" s="78"/>
      <c r="LH135" s="77"/>
      <c r="LI135" s="56"/>
      <c r="LJ135" s="78"/>
      <c r="LK135" s="77"/>
      <c r="LL135" s="56"/>
      <c r="LM135" s="78"/>
      <c r="LN135" s="77"/>
      <c r="LO135" s="56"/>
      <c r="LP135" s="78"/>
      <c r="LQ135" s="77"/>
      <c r="LR135" s="56"/>
      <c r="LS135" s="78"/>
      <c r="LT135" s="77"/>
      <c r="LU135" s="56"/>
      <c r="LV135" s="78"/>
      <c r="LW135" s="77"/>
      <c r="LX135" s="56"/>
      <c r="LY135" s="78"/>
      <c r="LZ135" s="77"/>
      <c r="MA135" s="56"/>
      <c r="MB135" s="78"/>
      <c r="MC135" s="77"/>
      <c r="MD135" s="56"/>
      <c r="ME135" s="78"/>
      <c r="MF135" s="77"/>
      <c r="MG135" s="56"/>
      <c r="MH135" s="78"/>
      <c r="MI135" s="107"/>
      <c r="MJ135" s="56"/>
      <c r="MK135" s="56"/>
      <c r="MM135" s="77"/>
      <c r="MN135" s="56"/>
      <c r="MO135" s="78"/>
      <c r="MP135" s="77"/>
      <c r="MQ135" s="56"/>
      <c r="MR135" s="78"/>
      <c r="MS135" s="77"/>
      <c r="MT135" s="56"/>
      <c r="MU135" s="78"/>
      <c r="MV135" s="77"/>
      <c r="MW135" s="56"/>
      <c r="MX135" s="78"/>
      <c r="MY135" s="77"/>
      <c r="MZ135" s="56"/>
      <c r="NA135" s="78"/>
      <c r="NB135" s="77"/>
      <c r="NC135" s="56"/>
      <c r="ND135" s="78"/>
      <c r="NE135" s="77"/>
      <c r="NF135" s="56"/>
      <c r="NG135" s="78"/>
      <c r="NH135" s="77"/>
      <c r="NI135" s="56"/>
      <c r="NJ135" s="78"/>
      <c r="NK135" s="107"/>
      <c r="NL135" s="56"/>
      <c r="NM135" s="93"/>
      <c r="NN135" s="77"/>
      <c r="NO135" s="56"/>
      <c r="NP135" s="78"/>
      <c r="NQ135" s="77"/>
      <c r="NR135" s="56"/>
      <c r="NS135" s="78"/>
      <c r="NT135" s="107"/>
      <c r="NU135" s="56"/>
      <c r="NV135" s="93"/>
      <c r="NW135" s="77"/>
      <c r="NX135" s="56"/>
      <c r="NY135" s="78"/>
      <c r="NZ135" s="77"/>
      <c r="OA135" s="56"/>
      <c r="OB135" s="78"/>
      <c r="OC135" s="77"/>
      <c r="OD135" s="56"/>
      <c r="OE135" s="78"/>
      <c r="OF135" s="77"/>
      <c r="OG135" s="56"/>
      <c r="OH135" s="78"/>
      <c r="OI135" s="77"/>
      <c r="OJ135" s="56"/>
      <c r="OK135" s="78"/>
      <c r="OL135" s="77"/>
      <c r="OM135" s="56"/>
      <c r="ON135" s="78"/>
      <c r="OO135" s="77"/>
      <c r="OP135" s="56"/>
      <c r="OQ135" s="78"/>
      <c r="OR135" s="107"/>
      <c r="OS135" s="56"/>
      <c r="OT135" s="78"/>
      <c r="OU135" s="77"/>
      <c r="OV135" s="56"/>
      <c r="OW135" s="78"/>
      <c r="OX135" s="107"/>
      <c r="OY135" s="56"/>
      <c r="OZ135" s="56"/>
      <c r="PA135" s="56"/>
      <c r="PB135" s="56"/>
      <c r="PC135" s="56"/>
    </row>
    <row r="136" spans="1:608" ht="16.5" thickBot="1" x14ac:dyDescent="0.3">
      <c r="JU136" s="404">
        <v>1.03E-2</v>
      </c>
      <c r="JV136" s="365">
        <v>1.8599999999999998E-2</v>
      </c>
      <c r="JW136" s="445">
        <v>1.9599999999999999E-2</v>
      </c>
      <c r="JX136" s="447">
        <v>5.4000000000000003E-3</v>
      </c>
      <c r="JY136" s="443">
        <v>3.8E-3</v>
      </c>
      <c r="JZ136" s="458">
        <v>1.2E-2</v>
      </c>
      <c r="KA136" s="464">
        <v>5.5999999999999999E-3</v>
      </c>
      <c r="KB136" s="452">
        <v>7.6E-3</v>
      </c>
      <c r="KC136" s="444">
        <v>6.5100000000000005E-2</v>
      </c>
      <c r="KD136" s="457">
        <v>4.0500000000000001E-2</v>
      </c>
      <c r="KE136" s="450">
        <v>1.6400000000000001E-2</v>
      </c>
      <c r="KF136" s="441">
        <v>1.32E-2</v>
      </c>
      <c r="KG136" s="447">
        <v>3.1899999999999998E-2</v>
      </c>
      <c r="KH136" s="443">
        <v>1.8800000000000001E-2</v>
      </c>
      <c r="KI136" s="442">
        <v>2.76E-2</v>
      </c>
      <c r="KJ136" s="403">
        <v>1.0200000000000001E-2</v>
      </c>
      <c r="KK136" s="365">
        <v>1.9400000000000001E-2</v>
      </c>
      <c r="KL136" s="445">
        <v>9.9000000000000008E-3</v>
      </c>
      <c r="KM136" s="457">
        <v>1.5900000000000001E-2</v>
      </c>
      <c r="KN136" s="450">
        <v>1.23E-2</v>
      </c>
      <c r="KO136" s="458">
        <v>1.66E-2</v>
      </c>
      <c r="KP136" s="447">
        <v>4.7000000000000002E-3</v>
      </c>
      <c r="KQ136" s="454">
        <v>6.4000000000000003E-3</v>
      </c>
      <c r="KR136" s="441">
        <v>2.4299999999999999E-2</v>
      </c>
      <c r="KS136" s="457">
        <v>1.61E-2</v>
      </c>
      <c r="KT136" s="365">
        <v>1.6299999999999999E-2</v>
      </c>
      <c r="KU136" s="442">
        <v>3.1800000000000002E-2</v>
      </c>
      <c r="KV136" s="453">
        <v>1.6500000000000001E-2</v>
      </c>
      <c r="KW136" s="363">
        <v>6.4999999999999997E-3</v>
      </c>
      <c r="KX136" s="445">
        <v>1.1599999999999999E-2</v>
      </c>
      <c r="KY136" s="404">
        <v>7.3000000000000001E-3</v>
      </c>
      <c r="KZ136" s="457">
        <v>2.8400000000000002E-2</v>
      </c>
      <c r="LA136" s="441">
        <v>1.9699999999999999E-2</v>
      </c>
      <c r="LB136" s="457">
        <v>9.1000000000000004E-3</v>
      </c>
      <c r="LC136" s="453">
        <v>2.1600000000000001E-2</v>
      </c>
      <c r="LD136" s="445">
        <v>2.0299999999999999E-2</v>
      </c>
      <c r="LE136" s="457">
        <v>1.6500000000000001E-2</v>
      </c>
      <c r="LF136" s="449">
        <v>1.1299999999999999E-2</v>
      </c>
      <c r="LG136" s="441">
        <v>2.0400000000000001E-2</v>
      </c>
      <c r="LH136" s="447">
        <v>5.6000000000000001E-2</v>
      </c>
      <c r="LI136" s="457">
        <v>1.6500000000000001E-2</v>
      </c>
      <c r="LJ136" s="441">
        <v>1.23E-2</v>
      </c>
      <c r="LK136" s="464">
        <v>1.61E-2</v>
      </c>
      <c r="LL136" s="464">
        <v>9.7000000000000003E-3</v>
      </c>
      <c r="LM136" s="448">
        <v>9.5999999999999992E-3</v>
      </c>
      <c r="LN136" s="457">
        <v>4.7000000000000002E-3</v>
      </c>
      <c r="LO136" s="460">
        <v>2.3099999999999999E-2</v>
      </c>
      <c r="LP136" s="442">
        <v>1.1599999999999999E-2</v>
      </c>
      <c r="LQ136" s="460">
        <v>1.0800000000000001E-2</v>
      </c>
      <c r="LR136" s="404">
        <v>1.11E-2</v>
      </c>
      <c r="LS136" s="458">
        <v>1.67E-2</v>
      </c>
      <c r="LT136" s="404">
        <v>1.12E-2</v>
      </c>
      <c r="LU136" s="453">
        <v>1.4800000000000001E-2</v>
      </c>
      <c r="LV136" s="448">
        <v>1.1599999999999999E-2</v>
      </c>
      <c r="LW136" s="404">
        <v>1.84E-2</v>
      </c>
      <c r="LX136" s="457">
        <v>1.26E-2</v>
      </c>
      <c r="LY136" s="458">
        <v>1.09E-2</v>
      </c>
      <c r="LZ136" s="453">
        <v>1.2200000000000001E-2</v>
      </c>
      <c r="MA136" s="443">
        <v>1.0699999999999999E-2</v>
      </c>
      <c r="MB136" s="442">
        <v>1.29E-2</v>
      </c>
      <c r="MC136" s="460">
        <v>9.1000000000000004E-3</v>
      </c>
      <c r="MD136" s="365">
        <v>8.6999999999999994E-3</v>
      </c>
      <c r="ME136" s="445">
        <v>1.06E-2</v>
      </c>
      <c r="MF136" s="447">
        <v>1.5100000000000001E-2</v>
      </c>
      <c r="MG136" s="450">
        <v>1.0500000000000001E-2</v>
      </c>
      <c r="MH136" s="458">
        <v>1.03E-2</v>
      </c>
      <c r="MI136" s="443">
        <v>4.2999999999999997E-2</v>
      </c>
      <c r="MJ136" s="443">
        <v>1.38E-2</v>
      </c>
      <c r="MK136" s="455">
        <v>1.72E-2</v>
      </c>
      <c r="MM136" s="460">
        <v>6.8999999999999999E-3</v>
      </c>
      <c r="MN136" s="463">
        <v>1.9400000000000001E-2</v>
      </c>
      <c r="MO136" s="458">
        <v>2.01E-2</v>
      </c>
      <c r="MP136" s="403">
        <v>1.2E-2</v>
      </c>
      <c r="MQ136" s="450">
        <v>6.4999999999999997E-3</v>
      </c>
      <c r="MR136" s="441">
        <v>1.0999999999999999E-2</v>
      </c>
      <c r="MS136" s="453">
        <v>2.9700000000000001E-2</v>
      </c>
      <c r="MT136" s="363">
        <v>6.8999999999999999E-3</v>
      </c>
      <c r="MU136" s="445">
        <v>1.67E-2</v>
      </c>
      <c r="MV136" s="457">
        <v>1.52E-2</v>
      </c>
      <c r="MW136" s="363">
        <v>1.49E-2</v>
      </c>
      <c r="MX136" s="441">
        <v>2.5600000000000001E-2</v>
      </c>
      <c r="MY136" s="404">
        <v>1.5100000000000001E-2</v>
      </c>
      <c r="MZ136" s="363">
        <v>2.5999999999999999E-3</v>
      </c>
      <c r="NA136" s="441">
        <v>1.6199999999999999E-2</v>
      </c>
      <c r="NB136" s="464">
        <v>2.4299999999999999E-2</v>
      </c>
      <c r="NC136" s="446">
        <v>8.6999999999999994E-3</v>
      </c>
      <c r="ND136" s="442">
        <v>1.01E-2</v>
      </c>
      <c r="NE136" s="403">
        <v>9.9000000000000008E-3</v>
      </c>
      <c r="NF136" s="363">
        <v>2.1000000000000001E-2</v>
      </c>
      <c r="NG136" s="442">
        <v>1.38E-2</v>
      </c>
      <c r="NH136" s="457">
        <v>1.17E-2</v>
      </c>
      <c r="NI136" s="363">
        <v>1.06E-2</v>
      </c>
      <c r="NJ136" s="445">
        <v>1.7299999999999999E-2</v>
      </c>
      <c r="NK136" s="450">
        <v>1.2500000000000001E-2</v>
      </c>
      <c r="NL136" s="365">
        <v>2.29E-2</v>
      </c>
      <c r="NM136" s="523">
        <v>1.0200000000000001E-2</v>
      </c>
      <c r="NN136" s="457">
        <v>1.0800000000000001E-2</v>
      </c>
      <c r="NO136" s="443">
        <v>1.06E-2</v>
      </c>
      <c r="NP136" s="445">
        <v>3.1800000000000002E-2</v>
      </c>
      <c r="NQ136" s="453">
        <v>1.7999999999999999E-2</v>
      </c>
      <c r="NR136" s="454">
        <v>1.21E-2</v>
      </c>
      <c r="NS136" s="442">
        <v>2.0899999999999998E-2</v>
      </c>
      <c r="NT136" s="443">
        <v>1.35E-2</v>
      </c>
      <c r="NU136" s="463">
        <v>2.1899999999999999E-2</v>
      </c>
      <c r="NV136" s="523">
        <v>2.58E-2</v>
      </c>
      <c r="NW136" s="457">
        <v>1.14E-2</v>
      </c>
      <c r="NX136" s="106">
        <v>1.55E-2</v>
      </c>
      <c r="NY136" s="441">
        <v>3.1800000000000002E-2</v>
      </c>
      <c r="NZ136" s="453">
        <v>1.6199999999999999E-2</v>
      </c>
      <c r="OA136" s="100">
        <v>1.77E-2</v>
      </c>
      <c r="OB136" s="607">
        <v>3.0200000000000001E-2</v>
      </c>
      <c r="OC136" s="129">
        <v>3.0999999999999999E-3</v>
      </c>
      <c r="OD136" s="103">
        <v>2.7199999999999998E-2</v>
      </c>
      <c r="OE136" s="614">
        <v>2.8799999999999999E-2</v>
      </c>
      <c r="OF136" s="129">
        <v>2.1899999999999999E-2</v>
      </c>
      <c r="OG136" s="86">
        <v>1.6199999999999999E-2</v>
      </c>
      <c r="OH136" s="80">
        <v>1.6899999999999998E-2</v>
      </c>
      <c r="OI136" s="131">
        <v>1.66E-2</v>
      </c>
      <c r="OJ136" s="104">
        <v>1.7600000000000001E-2</v>
      </c>
      <c r="OK136" s="609">
        <v>1.4800000000000001E-2</v>
      </c>
      <c r="OL136" s="131">
        <v>2.52E-2</v>
      </c>
      <c r="OM136" s="105">
        <v>2.4199999999999999E-2</v>
      </c>
      <c r="ON136" s="610">
        <v>1.49E-2</v>
      </c>
      <c r="OO136" s="129">
        <v>1.47E-2</v>
      </c>
      <c r="OP136" s="106">
        <v>8.9999999999999993E-3</v>
      </c>
      <c r="OQ136" s="610">
        <v>1.46E-2</v>
      </c>
      <c r="OR136" s="102">
        <v>7.4000000000000003E-3</v>
      </c>
      <c r="OS136" s="106">
        <v>1.01E-2</v>
      </c>
      <c r="OT136" s="104">
        <v>1.54E-2</v>
      </c>
      <c r="OU136" s="491"/>
      <c r="OV136" s="492"/>
      <c r="OW136" s="493"/>
      <c r="OX136" s="491"/>
      <c r="OY136" s="492"/>
      <c r="OZ136" s="493"/>
      <c r="PA136" s="491"/>
      <c r="PB136" s="492"/>
      <c r="PC136" s="493"/>
    </row>
    <row r="137" spans="1:608" ht="16.5" thickBot="1" x14ac:dyDescent="0.3">
      <c r="JU137" s="453">
        <v>-2.9499999999999998E-2</v>
      </c>
      <c r="JV137" s="450">
        <v>-1.8100000000000002E-2</v>
      </c>
      <c r="JW137" s="448">
        <v>-1.9699999999999999E-2</v>
      </c>
      <c r="JX137" s="457">
        <v>-1.34E-2</v>
      </c>
      <c r="JY137" s="365">
        <v>-9.1999999999999998E-3</v>
      </c>
      <c r="JZ137" s="448">
        <v>-1.4200000000000001E-2</v>
      </c>
      <c r="KA137" s="447">
        <v>-7.1000000000000004E-3</v>
      </c>
      <c r="KB137" s="363">
        <v>-1.06E-2</v>
      </c>
      <c r="KC137" s="445">
        <v>-3.7499999999999999E-2</v>
      </c>
      <c r="KD137" s="464">
        <v>-2.8799999999999999E-2</v>
      </c>
      <c r="KE137" s="365">
        <v>-1.2699999999999999E-2</v>
      </c>
      <c r="KF137" s="455">
        <v>-1.04E-2</v>
      </c>
      <c r="KG137" s="449">
        <v>-1.34E-2</v>
      </c>
      <c r="KH137" s="363">
        <v>-1.7399999999999999E-2</v>
      </c>
      <c r="KI137" s="448">
        <v>-1.3899999999999999E-2</v>
      </c>
      <c r="KJ137" s="453">
        <v>-1.5599999999999999E-2</v>
      </c>
      <c r="KK137" s="363">
        <v>-2.3699999999999999E-2</v>
      </c>
      <c r="KL137" s="458">
        <v>-1.6899999999999998E-2</v>
      </c>
      <c r="KM137" s="447">
        <v>-1.5100000000000001E-2</v>
      </c>
      <c r="KN137" s="363">
        <v>-1.7399999999999999E-2</v>
      </c>
      <c r="KO137" s="445">
        <v>-1.1299999999999999E-2</v>
      </c>
      <c r="KP137" s="404">
        <v>-5.4999999999999997E-3</v>
      </c>
      <c r="KQ137" s="450">
        <v>-8.9999999999999993E-3</v>
      </c>
      <c r="KR137" s="442">
        <v>-0.02</v>
      </c>
      <c r="KS137" s="447">
        <v>-2.3199999999999998E-2</v>
      </c>
      <c r="KT137" s="452">
        <v>-1.0699999999999999E-2</v>
      </c>
      <c r="KU137" s="444">
        <v>-2.8199999999999999E-2</v>
      </c>
      <c r="KV137" s="457">
        <v>-2.47E-2</v>
      </c>
      <c r="KW137" s="365">
        <v>-6.3E-3</v>
      </c>
      <c r="KX137" s="444">
        <v>-2.3199999999999998E-2</v>
      </c>
      <c r="KY137" s="447">
        <v>-1.0999999999999999E-2</v>
      </c>
      <c r="KZ137" s="453">
        <v>-1.2200000000000001E-2</v>
      </c>
      <c r="LA137" s="444">
        <v>-2.9899999999999999E-2</v>
      </c>
      <c r="LB137" s="447">
        <v>-1.67E-2</v>
      </c>
      <c r="LC137" s="404">
        <v>-1.8700000000000001E-2</v>
      </c>
      <c r="LD137" s="455">
        <v>-2.4799999999999999E-2</v>
      </c>
      <c r="LE137" s="464">
        <v>-1.1599999999999999E-2</v>
      </c>
      <c r="LF137" s="404">
        <v>-1.47E-2</v>
      </c>
      <c r="LG137" s="442">
        <v>-2.41E-2</v>
      </c>
      <c r="LH137" s="460">
        <v>-2.1499999999999998E-2</v>
      </c>
      <c r="LI137" s="447">
        <v>-1.43E-2</v>
      </c>
      <c r="LJ137" s="442">
        <v>-8.6999999999999994E-3</v>
      </c>
      <c r="LK137" s="447">
        <v>-1.9599999999999999E-2</v>
      </c>
      <c r="LL137" s="457">
        <v>-0.01</v>
      </c>
      <c r="LM137" s="442">
        <v>-1.17E-2</v>
      </c>
      <c r="LN137" s="453">
        <v>-5.5999999999999999E-3</v>
      </c>
      <c r="LO137" s="404">
        <v>-2.8000000000000001E-2</v>
      </c>
      <c r="LP137" s="441">
        <v>-1.8200000000000001E-2</v>
      </c>
      <c r="LQ137" s="404">
        <v>-1.7100000000000001E-2</v>
      </c>
      <c r="LR137" s="403">
        <v>-0.01</v>
      </c>
      <c r="LS137" s="441">
        <v>-2.5100000000000001E-2</v>
      </c>
      <c r="LT137" s="447">
        <v>-1.04E-2</v>
      </c>
      <c r="LU137" s="404">
        <v>-7.7000000000000002E-3</v>
      </c>
      <c r="LV137" s="445">
        <v>-1.47E-2</v>
      </c>
      <c r="LW137" s="457">
        <v>-1.89E-2</v>
      </c>
      <c r="LX137" s="404">
        <v>-2.3199999999999998E-2</v>
      </c>
      <c r="LY137" s="448">
        <v>-8.0999999999999996E-3</v>
      </c>
      <c r="LZ137" s="460">
        <v>-8.3999999999999995E-3</v>
      </c>
      <c r="MA137" s="450">
        <v>-1.44E-2</v>
      </c>
      <c r="MB137" s="462">
        <v>-1.14E-2</v>
      </c>
      <c r="MC137" s="453">
        <v>-6.8999999999999999E-3</v>
      </c>
      <c r="MD137" s="463">
        <v>-1.55E-2</v>
      </c>
      <c r="ME137" s="442">
        <v>-8.8999999999999999E-3</v>
      </c>
      <c r="MF137" s="457">
        <v>-1.9300000000000001E-2</v>
      </c>
      <c r="MG137" s="452">
        <v>-1.2200000000000001E-2</v>
      </c>
      <c r="MH137" s="448">
        <v>-7.7999999999999996E-3</v>
      </c>
      <c r="MI137" s="450">
        <v>-3.1E-2</v>
      </c>
      <c r="MJ137" s="363">
        <v>-2.1499999999999998E-2</v>
      </c>
      <c r="MK137" s="445">
        <v>-2.75E-2</v>
      </c>
      <c r="MM137" s="457">
        <v>-9.4000000000000004E-3</v>
      </c>
      <c r="MN137" s="363">
        <v>-1.66E-2</v>
      </c>
      <c r="MO137" s="445">
        <v>-2.92E-2</v>
      </c>
      <c r="MP137" s="453">
        <v>-1.04E-2</v>
      </c>
      <c r="MQ137" s="443">
        <v>-1.2999999999999999E-2</v>
      </c>
      <c r="MR137" s="442">
        <v>-1.01E-2</v>
      </c>
      <c r="MS137" s="449">
        <v>-1.0200000000000001E-2</v>
      </c>
      <c r="MT137" s="443">
        <v>-1.3299999999999999E-2</v>
      </c>
      <c r="MU137" s="462">
        <v>-8.3000000000000001E-3</v>
      </c>
      <c r="MV137" s="404">
        <v>-9.9000000000000008E-3</v>
      </c>
      <c r="MW137" s="443">
        <v>-8.0999999999999996E-3</v>
      </c>
      <c r="MX137" s="442">
        <v>-1.7600000000000001E-2</v>
      </c>
      <c r="MY137" s="460">
        <v>-1.6799999999999999E-2</v>
      </c>
      <c r="MZ137" s="452">
        <v>-5.4999999999999997E-3</v>
      </c>
      <c r="NA137" s="445">
        <v>-3.15E-2</v>
      </c>
      <c r="NB137" s="453">
        <v>-1.95E-2</v>
      </c>
      <c r="NC137" s="363">
        <v>-1.8499999999999999E-2</v>
      </c>
      <c r="ND137" s="455">
        <v>-1.3899999999999999E-2</v>
      </c>
      <c r="NE137" s="453">
        <v>-8.8999999999999999E-3</v>
      </c>
      <c r="NF137" s="463">
        <v>-1.61E-2</v>
      </c>
      <c r="NG137" s="441">
        <v>-2.1299999999999999E-2</v>
      </c>
      <c r="NH137" s="447">
        <v>-1.7899999999999999E-2</v>
      </c>
      <c r="NI137" s="365">
        <v>-2.1399999999999999E-2</v>
      </c>
      <c r="NJ137" s="444">
        <v>-1.49E-2</v>
      </c>
      <c r="NK137" s="452">
        <v>-2.29E-2</v>
      </c>
      <c r="NL137" s="463">
        <v>-1.2E-2</v>
      </c>
      <c r="NM137" s="526">
        <v>-1.18E-2</v>
      </c>
      <c r="NN137" s="453">
        <v>-2.5499999999999998E-2</v>
      </c>
      <c r="NO137" s="363">
        <v>-1.3299999999999999E-2</v>
      </c>
      <c r="NP137" s="455">
        <v>-1.8800000000000001E-2</v>
      </c>
      <c r="NQ137" s="460">
        <v>-9.5999999999999992E-3</v>
      </c>
      <c r="NR137" s="452">
        <v>-8.3999999999999995E-3</v>
      </c>
      <c r="NS137" s="444">
        <v>-2.76E-2</v>
      </c>
      <c r="NT137" s="452">
        <v>-2.01E-2</v>
      </c>
      <c r="NU137" s="454">
        <v>-2.5899999999999999E-2</v>
      </c>
      <c r="NV137" s="467">
        <v>-2.2800000000000001E-2</v>
      </c>
      <c r="NW137" s="453">
        <v>-3.2000000000000002E-3</v>
      </c>
      <c r="NX137" s="99">
        <v>-1.47E-2</v>
      </c>
      <c r="NY137" s="445">
        <v>-2.3400000000000001E-2</v>
      </c>
      <c r="NZ137" s="449">
        <v>-3.0099999999999998E-2</v>
      </c>
      <c r="OA137" s="99">
        <v>-2.0299999999999999E-2</v>
      </c>
      <c r="OB137" s="611">
        <v>-1.95E-2</v>
      </c>
      <c r="OC137" s="131">
        <v>-4.4000000000000003E-3</v>
      </c>
      <c r="OD137" s="105">
        <v>-1.72E-2</v>
      </c>
      <c r="OE137" s="610">
        <v>-3.9E-2</v>
      </c>
      <c r="OF137" s="124">
        <v>-2.07E-2</v>
      </c>
      <c r="OG137" s="34">
        <v>-1.0200000000000001E-2</v>
      </c>
      <c r="OH137" s="81">
        <v>-1.6400000000000001E-2</v>
      </c>
      <c r="OI137" s="123">
        <v>-1.24E-2</v>
      </c>
      <c r="OJ137" s="102">
        <v>-3.6299999999999999E-2</v>
      </c>
      <c r="OK137" s="614">
        <v>-2.2700000000000001E-2</v>
      </c>
      <c r="OL137" s="124">
        <v>-2.12E-2</v>
      </c>
      <c r="OM137" s="99">
        <v>-2.6200000000000001E-2</v>
      </c>
      <c r="ON137" s="612">
        <v>-6.4000000000000003E-3</v>
      </c>
      <c r="OO137" s="124">
        <v>-1.7399999999999999E-2</v>
      </c>
      <c r="OP137" s="100">
        <v>-1.11E-2</v>
      </c>
      <c r="OQ137" s="614">
        <v>-3.1399999999999997E-2</v>
      </c>
      <c r="OR137" s="101">
        <v>-6.1999999999999998E-3</v>
      </c>
      <c r="OS137" s="104">
        <v>-9.4999999999999998E-3</v>
      </c>
      <c r="OT137" s="99">
        <v>-1.1900000000000001E-2</v>
      </c>
      <c r="OU137" s="491"/>
      <c r="OV137" s="492"/>
      <c r="OW137" s="493"/>
      <c r="OX137" s="491"/>
      <c r="OY137" s="492"/>
      <c r="OZ137" s="493"/>
      <c r="PA137" s="491"/>
      <c r="PB137" s="492"/>
      <c r="PC137" s="493"/>
    </row>
    <row r="138" spans="1:608" ht="16.5" thickBot="1" x14ac:dyDescent="0.3">
      <c r="JU138" s="132"/>
      <c r="JV138" s="133"/>
      <c r="JW138" s="364">
        <v>2.6800000000000001E-2</v>
      </c>
      <c r="JX138" s="132" t="s">
        <v>62</v>
      </c>
      <c r="JY138" s="133"/>
      <c r="JZ138" s="440">
        <v>1.03E-2</v>
      </c>
      <c r="KA138" s="132" t="s">
        <v>62</v>
      </c>
      <c r="KB138" s="133"/>
      <c r="KC138" s="364">
        <v>5.57E-2</v>
      </c>
      <c r="KD138" s="132"/>
      <c r="KE138" s="133" t="s">
        <v>62</v>
      </c>
      <c r="KF138" s="461">
        <v>0.03</v>
      </c>
      <c r="KG138" s="132" t="s">
        <v>62</v>
      </c>
      <c r="KH138" s="133" t="s">
        <v>62</v>
      </c>
      <c r="KI138" s="461">
        <v>3.7699999999999997E-2</v>
      </c>
      <c r="KJ138" s="132"/>
      <c r="KK138" s="133"/>
      <c r="KL138" s="461">
        <v>2.2599999999999999E-2</v>
      </c>
      <c r="KM138" s="132" t="s">
        <v>62</v>
      </c>
      <c r="KN138" s="133" t="s">
        <v>62</v>
      </c>
      <c r="KO138" s="366">
        <v>2.8799999999999999E-2</v>
      </c>
      <c r="KP138" s="132" t="s">
        <v>62</v>
      </c>
      <c r="KQ138" s="133"/>
      <c r="KR138" s="366">
        <v>2.1499999999999998E-2</v>
      </c>
      <c r="KS138" s="132"/>
      <c r="KT138" s="133"/>
      <c r="KU138" s="461">
        <v>5.5E-2</v>
      </c>
      <c r="KV138" s="132"/>
      <c r="KW138" s="133"/>
      <c r="KX138" s="439">
        <v>1.7399999999999999E-2</v>
      </c>
      <c r="KY138" s="132"/>
      <c r="KZ138" s="133"/>
      <c r="LA138" s="451">
        <v>2.01E-2</v>
      </c>
      <c r="LB138" s="132"/>
      <c r="LC138" s="133"/>
      <c r="LD138" s="440">
        <v>2.3199999999999998E-2</v>
      </c>
      <c r="LE138" s="132"/>
      <c r="LF138" s="133"/>
      <c r="LG138" s="440">
        <v>1.66E-2</v>
      </c>
      <c r="LH138" s="132" t="s">
        <v>62</v>
      </c>
      <c r="LI138" s="133"/>
      <c r="LJ138" s="456">
        <v>3.3799999999999997E-2</v>
      </c>
      <c r="LK138" s="132"/>
      <c r="LL138" s="133"/>
      <c r="LM138" s="451">
        <v>2.81E-2</v>
      </c>
      <c r="LN138" s="132"/>
      <c r="LO138" s="133"/>
      <c r="LP138" s="366">
        <v>1.5100000000000001E-2</v>
      </c>
      <c r="LQ138" s="132"/>
      <c r="LR138" s="133"/>
      <c r="LS138" s="461">
        <v>3.49E-2</v>
      </c>
      <c r="LT138" s="132"/>
      <c r="LU138" s="133"/>
      <c r="LV138" s="439">
        <v>1.6500000000000001E-2</v>
      </c>
      <c r="LW138" s="132"/>
      <c r="LX138" s="133"/>
      <c r="LY138" s="440">
        <v>1.09E-2</v>
      </c>
      <c r="LZ138" s="132"/>
      <c r="MA138" s="133"/>
      <c r="MB138" s="461">
        <v>1.9300000000000001E-2</v>
      </c>
      <c r="MC138" s="132"/>
      <c r="MD138" s="133"/>
      <c r="ME138" s="440">
        <v>1.37E-2</v>
      </c>
      <c r="MF138" s="132"/>
      <c r="MG138" s="133"/>
      <c r="MH138" s="451">
        <v>1.0699999999999999E-2</v>
      </c>
      <c r="MI138" s="133" t="s">
        <v>62</v>
      </c>
      <c r="MJ138" s="133"/>
      <c r="MK138" s="461">
        <v>6.13E-2</v>
      </c>
      <c r="MM138" s="132"/>
      <c r="MN138" s="133" t="s">
        <v>62</v>
      </c>
      <c r="MO138" s="439">
        <v>3.5799999999999998E-2</v>
      </c>
      <c r="MP138" s="132"/>
      <c r="MQ138" s="133" t="s">
        <v>62</v>
      </c>
      <c r="MR138" s="451">
        <v>1.55E-2</v>
      </c>
      <c r="MS138" s="132"/>
      <c r="MT138" s="133"/>
      <c r="MU138" s="439">
        <v>2.35E-2</v>
      </c>
      <c r="MV138" s="132"/>
      <c r="MW138" s="133"/>
      <c r="MX138" s="459">
        <v>2.52E-2</v>
      </c>
      <c r="MY138" s="132"/>
      <c r="MZ138" s="133"/>
      <c r="NA138" s="451">
        <v>1.95E-2</v>
      </c>
      <c r="NB138" s="132"/>
      <c r="NC138" s="133"/>
      <c r="ND138" s="440">
        <v>2.5499999999999998E-2</v>
      </c>
      <c r="NE138" s="132"/>
      <c r="NF138" s="133"/>
      <c r="NG138" s="364">
        <v>2.64E-2</v>
      </c>
      <c r="NH138" s="132"/>
      <c r="NI138" s="133"/>
      <c r="NJ138" s="461">
        <v>2.0799999999999999E-2</v>
      </c>
      <c r="NK138" s="133"/>
      <c r="NL138" s="133"/>
      <c r="NM138" s="596">
        <v>1.2200000000000001E-2</v>
      </c>
      <c r="NN138" s="132"/>
      <c r="NO138" s="133"/>
      <c r="NP138" s="82">
        <v>4.2500000000000003E-2</v>
      </c>
      <c r="NQ138" s="132" t="s">
        <v>62</v>
      </c>
      <c r="NR138" s="133"/>
      <c r="NS138" s="130">
        <v>1.49E-2</v>
      </c>
      <c r="NT138" s="133" t="s">
        <v>62</v>
      </c>
      <c r="NU138" s="133"/>
      <c r="NV138" s="315">
        <v>2.7799999999999998E-2</v>
      </c>
      <c r="NW138" s="132" t="s">
        <v>62</v>
      </c>
      <c r="NX138" s="133"/>
      <c r="NY138" s="81">
        <v>2.64E-2</v>
      </c>
      <c r="NZ138" s="132"/>
      <c r="OA138" s="133"/>
      <c r="OB138" s="609">
        <v>4.99E-2</v>
      </c>
      <c r="OC138" s="132"/>
      <c r="OD138" s="133"/>
      <c r="OE138" s="611">
        <v>4.2200000000000001E-2</v>
      </c>
      <c r="OF138" s="132"/>
      <c r="OG138" s="133"/>
      <c r="OH138" s="613">
        <v>2.1499999999999998E-2</v>
      </c>
      <c r="OI138" s="132"/>
      <c r="OJ138" s="133"/>
      <c r="OK138" s="612">
        <v>3.0300000000000001E-2</v>
      </c>
      <c r="OL138" s="132"/>
      <c r="OM138" s="133"/>
      <c r="ON138" s="612">
        <v>4.2999999999999997E-2</v>
      </c>
      <c r="OO138" s="132"/>
      <c r="OP138" s="133"/>
      <c r="OQ138" s="613">
        <v>1.7500000000000002E-2</v>
      </c>
      <c r="OR138" s="133"/>
      <c r="OS138" s="133"/>
      <c r="OT138" s="105">
        <v>1.49E-2</v>
      </c>
      <c r="OU138" s="132"/>
      <c r="OV138" s="133"/>
      <c r="OW138" s="494"/>
      <c r="OX138" s="132"/>
      <c r="OY138" s="133"/>
      <c r="OZ138" s="494"/>
      <c r="PA138" s="132"/>
      <c r="PB138" s="133"/>
      <c r="PC138" s="494"/>
    </row>
    <row r="139" spans="1:608" ht="16.5" thickBot="1" x14ac:dyDescent="0.3">
      <c r="JU139" s="132" t="s">
        <v>62</v>
      </c>
      <c r="JV139" s="133" t="s">
        <v>62</v>
      </c>
      <c r="JW139" s="439">
        <v>-4.9299999999999997E-2</v>
      </c>
      <c r="JX139" s="132" t="s">
        <v>62</v>
      </c>
      <c r="JY139" s="133" t="s">
        <v>62</v>
      </c>
      <c r="JZ139" s="451">
        <v>-6.4000000000000003E-3</v>
      </c>
      <c r="KA139" s="132" t="s">
        <v>62</v>
      </c>
      <c r="KB139" s="133" t="s">
        <v>62</v>
      </c>
      <c r="KC139" s="440">
        <v>-3.15E-2</v>
      </c>
      <c r="KD139" s="132"/>
      <c r="KE139" s="133" t="s">
        <v>62</v>
      </c>
      <c r="KF139" s="439">
        <v>-2.9600000000000001E-2</v>
      </c>
      <c r="KG139" s="132" t="s">
        <v>62</v>
      </c>
      <c r="KH139" s="133" t="s">
        <v>62</v>
      </c>
      <c r="KI139" s="451">
        <v>-1.5299999999999999E-2</v>
      </c>
      <c r="KJ139" s="132" t="s">
        <v>62</v>
      </c>
      <c r="KK139" s="133" t="s">
        <v>62</v>
      </c>
      <c r="KL139" s="364">
        <v>-2.7699999999999999E-2</v>
      </c>
      <c r="KM139" s="132" t="s">
        <v>62</v>
      </c>
      <c r="KN139" s="133" t="s">
        <v>62</v>
      </c>
      <c r="KO139" s="456">
        <v>-1.3100000000000001E-2</v>
      </c>
      <c r="KP139" s="132" t="s">
        <v>62</v>
      </c>
      <c r="KQ139" s="133" t="s">
        <v>62</v>
      </c>
      <c r="KR139" s="461">
        <v>-2.69E-2</v>
      </c>
      <c r="KS139" s="132" t="s">
        <v>62</v>
      </c>
      <c r="KT139" s="133" t="s">
        <v>62</v>
      </c>
      <c r="KU139" s="456">
        <v>-5.1499999999999997E-2</v>
      </c>
      <c r="KV139" s="132" t="s">
        <v>62</v>
      </c>
      <c r="KW139" s="133" t="s">
        <v>62</v>
      </c>
      <c r="KX139" s="364">
        <v>-2.1100000000000001E-2</v>
      </c>
      <c r="KY139" s="132" t="s">
        <v>62</v>
      </c>
      <c r="KZ139" s="133" t="s">
        <v>62</v>
      </c>
      <c r="LA139" s="364">
        <v>-3.0300000000000001E-2</v>
      </c>
      <c r="LB139" s="132" t="s">
        <v>62</v>
      </c>
      <c r="LC139" s="133" t="s">
        <v>62</v>
      </c>
      <c r="LD139" s="456">
        <v>-0.02</v>
      </c>
      <c r="LE139" s="132" t="s">
        <v>62</v>
      </c>
      <c r="LF139" s="133" t="s">
        <v>62</v>
      </c>
      <c r="LG139" s="364">
        <v>-2.9399999999999999E-2</v>
      </c>
      <c r="LH139" s="132" t="s">
        <v>62</v>
      </c>
      <c r="LI139" s="133" t="s">
        <v>62</v>
      </c>
      <c r="LJ139" s="440">
        <v>-1.47E-2</v>
      </c>
      <c r="LK139" s="132" t="s">
        <v>62</v>
      </c>
      <c r="LL139" s="133" t="s">
        <v>62</v>
      </c>
      <c r="LM139" s="461">
        <v>-1.8599999999999998E-2</v>
      </c>
      <c r="LN139" s="132" t="s">
        <v>62</v>
      </c>
      <c r="LO139" s="133" t="s">
        <v>62</v>
      </c>
      <c r="LP139" s="364">
        <v>-2.1399999999999999E-2</v>
      </c>
      <c r="LQ139" s="132" t="s">
        <v>62</v>
      </c>
      <c r="LR139" s="133" t="s">
        <v>62</v>
      </c>
      <c r="LS139" s="451">
        <v>-4.2500000000000003E-2</v>
      </c>
      <c r="LT139" s="132" t="s">
        <v>62</v>
      </c>
      <c r="LU139" s="133" t="s">
        <v>62</v>
      </c>
      <c r="LV139" s="440">
        <v>-2.29E-2</v>
      </c>
      <c r="LW139" s="132" t="s">
        <v>62</v>
      </c>
      <c r="LX139" s="133" t="s">
        <v>62</v>
      </c>
      <c r="LY139" s="364">
        <v>-1.0500000000000001E-2</v>
      </c>
      <c r="LZ139" s="132" t="s">
        <v>62</v>
      </c>
      <c r="MA139" s="133" t="s">
        <v>62</v>
      </c>
      <c r="MB139" s="451">
        <v>-2.0199999999999999E-2</v>
      </c>
      <c r="MC139" s="132" t="s">
        <v>62</v>
      </c>
      <c r="MD139" s="133" t="s">
        <v>62</v>
      </c>
      <c r="ME139" s="439">
        <v>-2.23E-2</v>
      </c>
      <c r="MF139" s="132" t="s">
        <v>62</v>
      </c>
      <c r="MG139" s="133" t="s">
        <v>62</v>
      </c>
      <c r="MH139" s="364">
        <v>-6.0000000000000001E-3</v>
      </c>
      <c r="MI139" s="133" t="s">
        <v>62</v>
      </c>
      <c r="MJ139" s="133" t="s">
        <v>62</v>
      </c>
      <c r="MK139" s="451">
        <v>-4.1700000000000001E-2</v>
      </c>
      <c r="MM139" s="132"/>
      <c r="MN139" s="133" t="s">
        <v>62</v>
      </c>
      <c r="MO139" s="440">
        <v>-3.9199999999999999E-2</v>
      </c>
      <c r="MP139" s="132" t="s">
        <v>62</v>
      </c>
      <c r="MQ139" s="133"/>
      <c r="MR139" s="461">
        <v>-1.7299999999999999E-2</v>
      </c>
      <c r="MS139" s="132" t="s">
        <v>62</v>
      </c>
      <c r="MT139" s="133" t="s">
        <v>62</v>
      </c>
      <c r="MU139" s="456">
        <v>-1.2800000000000001E-2</v>
      </c>
      <c r="MV139" s="132" t="s">
        <v>62</v>
      </c>
      <c r="MW139" s="133" t="s">
        <v>62</v>
      </c>
      <c r="MX139" s="440">
        <v>-1.54E-2</v>
      </c>
      <c r="MY139" s="132" t="s">
        <v>62</v>
      </c>
      <c r="MZ139" s="133" t="s">
        <v>62</v>
      </c>
      <c r="NA139" s="440">
        <v>-2.9100000000000001E-2</v>
      </c>
      <c r="NB139" s="132"/>
      <c r="NC139" s="133" t="s">
        <v>62</v>
      </c>
      <c r="ND139" s="439">
        <v>-4.2299999999999997E-2</v>
      </c>
      <c r="NE139" s="132" t="s">
        <v>62</v>
      </c>
      <c r="NF139" s="133" t="s">
        <v>62</v>
      </c>
      <c r="NG139" s="439">
        <v>-2.52E-2</v>
      </c>
      <c r="NH139" s="132" t="s">
        <v>62</v>
      </c>
      <c r="NI139" s="133" t="s">
        <v>62</v>
      </c>
      <c r="NJ139" s="456">
        <v>-1.89E-2</v>
      </c>
      <c r="NK139" s="133" t="s">
        <v>62</v>
      </c>
      <c r="NL139" s="133" t="s">
        <v>62</v>
      </c>
      <c r="NM139" s="597">
        <v>-1.37E-2</v>
      </c>
      <c r="NN139" s="598" t="s">
        <v>62</v>
      </c>
      <c r="NO139" s="599" t="s">
        <v>62</v>
      </c>
      <c r="NP139" s="600">
        <v>-4.8800000000000003E-2</v>
      </c>
      <c r="NQ139" s="598" t="s">
        <v>62</v>
      </c>
      <c r="NR139" s="599" t="s">
        <v>62</v>
      </c>
      <c r="NS139" s="546">
        <v>-2.87E-2</v>
      </c>
      <c r="NT139" s="133" t="s">
        <v>62</v>
      </c>
      <c r="NU139" s="133" t="s">
        <v>62</v>
      </c>
      <c r="NV139" s="640">
        <v>-2.53E-2</v>
      </c>
      <c r="NW139" s="598" t="s">
        <v>62</v>
      </c>
      <c r="NX139" s="599" t="s">
        <v>62</v>
      </c>
      <c r="NY139" s="534">
        <v>-2.81E-2</v>
      </c>
      <c r="NZ139" s="598" t="s">
        <v>62</v>
      </c>
      <c r="OA139" s="599" t="s">
        <v>62</v>
      </c>
      <c r="OB139" s="639">
        <v>-5.04E-2</v>
      </c>
      <c r="OC139" s="598" t="s">
        <v>62</v>
      </c>
      <c r="OD139" s="599" t="s">
        <v>62</v>
      </c>
      <c r="OE139" s="665">
        <v>-3.0200000000000001E-2</v>
      </c>
      <c r="OF139" s="598" t="s">
        <v>62</v>
      </c>
      <c r="OG139" s="599" t="s">
        <v>62</v>
      </c>
      <c r="OH139" s="694">
        <v>-2.07E-2</v>
      </c>
      <c r="OI139" s="598" t="s">
        <v>62</v>
      </c>
      <c r="OJ139" s="599" t="s">
        <v>62</v>
      </c>
      <c r="OK139" s="700">
        <v>-2.7300000000000001E-2</v>
      </c>
      <c r="OL139" s="598" t="s">
        <v>62</v>
      </c>
      <c r="OM139" s="599" t="s">
        <v>62</v>
      </c>
      <c r="ON139" s="712">
        <v>-5.2200000000000003E-2</v>
      </c>
      <c r="OO139" s="598" t="s">
        <v>62</v>
      </c>
      <c r="OP139" s="599" t="s">
        <v>62</v>
      </c>
      <c r="OQ139" s="694">
        <v>-1.9800000000000002E-2</v>
      </c>
      <c r="OR139" s="133" t="s">
        <v>62</v>
      </c>
      <c r="OS139" s="133" t="s">
        <v>62</v>
      </c>
      <c r="OT139" s="711">
        <v>-1.34E-2</v>
      </c>
      <c r="OU139" s="132" t="s">
        <v>62</v>
      </c>
      <c r="OV139" s="133" t="s">
        <v>62</v>
      </c>
      <c r="OW139" s="494"/>
      <c r="OX139" s="132" t="s">
        <v>62</v>
      </c>
      <c r="OY139" s="133" t="s">
        <v>62</v>
      </c>
      <c r="OZ139" s="494"/>
      <c r="PA139" s="132" t="s">
        <v>62</v>
      </c>
      <c r="PB139" s="133" t="s">
        <v>62</v>
      </c>
      <c r="PC139" s="494"/>
      <c r="RX139" t="s">
        <v>62</v>
      </c>
    </row>
    <row r="140" spans="1:608" x14ac:dyDescent="0.25">
      <c r="A140" s="566"/>
      <c r="B140" s="566"/>
      <c r="C140" s="566"/>
      <c r="D140" s="566"/>
      <c r="E140" s="566"/>
      <c r="F140" s="566"/>
      <c r="G140" s="566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6"/>
      <c r="Z140" s="566"/>
      <c r="AA140" s="566"/>
      <c r="AB140" s="566"/>
      <c r="AC140" s="566"/>
      <c r="AD140" s="566"/>
      <c r="AE140" s="566"/>
      <c r="AF140" s="566"/>
      <c r="AG140" s="566"/>
      <c r="AH140" s="566"/>
      <c r="AI140" s="566"/>
      <c r="AJ140" s="566"/>
      <c r="AK140" s="566"/>
      <c r="AL140" s="566"/>
      <c r="AM140" s="566"/>
      <c r="AN140" s="566"/>
      <c r="AO140" s="566"/>
      <c r="AP140" s="566"/>
      <c r="AQ140" s="566"/>
      <c r="AR140" s="566"/>
      <c r="AS140" s="566"/>
      <c r="AT140" s="566"/>
      <c r="AU140" s="566"/>
      <c r="AV140" s="566"/>
      <c r="AW140" s="566"/>
      <c r="AX140" s="566"/>
      <c r="AY140" s="566"/>
      <c r="AZ140" s="566"/>
      <c r="BA140" s="566"/>
      <c r="BB140" s="566"/>
      <c r="BC140" s="566"/>
      <c r="BD140" s="566"/>
      <c r="BE140" s="566"/>
      <c r="BF140" s="566"/>
      <c r="BG140" s="566"/>
      <c r="BH140" s="566"/>
      <c r="BI140" s="566"/>
      <c r="BJ140" s="566"/>
      <c r="BK140" s="566"/>
      <c r="BL140" s="566"/>
      <c r="BM140" s="566"/>
      <c r="BN140" s="566"/>
      <c r="BO140" s="566"/>
      <c r="BP140" s="566"/>
      <c r="BQ140" s="566"/>
      <c r="BR140" s="566"/>
      <c r="BS140" s="566"/>
      <c r="BT140" s="566"/>
      <c r="BU140" s="566"/>
      <c r="BV140" s="566"/>
      <c r="BW140" s="566"/>
      <c r="BX140" s="566"/>
      <c r="BY140" s="566"/>
      <c r="BZ140" s="566"/>
      <c r="CA140" s="566"/>
      <c r="CB140" s="566"/>
      <c r="CC140" s="566"/>
      <c r="CD140" s="566"/>
      <c r="CE140" s="566"/>
      <c r="CF140" s="566"/>
      <c r="CG140" s="566"/>
      <c r="CH140" s="566"/>
      <c r="CI140" s="566"/>
      <c r="CJ140" s="566"/>
      <c r="CK140" s="566"/>
      <c r="CL140" s="566"/>
      <c r="CM140" s="566"/>
      <c r="CN140" s="566"/>
      <c r="CO140" s="566"/>
      <c r="CP140" s="566"/>
      <c r="CQ140" s="566"/>
      <c r="CR140" s="566"/>
      <c r="CS140" s="566"/>
      <c r="CT140" s="566"/>
      <c r="CU140" s="566"/>
      <c r="CV140" s="566"/>
      <c r="CW140" s="566"/>
      <c r="CX140" s="566"/>
      <c r="CY140" s="566"/>
      <c r="CZ140" s="566"/>
      <c r="DA140" s="566"/>
      <c r="DB140" s="566"/>
      <c r="DC140" s="566"/>
      <c r="DD140" s="566"/>
      <c r="DE140" s="566"/>
      <c r="DF140" s="566"/>
      <c r="DG140" s="566"/>
      <c r="DH140" s="566"/>
      <c r="DI140" s="566"/>
      <c r="DJ140" s="566"/>
      <c r="DK140" s="566"/>
      <c r="DL140" s="566"/>
      <c r="DM140" s="566"/>
      <c r="DN140" s="566"/>
      <c r="DO140" s="566"/>
      <c r="DP140" s="566"/>
      <c r="DQ140" s="566"/>
      <c r="DR140" s="566"/>
      <c r="DS140" s="566"/>
      <c r="DT140" s="566"/>
      <c r="DU140" s="566"/>
      <c r="DV140" s="566"/>
      <c r="DW140" s="566"/>
      <c r="DX140" s="566"/>
      <c r="DY140" s="566"/>
      <c r="DZ140" s="566"/>
      <c r="EA140" s="566"/>
      <c r="EB140" s="566"/>
      <c r="EC140" s="566"/>
      <c r="ED140" s="566"/>
      <c r="EE140" s="566"/>
      <c r="EF140" s="566"/>
      <c r="EG140" s="566"/>
      <c r="EH140" s="566"/>
      <c r="EI140" s="566"/>
      <c r="EJ140" s="566"/>
      <c r="EK140" s="566"/>
      <c r="EL140" s="566"/>
      <c r="EM140" s="566"/>
      <c r="EN140" s="566"/>
      <c r="EO140" s="566"/>
      <c r="EP140" s="566"/>
      <c r="EQ140" s="566"/>
      <c r="ER140" s="566"/>
      <c r="ES140" s="566"/>
      <c r="ET140" s="566"/>
      <c r="EU140" s="566"/>
      <c r="EV140" s="566"/>
      <c r="EW140" s="566"/>
      <c r="EX140" s="566"/>
      <c r="EY140" s="566"/>
      <c r="EZ140" s="566"/>
      <c r="FA140" s="566"/>
      <c r="FB140" s="566"/>
      <c r="FC140" s="566"/>
      <c r="FD140" s="566"/>
      <c r="FE140" s="566"/>
      <c r="FF140" s="566"/>
      <c r="FG140" s="566"/>
      <c r="FH140" s="566"/>
      <c r="FI140" s="566"/>
      <c r="FJ140" s="566"/>
      <c r="FK140" s="566"/>
      <c r="FL140" s="566"/>
      <c r="FM140" s="566"/>
      <c r="FN140" s="566"/>
      <c r="FO140" s="566"/>
      <c r="FP140" s="566"/>
      <c r="FQ140" s="566"/>
      <c r="FR140" s="566"/>
      <c r="FS140" s="566"/>
      <c r="FT140" s="566"/>
      <c r="FU140" s="566"/>
      <c r="FV140" s="566"/>
      <c r="FW140" s="566"/>
      <c r="FX140" s="566"/>
      <c r="FY140" s="566"/>
      <c r="FZ140" s="566"/>
      <c r="GA140" s="566"/>
      <c r="GB140" s="566"/>
      <c r="GC140" s="566"/>
      <c r="GD140" s="566"/>
      <c r="GE140" s="566"/>
      <c r="GF140" s="566"/>
      <c r="GG140" s="566"/>
      <c r="GH140" s="566"/>
      <c r="GI140" s="566"/>
      <c r="GJ140" s="566"/>
      <c r="GK140" s="566"/>
      <c r="GL140" s="566"/>
      <c r="GM140" s="566"/>
      <c r="GN140" s="566"/>
      <c r="GO140" s="566"/>
      <c r="GP140" s="566"/>
      <c r="GQ140" s="566"/>
      <c r="GR140" s="566"/>
      <c r="GS140" s="566"/>
      <c r="GT140" s="566"/>
      <c r="GU140" s="566"/>
      <c r="GV140" s="566"/>
      <c r="GW140" s="566"/>
      <c r="GX140" s="566"/>
      <c r="GY140" s="566"/>
      <c r="GZ140" s="566"/>
      <c r="HA140" s="566"/>
      <c r="HB140" s="566"/>
      <c r="HC140" s="566"/>
      <c r="HD140" s="566"/>
      <c r="HE140" s="566"/>
      <c r="HF140" s="566"/>
      <c r="HG140" s="566"/>
      <c r="HH140" s="566"/>
      <c r="HI140" s="566"/>
      <c r="HJ140" s="566"/>
      <c r="HK140" s="566"/>
      <c r="HL140" s="566"/>
      <c r="HM140" s="566"/>
      <c r="HN140" s="566"/>
      <c r="HO140" s="566"/>
      <c r="HP140" s="566"/>
      <c r="HQ140" s="566"/>
      <c r="HR140" s="566"/>
      <c r="HS140" s="566"/>
      <c r="HT140" s="566"/>
      <c r="HU140" s="566"/>
      <c r="HV140" s="566"/>
      <c r="HW140" s="566"/>
      <c r="HX140" s="566"/>
      <c r="HY140" s="566"/>
      <c r="HZ140" s="566"/>
      <c r="IA140" s="566"/>
      <c r="IB140" s="566"/>
      <c r="IC140" s="566"/>
      <c r="ID140" s="566"/>
      <c r="IE140" s="566"/>
      <c r="IF140" s="566"/>
      <c r="IG140" s="566"/>
      <c r="IH140" s="566"/>
      <c r="II140" s="566"/>
      <c r="IJ140" s="566"/>
      <c r="IK140" s="566"/>
      <c r="IL140" s="566"/>
      <c r="IM140" s="566"/>
      <c r="IN140" s="566"/>
      <c r="IO140" s="566"/>
      <c r="IP140" s="566"/>
      <c r="IQ140" s="566"/>
      <c r="IR140" s="566"/>
      <c r="IS140" s="566"/>
      <c r="IT140" s="566"/>
      <c r="IU140" s="566"/>
      <c r="IV140" s="566"/>
      <c r="IW140" s="566"/>
      <c r="IX140" s="566"/>
      <c r="IY140" s="566"/>
      <c r="IZ140" s="566"/>
      <c r="JA140" s="566"/>
      <c r="JB140" s="566"/>
      <c r="JC140" s="566"/>
      <c r="JD140" s="566"/>
      <c r="JE140" s="566"/>
      <c r="JF140" s="566"/>
      <c r="JG140" s="566"/>
      <c r="JH140" s="566"/>
      <c r="JI140" s="566"/>
      <c r="JJ140" s="566"/>
      <c r="JK140" s="566"/>
      <c r="JL140" s="566"/>
      <c r="JM140" s="566"/>
      <c r="JN140" s="566"/>
      <c r="JO140" s="566"/>
      <c r="JP140" s="566"/>
      <c r="JQ140" s="566"/>
      <c r="JR140" s="566"/>
      <c r="JS140" s="566"/>
      <c r="JT140" s="566"/>
      <c r="JU140" s="566"/>
      <c r="JV140" s="566"/>
      <c r="JW140" s="566"/>
      <c r="JX140" s="566"/>
      <c r="JY140" s="566"/>
      <c r="JZ140" s="566"/>
      <c r="KA140" s="566"/>
      <c r="KB140" s="566"/>
      <c r="KC140" s="566"/>
      <c r="KD140" s="566"/>
      <c r="KE140" s="566"/>
      <c r="KF140" s="566"/>
      <c r="KG140" s="566"/>
      <c r="KH140" s="566"/>
      <c r="KI140" s="566"/>
      <c r="KJ140" s="566"/>
      <c r="KK140" s="566"/>
      <c r="KL140" s="566"/>
      <c r="KM140" s="566"/>
      <c r="KN140" s="566"/>
      <c r="KO140" s="566"/>
      <c r="KP140" s="566"/>
      <c r="KQ140" s="566"/>
      <c r="KR140" s="566"/>
      <c r="KS140" s="566"/>
      <c r="KT140" s="566"/>
      <c r="KU140" s="566"/>
      <c r="KV140" s="566"/>
      <c r="KW140" s="566"/>
      <c r="KX140" s="566"/>
      <c r="KY140" s="566"/>
      <c r="KZ140" s="566"/>
      <c r="LA140" s="566"/>
      <c r="LB140" s="566"/>
      <c r="LC140" s="566"/>
      <c r="LD140" s="566"/>
      <c r="LE140" s="566"/>
      <c r="LF140" s="566"/>
      <c r="LG140" s="566"/>
      <c r="LH140" s="566"/>
      <c r="LI140" s="566"/>
      <c r="LJ140" s="566"/>
      <c r="LK140" s="566"/>
      <c r="LL140" s="566"/>
      <c r="LM140" s="566"/>
      <c r="LN140" s="566"/>
      <c r="LO140" s="566"/>
      <c r="LP140" s="566"/>
      <c r="LQ140" s="566"/>
      <c r="LR140" s="566"/>
      <c r="LS140" s="566"/>
      <c r="LT140" s="566"/>
      <c r="LU140" s="566"/>
      <c r="LV140" s="566"/>
      <c r="LW140" s="566"/>
      <c r="LX140" s="566"/>
      <c r="LY140" s="566"/>
      <c r="LZ140" s="566"/>
      <c r="MA140" s="566"/>
      <c r="MB140" s="566"/>
      <c r="MC140" s="566"/>
      <c r="MD140" s="566"/>
      <c r="ME140" s="566"/>
      <c r="MF140" s="566"/>
      <c r="MG140" s="566"/>
      <c r="MH140" s="566"/>
      <c r="MI140" s="566"/>
      <c r="MJ140" s="566"/>
      <c r="MK140" s="566"/>
      <c r="ML140" s="566"/>
      <c r="MM140" s="566"/>
      <c r="MN140" s="566"/>
      <c r="MO140" s="566"/>
      <c r="MP140" s="566"/>
      <c r="MQ140" s="566"/>
      <c r="MR140" s="566"/>
      <c r="MS140" s="566"/>
      <c r="MT140" s="566"/>
      <c r="MU140" s="566"/>
      <c r="MV140" s="566"/>
      <c r="MW140" s="566"/>
      <c r="MX140" s="566"/>
      <c r="MY140" s="566"/>
      <c r="MZ140" s="566"/>
      <c r="NA140" s="566"/>
      <c r="NB140" s="566"/>
      <c r="NC140" s="566"/>
      <c r="ND140" s="566"/>
      <c r="NE140" s="566"/>
      <c r="NF140" s="566"/>
      <c r="NG140" s="566"/>
      <c r="NH140" s="566"/>
      <c r="NI140" s="566"/>
      <c r="NJ140" s="566"/>
      <c r="NK140" s="566"/>
      <c r="NL140" s="566"/>
      <c r="NM140" s="566"/>
      <c r="NN140" s="566"/>
      <c r="NO140" s="566"/>
      <c r="NP140" s="566"/>
      <c r="NQ140" s="566"/>
      <c r="NR140" s="566"/>
      <c r="NS140" s="566"/>
      <c r="NT140" s="566"/>
      <c r="NU140" s="566"/>
      <c r="NV140" s="566"/>
      <c r="NW140" s="566"/>
      <c r="NX140" s="566"/>
      <c r="NY140" s="566"/>
      <c r="NZ140" s="566"/>
      <c r="OA140" s="566"/>
      <c r="OB140" s="566"/>
      <c r="OC140" s="566"/>
      <c r="OD140" s="566"/>
      <c r="OE140" s="566"/>
      <c r="OF140" s="566"/>
      <c r="OG140" s="566"/>
      <c r="OH140" s="566"/>
      <c r="OI140" s="566"/>
      <c r="OJ140" s="566"/>
      <c r="OK140" s="566"/>
      <c r="OL140" s="566"/>
      <c r="OM140" s="566"/>
      <c r="ON140" s="566"/>
      <c r="OO140" s="566"/>
      <c r="OP140" s="566"/>
      <c r="OQ140" s="566"/>
      <c r="OR140" s="566"/>
      <c r="OS140" s="566"/>
      <c r="OT140" s="566"/>
      <c r="OU140" s="566"/>
      <c r="OV140" s="566"/>
      <c r="OW140" s="566"/>
      <c r="OX140" s="566"/>
      <c r="OY140" s="566"/>
      <c r="OZ140" s="566"/>
      <c r="PA140" s="566"/>
      <c r="PB140" s="566"/>
      <c r="PC140" s="566"/>
      <c r="PD140" s="566"/>
      <c r="PE140" s="566"/>
      <c r="PF140" s="566"/>
      <c r="PG140" s="566"/>
      <c r="PH140" s="566"/>
      <c r="PI140" s="566"/>
      <c r="PJ140" s="566"/>
      <c r="PK140" s="566"/>
      <c r="PL140" s="566"/>
      <c r="PM140" s="566"/>
      <c r="PN140" s="566"/>
      <c r="PO140" s="566"/>
      <c r="PP140" s="566"/>
      <c r="PQ140" s="566"/>
      <c r="PR140" s="566"/>
      <c r="PS140" s="566"/>
      <c r="PT140" s="566"/>
      <c r="PU140" s="566"/>
      <c r="PV140" s="566"/>
      <c r="PW140" s="566"/>
      <c r="PX140" s="566"/>
      <c r="PY140" s="566"/>
      <c r="PZ140" s="566"/>
      <c r="QA140" s="566"/>
      <c r="QB140" s="566"/>
      <c r="QC140" s="566"/>
      <c r="QD140" s="566"/>
      <c r="QE140" s="566"/>
      <c r="QF140" s="566"/>
      <c r="QG140" s="566"/>
      <c r="QH140" s="566"/>
      <c r="QI140" s="566"/>
      <c r="QJ140" s="566"/>
      <c r="QK140" s="566"/>
      <c r="QL140" s="566"/>
      <c r="QM140" s="566"/>
      <c r="QN140" s="566"/>
      <c r="QO140" s="566"/>
      <c r="QP140" s="566"/>
      <c r="QQ140" s="566"/>
      <c r="QR140" s="566"/>
      <c r="QS140" s="566"/>
      <c r="QT140" s="566"/>
      <c r="QU140" s="566"/>
      <c r="QV140" s="566"/>
      <c r="QW140" s="566"/>
      <c r="QX140" s="566"/>
      <c r="QY140" s="566"/>
      <c r="QZ140" s="566"/>
      <c r="RA140" s="566"/>
      <c r="RB140" s="566"/>
      <c r="RC140" s="566"/>
      <c r="RD140" s="566"/>
      <c r="RE140" s="566"/>
      <c r="RF140" s="566"/>
      <c r="RG140" s="566"/>
      <c r="RH140" s="566"/>
      <c r="RI140" s="566"/>
      <c r="RJ140" s="566"/>
      <c r="RK140" s="566"/>
      <c r="RL140" s="566"/>
      <c r="RM140" s="566"/>
      <c r="RN140" s="566"/>
      <c r="RO140" s="566"/>
      <c r="RP140" s="566"/>
      <c r="RQ140" s="566"/>
      <c r="RR140" s="566"/>
      <c r="RS140" s="566"/>
      <c r="RT140" s="566"/>
      <c r="RU140" s="566"/>
    </row>
    <row r="141" spans="1:608" ht="15.75" thickBot="1" x14ac:dyDescent="0.3">
      <c r="NP141" t="s">
        <v>62</v>
      </c>
    </row>
    <row r="142" spans="1:608" ht="15.75" thickBot="1" x14ac:dyDescent="0.3">
      <c r="NS142" s="724" t="s">
        <v>175</v>
      </c>
      <c r="NT142" s="725"/>
      <c r="NU142" s="725"/>
      <c r="NV142" s="725"/>
      <c r="NW142" s="725"/>
      <c r="NX142" s="725"/>
      <c r="NY142" s="725"/>
      <c r="NZ142" s="725"/>
      <c r="OA142" s="726"/>
    </row>
    <row r="143" spans="1:608" ht="15.75" thickBot="1" x14ac:dyDescent="0.3">
      <c r="NS143" s="703">
        <v>43560</v>
      </c>
      <c r="NT143" s="704">
        <v>43567</v>
      </c>
      <c r="NU143" s="704">
        <v>43574</v>
      </c>
      <c r="NV143" s="705">
        <v>43581</v>
      </c>
      <c r="NW143" s="703">
        <v>43588</v>
      </c>
      <c r="NX143" s="704">
        <v>43595</v>
      </c>
      <c r="NY143" s="704">
        <v>43602</v>
      </c>
      <c r="NZ143" s="704">
        <v>43609</v>
      </c>
      <c r="OA143" s="705">
        <v>43616</v>
      </c>
      <c r="OB143" s="703">
        <v>43623</v>
      </c>
      <c r="OC143" s="704">
        <v>43630</v>
      </c>
      <c r="OD143" s="704">
        <v>43637</v>
      </c>
      <c r="OE143" s="705">
        <v>43644</v>
      </c>
      <c r="OF143" s="529">
        <v>43651</v>
      </c>
    </row>
    <row r="144" spans="1:608" ht="15.75" thickBot="1" x14ac:dyDescent="0.3">
      <c r="NG144" t="s">
        <v>62</v>
      </c>
      <c r="NS144" s="30">
        <v>4.02E-2</v>
      </c>
      <c r="NT144" s="30">
        <v>5.4600000000000003E-2</v>
      </c>
      <c r="NU144" s="618">
        <v>4.2299999999999997E-2</v>
      </c>
      <c r="NV144" s="47">
        <v>5.5300000000000002E-2</v>
      </c>
      <c r="NW144" s="22">
        <v>0.13389999999999999</v>
      </c>
      <c r="NX144" s="47">
        <v>7.4999999999999997E-2</v>
      </c>
      <c r="NY144" s="618">
        <v>6.8599999999999994E-2</v>
      </c>
      <c r="NZ144" s="30">
        <v>3.5400000000000001E-2</v>
      </c>
      <c r="OA144" s="47">
        <v>6.7400000000000002E-2</v>
      </c>
      <c r="OB144" s="34">
        <v>7.2700000000000001E-2</v>
      </c>
      <c r="OC144" s="7">
        <v>9.3299999999999994E-2</v>
      </c>
      <c r="OD144" s="86">
        <v>8.4599999999999995E-2</v>
      </c>
      <c r="OE144" s="34">
        <v>0.11799999999999999</v>
      </c>
      <c r="OF144" s="40">
        <v>7.3899999999999993E-2</v>
      </c>
    </row>
    <row r="145" spans="253:396" ht="15.75" thickBot="1" x14ac:dyDescent="0.3">
      <c r="NS145" s="22">
        <v>3.4099999999999998E-2</v>
      </c>
      <c r="NT145" s="16">
        <v>4.2599999999999999E-2</v>
      </c>
      <c r="NU145" s="732">
        <v>4.0800000000000003E-2</v>
      </c>
      <c r="NV145" s="618">
        <v>4.1200000000000001E-2</v>
      </c>
      <c r="NW145" s="16">
        <v>1.4800000000000001E-2</v>
      </c>
      <c r="NX145" s="86">
        <v>4.53E-2</v>
      </c>
      <c r="NY145" s="86">
        <v>6.4199999999999993E-2</v>
      </c>
      <c r="NZ145" s="86">
        <v>3.0300000000000001E-2</v>
      </c>
      <c r="OA145" s="30">
        <v>1.4999999999999999E-2</v>
      </c>
      <c r="OB145" s="40">
        <v>4.6300000000000001E-2</v>
      </c>
      <c r="OC145" s="47">
        <v>5.9299999999999999E-2</v>
      </c>
      <c r="OD145" s="16">
        <v>2.24E-2</v>
      </c>
      <c r="OE145" s="30">
        <v>7.4300000000000005E-2</v>
      </c>
      <c r="OF145" s="7">
        <v>6.4699999999999994E-2</v>
      </c>
    </row>
    <row r="146" spans="253:396" ht="15.75" thickBot="1" x14ac:dyDescent="0.3">
      <c r="NS146" s="16">
        <v>2.5399999999999999E-2</v>
      </c>
      <c r="NT146" s="34">
        <v>9.7999999999999997E-3</v>
      </c>
      <c r="NU146" s="733">
        <v>1.66E-2</v>
      </c>
      <c r="NV146" s="34">
        <v>4.5999999999999999E-3</v>
      </c>
      <c r="NW146" s="86">
        <v>-4.7000000000000002E-3</v>
      </c>
      <c r="NX146" s="16">
        <v>3.7699999999999997E-2</v>
      </c>
      <c r="NY146" s="732">
        <v>5.67E-2</v>
      </c>
      <c r="NZ146" s="732">
        <v>1.84E-2</v>
      </c>
      <c r="OA146" s="86">
        <v>9.7999999999999997E-3</v>
      </c>
      <c r="OB146" s="16">
        <v>4.0500000000000001E-2</v>
      </c>
      <c r="OC146" s="16">
        <v>1.38E-2</v>
      </c>
      <c r="OD146" s="34">
        <v>1.29E-2</v>
      </c>
      <c r="OE146" s="40">
        <v>4.6899999999999997E-2</v>
      </c>
      <c r="OF146" s="30">
        <v>2.23E-2</v>
      </c>
    </row>
    <row r="147" spans="253:396" ht="15.75" thickBot="1" x14ac:dyDescent="0.3">
      <c r="MR147" s="724" t="s">
        <v>159</v>
      </c>
      <c r="MS147" s="725"/>
      <c r="MT147" s="725"/>
      <c r="MU147" s="725"/>
      <c r="MV147" s="726"/>
      <c r="MX147" t="s">
        <v>62</v>
      </c>
      <c r="NS147" s="618">
        <v>2.5000000000000001E-2</v>
      </c>
      <c r="NT147" s="698">
        <v>7.1999999999999998E-3</v>
      </c>
      <c r="NU147" s="16">
        <v>1.3299999999999999E-2</v>
      </c>
      <c r="NV147" s="86">
        <v>-1.8E-3</v>
      </c>
      <c r="NW147" s="732">
        <v>-6.4999999999999997E-3</v>
      </c>
      <c r="NX147" s="698">
        <v>5.3E-3</v>
      </c>
      <c r="NY147" s="698">
        <v>2.52E-2</v>
      </c>
      <c r="NZ147" s="16">
        <v>7.4000000000000003E-3</v>
      </c>
      <c r="OA147" s="7">
        <v>7.0000000000000001E-3</v>
      </c>
      <c r="OB147" s="86">
        <v>1.4200000000000001E-2</v>
      </c>
      <c r="OC147" s="22">
        <v>5.1999999999999998E-3</v>
      </c>
      <c r="OD147" s="40">
        <v>1.0999999999999999E-2</v>
      </c>
      <c r="OE147" s="16">
        <v>-2.9600000000000001E-2</v>
      </c>
      <c r="OF147" s="533">
        <v>1.54E-2</v>
      </c>
    </row>
    <row r="148" spans="253:396" ht="15.75" thickBot="1" x14ac:dyDescent="0.3">
      <c r="MP148" t="s">
        <v>62</v>
      </c>
      <c r="MR148" s="516" t="s">
        <v>155</v>
      </c>
      <c r="MS148" s="498" t="s">
        <v>156</v>
      </c>
      <c r="MT148" s="498" t="s">
        <v>157</v>
      </c>
      <c r="MU148" s="498" t="s">
        <v>158</v>
      </c>
      <c r="MV148" s="517" t="s">
        <v>157</v>
      </c>
      <c r="MY148" s="501" t="s">
        <v>62</v>
      </c>
      <c r="NS148" s="698">
        <v>2E-3</v>
      </c>
      <c r="NT148" s="22">
        <v>5.7999999999999996E-3</v>
      </c>
      <c r="NU148" s="22">
        <v>1E-4</v>
      </c>
      <c r="NV148" s="698">
        <v>-4.7999999999999996E-3</v>
      </c>
      <c r="NW148" s="698">
        <v>-1.1599999999999999E-2</v>
      </c>
      <c r="NX148" s="618">
        <v>3.8E-3</v>
      </c>
      <c r="NY148" s="16">
        <v>1.2800000000000001E-2</v>
      </c>
      <c r="NZ148" s="34">
        <v>4.1999999999999997E-3</v>
      </c>
      <c r="OA148" s="16">
        <v>-1.0699999999999999E-2</v>
      </c>
      <c r="OB148" s="30">
        <v>-5.8999999999999999E-3</v>
      </c>
      <c r="OC148" s="40">
        <v>1.1000000000000001E-3</v>
      </c>
      <c r="OD148" s="22">
        <v>2.7000000000000001E-3</v>
      </c>
      <c r="OE148" s="7">
        <v>-3.4200000000000001E-2</v>
      </c>
      <c r="OF148" s="16">
        <v>-2.9899999999999999E-2</v>
      </c>
    </row>
    <row r="149" spans="253:396" ht="15.75" thickBot="1" x14ac:dyDescent="0.3">
      <c r="IV149" t="s">
        <v>62</v>
      </c>
      <c r="JR149" t="s">
        <v>62</v>
      </c>
      <c r="JW149" t="s">
        <v>62</v>
      </c>
      <c r="JX149" t="s">
        <v>62</v>
      </c>
      <c r="JZ149" t="s">
        <v>62</v>
      </c>
      <c r="LE149" t="s">
        <v>62</v>
      </c>
      <c r="LQ149" t="s">
        <v>62</v>
      </c>
      <c r="LX149" t="s">
        <v>62</v>
      </c>
      <c r="MR149" s="40">
        <v>0.16020000000000001</v>
      </c>
      <c r="MS149" s="22">
        <v>0.18010000000000001</v>
      </c>
      <c r="MT149" s="30">
        <v>4.9599999999999998E-2</v>
      </c>
      <c r="MU149" s="16">
        <v>9.1300000000000006E-2</v>
      </c>
      <c r="MV149" s="47">
        <v>0.23219999999999999</v>
      </c>
      <c r="NB149" t="s">
        <v>62</v>
      </c>
      <c r="NS149" s="86">
        <v>-2.2700000000000001E-2</v>
      </c>
      <c r="NT149" s="618">
        <v>-2.2599999999999999E-2</v>
      </c>
      <c r="NU149" s="698">
        <v>-6.1000000000000004E-3</v>
      </c>
      <c r="NV149" s="16">
        <v>-1.6400000000000001E-2</v>
      </c>
      <c r="NW149" s="618">
        <v>-2.6200000000000001E-2</v>
      </c>
      <c r="NX149" s="733">
        <v>-1.5900000000000001E-2</v>
      </c>
      <c r="NY149" s="34">
        <v>-3.44E-2</v>
      </c>
      <c r="NZ149" s="698">
        <v>-2.1399999999999999E-2</v>
      </c>
      <c r="OA149" s="34">
        <v>-1.14E-2</v>
      </c>
      <c r="OB149" s="22">
        <v>-8.0000000000000002E-3</v>
      </c>
      <c r="OC149" s="86">
        <v>-2.3999999999999998E-3</v>
      </c>
      <c r="OD149" s="47">
        <v>-8.3999999999999995E-3</v>
      </c>
      <c r="OE149" s="22">
        <v>-5.6899999999999999E-2</v>
      </c>
      <c r="OF149" s="22">
        <v>-3.5200000000000002E-2</v>
      </c>
    </row>
    <row r="150" spans="253:396" ht="15.75" thickBot="1" x14ac:dyDescent="0.3">
      <c r="IT150" t="s">
        <v>62</v>
      </c>
      <c r="JQ150" t="s">
        <v>62</v>
      </c>
      <c r="KC150" t="s">
        <v>62</v>
      </c>
      <c r="KE150" t="s">
        <v>62</v>
      </c>
      <c r="KN150" t="s">
        <v>127</v>
      </c>
      <c r="LW150" t="s">
        <v>62</v>
      </c>
      <c r="MJ150" t="s">
        <v>62</v>
      </c>
      <c r="MR150" s="30">
        <v>0.15640000000000001</v>
      </c>
      <c r="MS150" s="7">
        <v>5.8599999999999999E-2</v>
      </c>
      <c r="MT150" s="34">
        <v>4.6300000000000001E-2</v>
      </c>
      <c r="MU150" s="22">
        <v>8.7599999999999997E-2</v>
      </c>
      <c r="MV150" s="86">
        <v>0.16719999999999999</v>
      </c>
      <c r="NS150" s="732">
        <v>-3.95E-2</v>
      </c>
      <c r="NT150" s="86">
        <v>-4.7300000000000002E-2</v>
      </c>
      <c r="NU150" s="34">
        <v>-4.9599999999999998E-2</v>
      </c>
      <c r="NV150" s="22">
        <v>-4.0300000000000002E-2</v>
      </c>
      <c r="NW150" s="733">
        <v>-4.3799999999999999E-2</v>
      </c>
      <c r="NX150" s="34">
        <v>-5.8200000000000002E-2</v>
      </c>
      <c r="NY150" s="733">
        <v>-8.5000000000000006E-2</v>
      </c>
      <c r="NZ150" s="22">
        <v>-3.4700000000000002E-2</v>
      </c>
      <c r="OA150" s="22">
        <v>-3.5799999999999998E-2</v>
      </c>
      <c r="OB150" s="47">
        <v>-7.7499999999999999E-2</v>
      </c>
      <c r="OC150" s="30">
        <v>-5.3800000000000001E-2</v>
      </c>
      <c r="OD150" s="30">
        <v>-2.7E-2</v>
      </c>
      <c r="OE150" s="545">
        <v>-6.0100000000000001E-2</v>
      </c>
      <c r="OF150" s="34">
        <v>-4.7300000000000002E-2</v>
      </c>
    </row>
    <row r="151" spans="253:396" ht="15.75" thickBot="1" x14ac:dyDescent="0.3">
      <c r="IW151" t="s">
        <v>62</v>
      </c>
      <c r="JC151" t="s">
        <v>62</v>
      </c>
      <c r="KI151" t="s">
        <v>62</v>
      </c>
      <c r="KM151" t="s">
        <v>62</v>
      </c>
      <c r="LD151" t="s">
        <v>62</v>
      </c>
      <c r="LQ151" t="s">
        <v>62</v>
      </c>
      <c r="MR151" s="22">
        <v>0.1323</v>
      </c>
      <c r="MS151" s="16">
        <v>4.3799999999999999E-2</v>
      </c>
      <c r="MT151" s="47">
        <v>4.1300000000000003E-2</v>
      </c>
      <c r="MU151" s="7">
        <v>5.79E-2</v>
      </c>
      <c r="MV151" s="16">
        <v>3.56E-2</v>
      </c>
      <c r="NS151" s="34">
        <v>-6.4500000000000002E-2</v>
      </c>
      <c r="NT151" s="732">
        <v>-4.87E-2</v>
      </c>
      <c r="NU151" s="86">
        <v>-5.74E-2</v>
      </c>
      <c r="NV151" s="733">
        <v>-7.5800000000000006E-2</v>
      </c>
      <c r="NW151" s="34">
        <v>-4.6899999999999997E-2</v>
      </c>
      <c r="NX151" s="22">
        <v>-9.2999999999999999E-2</v>
      </c>
      <c r="NY151" s="22">
        <v>-0.1081</v>
      </c>
      <c r="NZ151" s="7">
        <v>-3.9600000000000003E-2</v>
      </c>
      <c r="OA151" s="40">
        <v>-4.1300000000000003E-2</v>
      </c>
      <c r="OB151" s="7">
        <v>-8.2299999999999998E-2</v>
      </c>
      <c r="OC151" s="34">
        <v>-0.11650000000000001</v>
      </c>
      <c r="OD151" s="7">
        <v>-9.8199999999999996E-2</v>
      </c>
      <c r="OE151" s="47">
        <v>-7.9799999999999996E-2</v>
      </c>
      <c r="OF151" s="86">
        <v>-6.3899999999999998E-2</v>
      </c>
    </row>
    <row r="152" spans="253:396" ht="15.75" thickBot="1" x14ac:dyDescent="0.3">
      <c r="KB152" t="s">
        <v>62</v>
      </c>
      <c r="MH152" t="s">
        <v>62</v>
      </c>
      <c r="MR152" s="34">
        <v>0.10680000000000001</v>
      </c>
      <c r="MS152" s="40">
        <v>2.18E-2</v>
      </c>
      <c r="MT152" s="86">
        <v>4.0800000000000003E-2</v>
      </c>
      <c r="MU152" s="30">
        <v>2.3199999999999998E-2</v>
      </c>
      <c r="MV152" s="7">
        <v>3.2599999999999997E-2</v>
      </c>
    </row>
    <row r="153" spans="253:396" ht="15.75" thickBot="1" x14ac:dyDescent="0.3">
      <c r="LQ153" t="s">
        <v>62</v>
      </c>
      <c r="LT153" t="s">
        <v>62</v>
      </c>
      <c r="MK153" t="s">
        <v>62</v>
      </c>
      <c r="ML153" t="s">
        <v>62</v>
      </c>
      <c r="MR153" s="16">
        <v>-9.0200000000000002E-2</v>
      </c>
      <c r="MS153" s="86">
        <v>1.4E-2</v>
      </c>
      <c r="MT153" s="7">
        <v>3.1399999999999997E-2</v>
      </c>
      <c r="MU153" s="40">
        <v>8.6999999999999994E-3</v>
      </c>
      <c r="MV153" s="40">
        <v>-5.4199999999999998E-2</v>
      </c>
      <c r="NA153" t="s">
        <v>62</v>
      </c>
    </row>
    <row r="154" spans="253:396" ht="15.75" thickBot="1" x14ac:dyDescent="0.3">
      <c r="IS154" s="54">
        <v>2019</v>
      </c>
      <c r="IT154" t="s">
        <v>62</v>
      </c>
      <c r="IU154" t="s">
        <v>62</v>
      </c>
      <c r="IV154" t="s">
        <v>62</v>
      </c>
      <c r="IX154" t="s">
        <v>62</v>
      </c>
      <c r="JC154" t="s">
        <v>62</v>
      </c>
      <c r="JE154" t="s">
        <v>62</v>
      </c>
      <c r="JH154" t="s">
        <v>62</v>
      </c>
      <c r="JM154" t="s">
        <v>62</v>
      </c>
      <c r="JO154" t="s">
        <v>62</v>
      </c>
      <c r="JQ154" t="s">
        <v>62</v>
      </c>
      <c r="JR154" t="s">
        <v>62</v>
      </c>
      <c r="JS154" t="s">
        <v>62</v>
      </c>
      <c r="JT154" t="s">
        <v>62</v>
      </c>
      <c r="JX154" t="s">
        <v>62</v>
      </c>
      <c r="KE154" t="s">
        <v>62</v>
      </c>
      <c r="KF154" t="s">
        <v>62</v>
      </c>
      <c r="KL154" t="s">
        <v>62</v>
      </c>
      <c r="KM154" t="s">
        <v>62</v>
      </c>
      <c r="KN154" t="s">
        <v>62</v>
      </c>
      <c r="KW154" t="s">
        <v>62</v>
      </c>
      <c r="LD154" t="s">
        <v>62</v>
      </c>
      <c r="LE154" t="s">
        <v>62</v>
      </c>
      <c r="LG154" t="s">
        <v>62</v>
      </c>
      <c r="LH154" t="s">
        <v>62</v>
      </c>
      <c r="LI154" t="s">
        <v>62</v>
      </c>
      <c r="LZ154" t="s">
        <v>62</v>
      </c>
      <c r="MG154" t="s">
        <v>62</v>
      </c>
      <c r="MH154" t="s">
        <v>62</v>
      </c>
      <c r="MI154" t="s">
        <v>62</v>
      </c>
      <c r="MK154" t="s">
        <v>62</v>
      </c>
      <c r="MM154" t="s">
        <v>62</v>
      </c>
      <c r="MP154" t="s">
        <v>62</v>
      </c>
      <c r="MR154" s="47">
        <v>-0.1095</v>
      </c>
      <c r="MS154" s="34">
        <v>-5.33E-2</v>
      </c>
      <c r="MT154" s="16">
        <v>-3.6600000000000001E-2</v>
      </c>
      <c r="MU154" s="47">
        <v>-1.47E-2</v>
      </c>
      <c r="MV154" s="30">
        <v>-8.1900000000000001E-2</v>
      </c>
      <c r="NA154" t="s">
        <v>62</v>
      </c>
    </row>
    <row r="155" spans="253:396" ht="15.75" thickBot="1" x14ac:dyDescent="0.3">
      <c r="IS155" s="54" t="s">
        <v>86</v>
      </c>
      <c r="IT155" t="s">
        <v>62</v>
      </c>
      <c r="IU155" t="s">
        <v>62</v>
      </c>
      <c r="IV155" t="s">
        <v>62</v>
      </c>
      <c r="IW155" t="s">
        <v>62</v>
      </c>
      <c r="IX155" t="s">
        <v>62</v>
      </c>
      <c r="IY155" t="s">
        <v>62</v>
      </c>
      <c r="IZ155" t="s">
        <v>62</v>
      </c>
      <c r="JB155" t="s">
        <v>62</v>
      </c>
      <c r="JC155" t="s">
        <v>62</v>
      </c>
      <c r="JE155" t="s">
        <v>62</v>
      </c>
      <c r="JG155" t="s">
        <v>62</v>
      </c>
      <c r="JH155" t="s">
        <v>62</v>
      </c>
      <c r="JI155" t="s">
        <v>62</v>
      </c>
      <c r="JJ155" t="s">
        <v>62</v>
      </c>
      <c r="JK155" t="s">
        <v>62</v>
      </c>
      <c r="JN155" t="s">
        <v>62</v>
      </c>
      <c r="JO155" s="54" t="s">
        <v>86</v>
      </c>
      <c r="JQ155" t="s">
        <v>62</v>
      </c>
      <c r="JR155" t="s">
        <v>62</v>
      </c>
      <c r="JW155" t="s">
        <v>62</v>
      </c>
      <c r="JX155" t="s">
        <v>62</v>
      </c>
      <c r="JZ155" t="s">
        <v>62</v>
      </c>
      <c r="KA155" t="s">
        <v>62</v>
      </c>
      <c r="KB155" t="s">
        <v>62</v>
      </c>
      <c r="KC155" t="s">
        <v>62</v>
      </c>
      <c r="KD155" t="s">
        <v>62</v>
      </c>
      <c r="KI155" s="54" t="s">
        <v>86</v>
      </c>
      <c r="KJ155" t="s">
        <v>62</v>
      </c>
      <c r="KL155" t="s">
        <v>62</v>
      </c>
      <c r="KN155" t="s">
        <v>62</v>
      </c>
      <c r="KR155" t="s">
        <v>62</v>
      </c>
      <c r="KS155" t="s">
        <v>62</v>
      </c>
      <c r="KT155" t="s">
        <v>62</v>
      </c>
      <c r="KU155" t="s">
        <v>62</v>
      </c>
      <c r="KV155" t="s">
        <v>62</v>
      </c>
      <c r="KW155" t="s">
        <v>62</v>
      </c>
      <c r="KX155" t="s">
        <v>62</v>
      </c>
      <c r="KY155" t="s">
        <v>62</v>
      </c>
      <c r="KZ155" t="s">
        <v>62</v>
      </c>
      <c r="LD155" s="54" t="s">
        <v>86</v>
      </c>
      <c r="LE155" t="s">
        <v>62</v>
      </c>
      <c r="LF155" t="s">
        <v>62</v>
      </c>
      <c r="LJ155" t="s">
        <v>62</v>
      </c>
      <c r="LK155" t="s">
        <v>62</v>
      </c>
      <c r="LM155" t="s">
        <v>62</v>
      </c>
      <c r="LO155" t="s">
        <v>62</v>
      </c>
      <c r="LP155" t="s">
        <v>62</v>
      </c>
      <c r="LQ155" t="s">
        <v>62</v>
      </c>
      <c r="LR155" t="s">
        <v>62</v>
      </c>
      <c r="LS155" t="s">
        <v>62</v>
      </c>
      <c r="LT155" t="s">
        <v>62</v>
      </c>
      <c r="LZ155" t="s">
        <v>62</v>
      </c>
      <c r="MA155" t="s">
        <v>62</v>
      </c>
      <c r="MC155" t="s">
        <v>62</v>
      </c>
      <c r="MD155" t="s">
        <v>62</v>
      </c>
      <c r="ME155" t="s">
        <v>62</v>
      </c>
      <c r="MF155" t="s">
        <v>62</v>
      </c>
      <c r="MG155" t="s">
        <v>62</v>
      </c>
      <c r="MH155" t="s">
        <v>62</v>
      </c>
      <c r="MI155" t="s">
        <v>62</v>
      </c>
      <c r="MK155" t="s">
        <v>62</v>
      </c>
      <c r="ML155" t="s">
        <v>62</v>
      </c>
      <c r="MM155" t="s">
        <v>62</v>
      </c>
      <c r="MN155" t="s">
        <v>62</v>
      </c>
      <c r="MO155" t="s">
        <v>62</v>
      </c>
      <c r="MP155" t="s">
        <v>62</v>
      </c>
      <c r="MR155" s="7">
        <v>-0.115</v>
      </c>
      <c r="MS155" s="30">
        <v>-0.1152</v>
      </c>
      <c r="MT155" s="22">
        <v>-7.17E-2</v>
      </c>
      <c r="MU155" s="34">
        <v>-0.10249999999999999</v>
      </c>
      <c r="MV155" s="34">
        <v>-0.1439</v>
      </c>
      <c r="MW155" t="s">
        <v>62</v>
      </c>
      <c r="MZ155" t="s">
        <v>62</v>
      </c>
      <c r="NA155" t="s">
        <v>62</v>
      </c>
      <c r="NB155" t="s">
        <v>62</v>
      </c>
      <c r="NC155" t="s">
        <v>62</v>
      </c>
      <c r="ND155" t="s">
        <v>62</v>
      </c>
    </row>
    <row r="156" spans="253:396" ht="15.75" thickBot="1" x14ac:dyDescent="0.3">
      <c r="IS156" s="54" t="s">
        <v>91</v>
      </c>
      <c r="IU156" t="s">
        <v>62</v>
      </c>
      <c r="IV156" t="s">
        <v>62</v>
      </c>
      <c r="IW156" t="s">
        <v>62</v>
      </c>
      <c r="IX156" t="s">
        <v>62</v>
      </c>
      <c r="IY156" t="s">
        <v>62</v>
      </c>
      <c r="JB156" t="s">
        <v>62</v>
      </c>
      <c r="JE156" t="s">
        <v>62</v>
      </c>
      <c r="JG156" t="s">
        <v>62</v>
      </c>
      <c r="JJ156" t="s">
        <v>62</v>
      </c>
      <c r="JN156" t="s">
        <v>62</v>
      </c>
      <c r="JO156" s="54" t="s">
        <v>97</v>
      </c>
      <c r="JQ156" t="s">
        <v>62</v>
      </c>
      <c r="JR156" t="s">
        <v>62</v>
      </c>
      <c r="JS156" t="s">
        <v>62</v>
      </c>
      <c r="JY156" t="s">
        <v>62</v>
      </c>
      <c r="KC156" t="s">
        <v>62</v>
      </c>
      <c r="KE156" t="s">
        <v>62</v>
      </c>
      <c r="KF156" t="s">
        <v>62</v>
      </c>
      <c r="KI156" s="54" t="s">
        <v>97</v>
      </c>
      <c r="KJ156" t="s">
        <v>62</v>
      </c>
      <c r="KK156" t="s">
        <v>62</v>
      </c>
      <c r="KL156" t="s">
        <v>62</v>
      </c>
      <c r="KM156" t="s">
        <v>62</v>
      </c>
      <c r="KN156" t="s">
        <v>62</v>
      </c>
      <c r="KP156" t="s">
        <v>62</v>
      </c>
      <c r="KR156" t="s">
        <v>62</v>
      </c>
      <c r="KS156" t="s">
        <v>62</v>
      </c>
      <c r="KT156" t="s">
        <v>62</v>
      </c>
      <c r="KW156" t="s">
        <v>62</v>
      </c>
      <c r="KX156" t="s">
        <v>62</v>
      </c>
      <c r="KY156" t="s">
        <v>62</v>
      </c>
      <c r="KZ156" t="s">
        <v>62</v>
      </c>
      <c r="LD156" s="54" t="s">
        <v>90</v>
      </c>
      <c r="LF156" t="s">
        <v>62</v>
      </c>
      <c r="LG156" t="s">
        <v>62</v>
      </c>
      <c r="LI156" t="s">
        <v>62</v>
      </c>
      <c r="LK156" t="s">
        <v>62</v>
      </c>
      <c r="LL156" t="s">
        <v>62</v>
      </c>
      <c r="LM156" t="s">
        <v>62</v>
      </c>
      <c r="LN156" t="s">
        <v>62</v>
      </c>
      <c r="LP156" t="s">
        <v>62</v>
      </c>
      <c r="LZ156" s="54" t="s">
        <v>90</v>
      </c>
      <c r="MA156" t="s">
        <v>62</v>
      </c>
      <c r="MC156" t="s">
        <v>62</v>
      </c>
      <c r="MG156" t="s">
        <v>62</v>
      </c>
      <c r="MH156" t="s">
        <v>62</v>
      </c>
      <c r="MK156" t="s">
        <v>62</v>
      </c>
      <c r="MP156" t="s">
        <v>62</v>
      </c>
      <c r="MR156" s="86">
        <v>-0.24099999999999999</v>
      </c>
      <c r="MS156" s="47">
        <v>-0.14979999999999999</v>
      </c>
      <c r="MT156" s="40">
        <v>-0.1011</v>
      </c>
      <c r="MU156" s="86">
        <v>-0.1515</v>
      </c>
      <c r="MV156" s="22">
        <v>-0.18759999999999999</v>
      </c>
      <c r="MW156" s="54" t="s">
        <v>90</v>
      </c>
      <c r="MX156" t="s">
        <v>62</v>
      </c>
      <c r="MY156" t="s">
        <v>62</v>
      </c>
      <c r="NA156" t="s">
        <v>62</v>
      </c>
      <c r="NE156" t="s">
        <v>62</v>
      </c>
      <c r="NF156" t="s">
        <v>62</v>
      </c>
      <c r="NQ156" s="54" t="s">
        <v>90</v>
      </c>
    </row>
    <row r="157" spans="253:396" ht="15.75" thickBot="1" x14ac:dyDescent="0.3">
      <c r="IS157" s="54" t="s">
        <v>95</v>
      </c>
      <c r="IT157" s="342">
        <v>43468</v>
      </c>
      <c r="IU157" s="345" t="s">
        <v>100</v>
      </c>
      <c r="IV157" s="342">
        <v>43472</v>
      </c>
      <c r="IW157" s="342">
        <v>43473</v>
      </c>
      <c r="IX157" s="342">
        <v>43474</v>
      </c>
      <c r="IY157" s="342">
        <v>43475</v>
      </c>
      <c r="IZ157" s="342">
        <v>43476</v>
      </c>
      <c r="JA157" s="342">
        <v>43479</v>
      </c>
      <c r="JB157" s="342">
        <v>43480</v>
      </c>
      <c r="JC157" s="342">
        <v>43481</v>
      </c>
      <c r="JD157" s="342">
        <v>43482</v>
      </c>
      <c r="JE157" s="342">
        <v>43483</v>
      </c>
      <c r="JF157" s="342">
        <v>43486</v>
      </c>
      <c r="JG157" s="342">
        <v>43487</v>
      </c>
      <c r="JH157" s="342">
        <v>43488</v>
      </c>
      <c r="JI157" s="342">
        <v>43489</v>
      </c>
      <c r="JJ157" s="342">
        <v>43490</v>
      </c>
      <c r="JK157" s="342">
        <v>43493</v>
      </c>
      <c r="JL157" s="342">
        <v>43494</v>
      </c>
      <c r="JM157" s="342">
        <v>43495</v>
      </c>
      <c r="JN157" s="342">
        <v>43496</v>
      </c>
      <c r="JO157" s="344" t="s">
        <v>105</v>
      </c>
      <c r="JP157" s="342">
        <v>43500</v>
      </c>
      <c r="JQ157" s="342">
        <v>43501</v>
      </c>
      <c r="JR157" s="342">
        <v>43502</v>
      </c>
      <c r="JS157" s="342">
        <v>43503</v>
      </c>
      <c r="JT157" s="342">
        <v>43504</v>
      </c>
      <c r="JU157" s="342">
        <v>43507</v>
      </c>
      <c r="JV157" s="342">
        <v>43508</v>
      </c>
      <c r="JW157" s="342">
        <v>43509</v>
      </c>
      <c r="JX157" s="342">
        <v>43510</v>
      </c>
      <c r="JY157" s="342">
        <v>43511</v>
      </c>
      <c r="JZ157" s="342">
        <v>43514</v>
      </c>
      <c r="KA157" s="342">
        <v>43515</v>
      </c>
      <c r="KB157" s="342">
        <v>43516</v>
      </c>
      <c r="KC157" s="342">
        <v>43517</v>
      </c>
      <c r="KD157" s="342">
        <v>43518</v>
      </c>
      <c r="KE157" s="342">
        <v>43521</v>
      </c>
      <c r="KF157" s="342">
        <v>43522</v>
      </c>
      <c r="KG157" s="342">
        <v>43523</v>
      </c>
      <c r="KH157" s="342">
        <v>43524</v>
      </c>
      <c r="KI157" s="342" t="s">
        <v>104</v>
      </c>
      <c r="KJ157" s="342">
        <v>43528</v>
      </c>
      <c r="KK157" s="342">
        <v>43529</v>
      </c>
      <c r="KL157" s="342">
        <v>43530</v>
      </c>
      <c r="KM157" s="342">
        <v>43531</v>
      </c>
      <c r="KN157" s="344" t="s">
        <v>100</v>
      </c>
      <c r="KO157" s="342">
        <v>43535</v>
      </c>
      <c r="KP157" s="342">
        <v>43536</v>
      </c>
      <c r="KQ157" s="342">
        <v>43537</v>
      </c>
      <c r="KR157" s="342">
        <v>43538</v>
      </c>
      <c r="KS157" s="342">
        <v>43539</v>
      </c>
      <c r="KT157" s="342">
        <v>43542</v>
      </c>
      <c r="KU157" s="342">
        <v>43543</v>
      </c>
      <c r="KV157" s="342">
        <v>43544</v>
      </c>
      <c r="KW157" s="342">
        <v>43545</v>
      </c>
      <c r="KX157" s="342">
        <v>43546</v>
      </c>
      <c r="KY157" s="342">
        <v>43549</v>
      </c>
      <c r="KZ157" s="342">
        <v>43550</v>
      </c>
      <c r="LA157" s="342">
        <v>43551</v>
      </c>
      <c r="LB157" s="342">
        <v>43552</v>
      </c>
      <c r="LC157" s="342">
        <v>43553</v>
      </c>
      <c r="LD157" s="54" t="s">
        <v>110</v>
      </c>
      <c r="LE157" s="342">
        <v>43557</v>
      </c>
      <c r="LF157" s="342">
        <v>43558</v>
      </c>
      <c r="LG157" s="342">
        <v>43559</v>
      </c>
      <c r="LH157" s="345" t="s">
        <v>100</v>
      </c>
      <c r="LI157" s="342">
        <v>43563</v>
      </c>
      <c r="LJ157" s="342">
        <v>43564</v>
      </c>
      <c r="LK157" s="342">
        <v>43565</v>
      </c>
      <c r="LL157" s="342">
        <v>43566</v>
      </c>
      <c r="LM157" s="342">
        <v>43567</v>
      </c>
      <c r="LN157" s="342">
        <v>43570</v>
      </c>
      <c r="LO157" s="342">
        <v>43571</v>
      </c>
      <c r="LP157" s="342">
        <v>43572</v>
      </c>
      <c r="LQ157" s="342">
        <v>43573</v>
      </c>
      <c r="LR157" s="342">
        <v>43574</v>
      </c>
      <c r="LS157" s="342">
        <v>43577</v>
      </c>
      <c r="LT157" s="342">
        <v>43578</v>
      </c>
      <c r="LU157" s="342">
        <v>43579</v>
      </c>
      <c r="LV157" s="342">
        <v>43580</v>
      </c>
      <c r="LW157" s="342">
        <v>43581</v>
      </c>
      <c r="LX157" s="342">
        <v>43584</v>
      </c>
      <c r="LY157" s="342">
        <v>43585</v>
      </c>
      <c r="LZ157" s="342">
        <v>43586</v>
      </c>
      <c r="MA157" s="342">
        <v>43587</v>
      </c>
      <c r="MB157" s="345" t="s">
        <v>100</v>
      </c>
      <c r="MC157" s="342">
        <v>43591</v>
      </c>
      <c r="MD157" s="342">
        <v>43592</v>
      </c>
      <c r="ME157" s="342">
        <v>43593</v>
      </c>
      <c r="MF157" s="342">
        <v>43594</v>
      </c>
      <c r="MG157" s="342">
        <v>43595</v>
      </c>
      <c r="MH157" s="342">
        <v>43598</v>
      </c>
      <c r="MI157" s="342">
        <v>43599</v>
      </c>
      <c r="MJ157" s="342">
        <v>43600</v>
      </c>
      <c r="MK157" s="342">
        <v>43601</v>
      </c>
      <c r="ML157" s="342">
        <v>43602</v>
      </c>
      <c r="MM157" s="342">
        <v>43605</v>
      </c>
      <c r="MN157" s="342">
        <v>43606</v>
      </c>
      <c r="MO157" s="342">
        <v>43607</v>
      </c>
      <c r="MP157" s="342">
        <v>43608</v>
      </c>
      <c r="MQ157" s="342">
        <v>43609</v>
      </c>
      <c r="MR157" s="342">
        <v>43612</v>
      </c>
      <c r="MS157" s="342">
        <v>43613</v>
      </c>
      <c r="MT157" s="342">
        <v>43614</v>
      </c>
      <c r="MU157" s="342">
        <v>43615</v>
      </c>
      <c r="MV157" s="342">
        <v>43616</v>
      </c>
      <c r="MW157" s="342">
        <v>43619</v>
      </c>
      <c r="MX157" s="342">
        <v>43620</v>
      </c>
      <c r="MY157" s="342">
        <v>43621</v>
      </c>
      <c r="MZ157" s="342">
        <v>43622</v>
      </c>
      <c r="NA157" s="345" t="s">
        <v>100</v>
      </c>
      <c r="NB157" s="342">
        <v>43626</v>
      </c>
      <c r="NC157" s="342">
        <v>43627</v>
      </c>
      <c r="ND157" s="342">
        <v>43628</v>
      </c>
      <c r="NE157" s="342">
        <v>43629</v>
      </c>
      <c r="NF157" s="342">
        <v>43630</v>
      </c>
      <c r="NG157" s="342">
        <v>43633</v>
      </c>
      <c r="NH157" s="342">
        <v>43634</v>
      </c>
      <c r="NI157" s="342">
        <v>43635</v>
      </c>
      <c r="NJ157" s="342">
        <v>43636</v>
      </c>
      <c r="NK157" s="342">
        <v>43637</v>
      </c>
      <c r="NL157" s="342">
        <v>43640</v>
      </c>
      <c r="NM157" s="342">
        <v>43641</v>
      </c>
      <c r="NN157" s="342">
        <v>43642</v>
      </c>
      <c r="NO157" s="342">
        <v>43643</v>
      </c>
      <c r="NP157" s="342">
        <v>43644</v>
      </c>
      <c r="NQ157" s="342">
        <v>43647</v>
      </c>
      <c r="NR157" s="342">
        <v>43648</v>
      </c>
      <c r="NS157" s="342">
        <v>43649</v>
      </c>
      <c r="NT157" s="342">
        <v>43650</v>
      </c>
      <c r="NU157" s="342">
        <v>43651</v>
      </c>
    </row>
    <row r="158" spans="253:396" ht="15.75" thickBot="1" x14ac:dyDescent="0.3">
      <c r="IS158" s="47">
        <v>8.1900000000000001E-2</v>
      </c>
      <c r="IT158" s="47">
        <v>0.13439999999999999</v>
      </c>
      <c r="IU158" s="40">
        <v>0.12280000000000001</v>
      </c>
      <c r="IV158" s="40">
        <v>0.1389</v>
      </c>
      <c r="IW158" s="40">
        <v>0.16520000000000001</v>
      </c>
      <c r="IX158" s="40">
        <v>0.1542</v>
      </c>
      <c r="IY158" s="40">
        <v>0.15790000000000001</v>
      </c>
      <c r="IZ158" s="40">
        <v>0.12509999999999999</v>
      </c>
      <c r="JA158" s="40">
        <v>0.11559999999999999</v>
      </c>
      <c r="JB158" s="40">
        <v>0.1411</v>
      </c>
      <c r="JC158" s="40">
        <v>0.16170000000000001</v>
      </c>
      <c r="JD158" s="40">
        <v>0.14530000000000001</v>
      </c>
      <c r="JE158" s="40">
        <v>0.17399999999999999</v>
      </c>
      <c r="JF158" s="40">
        <v>0.15790000000000001</v>
      </c>
      <c r="JG158" s="40">
        <v>0.12379999999999999</v>
      </c>
      <c r="JH158" s="22">
        <v>0.17319999999999999</v>
      </c>
      <c r="JI158" s="22">
        <v>0.1893</v>
      </c>
      <c r="JJ158" s="22">
        <v>0.2145</v>
      </c>
      <c r="JK158" s="22">
        <v>0.19639999999999999</v>
      </c>
      <c r="JL158" s="22">
        <v>0.15490000000000001</v>
      </c>
      <c r="JM158" s="40">
        <v>0.15440000000000001</v>
      </c>
      <c r="JN158" s="40">
        <v>0.16020000000000001</v>
      </c>
      <c r="JO158" s="40">
        <v>0.191</v>
      </c>
      <c r="JP158" s="84">
        <v>0.1981</v>
      </c>
      <c r="JQ158" s="40">
        <v>0.19719999999999999</v>
      </c>
      <c r="JR158" s="40">
        <v>0.19259999999999999</v>
      </c>
      <c r="JS158" s="22">
        <v>0.15160000000000001</v>
      </c>
      <c r="JT158" s="40">
        <v>0.16869999999999999</v>
      </c>
      <c r="JU158" s="40">
        <v>0.17949999999999999</v>
      </c>
      <c r="JV158" s="40">
        <v>0.2041</v>
      </c>
      <c r="JW158" s="40">
        <v>0.2014</v>
      </c>
      <c r="JX158" s="40">
        <v>0.16389999999999999</v>
      </c>
      <c r="JY158" s="40">
        <v>0.17280000000000001</v>
      </c>
      <c r="JZ158" s="40">
        <v>0.17169999999999999</v>
      </c>
      <c r="KA158" s="22">
        <v>0.1883</v>
      </c>
      <c r="KB158" s="40">
        <v>0.18509999999999999</v>
      </c>
      <c r="KC158" s="22">
        <v>0.19670000000000001</v>
      </c>
      <c r="KD158" s="40">
        <v>0.2069</v>
      </c>
      <c r="KE158" s="22">
        <v>0.20610000000000001</v>
      </c>
      <c r="KF158" s="22">
        <v>0.27550000000000002</v>
      </c>
      <c r="KG158" s="22">
        <v>0.32469999999999999</v>
      </c>
      <c r="KH158" s="22">
        <v>0.31240000000000001</v>
      </c>
      <c r="KI158" s="22">
        <v>0.30759999999999998</v>
      </c>
      <c r="KJ158" s="22">
        <v>0.29260000000000003</v>
      </c>
      <c r="KK158" s="22">
        <v>0.31130000000000002</v>
      </c>
      <c r="KL158" s="22">
        <v>0.32519999999999999</v>
      </c>
      <c r="KM158" s="22">
        <v>0.2989</v>
      </c>
      <c r="KN158" s="22">
        <v>0.2384</v>
      </c>
      <c r="KO158" s="22">
        <v>0.30409999999999998</v>
      </c>
      <c r="KP158" s="22">
        <v>0.2472</v>
      </c>
      <c r="KQ158" s="22">
        <v>0.37569999999999998</v>
      </c>
      <c r="KR158" s="22">
        <v>0.34129999999999999</v>
      </c>
      <c r="KS158" s="22">
        <v>0.35549999999999998</v>
      </c>
      <c r="KT158" s="22">
        <v>0.32969999999999999</v>
      </c>
      <c r="KU158" s="22">
        <v>0.3347</v>
      </c>
      <c r="KV158" s="22">
        <v>0.26939999999999997</v>
      </c>
      <c r="KW158" s="22">
        <v>0.23619999999999999</v>
      </c>
      <c r="KX158" s="22">
        <v>0.30130000000000001</v>
      </c>
      <c r="KY158" s="22">
        <v>0.28449999999999998</v>
      </c>
      <c r="KZ158" s="22">
        <v>0.2984</v>
      </c>
      <c r="LA158" s="22">
        <v>0.32719999999999999</v>
      </c>
      <c r="LB158" s="22">
        <v>0.26379999999999998</v>
      </c>
      <c r="LC158" s="22">
        <v>0.2407</v>
      </c>
      <c r="LD158" s="22">
        <v>0.28910000000000002</v>
      </c>
      <c r="LE158" s="22">
        <v>0.32150000000000001</v>
      </c>
      <c r="LF158" s="22">
        <v>0.32490000000000002</v>
      </c>
      <c r="LG158" s="22">
        <v>0.28949999999999998</v>
      </c>
      <c r="LH158" s="22">
        <v>0.27479999999999999</v>
      </c>
      <c r="LI158" s="22">
        <v>0.27360000000000001</v>
      </c>
      <c r="LJ158" s="22">
        <v>0.26779999999999998</v>
      </c>
      <c r="LK158" s="22">
        <v>0.28129999999999999</v>
      </c>
      <c r="LL158" s="22">
        <v>0.28799999999999998</v>
      </c>
      <c r="LM158" s="22">
        <v>0.28060000000000002</v>
      </c>
      <c r="LN158" s="22">
        <v>0.3019</v>
      </c>
      <c r="LO158" s="22">
        <v>0.28100000000000003</v>
      </c>
      <c r="LP158" s="22">
        <v>0.2833</v>
      </c>
      <c r="LQ158" s="22">
        <v>0.28029999999999999</v>
      </c>
      <c r="LR158" s="22">
        <v>0.28070000000000001</v>
      </c>
      <c r="LS158" s="22">
        <v>0.27779999999999999</v>
      </c>
      <c r="LT158" s="22">
        <v>0.27410000000000001</v>
      </c>
      <c r="LU158" s="22">
        <v>0.29310000000000003</v>
      </c>
      <c r="LV158" s="22">
        <v>0.28100000000000003</v>
      </c>
      <c r="LW158" s="22">
        <v>0.27839999999999998</v>
      </c>
      <c r="LX158" s="22">
        <v>0.28270000000000001</v>
      </c>
      <c r="LY158" s="22">
        <v>0.32829999999999998</v>
      </c>
      <c r="LZ158" s="22">
        <v>0.35510000000000003</v>
      </c>
      <c r="MA158" s="22">
        <v>0.35659999999999997</v>
      </c>
      <c r="MB158" s="22">
        <v>0.4123</v>
      </c>
      <c r="MC158" s="22">
        <v>0.38619999999999999</v>
      </c>
      <c r="MD158" s="22">
        <v>0.37169999999999997</v>
      </c>
      <c r="ME158" s="22">
        <v>0.34399999999999997</v>
      </c>
      <c r="MF158" s="22">
        <v>0.33150000000000002</v>
      </c>
      <c r="MG158" s="22">
        <v>0.31929999999999997</v>
      </c>
      <c r="MH158" s="22">
        <v>0.30299999999999999</v>
      </c>
      <c r="MI158" s="22">
        <v>0.28189999999999998</v>
      </c>
      <c r="MJ158" s="22">
        <v>0.25159999999999999</v>
      </c>
      <c r="MK158" s="22">
        <v>0.24060000000000001</v>
      </c>
      <c r="ML158" s="22">
        <v>0.2112</v>
      </c>
      <c r="MM158" s="22">
        <v>0.20050000000000001</v>
      </c>
      <c r="MN158" s="22">
        <v>0.2009</v>
      </c>
      <c r="MO158" s="22">
        <v>0.17949999999999999</v>
      </c>
      <c r="MP158" s="22">
        <v>0.16300000000000001</v>
      </c>
      <c r="MQ158" s="22">
        <v>0.17649999999999999</v>
      </c>
      <c r="MR158" s="22">
        <v>0.16600000000000001</v>
      </c>
      <c r="MS158" s="22">
        <v>0.16089999999999999</v>
      </c>
      <c r="MT158" s="22">
        <v>0.15989999999999999</v>
      </c>
      <c r="MU158" s="22">
        <v>0.15390000000000001</v>
      </c>
      <c r="MV158" s="22">
        <v>0.14069999999999999</v>
      </c>
      <c r="MW158" s="22">
        <v>0.1237</v>
      </c>
      <c r="MX158" s="22">
        <v>0.1356</v>
      </c>
      <c r="MY158" s="22">
        <v>0.1404</v>
      </c>
      <c r="MZ158" s="22">
        <v>0.1318</v>
      </c>
      <c r="NA158" s="22">
        <v>0.13270000000000001</v>
      </c>
      <c r="NB158" s="22">
        <v>0.12809999999999999</v>
      </c>
      <c r="NC158" s="22">
        <v>0.1545</v>
      </c>
      <c r="ND158" s="22">
        <v>0.15379999999999999</v>
      </c>
      <c r="NE158" s="22">
        <v>0.1479</v>
      </c>
      <c r="NF158" s="22">
        <v>0.13789999999999999</v>
      </c>
      <c r="NG158" s="22">
        <v>0.10920000000000001</v>
      </c>
      <c r="NH158" s="22">
        <v>0.11310000000000001</v>
      </c>
      <c r="NI158" s="22">
        <v>0.13950000000000001</v>
      </c>
      <c r="NJ158" s="22">
        <v>0.12809999999999999</v>
      </c>
      <c r="NK158" s="22">
        <v>0.1406</v>
      </c>
      <c r="NL158" s="16">
        <v>0.12330000000000001</v>
      </c>
      <c r="NM158" s="40">
        <v>0.114</v>
      </c>
      <c r="NN158" s="40">
        <v>0.13550000000000001</v>
      </c>
      <c r="NO158" s="40">
        <v>0.14460000000000001</v>
      </c>
      <c r="NP158" s="40">
        <v>0.14069999999999999</v>
      </c>
      <c r="NQ158" s="40">
        <v>0.16209999999999999</v>
      </c>
      <c r="NR158" s="40">
        <v>0.16930000000000001</v>
      </c>
      <c r="NS158" s="40">
        <v>0.18279999999999999</v>
      </c>
      <c r="NT158" s="40">
        <v>0.18870000000000001</v>
      </c>
      <c r="NU158" s="40">
        <v>0.21460000000000001</v>
      </c>
    </row>
    <row r="159" spans="253:396" ht="15.75" thickBot="1" x14ac:dyDescent="0.3">
      <c r="IS159" s="40">
        <v>6.83E-2</v>
      </c>
      <c r="IT159" s="40">
        <v>8.9800000000000005E-2</v>
      </c>
      <c r="IU159" s="30">
        <v>5.9700000000000003E-2</v>
      </c>
      <c r="IV159" s="30">
        <v>6.6400000000000001E-2</v>
      </c>
      <c r="IW159" s="30">
        <v>7.2599999999999998E-2</v>
      </c>
      <c r="IX159" s="30">
        <v>6.1800000000000001E-2</v>
      </c>
      <c r="IY159" s="30">
        <v>0.1007</v>
      </c>
      <c r="IZ159" s="30">
        <v>0.1192</v>
      </c>
      <c r="JA159" s="30">
        <v>9.7699999999999995E-2</v>
      </c>
      <c r="JB159" s="30">
        <v>0.11650000000000001</v>
      </c>
      <c r="JC159" s="30">
        <v>9.9099999999999994E-2</v>
      </c>
      <c r="JD159" s="30">
        <v>0.12559999999999999</v>
      </c>
      <c r="JE159" s="30">
        <v>0.11849999999999999</v>
      </c>
      <c r="JF159" s="30">
        <v>0.1195</v>
      </c>
      <c r="JG159" s="22">
        <v>0.12130000000000001</v>
      </c>
      <c r="JH159" s="40">
        <v>0.1081</v>
      </c>
      <c r="JI159" s="40">
        <v>0.1217</v>
      </c>
      <c r="JJ159" s="40">
        <v>0.1424</v>
      </c>
      <c r="JK159" s="40">
        <v>0.12189999999999999</v>
      </c>
      <c r="JL159" s="40">
        <v>0.1278</v>
      </c>
      <c r="JM159" s="22">
        <v>0.14069999999999999</v>
      </c>
      <c r="JN159" s="30">
        <v>0.15640000000000001</v>
      </c>
      <c r="JO159" s="30">
        <v>0.1386</v>
      </c>
      <c r="JP159" s="85">
        <v>0.13170000000000001</v>
      </c>
      <c r="JQ159" s="30">
        <v>0.15190000000000001</v>
      </c>
      <c r="JR159" s="22">
        <v>0.12820000000000001</v>
      </c>
      <c r="JS159" s="40">
        <v>0.14680000000000001</v>
      </c>
      <c r="JT159" s="22">
        <v>0.14269999999999999</v>
      </c>
      <c r="JU159" s="22">
        <v>0.1207</v>
      </c>
      <c r="JV159" s="22">
        <v>0.13089999999999999</v>
      </c>
      <c r="JW159" s="22">
        <v>0.1139</v>
      </c>
      <c r="JX159" s="34">
        <v>0.1244</v>
      </c>
      <c r="JY159" s="34">
        <v>0.1353</v>
      </c>
      <c r="JZ159" s="22">
        <v>0.13039999999999999</v>
      </c>
      <c r="KA159" s="40">
        <v>0.1593</v>
      </c>
      <c r="KB159" s="22">
        <v>0.1847</v>
      </c>
      <c r="KC159" s="40">
        <v>0.1774</v>
      </c>
      <c r="KD159" s="22">
        <v>0.18679999999999999</v>
      </c>
      <c r="KE159" s="40">
        <v>0.16389999999999999</v>
      </c>
      <c r="KF159" s="40">
        <v>0.15010000000000001</v>
      </c>
      <c r="KG159" s="40">
        <v>0.17330000000000001</v>
      </c>
      <c r="KH159" s="40">
        <v>0.182</v>
      </c>
      <c r="KI159" s="40">
        <v>0.1278</v>
      </c>
      <c r="KJ159" s="40">
        <v>0.1183</v>
      </c>
      <c r="KK159" s="40">
        <v>0.1048</v>
      </c>
      <c r="KL159" s="34">
        <v>7.3499999999999996E-2</v>
      </c>
      <c r="KM159" s="40">
        <v>8.8999999999999996E-2</v>
      </c>
      <c r="KN159" s="34">
        <v>0.1241</v>
      </c>
      <c r="KO159" s="34">
        <v>0.1389</v>
      </c>
      <c r="KP159" s="34">
        <v>0.1658</v>
      </c>
      <c r="KQ159" s="34">
        <v>0.12520000000000001</v>
      </c>
      <c r="KR159" s="34">
        <v>0.11310000000000001</v>
      </c>
      <c r="KS159" s="34">
        <v>0.12709999999999999</v>
      </c>
      <c r="KT159" s="34">
        <v>0.13289999999999999</v>
      </c>
      <c r="KU159" s="34">
        <v>0.1303</v>
      </c>
      <c r="KV159" s="34">
        <v>0.1391</v>
      </c>
      <c r="KW159" s="34">
        <v>0.1487</v>
      </c>
      <c r="KX159" s="34">
        <v>0.14949999999999999</v>
      </c>
      <c r="KY159" s="34">
        <v>0.1777</v>
      </c>
      <c r="KZ159" s="34">
        <v>0.18279999999999999</v>
      </c>
      <c r="LA159" s="34">
        <v>7.9699999999999993E-2</v>
      </c>
      <c r="LB159" s="34">
        <v>7.6200000000000004E-2</v>
      </c>
      <c r="LC159" s="34">
        <v>9.98E-2</v>
      </c>
      <c r="LD159" s="30">
        <v>0.1095</v>
      </c>
      <c r="LE159" s="40">
        <v>9.7100000000000006E-2</v>
      </c>
      <c r="LF159" s="30">
        <v>0.1116</v>
      </c>
      <c r="LG159" s="30">
        <v>0.129</v>
      </c>
      <c r="LH159" s="30">
        <v>0.13100000000000001</v>
      </c>
      <c r="LI159" s="30">
        <v>0.13650000000000001</v>
      </c>
      <c r="LJ159" s="30">
        <v>0.13519999999999999</v>
      </c>
      <c r="LK159" s="30">
        <v>0.17430000000000001</v>
      </c>
      <c r="LL159" s="30">
        <v>0.1492</v>
      </c>
      <c r="LM159" s="30">
        <v>0.18559999999999999</v>
      </c>
      <c r="LN159" s="30">
        <v>0.1885</v>
      </c>
      <c r="LO159" s="30">
        <v>0.19819999999999999</v>
      </c>
      <c r="LP159" s="30">
        <v>0.20860000000000001</v>
      </c>
      <c r="LQ159" s="30">
        <v>0.2039</v>
      </c>
      <c r="LR159" s="30">
        <v>0.20219999999999999</v>
      </c>
      <c r="LS159" s="30">
        <v>0.18590000000000001</v>
      </c>
      <c r="LT159" s="30">
        <v>0.1731</v>
      </c>
      <c r="LU159" s="30">
        <v>0.11169999999999999</v>
      </c>
      <c r="LV159" s="30">
        <v>0.108</v>
      </c>
      <c r="LW159" s="30">
        <v>0.12640000000000001</v>
      </c>
      <c r="LX159" s="30">
        <v>0.13830000000000001</v>
      </c>
      <c r="LY159" s="30">
        <v>0.114</v>
      </c>
      <c r="LZ159" s="30">
        <v>9.1899999999999996E-2</v>
      </c>
      <c r="MA159" s="30">
        <v>0.142658571428571</v>
      </c>
      <c r="MB159" s="30">
        <v>0.141761298701299</v>
      </c>
      <c r="MC159" s="30">
        <v>0.140864025974026</v>
      </c>
      <c r="MD159" s="30">
        <v>0.13996675324675301</v>
      </c>
      <c r="ME159" s="30">
        <v>0.13906948051948001</v>
      </c>
      <c r="MF159" s="30">
        <v>0.13817220779220801</v>
      </c>
      <c r="MG159" s="40">
        <v>7.2900000000000006E-2</v>
      </c>
      <c r="MH159" s="7">
        <v>3.9300000000000002E-2</v>
      </c>
      <c r="MI159" s="40">
        <v>6.1199999999999997E-2</v>
      </c>
      <c r="MJ159" s="40">
        <v>8.1299999999999997E-2</v>
      </c>
      <c r="MK159" s="7">
        <v>8.1500000000000003E-2</v>
      </c>
      <c r="ML159" s="7">
        <v>9.8100000000000007E-2</v>
      </c>
      <c r="MM159" s="40">
        <v>0.1037</v>
      </c>
      <c r="MN159" s="40">
        <v>0.1318</v>
      </c>
      <c r="MO159" s="40">
        <v>0.1216</v>
      </c>
      <c r="MP159" s="7">
        <v>8.14E-2</v>
      </c>
      <c r="MQ159" s="40">
        <v>7.6700000000000004E-2</v>
      </c>
      <c r="MR159" s="40">
        <v>8.6099999999999996E-2</v>
      </c>
      <c r="MS159" s="7">
        <v>7.9899999999999999E-2</v>
      </c>
      <c r="MT159" s="7">
        <v>9.3600000000000003E-2</v>
      </c>
      <c r="MU159" s="7">
        <v>9.4500000000000001E-2</v>
      </c>
      <c r="MV159" s="7">
        <v>6.5500000000000003E-2</v>
      </c>
      <c r="MW159" s="16">
        <v>5.5399999999999998E-2</v>
      </c>
      <c r="MX159" s="16">
        <v>5.3800000000000001E-2</v>
      </c>
      <c r="MY159" s="40">
        <v>4.8300000000000003E-2</v>
      </c>
      <c r="MZ159" s="16">
        <v>7.1800000000000003E-2</v>
      </c>
      <c r="NA159" s="16">
        <v>8.4400000000000003E-2</v>
      </c>
      <c r="NB159" s="40">
        <v>0.10580000000000001</v>
      </c>
      <c r="NC159" s="16">
        <v>0.1111</v>
      </c>
      <c r="ND159" s="16">
        <v>0.1061</v>
      </c>
      <c r="NE159" s="16">
        <v>0.10100000000000001</v>
      </c>
      <c r="NF159" s="16">
        <v>9.8199999999999996E-2</v>
      </c>
      <c r="NG159" s="16">
        <v>0.11310000000000001</v>
      </c>
      <c r="NH159" s="16">
        <v>8.7800000000000003E-2</v>
      </c>
      <c r="NI159" s="16">
        <v>8.3599999999999994E-2</v>
      </c>
      <c r="NJ159" s="40">
        <v>0.124</v>
      </c>
      <c r="NK159" s="16">
        <v>0.1206</v>
      </c>
      <c r="NL159" s="22">
        <v>0.11990000000000001</v>
      </c>
      <c r="NM159" s="16">
        <v>0.1084</v>
      </c>
      <c r="NN159" s="16">
        <v>0.1056</v>
      </c>
      <c r="NO159" s="16">
        <v>9.7699999999999995E-2</v>
      </c>
      <c r="NP159" s="16">
        <v>9.0999999999999998E-2</v>
      </c>
      <c r="NQ159" s="22">
        <v>9.7600000000000006E-2</v>
      </c>
      <c r="NR159" s="16">
        <v>7.1800000000000003E-2</v>
      </c>
      <c r="NS159" s="30">
        <v>5.7299999999999997E-2</v>
      </c>
      <c r="NT159" s="16">
        <v>6.0999999999999999E-2</v>
      </c>
      <c r="NU159" s="16">
        <v>6.1100000000000002E-2</v>
      </c>
    </row>
    <row r="160" spans="253:396" ht="15.75" thickBot="1" x14ac:dyDescent="0.3">
      <c r="IS160" s="7">
        <v>3.9199999999999999E-2</v>
      </c>
      <c r="IT160" s="7">
        <v>1.9E-3</v>
      </c>
      <c r="IU160" s="47">
        <v>3.8100000000000002E-2</v>
      </c>
      <c r="IV160" s="34">
        <v>-1.2500000000000001E-2</v>
      </c>
      <c r="IW160" s="47">
        <v>-7.7000000000000002E-3</v>
      </c>
      <c r="IX160" s="34">
        <v>8.9999999999999998E-4</v>
      </c>
      <c r="IY160" s="34">
        <v>1.3299999999999999E-2</v>
      </c>
      <c r="IZ160" s="34">
        <v>6.5100000000000005E-2</v>
      </c>
      <c r="JA160" s="34">
        <v>4.5999999999999999E-2</v>
      </c>
      <c r="JB160" s="34">
        <v>5.2699999999999997E-2</v>
      </c>
      <c r="JC160" s="22">
        <v>4.3999999999999997E-2</v>
      </c>
      <c r="JD160" s="22">
        <v>0.1077</v>
      </c>
      <c r="JE160" s="22">
        <v>6.2399999999999997E-2</v>
      </c>
      <c r="JF160" s="22">
        <v>7.8E-2</v>
      </c>
      <c r="JG160" s="30">
        <v>7.7600000000000002E-2</v>
      </c>
      <c r="JH160" s="30">
        <v>7.85E-2</v>
      </c>
      <c r="JI160" s="30">
        <v>4.3700000000000003E-2</v>
      </c>
      <c r="JJ160" s="30">
        <v>8.4900000000000003E-2</v>
      </c>
      <c r="JK160" s="30">
        <v>7.3099999999999998E-2</v>
      </c>
      <c r="JL160" s="30">
        <v>6.9599999999999995E-2</v>
      </c>
      <c r="JM160" s="30">
        <v>0.13220000000000001</v>
      </c>
      <c r="JN160" s="22">
        <v>0.1323</v>
      </c>
      <c r="JO160" s="22">
        <v>0.12989999999999999</v>
      </c>
      <c r="JP160" s="81">
        <v>0.1225</v>
      </c>
      <c r="JQ160" s="34">
        <v>0.1217</v>
      </c>
      <c r="JR160" s="30">
        <v>6.2E-2</v>
      </c>
      <c r="JS160" s="30">
        <v>7.0400000000000004E-2</v>
      </c>
      <c r="JT160" s="30">
        <v>5.3999999999999999E-2</v>
      </c>
      <c r="JU160" s="30">
        <v>5.3999999999999999E-2</v>
      </c>
      <c r="JV160" s="30">
        <v>7.7499999999999999E-2</v>
      </c>
      <c r="JW160" s="34">
        <v>9.0200000000000002E-2</v>
      </c>
      <c r="JX160" s="30">
        <v>8.5800000000000001E-2</v>
      </c>
      <c r="JY160" s="30">
        <v>0.10639999999999999</v>
      </c>
      <c r="JZ160" s="34">
        <v>0.1169</v>
      </c>
      <c r="KA160" s="34">
        <v>0.12820000000000001</v>
      </c>
      <c r="KB160" s="30">
        <v>0.1101</v>
      </c>
      <c r="KC160" s="34">
        <v>6.3200000000000006E-2</v>
      </c>
      <c r="KD160" s="34">
        <v>9.5699999999999993E-2</v>
      </c>
      <c r="KE160" s="34">
        <v>0.1326</v>
      </c>
      <c r="KF160" s="34">
        <v>0.1169</v>
      </c>
      <c r="KG160" s="34">
        <v>8.0299999999999996E-2</v>
      </c>
      <c r="KH160" s="34">
        <v>5.3499999999999999E-2</v>
      </c>
      <c r="KI160" s="34">
        <v>6.6199999999999995E-2</v>
      </c>
      <c r="KJ160" s="34">
        <v>9.6600000000000005E-2</v>
      </c>
      <c r="KK160" s="34">
        <v>8.8300000000000003E-2</v>
      </c>
      <c r="KL160" s="40">
        <v>7.0400000000000004E-2</v>
      </c>
      <c r="KM160" s="34">
        <v>8.43E-2</v>
      </c>
      <c r="KN160" s="40">
        <v>9.0700000000000003E-2</v>
      </c>
      <c r="KO160" s="40">
        <v>8.5800000000000001E-2</v>
      </c>
      <c r="KP160" s="40">
        <v>9.7500000000000003E-2</v>
      </c>
      <c r="KQ160" s="40">
        <v>9.35E-2</v>
      </c>
      <c r="KR160" s="40">
        <v>0.1031</v>
      </c>
      <c r="KS160" s="40">
        <v>7.9899999999999999E-2</v>
      </c>
      <c r="KT160" s="40">
        <v>7.7600000000000002E-2</v>
      </c>
      <c r="KU160" s="40">
        <v>7.9500000000000001E-2</v>
      </c>
      <c r="KV160" s="40">
        <v>6.6500000000000004E-2</v>
      </c>
      <c r="KW160" s="30">
        <v>6.8099999999999994E-2</v>
      </c>
      <c r="KX160" s="30">
        <v>3.39E-2</v>
      </c>
      <c r="KY160" s="30">
        <v>5.7500000000000002E-2</v>
      </c>
      <c r="KZ160" s="30">
        <v>9.0499999999999997E-2</v>
      </c>
      <c r="LA160" s="30">
        <v>6.1400000000000003E-2</v>
      </c>
      <c r="LB160" s="30">
        <v>7.3599999999999999E-2</v>
      </c>
      <c r="LC160" s="30">
        <v>9.0800000000000006E-2</v>
      </c>
      <c r="LD160" s="40">
        <v>0.1013</v>
      </c>
      <c r="LE160" s="30">
        <v>7.5999999999999998E-2</v>
      </c>
      <c r="LF160" s="40">
        <v>7.9399999999999998E-2</v>
      </c>
      <c r="LG160" s="40">
        <v>8.6400000000000005E-2</v>
      </c>
      <c r="LH160" s="40">
        <v>8.2900000000000001E-2</v>
      </c>
      <c r="LI160" s="40">
        <v>0.1053</v>
      </c>
      <c r="LJ160" s="40">
        <v>9.6699999999999994E-2</v>
      </c>
      <c r="LK160" s="40">
        <v>8.6199999999999999E-2</v>
      </c>
      <c r="LL160" s="40">
        <v>7.7399999999999997E-2</v>
      </c>
      <c r="LM160" s="40">
        <v>9.01E-2</v>
      </c>
      <c r="LN160" s="40">
        <v>6.4799999999999996E-2</v>
      </c>
      <c r="LO160" s="40">
        <v>8.14E-2</v>
      </c>
      <c r="LP160" s="40">
        <v>9.4E-2</v>
      </c>
      <c r="LQ160" s="40">
        <v>9.4E-2</v>
      </c>
      <c r="LR160" s="40">
        <v>8.4000000000000005E-2</v>
      </c>
      <c r="LS160" s="40">
        <v>0.1115</v>
      </c>
      <c r="LT160" s="40">
        <v>8.6699999999999999E-2</v>
      </c>
      <c r="LU160" s="40">
        <v>8.5900000000000004E-2</v>
      </c>
      <c r="LV160" s="40">
        <v>8.1100000000000005E-2</v>
      </c>
      <c r="LW160" s="40">
        <v>7.9200000000000007E-2</v>
      </c>
      <c r="LX160" s="40">
        <v>7.0099999999999996E-2</v>
      </c>
      <c r="LY160" s="40">
        <v>8.9599999999999999E-2</v>
      </c>
      <c r="LZ160" s="40">
        <v>7.7299999999999994E-2</v>
      </c>
      <c r="MA160" s="40">
        <v>7.0900000000000005E-2</v>
      </c>
      <c r="MB160" s="40">
        <v>6.7599999999999993E-2</v>
      </c>
      <c r="MC160" s="40">
        <v>6.8400000000000002E-2</v>
      </c>
      <c r="MD160" s="40">
        <v>5.3100000000000001E-2</v>
      </c>
      <c r="ME160" s="40">
        <v>6.1899999999999997E-2</v>
      </c>
      <c r="MF160" s="40">
        <v>5.3600000000000002E-2</v>
      </c>
      <c r="MG160" s="30">
        <v>6.6699999999999995E-2</v>
      </c>
      <c r="MH160" s="40">
        <v>4.5600000000000002E-2</v>
      </c>
      <c r="MI160" s="7">
        <v>4.9700000000000001E-2</v>
      </c>
      <c r="MJ160" s="7">
        <v>5.8299999999999998E-2</v>
      </c>
      <c r="MK160" s="40">
        <v>8.7099999999999997E-2</v>
      </c>
      <c r="ML160" s="40">
        <v>9.8100000000000007E-2</v>
      </c>
      <c r="MM160" s="7">
        <v>8.3400000000000002E-2</v>
      </c>
      <c r="MN160" s="7">
        <v>9.6799999999999997E-2</v>
      </c>
      <c r="MO160" s="7">
        <v>0.1012</v>
      </c>
      <c r="MP160" s="40">
        <v>7.9100000000000004E-2</v>
      </c>
      <c r="MQ160" s="7">
        <v>5.8500000000000003E-2</v>
      </c>
      <c r="MR160" s="7">
        <v>6.9400000000000003E-2</v>
      </c>
      <c r="MS160" s="40">
        <v>6.59E-2</v>
      </c>
      <c r="MT160" s="40">
        <v>6.6400000000000001E-2</v>
      </c>
      <c r="MU160" s="40">
        <v>7.7100000000000002E-2</v>
      </c>
      <c r="MV160" s="16">
        <v>4.3900000000000002E-2</v>
      </c>
      <c r="MW160" s="30">
        <v>4.02E-2</v>
      </c>
      <c r="MX160" s="40">
        <v>5.1499999999999997E-2</v>
      </c>
      <c r="MY160" s="16">
        <v>4.6600000000000003E-2</v>
      </c>
      <c r="MZ160" s="40">
        <v>6.2199999999999998E-2</v>
      </c>
      <c r="NA160" s="40">
        <v>8.1699999999999995E-2</v>
      </c>
      <c r="NB160" s="16">
        <v>9.6199999999999994E-2</v>
      </c>
      <c r="NC160" s="40">
        <v>9.98E-2</v>
      </c>
      <c r="ND160" s="40">
        <v>8.2199999999999995E-2</v>
      </c>
      <c r="NE160" s="40">
        <v>9.1700000000000004E-2</v>
      </c>
      <c r="NF160" s="40">
        <v>8.2799999999999999E-2</v>
      </c>
      <c r="NG160" s="40">
        <v>8.5800000000000001E-2</v>
      </c>
      <c r="NH160" s="7">
        <v>7.2300000000000003E-2</v>
      </c>
      <c r="NI160" s="40">
        <v>0.12139999999999999</v>
      </c>
      <c r="NJ160" s="16">
        <v>7.8399999999999997E-2</v>
      </c>
      <c r="NK160" s="40">
        <v>9.3799999999999994E-2</v>
      </c>
      <c r="NL160" s="40">
        <v>9.9400000000000002E-2</v>
      </c>
      <c r="NM160" s="22">
        <v>9.4600000000000004E-2</v>
      </c>
      <c r="NN160" s="22">
        <v>9.3799999999999994E-2</v>
      </c>
      <c r="NO160" s="22">
        <v>7.4200000000000002E-2</v>
      </c>
      <c r="NP160" s="22">
        <v>8.3900000000000002E-2</v>
      </c>
      <c r="NQ160" s="16">
        <v>7.9299999999999995E-2</v>
      </c>
      <c r="NR160" s="22">
        <v>6.1800000000000001E-2</v>
      </c>
      <c r="NS160" s="16">
        <v>5.57E-2</v>
      </c>
      <c r="NT160" s="30">
        <v>5.04E-2</v>
      </c>
      <c r="NU160" s="22">
        <v>4.87E-2</v>
      </c>
    </row>
    <row r="161" spans="40:385" ht="15.75" thickBot="1" x14ac:dyDescent="0.3">
      <c r="IS161" s="30">
        <v>-2.5999999999999999E-2</v>
      </c>
      <c r="IT161" s="34">
        <v>-2.8500000000000001E-2</v>
      </c>
      <c r="IU161" s="34">
        <v>-6.0000000000000001E-3</v>
      </c>
      <c r="IV161" s="47">
        <v>-1.46E-2</v>
      </c>
      <c r="IW161" s="34">
        <v>-3.3599999999999998E-2</v>
      </c>
      <c r="IX161" s="47">
        <v>-1.0200000000000001E-2</v>
      </c>
      <c r="IY161" s="47">
        <v>-1.2500000000000001E-2</v>
      </c>
      <c r="IZ161" s="22">
        <v>-1.6500000000000001E-2</v>
      </c>
      <c r="JA161" s="22">
        <v>6.9999999999999999E-4</v>
      </c>
      <c r="JB161" s="22">
        <v>1.5900000000000001E-2</v>
      </c>
      <c r="JC161" s="34">
        <v>2.3400000000000001E-2</v>
      </c>
      <c r="JD161" s="34">
        <v>3.0999999999999999E-3</v>
      </c>
      <c r="JE161" s="34">
        <v>2.9999999999999997E-4</v>
      </c>
      <c r="JF161" s="34">
        <v>-8.3999999999999995E-3</v>
      </c>
      <c r="JG161" s="34">
        <v>2.3E-3</v>
      </c>
      <c r="JH161" s="34">
        <v>2.8199999999999999E-2</v>
      </c>
      <c r="JI161" s="34">
        <v>1.7600000000000001E-2</v>
      </c>
      <c r="JJ161" s="34">
        <v>5.0299999999999997E-2</v>
      </c>
      <c r="JK161" s="34">
        <v>4.3400000000000001E-2</v>
      </c>
      <c r="JL161" s="34">
        <v>5.4800000000000001E-2</v>
      </c>
      <c r="JM161" s="34">
        <v>8.77E-2</v>
      </c>
      <c r="JN161" s="34">
        <v>0.10680000000000001</v>
      </c>
      <c r="JO161" s="34">
        <v>9.4500000000000001E-2</v>
      </c>
      <c r="JP161" s="83">
        <v>0.1003</v>
      </c>
      <c r="JQ161" s="22">
        <v>8.2799999999999999E-2</v>
      </c>
      <c r="JR161" s="34">
        <v>2.75E-2</v>
      </c>
      <c r="JS161" s="34">
        <v>7.7000000000000002E-3</v>
      </c>
      <c r="JT161" s="34">
        <v>4.5999999999999999E-3</v>
      </c>
      <c r="JU161" s="34">
        <v>1.8499999999999999E-2</v>
      </c>
      <c r="JV161" s="34">
        <v>9.2999999999999992E-3</v>
      </c>
      <c r="JW161" s="30">
        <v>8.1100000000000005E-2</v>
      </c>
      <c r="JX161" s="22">
        <v>7.2999999999999995E-2</v>
      </c>
      <c r="JY161" s="22">
        <v>0.10879999999999999</v>
      </c>
      <c r="JZ161" s="30">
        <v>9.6199999999999994E-2</v>
      </c>
      <c r="KA161" s="30">
        <v>0.10580000000000001</v>
      </c>
      <c r="KB161" s="34">
        <v>0.1014</v>
      </c>
      <c r="KC161" s="30">
        <v>5.1200000000000002E-2</v>
      </c>
      <c r="KD161" s="30">
        <v>7.2499999999999995E-2</v>
      </c>
      <c r="KE161" s="30">
        <v>0.1111</v>
      </c>
      <c r="KF161" s="30">
        <v>0.10730000000000001</v>
      </c>
      <c r="KG161" s="30">
        <v>7.1199999999999999E-2</v>
      </c>
      <c r="KH161" s="30">
        <v>4.1200000000000001E-2</v>
      </c>
      <c r="KI161" s="30">
        <v>4.82E-2</v>
      </c>
      <c r="KJ161" s="30">
        <v>6.1499999999999999E-2</v>
      </c>
      <c r="KK161" s="30">
        <v>7.0000000000000007E-2</v>
      </c>
      <c r="KL161" s="30">
        <v>2.8000000000000001E-2</v>
      </c>
      <c r="KM161" s="30">
        <v>3.6499999999999998E-2</v>
      </c>
      <c r="KN161" s="30">
        <v>5.16E-2</v>
      </c>
      <c r="KO161" s="30">
        <v>6.2E-2</v>
      </c>
      <c r="KP161" s="30">
        <v>6.5100000000000005E-2</v>
      </c>
      <c r="KQ161" s="30">
        <v>4.6199999999999998E-2</v>
      </c>
      <c r="KR161" s="30">
        <v>3.9600000000000003E-2</v>
      </c>
      <c r="KS161" s="30">
        <v>5.0500000000000003E-2</v>
      </c>
      <c r="KT161" s="30">
        <v>6.83E-2</v>
      </c>
      <c r="KU161" s="30">
        <v>4.7E-2</v>
      </c>
      <c r="KV161" s="30">
        <v>5.57E-2</v>
      </c>
      <c r="KW161" s="40">
        <v>4.1799999999999997E-2</v>
      </c>
      <c r="KX161" s="40">
        <v>6.1000000000000004E-3</v>
      </c>
      <c r="KY161" s="40">
        <v>1.04E-2</v>
      </c>
      <c r="KZ161" s="40">
        <v>2.8199999999999999E-2</v>
      </c>
      <c r="LA161" s="40">
        <v>3.7600000000000001E-2</v>
      </c>
      <c r="LB161" s="40">
        <v>4.02E-2</v>
      </c>
      <c r="LC161" s="40">
        <v>8.09E-2</v>
      </c>
      <c r="LD161" s="34">
        <v>9.8199999999999996E-2</v>
      </c>
      <c r="LE161" s="34">
        <v>5.33E-2</v>
      </c>
      <c r="LF161" s="34">
        <v>6.7299999999999999E-2</v>
      </c>
      <c r="LG161" s="34">
        <v>5.1700000000000003E-2</v>
      </c>
      <c r="LH161" s="34">
        <v>3.5299999999999998E-2</v>
      </c>
      <c r="LI161" s="34">
        <v>2.7300000000000001E-2</v>
      </c>
      <c r="LJ161" s="34">
        <v>2.92E-2</v>
      </c>
      <c r="LK161" s="34">
        <v>3.9399999999999998E-2</v>
      </c>
      <c r="LL161" s="34">
        <v>2.3400000000000001E-2</v>
      </c>
      <c r="LM161" s="34">
        <v>4.5100000000000001E-2</v>
      </c>
      <c r="LN161" s="34">
        <v>4.7800000000000002E-2</v>
      </c>
      <c r="LO161" s="34">
        <v>5.4100000000000002E-2</v>
      </c>
      <c r="LP161" s="34">
        <v>1.6299999999999999E-2</v>
      </c>
      <c r="LQ161" s="7">
        <v>2.3599999999999999E-2</v>
      </c>
      <c r="LR161" s="7">
        <v>1.9699999999999999E-2</v>
      </c>
      <c r="LS161" s="7">
        <v>2.07E-2</v>
      </c>
      <c r="LT161" s="7">
        <v>4.4200000000000003E-2</v>
      </c>
      <c r="LU161" s="7">
        <v>8.5099999999999995E-2</v>
      </c>
      <c r="LV161" s="7">
        <v>7.6300000000000007E-2</v>
      </c>
      <c r="LW161" s="7">
        <v>6.0900000000000003E-2</v>
      </c>
      <c r="LX161" s="7">
        <v>5.1900000000000002E-2</v>
      </c>
      <c r="LY161" s="7">
        <v>3.2899999999999999E-2</v>
      </c>
      <c r="LZ161" s="7">
        <v>4.6899999999999997E-2</v>
      </c>
      <c r="MA161" s="7">
        <v>5.7200000000000001E-2</v>
      </c>
      <c r="MB161" s="7">
        <v>2.5700000000000001E-2</v>
      </c>
      <c r="MC161" s="7">
        <v>4.1099999999999998E-2</v>
      </c>
      <c r="MD161" s="7">
        <v>4.0300000000000002E-2</v>
      </c>
      <c r="ME161" s="7">
        <v>5.2900000000000003E-2</v>
      </c>
      <c r="MF161" s="7">
        <v>4.1700000000000001E-2</v>
      </c>
      <c r="MG161" s="7">
        <v>2.9499999999999998E-2</v>
      </c>
      <c r="MH161" s="16">
        <v>0.04</v>
      </c>
      <c r="MI161" s="16">
        <v>3.3799999999999997E-2</v>
      </c>
      <c r="MJ161" s="16">
        <v>3.9699999999999999E-2</v>
      </c>
      <c r="MK161" s="16">
        <v>4.02E-2</v>
      </c>
      <c r="ML161" s="16">
        <v>4.7199999999999999E-2</v>
      </c>
      <c r="MM161" s="16">
        <v>3.9300000000000002E-2</v>
      </c>
      <c r="MN161" s="16">
        <v>5.2600000000000001E-2</v>
      </c>
      <c r="MO161" s="16">
        <v>5.4199999999999998E-2</v>
      </c>
      <c r="MP161" s="16">
        <v>5.8900000000000001E-2</v>
      </c>
      <c r="MQ161" s="16">
        <v>5.4600000000000003E-2</v>
      </c>
      <c r="MR161" s="16">
        <v>5.79E-2</v>
      </c>
      <c r="MS161" s="16">
        <v>4.9099999999999998E-2</v>
      </c>
      <c r="MT161" s="16">
        <v>4.3700000000000003E-2</v>
      </c>
      <c r="MU161" s="16">
        <v>4.4699999999999997E-2</v>
      </c>
      <c r="MV161" s="40">
        <v>3.5400000000000001E-2</v>
      </c>
      <c r="MW161" s="40">
        <v>3.5999999999999997E-2</v>
      </c>
      <c r="MX161" s="30">
        <v>4.7399999999999998E-2</v>
      </c>
      <c r="MY161" s="30">
        <v>3.4599999999999999E-2</v>
      </c>
      <c r="MZ161" s="30">
        <v>3.0099999999999998E-2</v>
      </c>
      <c r="NA161" s="30">
        <v>2.6200000000000001E-2</v>
      </c>
      <c r="NB161" s="7">
        <v>8.6999999999999994E-3</v>
      </c>
      <c r="NC161" s="7">
        <v>1.2200000000000001E-2</v>
      </c>
      <c r="ND161" s="7">
        <v>3.1899999999999998E-2</v>
      </c>
      <c r="NE161" s="7">
        <v>3.4000000000000002E-2</v>
      </c>
      <c r="NF161" s="7">
        <v>7.6499999999999999E-2</v>
      </c>
      <c r="NG161" s="7">
        <v>8.3099999999999993E-2</v>
      </c>
      <c r="NH161" s="40">
        <v>9.5600000000000004E-2</v>
      </c>
      <c r="NI161" s="7">
        <v>4.4200000000000003E-2</v>
      </c>
      <c r="NJ161" s="7">
        <v>-6.1999999999999998E-3</v>
      </c>
      <c r="NK161" s="7">
        <v>-2.1700000000000001E-2</v>
      </c>
      <c r="NL161" s="30">
        <v>-3.3099999999999997E-2</v>
      </c>
      <c r="NM161" s="30">
        <v>-2.8199999999999999E-2</v>
      </c>
      <c r="NN161" s="30">
        <v>-4.3E-3</v>
      </c>
      <c r="NO161" s="30">
        <v>1.32E-2</v>
      </c>
      <c r="NP161" s="30">
        <v>1.9699999999999999E-2</v>
      </c>
      <c r="NQ161" s="30">
        <v>2.5999999999999999E-3</v>
      </c>
      <c r="NR161" s="30">
        <v>2.6499999999999999E-2</v>
      </c>
      <c r="NS161" s="22">
        <v>3.8800000000000001E-2</v>
      </c>
      <c r="NT161" s="22">
        <v>4.19E-2</v>
      </c>
      <c r="NU161" s="30">
        <v>4.2000000000000003E-2</v>
      </c>
    </row>
    <row r="162" spans="40:385" ht="15.75" thickBot="1" x14ac:dyDescent="0.3">
      <c r="IS162" s="86">
        <v>-3.1199999999999999E-2</v>
      </c>
      <c r="IT162" s="30">
        <v>-3.9199999999999999E-2</v>
      </c>
      <c r="IU162" s="7">
        <v>-2.98E-2</v>
      </c>
      <c r="IV162" s="22">
        <v>-3.4700000000000002E-2</v>
      </c>
      <c r="IW162" s="7">
        <v>-4.3799999999999999E-2</v>
      </c>
      <c r="IX162" s="16">
        <v>-2.1399999999999999E-2</v>
      </c>
      <c r="IY162" s="16">
        <v>-2.93E-2</v>
      </c>
      <c r="IZ162" s="47">
        <v>-3.5499999999999997E-2</v>
      </c>
      <c r="JA162" s="47">
        <v>-1.6500000000000001E-2</v>
      </c>
      <c r="JB162" s="47">
        <v>-3.9800000000000002E-2</v>
      </c>
      <c r="JC162" s="7">
        <v>-4.9099999999999998E-2</v>
      </c>
      <c r="JD162" s="7">
        <v>-5.1900000000000002E-2</v>
      </c>
      <c r="JE162" s="7">
        <v>-2.93E-2</v>
      </c>
      <c r="JF162" s="7">
        <v>-2.6200000000000001E-2</v>
      </c>
      <c r="JG162" s="7">
        <v>-2.46E-2</v>
      </c>
      <c r="JH162" s="7">
        <v>-4.5199999999999997E-2</v>
      </c>
      <c r="JI162" s="7">
        <v>-2.46E-2</v>
      </c>
      <c r="JJ162" s="7">
        <v>-8.14E-2</v>
      </c>
      <c r="JK162" s="16">
        <v>-7.1599999999999997E-2</v>
      </c>
      <c r="JL162" s="16">
        <v>-5.4600000000000003E-2</v>
      </c>
      <c r="JM162" s="16">
        <v>-6.1499999999999999E-2</v>
      </c>
      <c r="JN162" s="16">
        <v>-9.0200000000000002E-2</v>
      </c>
      <c r="JO162" s="16">
        <v>-7.2499999999999995E-2</v>
      </c>
      <c r="JP162" s="130">
        <v>-6.7100000000000007E-2</v>
      </c>
      <c r="JQ162" s="7">
        <v>-7.4099999999999999E-2</v>
      </c>
      <c r="JR162" s="7">
        <v>-2.5399999999999999E-2</v>
      </c>
      <c r="JS162" s="7">
        <v>-1.5699999999999999E-2</v>
      </c>
      <c r="JT162" s="7">
        <v>-1.66E-2</v>
      </c>
      <c r="JU162" s="7">
        <v>9.5999999999999992E-3</v>
      </c>
      <c r="JV162" s="7">
        <v>-4.5999999999999999E-3</v>
      </c>
      <c r="JW162" s="7">
        <v>5.0000000000000001E-3</v>
      </c>
      <c r="JX162" s="7">
        <v>-7.4000000000000003E-3</v>
      </c>
      <c r="JY162" s="7">
        <v>-2.6100000000000002E-2</v>
      </c>
      <c r="JZ162" s="7">
        <v>-2.8400000000000002E-2</v>
      </c>
      <c r="KA162" s="7">
        <v>-5.7299999999999997E-2</v>
      </c>
      <c r="KB162" s="7">
        <v>-5.2400000000000002E-2</v>
      </c>
      <c r="KC162" s="7">
        <v>-0.03</v>
      </c>
      <c r="KD162" s="7">
        <v>-0.05</v>
      </c>
      <c r="KE162" s="7">
        <v>-5.9799999999999999E-2</v>
      </c>
      <c r="KF162" s="16">
        <v>-6.8199999999999997E-2</v>
      </c>
      <c r="KG162" s="16">
        <v>-6.5299999999999997E-2</v>
      </c>
      <c r="KH162" s="16">
        <v>-4.6399999999999997E-2</v>
      </c>
      <c r="KI162" s="16">
        <v>-2.7699999999999999E-2</v>
      </c>
      <c r="KJ162" s="7">
        <v>-3.7699999999999997E-2</v>
      </c>
      <c r="KK162" s="7">
        <v>-1.9599999999999999E-2</v>
      </c>
      <c r="KL162" s="7">
        <v>-1.1000000000000001E-3</v>
      </c>
      <c r="KM162" s="7">
        <v>2.5399999999999999E-2</v>
      </c>
      <c r="KN162" s="7">
        <v>5.5999999999999999E-3</v>
      </c>
      <c r="KO162" s="7">
        <v>-1.1900000000000001E-2</v>
      </c>
      <c r="KP162" s="7">
        <v>-1.89E-2</v>
      </c>
      <c r="KQ162" s="7">
        <v>-5.4199999999999998E-2</v>
      </c>
      <c r="KR162" s="7">
        <v>-2.9399999999999999E-2</v>
      </c>
      <c r="KS162" s="7">
        <v>-4.48E-2</v>
      </c>
      <c r="KT162" s="16">
        <v>-3.7199999999999997E-2</v>
      </c>
      <c r="KU162" s="16">
        <v>-2.87E-2</v>
      </c>
      <c r="KV162" s="16">
        <v>-5.7000000000000002E-3</v>
      </c>
      <c r="KW162" s="16">
        <v>-1.54E-2</v>
      </c>
      <c r="KX162" s="7">
        <v>-5.6099999999999997E-2</v>
      </c>
      <c r="KY162" s="16">
        <v>-6.7400000000000002E-2</v>
      </c>
      <c r="KZ162" s="7">
        <v>-6.1699999999999998E-2</v>
      </c>
      <c r="LA162" s="7">
        <v>-3.5200000000000002E-2</v>
      </c>
      <c r="LB162" s="7">
        <v>-1.4500000000000001E-2</v>
      </c>
      <c r="LC162" s="7">
        <v>-2.5000000000000001E-2</v>
      </c>
      <c r="LD162" s="7">
        <v>-2.7699999999999999E-2</v>
      </c>
      <c r="LE162" s="7">
        <v>-1.4200000000000001E-2</v>
      </c>
      <c r="LF162" s="7">
        <v>-2.4799999999999999E-2</v>
      </c>
      <c r="LG162" s="7">
        <v>-1.01E-2</v>
      </c>
      <c r="LH162" s="7">
        <v>0</v>
      </c>
      <c r="LI162" s="7">
        <v>-1.8700000000000001E-2</v>
      </c>
      <c r="LJ162" s="7">
        <v>-1.9800000000000002E-2</v>
      </c>
      <c r="LK162" s="7">
        <v>-3.1099999999999999E-2</v>
      </c>
      <c r="LL162" s="7">
        <v>-4.1999999999999997E-3</v>
      </c>
      <c r="LM162" s="16">
        <v>-1.4999999999999999E-2</v>
      </c>
      <c r="LN162" s="16">
        <v>-6.7000000000000002E-3</v>
      </c>
      <c r="LO162" s="7">
        <v>-1.23E-2</v>
      </c>
      <c r="LP162" s="16">
        <v>6.8999999999999999E-3</v>
      </c>
      <c r="LQ162" s="16">
        <v>-8.9999999999999993E-3</v>
      </c>
      <c r="LR162" s="16">
        <v>-1.6999999999999999E-3</v>
      </c>
      <c r="LS162" s="16">
        <v>1.26E-2</v>
      </c>
      <c r="LT162" s="16">
        <v>1.67E-2</v>
      </c>
      <c r="LU162" s="16">
        <v>5.7000000000000002E-3</v>
      </c>
      <c r="LV162" s="16">
        <v>-1.6E-2</v>
      </c>
      <c r="LW162" s="34">
        <v>1E-4</v>
      </c>
      <c r="LX162" s="16">
        <v>4.8999999999999998E-3</v>
      </c>
      <c r="LY162" s="16">
        <v>8.3000000000000001E-3</v>
      </c>
      <c r="LZ162" s="16">
        <v>9.5999999999999992E-3</v>
      </c>
      <c r="MA162" s="16">
        <v>4.5999999999999999E-3</v>
      </c>
      <c r="MB162" s="16">
        <v>-3.3E-3</v>
      </c>
      <c r="MC162" s="16">
        <v>1.4E-2</v>
      </c>
      <c r="MD162" s="16">
        <v>9.7999999999999997E-3</v>
      </c>
      <c r="ME162" s="16">
        <v>2.3900000000000001E-2</v>
      </c>
      <c r="MF162" s="16">
        <v>2.7199999999999998E-2</v>
      </c>
      <c r="MG162" s="16">
        <v>3.44E-2</v>
      </c>
      <c r="MH162" s="30">
        <v>1.52E-2</v>
      </c>
      <c r="MI162" s="30">
        <v>2.3900000000000001E-2</v>
      </c>
      <c r="MJ162" s="30">
        <v>1.2E-2</v>
      </c>
      <c r="MK162" s="30">
        <v>-8.0000000000000002E-3</v>
      </c>
      <c r="ML162" s="30">
        <v>-1.83E-2</v>
      </c>
      <c r="MM162" s="30">
        <v>1.55E-2</v>
      </c>
      <c r="MN162" s="30">
        <v>3.3999999999999998E-3</v>
      </c>
      <c r="MO162" s="30">
        <v>7.1999999999999998E-3</v>
      </c>
      <c r="MP162" s="30">
        <v>6.4999999999999997E-3</v>
      </c>
      <c r="MQ162" s="30">
        <v>1.7100000000000001E-2</v>
      </c>
      <c r="MR162" s="30">
        <v>1.6899999999999998E-2</v>
      </c>
      <c r="MS162" s="30">
        <v>3.2399999999999998E-2</v>
      </c>
      <c r="MT162" s="30">
        <v>4.0500000000000001E-2</v>
      </c>
      <c r="MU162" s="30">
        <v>3.56E-2</v>
      </c>
      <c r="MV162" s="30">
        <v>3.2099999999999997E-2</v>
      </c>
      <c r="MW162" s="7">
        <v>3.5299999999999998E-2</v>
      </c>
      <c r="MX162" s="7">
        <v>1.46E-2</v>
      </c>
      <c r="MY162" s="7">
        <v>2.7699999999999999E-2</v>
      </c>
      <c r="MZ162" s="7">
        <v>1.23E-2</v>
      </c>
      <c r="NA162" s="7">
        <v>-1.6799999999999999E-2</v>
      </c>
      <c r="NB162" s="30">
        <v>5.7999999999999996E-3</v>
      </c>
      <c r="NC162" s="30">
        <v>1.01E-2</v>
      </c>
      <c r="ND162" s="30">
        <v>-8.8000000000000005E-3</v>
      </c>
      <c r="NE162" s="30">
        <v>-2.2499999999999999E-2</v>
      </c>
      <c r="NF162" s="47">
        <v>-1.8700000000000001E-2</v>
      </c>
      <c r="NG162" s="47">
        <v>-1.2E-2</v>
      </c>
      <c r="NH162" s="47">
        <v>-1.6E-2</v>
      </c>
      <c r="NI162" s="47">
        <v>-1.8700000000000001E-2</v>
      </c>
      <c r="NJ162" s="47">
        <v>-7.3000000000000001E-3</v>
      </c>
      <c r="NK162" s="47">
        <v>-2.7099999999999999E-2</v>
      </c>
      <c r="NL162" s="7">
        <v>-4.1399999999999999E-2</v>
      </c>
      <c r="NM162" s="47">
        <v>-3.3000000000000002E-2</v>
      </c>
      <c r="NN162" s="7">
        <v>-4.2599999999999999E-2</v>
      </c>
      <c r="NO162" s="7">
        <v>-5.11E-2</v>
      </c>
      <c r="NP162" s="7">
        <v>-5.5899999999999998E-2</v>
      </c>
      <c r="NQ162" s="7">
        <v>-1.09E-2</v>
      </c>
      <c r="NR162" s="7">
        <v>-1.9400000000000001E-2</v>
      </c>
      <c r="NS162" s="7">
        <v>-3.0200000000000001E-2</v>
      </c>
      <c r="NT162" s="7">
        <v>-3.0800000000000001E-2</v>
      </c>
      <c r="NU162" s="7">
        <v>8.8000000000000005E-3</v>
      </c>
    </row>
    <row r="163" spans="40:385" ht="15.75" thickBot="1" x14ac:dyDescent="0.3">
      <c r="IS163" s="34">
        <v>-3.7600000000000001E-2</v>
      </c>
      <c r="IT163" s="16">
        <v>-4.2500000000000003E-2</v>
      </c>
      <c r="IU163" s="22">
        <v>-3.9800000000000002E-2</v>
      </c>
      <c r="IV163" s="16">
        <v>-3.85E-2</v>
      </c>
      <c r="IW163" s="86">
        <v>-4.6699999999999998E-2</v>
      </c>
      <c r="IX163" s="86">
        <v>-3.6400000000000002E-2</v>
      </c>
      <c r="IY163" s="22">
        <v>-6.2600000000000003E-2</v>
      </c>
      <c r="IZ163" s="16">
        <v>-6.6900000000000001E-2</v>
      </c>
      <c r="JA163" s="16">
        <v>-6.7699999999999996E-2</v>
      </c>
      <c r="JB163" s="7">
        <v>-6.6600000000000006E-2</v>
      </c>
      <c r="JC163" s="47">
        <v>-5.74E-2</v>
      </c>
      <c r="JD163" s="47">
        <v>-7.1800000000000003E-2</v>
      </c>
      <c r="JE163" s="16">
        <v>-8.0600000000000005E-2</v>
      </c>
      <c r="JF163" s="16">
        <v>-7.3700000000000002E-2</v>
      </c>
      <c r="JG163" s="47">
        <v>-5.4800000000000001E-2</v>
      </c>
      <c r="JH163" s="16">
        <v>-7.7799999999999994E-2</v>
      </c>
      <c r="JI163" s="47">
        <v>-7.3999999999999996E-2</v>
      </c>
      <c r="JJ163" s="16">
        <v>-9.2100000000000001E-2</v>
      </c>
      <c r="JK163" s="7">
        <v>-7.7600000000000002E-2</v>
      </c>
      <c r="JL163" s="7">
        <v>-6.4299999999999996E-2</v>
      </c>
      <c r="JM163" s="7">
        <v>-0.1075</v>
      </c>
      <c r="JN163" s="47">
        <v>-0.1095</v>
      </c>
      <c r="JO163" s="7">
        <v>-0.1023</v>
      </c>
      <c r="JP163" s="82">
        <v>-8.5900000000000004E-2</v>
      </c>
      <c r="JQ163" s="16">
        <v>-7.6999999999999999E-2</v>
      </c>
      <c r="JR163" s="16">
        <v>-5.4800000000000001E-2</v>
      </c>
      <c r="JS163" s="16">
        <v>-6.0999999999999999E-2</v>
      </c>
      <c r="JT163" s="16">
        <v>-7.0300000000000001E-2</v>
      </c>
      <c r="JU163" s="16">
        <v>-7.4300000000000005E-2</v>
      </c>
      <c r="JV163" s="16">
        <v>-5.1400000000000001E-2</v>
      </c>
      <c r="JW163" s="16">
        <v>-8.4599999999999995E-2</v>
      </c>
      <c r="JX163" s="16">
        <v>-7.2700000000000001E-2</v>
      </c>
      <c r="JY163" s="16">
        <v>-9.4100000000000003E-2</v>
      </c>
      <c r="JZ163" s="16">
        <v>-7.5800000000000006E-2</v>
      </c>
      <c r="KA163" s="16">
        <v>-8.1500000000000003E-2</v>
      </c>
      <c r="KB163" s="16">
        <v>-7.7299999999999994E-2</v>
      </c>
      <c r="KC163" s="16">
        <v>-5.7200000000000001E-2</v>
      </c>
      <c r="KD163" s="16">
        <v>-7.7799999999999994E-2</v>
      </c>
      <c r="KE163" s="16">
        <v>-6.7699999999999996E-2</v>
      </c>
      <c r="KF163" s="7">
        <v>-8.4599999999999995E-2</v>
      </c>
      <c r="KG163" s="7">
        <v>-7.1300000000000002E-2</v>
      </c>
      <c r="KH163" s="7">
        <v>-5.6399999999999999E-2</v>
      </c>
      <c r="KI163" s="7">
        <v>-3.3500000000000002E-2</v>
      </c>
      <c r="KJ163" s="16">
        <v>-4.4999999999999998E-2</v>
      </c>
      <c r="KK163" s="16">
        <v>-4.9700000000000001E-2</v>
      </c>
      <c r="KL163" s="16">
        <v>-3.04E-2</v>
      </c>
      <c r="KM163" s="16">
        <v>-8.3000000000000004E-2</v>
      </c>
      <c r="KN163" s="16">
        <v>-7.2300000000000003E-2</v>
      </c>
      <c r="KO163" s="16">
        <v>-7.7600000000000002E-2</v>
      </c>
      <c r="KP163" s="16">
        <v>-5.3999999999999999E-2</v>
      </c>
      <c r="KQ163" s="16">
        <v>-5.6399999999999999E-2</v>
      </c>
      <c r="KR163" s="16">
        <v>-4.7199999999999999E-2</v>
      </c>
      <c r="KS163" s="16">
        <v>-4.4999999999999998E-2</v>
      </c>
      <c r="KT163" s="7">
        <v>-0.05</v>
      </c>
      <c r="KU163" s="7">
        <v>-5.3100000000000001E-2</v>
      </c>
      <c r="KV163" s="7">
        <v>-7.4499999999999997E-2</v>
      </c>
      <c r="KW163" s="7">
        <v>-5.7500000000000002E-2</v>
      </c>
      <c r="KX163" s="16">
        <v>-6.5799999999999997E-2</v>
      </c>
      <c r="KY163" s="7">
        <v>-6.8900000000000003E-2</v>
      </c>
      <c r="KZ163" s="16">
        <v>-9.1200000000000003E-2</v>
      </c>
      <c r="LA163" s="16">
        <v>-7.8E-2</v>
      </c>
      <c r="LB163" s="16">
        <v>-6.9500000000000006E-2</v>
      </c>
      <c r="LC163" s="16">
        <v>-8.3000000000000004E-2</v>
      </c>
      <c r="LD163" s="16">
        <v>-8.9200000000000002E-2</v>
      </c>
      <c r="LE163" s="16">
        <v>-8.3099999999999993E-2</v>
      </c>
      <c r="LF163" s="16">
        <v>-7.2999999999999995E-2</v>
      </c>
      <c r="LG163" s="16">
        <v>-6.4699999999999994E-2</v>
      </c>
      <c r="LH163" s="16">
        <v>-5.7599999999999998E-2</v>
      </c>
      <c r="LI163" s="16">
        <v>-4.3299999999999998E-2</v>
      </c>
      <c r="LJ163" s="16">
        <v>-4.1599999999999998E-2</v>
      </c>
      <c r="LK163" s="16">
        <v>-4.5600000000000002E-2</v>
      </c>
      <c r="LL163" s="16">
        <v>-2.9399999999999999E-2</v>
      </c>
      <c r="LM163" s="7">
        <v>-2.2599999999999999E-2</v>
      </c>
      <c r="LN163" s="7">
        <v>-1.95E-2</v>
      </c>
      <c r="LO163" s="16">
        <v>-1.34E-2</v>
      </c>
      <c r="LP163" s="7">
        <v>-5.3E-3</v>
      </c>
      <c r="LQ163" s="34">
        <v>-9.4999999999999998E-3</v>
      </c>
      <c r="LR163" s="34">
        <v>-4.4999999999999997E-3</v>
      </c>
      <c r="LS163" s="34">
        <v>-1.55E-2</v>
      </c>
      <c r="LT163" s="34">
        <v>-1.8499999999999999E-2</v>
      </c>
      <c r="LU163" s="34">
        <v>-6.1400000000000003E-2</v>
      </c>
      <c r="LV163" s="34">
        <v>-2.8299999999999999E-2</v>
      </c>
      <c r="LW163" s="16">
        <v>-1.8100000000000002E-2</v>
      </c>
      <c r="LX163" s="34">
        <v>4.7000000000000002E-3</v>
      </c>
      <c r="LY163" s="34">
        <v>-2.7000000000000001E-3</v>
      </c>
      <c r="LZ163" s="34">
        <v>-5.1999999999999998E-2</v>
      </c>
      <c r="MA163" s="34">
        <v>-4.7800000000000002E-2</v>
      </c>
      <c r="MB163" s="34">
        <v>-4.6800000000000001E-2</v>
      </c>
      <c r="MC163" s="34">
        <v>-7.6399999999999996E-2</v>
      </c>
      <c r="MD163" s="34">
        <v>-8.7300000000000003E-2</v>
      </c>
      <c r="ME163" s="34">
        <v>-0.1062</v>
      </c>
      <c r="MF163" s="34">
        <v>-0.1048</v>
      </c>
      <c r="MG163" s="34">
        <v>-0.105</v>
      </c>
      <c r="MH163" s="47">
        <v>-8.7999999999999995E-2</v>
      </c>
      <c r="MI163" s="47">
        <v>-0.1017</v>
      </c>
      <c r="MJ163" s="47">
        <v>-9.1600000000000001E-2</v>
      </c>
      <c r="MK163" s="47">
        <v>-8.9599999999999999E-2</v>
      </c>
      <c r="ML163" s="47">
        <v>-8.6300000000000002E-2</v>
      </c>
      <c r="MM163" s="47">
        <v>-9.8299999999999998E-2</v>
      </c>
      <c r="MN163" s="47">
        <v>-0.1169</v>
      </c>
      <c r="MO163" s="47">
        <v>-0.1021</v>
      </c>
      <c r="MP163" s="47">
        <v>-6.7199999999999996E-2</v>
      </c>
      <c r="MQ163" s="47">
        <v>-6.7900000000000002E-2</v>
      </c>
      <c r="MR163" s="47">
        <v>-7.6100000000000001E-2</v>
      </c>
      <c r="MS163" s="47">
        <v>-5.6800000000000003E-2</v>
      </c>
      <c r="MT163" s="47">
        <v>-6.0400000000000002E-2</v>
      </c>
      <c r="MU163" s="47">
        <v>-6.1800000000000001E-2</v>
      </c>
      <c r="MV163" s="47">
        <v>-5.0000000000000001E-4</v>
      </c>
      <c r="MW163" s="47">
        <v>-2.4199999999999999E-2</v>
      </c>
      <c r="MX163" s="47">
        <v>-4.1500000000000002E-2</v>
      </c>
      <c r="MY163" s="47">
        <v>-5.21E-2</v>
      </c>
      <c r="MZ163" s="47">
        <v>-6.2600000000000003E-2</v>
      </c>
      <c r="NA163" s="34">
        <v>-7.3899999999999993E-2</v>
      </c>
      <c r="NB163" s="47">
        <v>-7.6899999999999996E-2</v>
      </c>
      <c r="NC163" s="47">
        <v>-7.8399999999999997E-2</v>
      </c>
      <c r="ND163" s="47">
        <v>-5.7599999999999998E-2</v>
      </c>
      <c r="NE163" s="47">
        <v>-4.8500000000000001E-2</v>
      </c>
      <c r="NF163" s="30">
        <v>-2.76E-2</v>
      </c>
      <c r="NG163" s="30">
        <v>-4.24E-2</v>
      </c>
      <c r="NH163" s="30">
        <v>-2.5999999999999999E-2</v>
      </c>
      <c r="NI163" s="30">
        <v>-4.5900000000000003E-2</v>
      </c>
      <c r="NJ163" s="30">
        <v>-4.8599999999999997E-2</v>
      </c>
      <c r="NK163" s="30">
        <v>-5.4600000000000003E-2</v>
      </c>
      <c r="NL163" s="47">
        <v>-4.6600000000000003E-2</v>
      </c>
      <c r="NM163" s="7">
        <v>-3.73E-2</v>
      </c>
      <c r="NN163" s="47">
        <v>-8.5199999999999998E-2</v>
      </c>
      <c r="NO163" s="34">
        <v>-7.4399999999999994E-2</v>
      </c>
      <c r="NP163" s="34">
        <v>-5.9499999999999997E-2</v>
      </c>
      <c r="NQ163" s="34">
        <v>-6.5199999999999994E-2</v>
      </c>
      <c r="NR163" s="47">
        <v>-7.3599999999999999E-2</v>
      </c>
      <c r="NS163" s="34">
        <v>-5.1299999999999998E-2</v>
      </c>
      <c r="NT163" s="34">
        <v>-7.1599999999999997E-2</v>
      </c>
      <c r="NU163" s="47">
        <v>-9.1499999999999998E-2</v>
      </c>
    </row>
    <row r="164" spans="40:385" ht="15.75" thickBot="1" x14ac:dyDescent="0.3">
      <c r="IS164" s="16">
        <v>-4.19E-2</v>
      </c>
      <c r="IT164" s="86">
        <v>-4.5600000000000002E-2</v>
      </c>
      <c r="IU164" s="16">
        <v>-6.9500000000000006E-2</v>
      </c>
      <c r="IV164" s="86">
        <v>-4.6699999999999998E-2</v>
      </c>
      <c r="IW164" s="16">
        <v>-4.6899999999999997E-2</v>
      </c>
      <c r="IX164" s="22">
        <v>-5.8500000000000003E-2</v>
      </c>
      <c r="IY164" s="7">
        <v>-6.8900000000000003E-2</v>
      </c>
      <c r="IZ164" s="7">
        <v>-8.0799999999999997E-2</v>
      </c>
      <c r="JA164" s="7">
        <v>-8.4099999999999994E-2</v>
      </c>
      <c r="JB164" s="16">
        <v>-8.9200000000000002E-2</v>
      </c>
      <c r="JC164" s="16">
        <v>-8.4900000000000003E-2</v>
      </c>
      <c r="JD164" s="16">
        <v>-8.7999999999999995E-2</v>
      </c>
      <c r="JE164" s="47">
        <v>-8.5999999999999993E-2</v>
      </c>
      <c r="JF164" s="47">
        <v>-7.7100000000000002E-2</v>
      </c>
      <c r="JG164" s="16">
        <v>-7.4200000000000002E-2</v>
      </c>
      <c r="JH164" s="47">
        <v>-9.2399999999999996E-2</v>
      </c>
      <c r="JI164" s="16">
        <v>-0.1095</v>
      </c>
      <c r="JJ164" s="47">
        <v>-0.12280000000000001</v>
      </c>
      <c r="JK164" s="47">
        <v>-0.10539999999999999</v>
      </c>
      <c r="JL164" s="47">
        <v>-9.5799999999999996E-2</v>
      </c>
      <c r="JM164" s="47">
        <v>-0.1143</v>
      </c>
      <c r="JN164" s="7">
        <v>-0.115</v>
      </c>
      <c r="JO164" s="47">
        <v>-0.14299999999999999</v>
      </c>
      <c r="JP164" s="79">
        <v>-0.1593</v>
      </c>
      <c r="JQ164" s="47">
        <v>-0.15570000000000001</v>
      </c>
      <c r="JR164" s="47">
        <v>-0.1113</v>
      </c>
      <c r="JS164" s="47">
        <v>-8.9300000000000004E-2</v>
      </c>
      <c r="JT164" s="47">
        <v>-8.7499999999999994E-2</v>
      </c>
      <c r="JU164" s="47">
        <v>-0.1089</v>
      </c>
      <c r="JV164" s="47">
        <v>-0.13100000000000001</v>
      </c>
      <c r="JW164" s="47">
        <v>-0.16059999999999999</v>
      </c>
      <c r="JX164" s="47">
        <v>-0.1394</v>
      </c>
      <c r="JY164" s="47">
        <v>-0.15629999999999999</v>
      </c>
      <c r="JZ164" s="47">
        <v>-0.16919999999999999</v>
      </c>
      <c r="KA164" s="47">
        <v>-0.19670000000000001</v>
      </c>
      <c r="KB164" s="47">
        <v>-0.21110000000000001</v>
      </c>
      <c r="KC164" s="47">
        <v>-0.17829999999999999</v>
      </c>
      <c r="KD164" s="47">
        <v>-0.19470000000000001</v>
      </c>
      <c r="KE164" s="47">
        <v>-0.23469999999999999</v>
      </c>
      <c r="KF164" s="47">
        <v>-0.2253</v>
      </c>
      <c r="KG164" s="47">
        <v>-0.24329999999999999</v>
      </c>
      <c r="KH164" s="86">
        <v>-0.22700000000000001</v>
      </c>
      <c r="KI164" s="86">
        <v>-0.2117</v>
      </c>
      <c r="KJ164" s="86">
        <v>-0.21379999999999999</v>
      </c>
      <c r="KK164" s="86">
        <v>-0.2402</v>
      </c>
      <c r="KL164" s="86">
        <v>-0.22770000000000001</v>
      </c>
      <c r="KM164" s="47">
        <v>-0.19850000000000001</v>
      </c>
      <c r="KN164" s="47">
        <v>-0.19209999999999999</v>
      </c>
      <c r="KO164" s="47">
        <v>-0.21540000000000001</v>
      </c>
      <c r="KP164" s="47">
        <v>-0.2321</v>
      </c>
      <c r="KQ164" s="47">
        <v>-0.25750000000000001</v>
      </c>
      <c r="KR164" s="86">
        <v>-0.2485</v>
      </c>
      <c r="KS164" s="86">
        <v>-0.25040000000000001</v>
      </c>
      <c r="KT164" s="86">
        <v>-0.24529999999999999</v>
      </c>
      <c r="KU164" s="86">
        <v>-0.23250000000000001</v>
      </c>
      <c r="KV164" s="86">
        <v>-0.2</v>
      </c>
      <c r="KW164" s="86">
        <v>-0.18079999999999999</v>
      </c>
      <c r="KX164" s="47">
        <v>-0.17649999999999999</v>
      </c>
      <c r="KY164" s="47">
        <v>-0.19539999999999999</v>
      </c>
      <c r="KZ164" s="86">
        <v>-0.21049999999999999</v>
      </c>
      <c r="LA164" s="86">
        <v>-0.19059999999999999</v>
      </c>
      <c r="LB164" s="86">
        <v>-0.1769</v>
      </c>
      <c r="LC164" s="86">
        <v>-0.1862</v>
      </c>
      <c r="LD164" s="86">
        <v>-0.22170000000000001</v>
      </c>
      <c r="LE164" s="86">
        <v>-0.2056</v>
      </c>
      <c r="LF164" s="86">
        <v>-0.21740000000000001</v>
      </c>
      <c r="LG164" s="86">
        <v>-0.2172</v>
      </c>
      <c r="LH164" s="86">
        <v>-0.2089</v>
      </c>
      <c r="LI164" s="86">
        <v>-0.21779999999999999</v>
      </c>
      <c r="LJ164" s="86">
        <v>-0.2268</v>
      </c>
      <c r="LK164" s="47">
        <v>-0.2414</v>
      </c>
      <c r="LL164" s="86">
        <v>-0.2422</v>
      </c>
      <c r="LM164" s="86">
        <v>-0.25619999999999998</v>
      </c>
      <c r="LN164" s="86">
        <v>-0.26769999999999999</v>
      </c>
      <c r="LO164" s="86">
        <v>-0.2888</v>
      </c>
      <c r="LP164" s="47">
        <v>-0.29759999999999998</v>
      </c>
      <c r="LQ164" s="47">
        <v>-0.26469999999999999</v>
      </c>
      <c r="LR164" s="47">
        <v>-0.26679999999999998</v>
      </c>
      <c r="LS164" s="47">
        <v>-0.26939999999999997</v>
      </c>
      <c r="LT164" s="47">
        <v>-0.24079999999999999</v>
      </c>
      <c r="LU164" s="47">
        <v>-0.2218</v>
      </c>
      <c r="LV164" s="47">
        <v>-0.19550000000000001</v>
      </c>
      <c r="LW164" s="47">
        <v>-0.21149999999999999</v>
      </c>
      <c r="LX164" s="47">
        <v>-0.22850000000000001</v>
      </c>
      <c r="LY164" s="47">
        <v>-0.23269999999999999</v>
      </c>
      <c r="LZ164" s="47">
        <v>-0.21729999999999999</v>
      </c>
      <c r="MA164" s="47">
        <v>-0.21579999999999999</v>
      </c>
      <c r="MB164" s="47">
        <v>-0.218</v>
      </c>
      <c r="MC164" s="47">
        <v>-0.188</v>
      </c>
      <c r="MD164" s="47">
        <v>-0.15029999999999999</v>
      </c>
      <c r="ME164" s="47">
        <v>-0.12770000000000001</v>
      </c>
      <c r="MF164" s="47">
        <v>-0.11609999999999999</v>
      </c>
      <c r="MG164" s="47">
        <v>-0.14299999999999999</v>
      </c>
      <c r="MH164" s="34">
        <v>-0.1305</v>
      </c>
      <c r="MI164" s="34">
        <v>-0.11310000000000001</v>
      </c>
      <c r="MJ164" s="34">
        <v>-0.1226</v>
      </c>
      <c r="MK164" s="34">
        <v>-0.13450000000000001</v>
      </c>
      <c r="ML164" s="34">
        <v>-0.1394</v>
      </c>
      <c r="MM164" s="34">
        <v>-0.13600000000000001</v>
      </c>
      <c r="MN164" s="34">
        <v>-0.1542</v>
      </c>
      <c r="MO164" s="34">
        <v>-0.1623</v>
      </c>
      <c r="MP164" s="34">
        <v>-0.1517</v>
      </c>
      <c r="MQ164" s="34">
        <v>-0.13519999999999999</v>
      </c>
      <c r="MR164" s="34">
        <v>-0.1346</v>
      </c>
      <c r="MS164" s="34">
        <v>-0.12609999999999999</v>
      </c>
      <c r="MT164" s="34">
        <v>-0.1484</v>
      </c>
      <c r="MU164" s="34">
        <v>-0.1507</v>
      </c>
      <c r="MV164" s="34">
        <v>-0.14660000000000001</v>
      </c>
      <c r="MW164" s="34">
        <v>-0.1108</v>
      </c>
      <c r="MX164" s="34">
        <v>-0.10539999999999999</v>
      </c>
      <c r="MY164" s="34">
        <v>-8.1900000000000001E-2</v>
      </c>
      <c r="MZ164" s="34">
        <v>-9.2200000000000004E-2</v>
      </c>
      <c r="NA164" s="47">
        <v>-7.8E-2</v>
      </c>
      <c r="NB164" s="34">
        <v>-0.1162</v>
      </c>
      <c r="NC164" s="34">
        <v>-0.1414</v>
      </c>
      <c r="ND164" s="34">
        <v>-0.13339999999999999</v>
      </c>
      <c r="NE164" s="34">
        <v>-0.1416</v>
      </c>
      <c r="NF164" s="86">
        <v>-0.15870000000000001</v>
      </c>
      <c r="NG164" s="86">
        <v>-0.1555</v>
      </c>
      <c r="NH164" s="86">
        <v>-0.17330000000000001</v>
      </c>
      <c r="NI164" s="86">
        <v>-0.15260000000000001</v>
      </c>
      <c r="NJ164" s="86">
        <v>-0.1027</v>
      </c>
      <c r="NK164" s="86">
        <v>-7.4099999999999999E-2</v>
      </c>
      <c r="NL164" s="86">
        <v>-5.9200000000000003E-2</v>
      </c>
      <c r="NM164" s="86">
        <v>-8.6499999999999994E-2</v>
      </c>
      <c r="NN164" s="34">
        <v>-8.8999999999999996E-2</v>
      </c>
      <c r="NO164" s="47">
        <v>-9.35E-2</v>
      </c>
      <c r="NP164" s="47">
        <v>-0.1069</v>
      </c>
      <c r="NQ164" s="47">
        <v>-0.1038</v>
      </c>
      <c r="NR164" s="34">
        <v>-7.8200000000000006E-2</v>
      </c>
      <c r="NS164" s="47">
        <v>-8.1100000000000005E-2</v>
      </c>
      <c r="NT164" s="47">
        <v>-8.0600000000000005E-2</v>
      </c>
      <c r="NU164" s="34">
        <v>-0.10680000000000001</v>
      </c>
    </row>
    <row r="165" spans="40:385" ht="15.75" thickBot="1" x14ac:dyDescent="0.3">
      <c r="AN165" t="s">
        <v>62</v>
      </c>
      <c r="IS165" s="22">
        <v>-5.2699999999999997E-2</v>
      </c>
      <c r="IT165" s="22">
        <v>-7.0300000000000001E-2</v>
      </c>
      <c r="IU165" s="86">
        <v>-7.5499999999999998E-2</v>
      </c>
      <c r="IV165" s="7">
        <v>-5.8299999999999998E-2</v>
      </c>
      <c r="IW165" s="22">
        <v>-5.91E-2</v>
      </c>
      <c r="IX165" s="7">
        <v>-9.0399999999999994E-2</v>
      </c>
      <c r="IY165" s="86">
        <v>-9.8599999999999993E-2</v>
      </c>
      <c r="IZ165" s="86">
        <v>-0.10970000000000001</v>
      </c>
      <c r="JA165" s="86">
        <v>-9.1700000000000004E-2</v>
      </c>
      <c r="JB165" s="86">
        <v>-0.13059999999999999</v>
      </c>
      <c r="JC165" s="86">
        <v>-0.1368</v>
      </c>
      <c r="JD165" s="86">
        <v>-0.17</v>
      </c>
      <c r="JE165" s="86">
        <v>-0.1593</v>
      </c>
      <c r="JF165" s="86">
        <v>-0.17</v>
      </c>
      <c r="JG165" s="86">
        <v>-0.1714</v>
      </c>
      <c r="JH165" s="86">
        <v>-0.1726</v>
      </c>
      <c r="JI165" s="86">
        <v>-0.16420000000000001</v>
      </c>
      <c r="JJ165" s="86">
        <v>-0.1958</v>
      </c>
      <c r="JK165" s="86">
        <v>-0.1802</v>
      </c>
      <c r="JL165" s="86">
        <v>-0.19239999999999999</v>
      </c>
      <c r="JM165" s="86">
        <v>-0.23169999999999999</v>
      </c>
      <c r="JN165" s="86">
        <v>-0.24099999999999999</v>
      </c>
      <c r="JO165" s="86">
        <v>-0.23619999999999999</v>
      </c>
      <c r="JP165" s="80">
        <v>-0.24030000000000001</v>
      </c>
      <c r="JQ165" s="86">
        <v>-0.24679999999999999</v>
      </c>
      <c r="JR165" s="86">
        <v>-0.21879999999999999</v>
      </c>
      <c r="JS165" s="86">
        <v>-0.21049999999999999</v>
      </c>
      <c r="JT165" s="86">
        <v>-0.1956</v>
      </c>
      <c r="JU165" s="86">
        <v>-0.1991</v>
      </c>
      <c r="JV165" s="86">
        <v>-0.23480000000000001</v>
      </c>
      <c r="JW165" s="86">
        <v>-0.24640000000000001</v>
      </c>
      <c r="JX165" s="86">
        <v>-0.2276</v>
      </c>
      <c r="JY165" s="86">
        <v>-0.24679999999999999</v>
      </c>
      <c r="JZ165" s="86">
        <v>-0.24179999999999999</v>
      </c>
      <c r="KA165" s="86">
        <v>-0.24610000000000001</v>
      </c>
      <c r="KB165" s="86">
        <v>-0.24049999999999999</v>
      </c>
      <c r="KC165" s="86">
        <v>-0.223</v>
      </c>
      <c r="KD165" s="86">
        <v>-0.2394</v>
      </c>
      <c r="KE165" s="86">
        <v>-0.2515</v>
      </c>
      <c r="KF165" s="86">
        <v>-0.2717</v>
      </c>
      <c r="KG165" s="86">
        <v>-0.26960000000000001</v>
      </c>
      <c r="KH165" s="47">
        <v>-0.25929999999999997</v>
      </c>
      <c r="KI165" s="47">
        <v>-0.27689999999999998</v>
      </c>
      <c r="KJ165" s="47">
        <v>-0.27250000000000002</v>
      </c>
      <c r="KK165" s="47">
        <v>-0.26490000000000002</v>
      </c>
      <c r="KL165" s="47">
        <v>-0.2379</v>
      </c>
      <c r="KM165" s="86">
        <v>-0.25259999999999999</v>
      </c>
      <c r="KN165" s="86">
        <v>-0.246</v>
      </c>
      <c r="KO165" s="86">
        <v>-0.28589999999999999</v>
      </c>
      <c r="KP165" s="86">
        <v>-0.27060000000000001</v>
      </c>
      <c r="KQ165" s="86">
        <v>-0.27250000000000002</v>
      </c>
      <c r="KR165" s="47">
        <v>-0.27200000000000002</v>
      </c>
      <c r="KS165" s="47">
        <v>-0.27279999999999999</v>
      </c>
      <c r="KT165" s="47">
        <v>-0.27600000000000002</v>
      </c>
      <c r="KU165" s="47">
        <v>-0.2772</v>
      </c>
      <c r="KV165" s="47">
        <v>-0.2505</v>
      </c>
      <c r="KW165" s="47">
        <v>-0.24110000000000001</v>
      </c>
      <c r="KX165" s="86">
        <v>-0.19239999999999999</v>
      </c>
      <c r="KY165" s="86">
        <v>-0.19839999999999999</v>
      </c>
      <c r="KZ165" s="47">
        <v>-0.23649999999999999</v>
      </c>
      <c r="LA165" s="47">
        <v>-0.2021</v>
      </c>
      <c r="LB165" s="47">
        <v>-0.19289999999999999</v>
      </c>
      <c r="LC165" s="47">
        <v>-0.218</v>
      </c>
      <c r="LD165" s="47">
        <v>-0.25950000000000001</v>
      </c>
      <c r="LE165" s="47">
        <v>-0.245</v>
      </c>
      <c r="LF165" s="47">
        <v>-0.26800000000000002</v>
      </c>
      <c r="LG165" s="47">
        <v>-0.2646</v>
      </c>
      <c r="LH165" s="47">
        <v>-0.25750000000000001</v>
      </c>
      <c r="LI165" s="47">
        <v>-0.26290000000000002</v>
      </c>
      <c r="LJ165" s="47">
        <v>-0.2407</v>
      </c>
      <c r="LK165" s="86">
        <v>-0.2631</v>
      </c>
      <c r="LL165" s="47">
        <v>-0.26219999999999999</v>
      </c>
      <c r="LM165" s="47">
        <v>-0.30759999999999998</v>
      </c>
      <c r="LN165" s="47">
        <v>-0.30909999999999999</v>
      </c>
      <c r="LO165" s="47">
        <v>-0.30020000000000002</v>
      </c>
      <c r="LP165" s="80">
        <v>-0.30620000000000003</v>
      </c>
      <c r="LQ165" s="86">
        <v>-0.31859999999999999</v>
      </c>
      <c r="LR165" s="86">
        <v>-0.31359999999999999</v>
      </c>
      <c r="LS165" s="86">
        <v>-0.3236</v>
      </c>
      <c r="LT165" s="86">
        <v>-0.33550000000000002</v>
      </c>
      <c r="LU165" s="86">
        <v>-0.29830000000000001</v>
      </c>
      <c r="LV165" s="86">
        <v>-0.30659999999999998</v>
      </c>
      <c r="LW165" s="86">
        <v>-0.31540000000000001</v>
      </c>
      <c r="LX165" s="86">
        <v>-0.3241</v>
      </c>
      <c r="LY165" s="86">
        <v>-0.3377</v>
      </c>
      <c r="LZ165" s="86">
        <v>-0.3115</v>
      </c>
      <c r="MA165" s="86">
        <v>-0.312</v>
      </c>
      <c r="MB165" s="86">
        <v>-0.3201</v>
      </c>
      <c r="MC165" s="86">
        <v>-0.31490000000000001</v>
      </c>
      <c r="MD165" s="86">
        <v>-0.32750000000000001</v>
      </c>
      <c r="ME165" s="86">
        <v>-0.3251</v>
      </c>
      <c r="MF165" s="86">
        <v>-0.29630000000000001</v>
      </c>
      <c r="MG165" s="86">
        <v>-0.27479999999999999</v>
      </c>
      <c r="MH165" s="86">
        <v>-0.22459999999999999</v>
      </c>
      <c r="MI165" s="86">
        <v>-0.23569999999999999</v>
      </c>
      <c r="MJ165" s="86">
        <v>-0.22869999999999999</v>
      </c>
      <c r="MK165" s="80">
        <v>-0.21729999999999999</v>
      </c>
      <c r="ML165" s="86">
        <v>-0.26136999999999999</v>
      </c>
      <c r="MM165" s="86">
        <v>-0.257478571428571</v>
      </c>
      <c r="MN165" s="86">
        <v>-0.25358714285714301</v>
      </c>
      <c r="MO165" s="86">
        <v>-0.24969571428571399</v>
      </c>
      <c r="MP165" s="80">
        <v>-0.17</v>
      </c>
      <c r="MQ165" s="86">
        <v>-0.18029999999999999</v>
      </c>
      <c r="MR165" s="86">
        <v>-0.18559999999999999</v>
      </c>
      <c r="MS165" s="86">
        <v>-0.20530000000000001</v>
      </c>
      <c r="MT165" s="86">
        <v>-0.1953</v>
      </c>
      <c r="MU165" s="86">
        <v>-0.1933</v>
      </c>
      <c r="MV165" s="86">
        <v>-0.17050000000000001</v>
      </c>
      <c r="MW165" s="86">
        <v>-0.14660000000000001</v>
      </c>
      <c r="MX165" s="86">
        <v>-0.156</v>
      </c>
      <c r="MY165" s="86">
        <v>-0.1636</v>
      </c>
      <c r="MZ165" s="86">
        <v>-0.15340000000000001</v>
      </c>
      <c r="NA165" s="86">
        <v>-0.15629999999999999</v>
      </c>
      <c r="NB165" s="86">
        <v>-0.1515</v>
      </c>
      <c r="NC165" s="86">
        <v>-0.16789999999999999</v>
      </c>
      <c r="ND165" s="86">
        <v>-0.17419999999999999</v>
      </c>
      <c r="NE165" s="86">
        <v>-0.16200000000000001</v>
      </c>
      <c r="NF165" s="34">
        <v>-0.19040000000000001</v>
      </c>
      <c r="NG165" s="34">
        <v>-0.18129999999999999</v>
      </c>
      <c r="NH165" s="34">
        <v>-0.1535</v>
      </c>
      <c r="NI165" s="34">
        <v>-0.17150000000000001</v>
      </c>
      <c r="NJ165" s="34">
        <v>-0.16569999999999999</v>
      </c>
      <c r="NK165" s="34">
        <v>-0.17749999999999999</v>
      </c>
      <c r="NL165" s="34">
        <v>-0.1623</v>
      </c>
      <c r="NM165" s="34">
        <v>-0.13200000000000001</v>
      </c>
      <c r="NN165" s="86">
        <v>-0.1138</v>
      </c>
      <c r="NO165" s="86">
        <v>-0.11070000000000001</v>
      </c>
      <c r="NP165" s="86">
        <v>-0.113</v>
      </c>
      <c r="NQ165" s="86">
        <v>-0.16170000000000001</v>
      </c>
      <c r="NR165" s="86">
        <v>-0.15820000000000001</v>
      </c>
      <c r="NS165" s="86">
        <v>-0.17199999999999999</v>
      </c>
      <c r="NT165" s="86">
        <v>-0.159</v>
      </c>
      <c r="NU165" s="86">
        <v>-0.1769</v>
      </c>
    </row>
    <row r="166" spans="40:385" ht="15.75" thickBot="1" x14ac:dyDescent="0.3">
      <c r="JO166" s="55" t="s">
        <v>91</v>
      </c>
      <c r="JZ166" t="s">
        <v>62</v>
      </c>
      <c r="KA166" t="s">
        <v>62</v>
      </c>
      <c r="KG166" t="s">
        <v>62</v>
      </c>
      <c r="KH166" t="s">
        <v>62</v>
      </c>
      <c r="KI166" s="54" t="s">
        <v>91</v>
      </c>
      <c r="KK166" t="s">
        <v>62</v>
      </c>
      <c r="KL166" t="s">
        <v>62</v>
      </c>
      <c r="KN166" t="s">
        <v>62</v>
      </c>
      <c r="KO166" t="s">
        <v>62</v>
      </c>
      <c r="KP166" t="s">
        <v>62</v>
      </c>
      <c r="LD166" s="54" t="s">
        <v>91</v>
      </c>
      <c r="LE166" t="s">
        <v>62</v>
      </c>
      <c r="LH166" t="s">
        <v>62</v>
      </c>
      <c r="LK166" t="s">
        <v>62</v>
      </c>
      <c r="LL166" t="s">
        <v>62</v>
      </c>
      <c r="LM166" t="s">
        <v>62</v>
      </c>
      <c r="LO166" t="s">
        <v>62</v>
      </c>
      <c r="LU166" t="s">
        <v>62</v>
      </c>
      <c r="LW166" t="s">
        <v>62</v>
      </c>
      <c r="LY166" t="s">
        <v>62</v>
      </c>
      <c r="LZ166" s="54" t="s">
        <v>114</v>
      </c>
      <c r="MA166" t="s">
        <v>62</v>
      </c>
      <c r="MB166" t="s">
        <v>62</v>
      </c>
      <c r="MC166" t="s">
        <v>62</v>
      </c>
      <c r="ME166" t="s">
        <v>62</v>
      </c>
      <c r="MG166" t="s">
        <v>62</v>
      </c>
      <c r="MI166" t="s">
        <v>62</v>
      </c>
      <c r="MJ166" t="s">
        <v>62</v>
      </c>
      <c r="ML166" t="s">
        <v>62</v>
      </c>
      <c r="MM166" t="s">
        <v>62</v>
      </c>
      <c r="MN166" t="s">
        <v>62</v>
      </c>
      <c r="MO166" t="s">
        <v>62</v>
      </c>
      <c r="MP166" t="s">
        <v>62</v>
      </c>
      <c r="MQ166" t="s">
        <v>62</v>
      </c>
      <c r="MS166" t="s">
        <v>62</v>
      </c>
      <c r="MT166" t="s">
        <v>62</v>
      </c>
      <c r="MU166" t="s">
        <v>62</v>
      </c>
      <c r="MW166" s="54" t="s">
        <v>114</v>
      </c>
      <c r="MX166" t="s">
        <v>62</v>
      </c>
      <c r="MY166" t="s">
        <v>62</v>
      </c>
      <c r="MZ166" t="s">
        <v>62</v>
      </c>
      <c r="NA166" t="s">
        <v>62</v>
      </c>
      <c r="NB166" t="s">
        <v>62</v>
      </c>
      <c r="ND166" t="s">
        <v>62</v>
      </c>
      <c r="NE166" t="s">
        <v>62</v>
      </c>
      <c r="NF166" t="s">
        <v>62</v>
      </c>
      <c r="NQ166" s="54" t="s">
        <v>91</v>
      </c>
      <c r="NR166" t="s">
        <v>62</v>
      </c>
      <c r="NS166" t="s">
        <v>62</v>
      </c>
    </row>
    <row r="167" spans="40:385" ht="15.75" thickBot="1" x14ac:dyDescent="0.3">
      <c r="IY167" t="s">
        <v>62</v>
      </c>
      <c r="JM167" s="11" t="s">
        <v>43</v>
      </c>
      <c r="JO167" s="344" t="s">
        <v>105</v>
      </c>
      <c r="JP167" s="342">
        <v>43500</v>
      </c>
      <c r="JQ167" s="342">
        <v>43501</v>
      </c>
      <c r="JR167" s="342">
        <v>43502</v>
      </c>
      <c r="JS167" s="342">
        <v>43503</v>
      </c>
      <c r="JT167" s="342">
        <v>43504</v>
      </c>
      <c r="JU167" s="342">
        <v>43507</v>
      </c>
      <c r="JV167" s="342">
        <v>43508</v>
      </c>
      <c r="JW167" s="342">
        <v>43509</v>
      </c>
      <c r="JX167" s="342">
        <v>43510</v>
      </c>
      <c r="JY167" s="342">
        <v>43511</v>
      </c>
      <c r="JZ167" s="342">
        <v>43514</v>
      </c>
      <c r="KA167" s="342">
        <v>43515</v>
      </c>
      <c r="KB167" s="342">
        <v>43516</v>
      </c>
      <c r="KC167" s="342">
        <v>43517</v>
      </c>
      <c r="KD167" s="342">
        <v>43518</v>
      </c>
      <c r="KE167" s="342">
        <v>43521</v>
      </c>
      <c r="KF167" s="342">
        <v>43522</v>
      </c>
      <c r="KG167" s="342">
        <v>43523</v>
      </c>
      <c r="KH167" s="342">
        <v>43524</v>
      </c>
      <c r="KI167" s="54" t="s">
        <v>104</v>
      </c>
      <c r="KJ167" s="342">
        <v>43528</v>
      </c>
      <c r="KK167" s="342">
        <v>43529</v>
      </c>
      <c r="KL167" s="342">
        <v>43530</v>
      </c>
      <c r="KM167" s="342">
        <v>43531</v>
      </c>
      <c r="KN167" s="344" t="s">
        <v>100</v>
      </c>
      <c r="KO167" s="342">
        <v>43535</v>
      </c>
      <c r="KP167" s="342">
        <v>43536</v>
      </c>
      <c r="KQ167" s="342">
        <v>43537</v>
      </c>
      <c r="KR167" s="342">
        <v>43538</v>
      </c>
      <c r="KS167" s="342">
        <v>43539</v>
      </c>
      <c r="KT167" s="342">
        <v>43542</v>
      </c>
      <c r="KU167" s="342">
        <v>43543</v>
      </c>
      <c r="KV167" s="342">
        <v>43544</v>
      </c>
      <c r="KW167" s="342">
        <v>43545</v>
      </c>
      <c r="KX167" s="342">
        <v>43546</v>
      </c>
      <c r="KY167" s="342">
        <v>43549</v>
      </c>
      <c r="KZ167" s="342">
        <v>43550</v>
      </c>
      <c r="LA167" s="342">
        <v>43551</v>
      </c>
      <c r="LB167" s="342">
        <v>43552</v>
      </c>
      <c r="LC167" s="342">
        <v>43553</v>
      </c>
      <c r="LD167" s="54" t="s">
        <v>110</v>
      </c>
      <c r="LE167" s="342">
        <v>43557</v>
      </c>
      <c r="LF167" s="342">
        <v>43558</v>
      </c>
      <c r="LG167" s="342">
        <v>43559</v>
      </c>
      <c r="LH167" s="345" t="s">
        <v>100</v>
      </c>
      <c r="LI167" s="342">
        <v>43563</v>
      </c>
      <c r="LJ167" s="342">
        <v>43564</v>
      </c>
      <c r="LK167" s="342">
        <v>43565</v>
      </c>
      <c r="LL167" s="342">
        <v>43566</v>
      </c>
      <c r="LM167" s="342">
        <v>43567</v>
      </c>
      <c r="LN167" s="342">
        <v>43570</v>
      </c>
      <c r="LO167" s="342">
        <v>43571</v>
      </c>
      <c r="LP167" s="342">
        <v>43572</v>
      </c>
      <c r="LQ167" s="342">
        <v>43573</v>
      </c>
      <c r="LR167" s="342">
        <v>43574</v>
      </c>
      <c r="LS167" s="342">
        <v>43577</v>
      </c>
      <c r="LT167" s="342">
        <v>43578</v>
      </c>
      <c r="LU167" s="342">
        <v>43579</v>
      </c>
      <c r="LV167" s="342">
        <v>43580</v>
      </c>
      <c r="LW167" s="342">
        <v>43581</v>
      </c>
      <c r="LX167" s="342">
        <v>43584</v>
      </c>
      <c r="LY167" s="342">
        <v>43585</v>
      </c>
      <c r="LZ167" s="342">
        <v>43586</v>
      </c>
      <c r="MA167" s="342">
        <v>43587</v>
      </c>
      <c r="MB167" s="345" t="s">
        <v>100</v>
      </c>
      <c r="MC167" s="342">
        <v>43591</v>
      </c>
      <c r="MD167" s="342">
        <v>43592</v>
      </c>
      <c r="ME167" s="342">
        <v>43593</v>
      </c>
      <c r="MF167" s="342">
        <v>43594</v>
      </c>
      <c r="MG167" s="342">
        <v>43595</v>
      </c>
      <c r="MH167" s="342">
        <v>43598</v>
      </c>
      <c r="MI167" s="342">
        <v>43599</v>
      </c>
      <c r="MJ167" s="342">
        <v>43600</v>
      </c>
      <c r="MK167" s="342">
        <v>43601</v>
      </c>
      <c r="ML167" s="342">
        <v>43602</v>
      </c>
      <c r="MM167" s="342">
        <v>43605</v>
      </c>
      <c r="MN167" s="342">
        <v>43606</v>
      </c>
      <c r="MO167" s="342">
        <v>43607</v>
      </c>
      <c r="MP167" s="342">
        <v>43608</v>
      </c>
      <c r="MQ167" s="342">
        <v>43609</v>
      </c>
      <c r="MR167" s="342">
        <v>43612</v>
      </c>
      <c r="MS167" s="342">
        <v>43613</v>
      </c>
      <c r="MT167" s="342">
        <v>43614</v>
      </c>
      <c r="MU167" s="342">
        <v>43615</v>
      </c>
      <c r="MV167" s="342">
        <v>43616</v>
      </c>
      <c r="MW167" s="342">
        <v>43619</v>
      </c>
      <c r="MX167" s="342">
        <v>43620</v>
      </c>
      <c r="MY167" s="342">
        <v>43621</v>
      </c>
      <c r="MZ167" s="342">
        <v>43622</v>
      </c>
      <c r="NA167" s="345" t="s">
        <v>100</v>
      </c>
      <c r="NB167" s="342">
        <v>43626</v>
      </c>
      <c r="NC167" s="342">
        <v>43627</v>
      </c>
      <c r="ND167" s="342">
        <v>43628</v>
      </c>
      <c r="NE167" s="342">
        <v>43629</v>
      </c>
      <c r="NF167" s="342">
        <v>43630</v>
      </c>
      <c r="NG167" s="342">
        <v>43633</v>
      </c>
      <c r="NH167" s="342">
        <v>43634</v>
      </c>
      <c r="NI167" s="342">
        <v>43635</v>
      </c>
      <c r="NJ167" s="342">
        <v>43636</v>
      </c>
      <c r="NK167" s="342">
        <v>43637</v>
      </c>
      <c r="NL167" s="342">
        <v>43640</v>
      </c>
      <c r="NM167" s="342">
        <v>43641</v>
      </c>
      <c r="NN167" s="342">
        <v>43642</v>
      </c>
      <c r="NO167" s="342">
        <v>43643</v>
      </c>
      <c r="NP167" s="342">
        <v>43644</v>
      </c>
      <c r="NQ167" s="342">
        <v>43647</v>
      </c>
      <c r="NR167" s="342">
        <v>43648</v>
      </c>
      <c r="NS167" s="342">
        <v>43649</v>
      </c>
      <c r="NT167" s="342">
        <v>43650</v>
      </c>
      <c r="NU167" s="342">
        <v>43651</v>
      </c>
    </row>
    <row r="168" spans="40:385" ht="15.75" thickBot="1" x14ac:dyDescent="0.3">
      <c r="JM168" s="18" t="s">
        <v>50</v>
      </c>
      <c r="JO168" s="84">
        <v>3.0800000000000001E-2</v>
      </c>
      <c r="JP168" s="84">
        <v>3.7900000000000003E-2</v>
      </c>
      <c r="JQ168" s="7">
        <v>4.0899999999999999E-2</v>
      </c>
      <c r="JR168" s="7">
        <v>8.9599999999999999E-2</v>
      </c>
      <c r="JS168" s="7">
        <v>9.9299999999999999E-2</v>
      </c>
      <c r="JT168" s="7">
        <v>9.8400000000000001E-2</v>
      </c>
      <c r="JU168" s="7">
        <v>0.1246</v>
      </c>
      <c r="JV168" s="7">
        <v>0.1104</v>
      </c>
      <c r="JW168" s="7">
        <v>0.12</v>
      </c>
      <c r="JX168" s="7">
        <v>0.1076</v>
      </c>
      <c r="JY168" s="7">
        <v>8.8900000000000007E-2</v>
      </c>
      <c r="JZ168" s="7">
        <v>8.6599999999999996E-2</v>
      </c>
      <c r="KA168" s="7">
        <v>5.7700000000000001E-2</v>
      </c>
      <c r="KB168" s="7">
        <v>6.2600000000000003E-2</v>
      </c>
      <c r="KC168" s="7">
        <v>8.5000000000000006E-2</v>
      </c>
      <c r="KD168" s="7">
        <v>6.5000000000000002E-2</v>
      </c>
      <c r="KE168" s="22">
        <v>7.3800000000000004E-2</v>
      </c>
      <c r="KF168" s="22">
        <v>0.14319999999999999</v>
      </c>
      <c r="KG168" s="22">
        <v>0.19239999999999999</v>
      </c>
      <c r="KH168" s="22">
        <v>0.18010000000000001</v>
      </c>
      <c r="KI168" s="7">
        <v>2.29E-2</v>
      </c>
      <c r="KJ168" s="34">
        <v>4.3099999999999999E-2</v>
      </c>
      <c r="KK168" s="7">
        <v>3.6799999999999999E-2</v>
      </c>
      <c r="KL168" s="7">
        <v>5.5300000000000002E-2</v>
      </c>
      <c r="KM168" s="7">
        <v>8.1799999999999998E-2</v>
      </c>
      <c r="KN168" s="34">
        <v>7.0599999999999996E-2</v>
      </c>
      <c r="KO168" s="34">
        <v>8.5400000000000004E-2</v>
      </c>
      <c r="KP168" s="34">
        <v>0.1123</v>
      </c>
      <c r="KQ168" s="34">
        <v>7.17E-2</v>
      </c>
      <c r="KR168" s="34">
        <v>5.96E-2</v>
      </c>
      <c r="KS168" s="34">
        <v>7.3599999999999999E-2</v>
      </c>
      <c r="KT168" s="34">
        <v>7.9399999999999998E-2</v>
      </c>
      <c r="KU168" s="34">
        <v>7.6799999999999993E-2</v>
      </c>
      <c r="KV168" s="34">
        <v>8.5599999999999996E-2</v>
      </c>
      <c r="KW168" s="34">
        <v>9.5200000000000007E-2</v>
      </c>
      <c r="KX168" s="34">
        <v>9.6000000000000002E-2</v>
      </c>
      <c r="KY168" s="34">
        <v>0.1242</v>
      </c>
      <c r="KZ168" s="34">
        <v>0.1293</v>
      </c>
      <c r="LA168" s="47">
        <v>5.7200000000000001E-2</v>
      </c>
      <c r="LB168" s="47">
        <v>6.6400000000000001E-2</v>
      </c>
      <c r="LC168" s="30">
        <v>4.9599999999999998E-2</v>
      </c>
      <c r="LD168" s="22">
        <v>4.8399999999999999E-2</v>
      </c>
      <c r="LE168" s="22">
        <v>8.0799999999999997E-2</v>
      </c>
      <c r="LF168" s="22">
        <v>8.4199999999999997E-2</v>
      </c>
      <c r="LG168" s="22">
        <v>4.8800000000000003E-2</v>
      </c>
      <c r="LH168" s="30">
        <v>4.02E-2</v>
      </c>
      <c r="LI168" s="30">
        <v>4.5699999999999998E-2</v>
      </c>
      <c r="LJ168" s="30">
        <v>4.4400000000000002E-2</v>
      </c>
      <c r="LK168" s="30">
        <v>8.3500000000000005E-2</v>
      </c>
      <c r="LL168" s="30">
        <v>5.8400000000000001E-2</v>
      </c>
      <c r="LM168" s="30">
        <v>9.4799999999999995E-2</v>
      </c>
      <c r="LN168" s="30">
        <v>9.7699999999999995E-2</v>
      </c>
      <c r="LO168" s="30">
        <v>0.1074</v>
      </c>
      <c r="LP168" s="30">
        <v>0.1178</v>
      </c>
      <c r="LQ168" s="30">
        <v>0.11310000000000001</v>
      </c>
      <c r="LR168" s="30">
        <v>0.1114</v>
      </c>
      <c r="LS168" s="16">
        <v>9.5600000000000004E-2</v>
      </c>
      <c r="LT168" s="16">
        <v>9.9699999999999997E-2</v>
      </c>
      <c r="LU168" s="7">
        <v>0.1101</v>
      </c>
      <c r="LV168" s="7">
        <v>0.1013</v>
      </c>
      <c r="LW168" s="7">
        <v>8.5900000000000004E-2</v>
      </c>
      <c r="LX168" s="16">
        <v>8.7900000000000006E-2</v>
      </c>
      <c r="LY168" s="16">
        <v>9.1300000000000006E-2</v>
      </c>
      <c r="LZ168" s="22">
        <v>0.1144</v>
      </c>
      <c r="MA168" s="22">
        <v>0.1159</v>
      </c>
      <c r="MB168" s="22">
        <v>0.1716</v>
      </c>
      <c r="MC168" s="22">
        <v>0.14549999999999999</v>
      </c>
      <c r="MD168" s="22">
        <v>0.13100000000000001</v>
      </c>
      <c r="ME168" s="16">
        <v>0.1069</v>
      </c>
      <c r="MF168" s="16">
        <v>0.11020000000000001</v>
      </c>
      <c r="MG168" s="16">
        <v>0.1174</v>
      </c>
      <c r="MH168" s="47">
        <v>0.13</v>
      </c>
      <c r="MI168" s="16">
        <v>0.1168</v>
      </c>
      <c r="MJ168" s="47">
        <v>0.12640000000000001</v>
      </c>
      <c r="MK168" s="47">
        <v>0.12839999999999999</v>
      </c>
      <c r="ML168" s="47">
        <v>0.13170000000000001</v>
      </c>
      <c r="MM168" s="16">
        <v>0.12230000000000001</v>
      </c>
      <c r="MN168" s="16">
        <v>0.1356</v>
      </c>
      <c r="MO168" s="16">
        <v>0.13719999999999999</v>
      </c>
      <c r="MP168" s="47">
        <v>0.15079999999999999</v>
      </c>
      <c r="MQ168" s="47">
        <v>0.15010000000000001</v>
      </c>
      <c r="MR168" s="47">
        <v>0.1419</v>
      </c>
      <c r="MS168" s="47">
        <v>0.16120000000000001</v>
      </c>
      <c r="MT168" s="47">
        <v>0.15759999999999999</v>
      </c>
      <c r="MU168" s="47">
        <v>0.15620000000000001</v>
      </c>
      <c r="MV168" s="47">
        <v>0.2175</v>
      </c>
      <c r="MW168" s="47">
        <v>0.1938</v>
      </c>
      <c r="MX168" s="47">
        <v>0.17649999999999999</v>
      </c>
      <c r="MY168" s="47">
        <v>0.16589999999999999</v>
      </c>
      <c r="MZ168" s="47">
        <v>0.15540000000000001</v>
      </c>
      <c r="NA168" s="16">
        <v>0.16739999999999999</v>
      </c>
      <c r="NB168" s="16">
        <v>0.1792</v>
      </c>
      <c r="NC168" s="16">
        <v>0.19409999999999999</v>
      </c>
      <c r="ND168" s="16">
        <v>0.18909999999999999</v>
      </c>
      <c r="NE168" s="16">
        <v>0.184</v>
      </c>
      <c r="NF168" s="47">
        <v>0.1993</v>
      </c>
      <c r="NG168" s="47">
        <v>0.20599999999999999</v>
      </c>
      <c r="NH168" s="47">
        <v>0.20200000000000001</v>
      </c>
      <c r="NI168" s="47">
        <v>0.1993</v>
      </c>
      <c r="NJ168" s="47">
        <v>0.2107</v>
      </c>
      <c r="NK168" s="16">
        <v>0.2036</v>
      </c>
      <c r="NL168" s="16">
        <v>0.20630000000000001</v>
      </c>
      <c r="NM168" s="16">
        <v>0.19139999999999999</v>
      </c>
      <c r="NN168" s="16">
        <v>0.18859999999999999</v>
      </c>
      <c r="NO168" s="130">
        <v>0.1807</v>
      </c>
      <c r="NP168" s="16">
        <v>0.17399999999999999</v>
      </c>
      <c r="NQ168" s="101">
        <v>4.4999999999999998E-2</v>
      </c>
      <c r="NR168" s="7">
        <v>3.6499999999999998E-2</v>
      </c>
      <c r="NS168" s="40">
        <v>4.2099999999999999E-2</v>
      </c>
      <c r="NT168" s="40">
        <v>4.8000000000000001E-2</v>
      </c>
      <c r="NU168" s="40">
        <v>7.3899999999999993E-2</v>
      </c>
    </row>
    <row r="169" spans="40:385" ht="15.75" thickBot="1" x14ac:dyDescent="0.3">
      <c r="AW169" t="s">
        <v>62</v>
      </c>
      <c r="JM169" s="23" t="s">
        <v>56</v>
      </c>
      <c r="JO169" s="130">
        <v>1.77E-2</v>
      </c>
      <c r="JP169" s="82">
        <v>2.9100000000000001E-2</v>
      </c>
      <c r="JQ169" s="40">
        <v>3.6999999999999998E-2</v>
      </c>
      <c r="JR169" s="16">
        <v>3.5400000000000001E-2</v>
      </c>
      <c r="JS169" s="86">
        <v>3.0499999999999999E-2</v>
      </c>
      <c r="JT169" s="86">
        <v>4.5400000000000003E-2</v>
      </c>
      <c r="JU169" s="86">
        <v>4.19E-2</v>
      </c>
      <c r="JV169" s="40">
        <v>4.3900000000000002E-2</v>
      </c>
      <c r="JW169" s="40">
        <v>4.1200000000000001E-2</v>
      </c>
      <c r="JX169" s="34">
        <v>1.7600000000000001E-2</v>
      </c>
      <c r="JY169" s="34">
        <v>2.8500000000000001E-2</v>
      </c>
      <c r="JZ169" s="16">
        <v>1.44E-2</v>
      </c>
      <c r="KA169" s="22">
        <v>5.6000000000000001E-2</v>
      </c>
      <c r="KB169" s="22">
        <v>5.2400000000000002E-2</v>
      </c>
      <c r="KC169" s="22">
        <v>6.4399999999999999E-2</v>
      </c>
      <c r="KD169" s="22">
        <v>5.45E-2</v>
      </c>
      <c r="KE169" s="7">
        <v>5.5199999999999999E-2</v>
      </c>
      <c r="KF169" s="7">
        <v>3.04E-2</v>
      </c>
      <c r="KG169" s="7">
        <v>4.3700000000000003E-2</v>
      </c>
      <c r="KH169" s="7">
        <v>5.8599999999999999E-2</v>
      </c>
      <c r="KI169" s="16">
        <v>1.8700000000000001E-2</v>
      </c>
      <c r="KJ169" s="30">
        <v>2.0299999999999999E-2</v>
      </c>
      <c r="KK169" s="34">
        <v>3.4799999999999998E-2</v>
      </c>
      <c r="KL169" s="47">
        <v>2.1399999999999999E-2</v>
      </c>
      <c r="KM169" s="47">
        <v>6.08E-2</v>
      </c>
      <c r="KN169" s="47">
        <v>6.7199999999999996E-2</v>
      </c>
      <c r="KO169" s="7">
        <v>4.4499999999999998E-2</v>
      </c>
      <c r="KP169" s="7">
        <v>3.7499999999999999E-2</v>
      </c>
      <c r="KQ169" s="22">
        <v>6.3299999999999995E-2</v>
      </c>
      <c r="KR169" s="22">
        <v>2.8899999999999999E-2</v>
      </c>
      <c r="KS169" s="22">
        <v>4.3099999999999999E-2</v>
      </c>
      <c r="KT169" s="30">
        <v>2.7099999999999999E-2</v>
      </c>
      <c r="KU169" s="22">
        <v>2.23E-2</v>
      </c>
      <c r="KV169" s="16">
        <v>4.07E-2</v>
      </c>
      <c r="KW169" s="86">
        <v>4.6199999999999998E-2</v>
      </c>
      <c r="KX169" s="47">
        <v>8.2799999999999999E-2</v>
      </c>
      <c r="KY169" s="47">
        <v>6.3899999999999998E-2</v>
      </c>
      <c r="KZ169" s="30">
        <v>4.9299999999999997E-2</v>
      </c>
      <c r="LA169" s="86">
        <v>3.6400000000000002E-2</v>
      </c>
      <c r="LB169" s="86">
        <v>5.0099999999999999E-2</v>
      </c>
      <c r="LC169" s="34">
        <v>4.6300000000000001E-2</v>
      </c>
      <c r="LD169" s="40">
        <v>2.0400000000000001E-2</v>
      </c>
      <c r="LE169" s="40">
        <v>1.6199999999999999E-2</v>
      </c>
      <c r="LF169" s="30">
        <v>2.0799999999999999E-2</v>
      </c>
      <c r="LG169" s="30">
        <v>3.8199999999999998E-2</v>
      </c>
      <c r="LH169" s="22">
        <v>3.4099999999999998E-2</v>
      </c>
      <c r="LI169" s="16">
        <v>3.9699999999999999E-2</v>
      </c>
      <c r="LJ169" s="16">
        <v>4.1399999999999999E-2</v>
      </c>
      <c r="LK169" s="22">
        <v>4.0599999999999997E-2</v>
      </c>
      <c r="LL169" s="16">
        <v>5.3600000000000002E-2</v>
      </c>
      <c r="LM169" s="16">
        <v>6.8000000000000005E-2</v>
      </c>
      <c r="LN169" s="16">
        <v>7.6300000000000007E-2</v>
      </c>
      <c r="LO169" s="16">
        <v>6.9599999999999995E-2</v>
      </c>
      <c r="LP169" s="16">
        <v>8.9899999999999994E-2</v>
      </c>
      <c r="LQ169" s="16">
        <v>7.3999999999999996E-2</v>
      </c>
      <c r="LR169" s="16">
        <v>8.1299999999999997E-2</v>
      </c>
      <c r="LS169" s="30">
        <v>9.5100000000000004E-2</v>
      </c>
      <c r="LT169" s="30">
        <v>8.2299999999999998E-2</v>
      </c>
      <c r="LU169" s="16">
        <v>8.8700000000000001E-2</v>
      </c>
      <c r="LV169" s="16">
        <v>6.7000000000000004E-2</v>
      </c>
      <c r="LW169" s="16">
        <v>6.4899999999999999E-2</v>
      </c>
      <c r="LX169" s="7">
        <v>7.6899999999999996E-2</v>
      </c>
      <c r="LY169" s="22">
        <v>8.7599999999999997E-2</v>
      </c>
      <c r="LZ169" s="16">
        <v>9.2600000000000002E-2</v>
      </c>
      <c r="MA169" s="16">
        <v>8.7599999999999997E-2</v>
      </c>
      <c r="MB169" s="16">
        <v>7.9699999999999993E-2</v>
      </c>
      <c r="MC169" s="16">
        <v>9.7000000000000003E-2</v>
      </c>
      <c r="MD169" s="16">
        <v>9.2799999999999994E-2</v>
      </c>
      <c r="ME169" s="22">
        <v>0.1033</v>
      </c>
      <c r="MF169" s="47">
        <v>0.1019</v>
      </c>
      <c r="MG169" s="22">
        <v>7.8600000000000003E-2</v>
      </c>
      <c r="MH169" s="16">
        <v>0.123</v>
      </c>
      <c r="MI169" s="47">
        <v>0.1163</v>
      </c>
      <c r="MJ169" s="16">
        <v>0.1227</v>
      </c>
      <c r="MK169" s="16">
        <v>0.1232</v>
      </c>
      <c r="ML169" s="16">
        <v>0.13020000000000001</v>
      </c>
      <c r="MM169" s="47">
        <v>0.1197</v>
      </c>
      <c r="MN169" s="7">
        <v>0.12180000000000001</v>
      </c>
      <c r="MO169" s="7">
        <v>0.12620000000000001</v>
      </c>
      <c r="MP169" s="16">
        <v>0.1419</v>
      </c>
      <c r="MQ169" s="16">
        <v>0.1376</v>
      </c>
      <c r="MR169" s="16">
        <v>0.1409</v>
      </c>
      <c r="MS169" s="16">
        <v>0.1321</v>
      </c>
      <c r="MT169" s="16">
        <v>0.12670000000000001</v>
      </c>
      <c r="MU169" s="16">
        <v>0.12770000000000001</v>
      </c>
      <c r="MV169" s="16">
        <v>0.12690000000000001</v>
      </c>
      <c r="MW169" s="16">
        <v>0.1384</v>
      </c>
      <c r="MX169" s="16">
        <v>0.1368</v>
      </c>
      <c r="MY169" s="16">
        <v>0.12959999999999999</v>
      </c>
      <c r="MZ169" s="16">
        <v>0.15479999999999999</v>
      </c>
      <c r="NA169" s="47">
        <v>0.14000000000000001</v>
      </c>
      <c r="NB169" s="47">
        <v>0.1411</v>
      </c>
      <c r="NC169" s="47">
        <v>0.1396</v>
      </c>
      <c r="ND169" s="47">
        <v>0.16039999999999999</v>
      </c>
      <c r="NE169" s="47">
        <v>0.16950000000000001</v>
      </c>
      <c r="NF169" s="16">
        <v>0.1812</v>
      </c>
      <c r="NG169" s="16">
        <v>0.1961</v>
      </c>
      <c r="NH169" s="16">
        <v>0.17080000000000001</v>
      </c>
      <c r="NI169" s="16">
        <v>0.1666</v>
      </c>
      <c r="NJ169" s="16">
        <v>0.16139999999999999</v>
      </c>
      <c r="NK169" s="47">
        <v>0.19089999999999999</v>
      </c>
      <c r="NL169" s="47">
        <v>0.1714</v>
      </c>
      <c r="NM169" s="47">
        <v>0.185</v>
      </c>
      <c r="NN169" s="47">
        <v>0.1328</v>
      </c>
      <c r="NO169" s="79">
        <v>0.1245</v>
      </c>
      <c r="NP169" s="47">
        <v>0.1111</v>
      </c>
      <c r="NQ169" s="100">
        <v>2.1399999999999999E-2</v>
      </c>
      <c r="NR169" s="47">
        <v>3.3300000000000003E-2</v>
      </c>
      <c r="NS169" s="30">
        <v>3.7600000000000001E-2</v>
      </c>
      <c r="NT169" s="30">
        <v>3.0700000000000002E-2</v>
      </c>
      <c r="NU169" s="7">
        <v>6.4699999999999994E-2</v>
      </c>
    </row>
    <row r="170" spans="40:385" ht="15.75" thickBot="1" x14ac:dyDescent="0.3">
      <c r="BO170" t="s">
        <v>62</v>
      </c>
      <c r="JM170" s="27" t="s">
        <v>61</v>
      </c>
      <c r="JN170" t="s">
        <v>62</v>
      </c>
      <c r="JO170" s="82">
        <v>1.2699999999999999E-2</v>
      </c>
      <c r="JP170" s="130">
        <v>2.3099999999999999E-2</v>
      </c>
      <c r="JQ170" s="34">
        <v>1.49E-2</v>
      </c>
      <c r="JR170" s="40">
        <v>3.2399999999999998E-2</v>
      </c>
      <c r="JS170" s="16">
        <v>2.92E-2</v>
      </c>
      <c r="JT170" s="47">
        <v>2.1999999999999999E-2</v>
      </c>
      <c r="JU170" s="40">
        <v>1.9300000000000001E-2</v>
      </c>
      <c r="JV170" s="16">
        <v>3.8800000000000001E-2</v>
      </c>
      <c r="JW170" s="16">
        <v>5.5999999999999999E-3</v>
      </c>
      <c r="JX170" s="16">
        <v>1.7500000000000002E-2</v>
      </c>
      <c r="JY170" s="40">
        <v>1.26E-2</v>
      </c>
      <c r="JZ170" s="40">
        <v>1.15E-2</v>
      </c>
      <c r="KA170" s="34">
        <v>2.1399999999999999E-2</v>
      </c>
      <c r="KB170" s="40">
        <v>2.4899999999999999E-2</v>
      </c>
      <c r="KC170" s="16">
        <v>3.3000000000000002E-2</v>
      </c>
      <c r="KD170" s="40">
        <v>4.6699999999999998E-2</v>
      </c>
      <c r="KE170" s="34">
        <v>2.58E-2</v>
      </c>
      <c r="KF170" s="16">
        <v>2.1999999999999999E-2</v>
      </c>
      <c r="KG170" s="16">
        <v>2.4899999999999999E-2</v>
      </c>
      <c r="KH170" s="16">
        <v>4.3799999999999999E-2</v>
      </c>
      <c r="KI170" s="86">
        <v>1.5299999999999999E-2</v>
      </c>
      <c r="KJ170" s="7">
        <v>1.8700000000000001E-2</v>
      </c>
      <c r="KK170" s="30">
        <v>2.8799999999999999E-2</v>
      </c>
      <c r="KL170" s="34">
        <v>0.02</v>
      </c>
      <c r="KM170" s="34">
        <v>3.0800000000000001E-2</v>
      </c>
      <c r="KN170" s="7">
        <v>6.2E-2</v>
      </c>
      <c r="KO170" s="47">
        <v>4.3900000000000002E-2</v>
      </c>
      <c r="KP170" s="47">
        <v>2.7199999999999998E-2</v>
      </c>
      <c r="KQ170" s="30">
        <v>5.0000000000000001E-3</v>
      </c>
      <c r="KR170" s="7">
        <v>2.7E-2</v>
      </c>
      <c r="KS170" s="7">
        <v>1.1599999999999999E-2</v>
      </c>
      <c r="KT170" s="22">
        <v>1.7299999999999999E-2</v>
      </c>
      <c r="KU170" s="16">
        <v>1.77E-2</v>
      </c>
      <c r="KV170" s="86">
        <v>2.7E-2</v>
      </c>
      <c r="KW170" s="16">
        <v>3.1E-2</v>
      </c>
      <c r="KX170" s="86">
        <v>3.4599999999999999E-2</v>
      </c>
      <c r="KY170" s="86">
        <v>2.86E-2</v>
      </c>
      <c r="KZ170" s="47">
        <v>2.2800000000000001E-2</v>
      </c>
      <c r="LA170" s="34">
        <v>2.6200000000000001E-2</v>
      </c>
      <c r="LB170" s="7">
        <v>4.19E-2</v>
      </c>
      <c r="LC170" s="47">
        <v>4.1300000000000003E-2</v>
      </c>
      <c r="LD170" s="30">
        <v>1.8700000000000001E-2</v>
      </c>
      <c r="LE170" s="7">
        <v>1.0800000000000001E-2</v>
      </c>
      <c r="LF170" s="16">
        <v>0.01</v>
      </c>
      <c r="LG170" s="16">
        <v>1.83E-2</v>
      </c>
      <c r="LH170" s="16">
        <v>2.5399999999999999E-2</v>
      </c>
      <c r="LI170" s="22">
        <v>3.2899999999999999E-2</v>
      </c>
      <c r="LJ170" s="22">
        <v>2.7099999999999999E-2</v>
      </c>
      <c r="LK170" s="16">
        <v>3.7400000000000003E-2</v>
      </c>
      <c r="LL170" s="22">
        <v>4.7300000000000002E-2</v>
      </c>
      <c r="LM170" s="22">
        <v>3.9899999999999998E-2</v>
      </c>
      <c r="LN170" s="22">
        <v>6.1199999999999997E-2</v>
      </c>
      <c r="LO170" s="22">
        <v>4.0300000000000002E-2</v>
      </c>
      <c r="LP170" s="22">
        <v>4.2599999999999999E-2</v>
      </c>
      <c r="LQ170" s="7">
        <v>4.8599999999999997E-2</v>
      </c>
      <c r="LR170" s="7">
        <v>4.4699999999999997E-2</v>
      </c>
      <c r="LS170" s="7">
        <v>4.5699999999999998E-2</v>
      </c>
      <c r="LT170" s="7">
        <v>6.9199999999999998E-2</v>
      </c>
      <c r="LU170" s="22">
        <v>5.2400000000000002E-2</v>
      </c>
      <c r="LV170" s="22">
        <v>4.0300000000000002E-2</v>
      </c>
      <c r="LW170" s="22">
        <v>3.7699999999999997E-2</v>
      </c>
      <c r="LX170" s="30">
        <v>4.7500000000000001E-2</v>
      </c>
      <c r="LY170" s="7">
        <v>5.79E-2</v>
      </c>
      <c r="LZ170" s="7">
        <v>7.1900000000000006E-2</v>
      </c>
      <c r="MA170" s="7">
        <v>8.2199999999999995E-2</v>
      </c>
      <c r="MB170" s="7">
        <v>5.0700000000000002E-2</v>
      </c>
      <c r="MC170" s="7">
        <v>6.6100000000000006E-2</v>
      </c>
      <c r="MD170" s="47">
        <v>6.7699999999999996E-2</v>
      </c>
      <c r="ME170" s="47">
        <v>9.0300000000000005E-2</v>
      </c>
      <c r="MF170" s="22">
        <v>9.0800000000000006E-2</v>
      </c>
      <c r="MG170" s="47">
        <v>7.4999999999999997E-2</v>
      </c>
      <c r="MH170" s="7">
        <v>6.4299999999999996E-2</v>
      </c>
      <c r="MI170" s="7">
        <v>7.4700000000000003E-2</v>
      </c>
      <c r="MJ170" s="7">
        <v>8.3299999999999999E-2</v>
      </c>
      <c r="MK170" s="7">
        <v>0.1065</v>
      </c>
      <c r="ML170" s="7">
        <v>0.1231</v>
      </c>
      <c r="MM170" s="7">
        <v>0.1084</v>
      </c>
      <c r="MN170" s="47">
        <v>0.1011</v>
      </c>
      <c r="MO170" s="47">
        <v>0.1159</v>
      </c>
      <c r="MP170" s="7">
        <v>0.10639999999999999</v>
      </c>
      <c r="MQ170" s="7">
        <v>8.3500000000000005E-2</v>
      </c>
      <c r="MR170" s="7">
        <v>9.4399999999999998E-2</v>
      </c>
      <c r="MS170" s="7">
        <v>0.10489999999999999</v>
      </c>
      <c r="MT170" s="7">
        <v>0.1186</v>
      </c>
      <c r="MU170" s="7">
        <v>0.1195</v>
      </c>
      <c r="MV170" s="7">
        <v>9.0499999999999997E-2</v>
      </c>
      <c r="MW170" s="7">
        <v>5.1299999999999998E-2</v>
      </c>
      <c r="MX170" s="7">
        <v>3.9600000000000003E-2</v>
      </c>
      <c r="MY170" s="7">
        <v>5.2699999999999997E-2</v>
      </c>
      <c r="MZ170" s="7">
        <v>3.73E-2</v>
      </c>
      <c r="NA170" s="86">
        <v>2.9899999999999999E-2</v>
      </c>
      <c r="NB170" s="86">
        <v>3.4700000000000002E-2</v>
      </c>
      <c r="NC170" s="7">
        <v>3.7199999999999997E-2</v>
      </c>
      <c r="ND170" s="7">
        <v>5.6899999999999999E-2</v>
      </c>
      <c r="NE170" s="7">
        <v>5.8999999999999997E-2</v>
      </c>
      <c r="NF170" s="7">
        <v>0.10150000000000001</v>
      </c>
      <c r="NG170" s="7">
        <v>0.1081</v>
      </c>
      <c r="NH170" s="7">
        <v>9.7299999999999998E-2</v>
      </c>
      <c r="NI170" s="7">
        <v>6.9199999999999998E-2</v>
      </c>
      <c r="NJ170" s="86">
        <v>8.3500000000000005E-2</v>
      </c>
      <c r="NK170" s="86">
        <v>0.11210000000000001</v>
      </c>
      <c r="NL170" s="86">
        <v>0.127</v>
      </c>
      <c r="NM170" s="86">
        <v>9.9699999999999997E-2</v>
      </c>
      <c r="NN170" s="86">
        <v>7.2400000000000006E-2</v>
      </c>
      <c r="NO170" s="84">
        <v>6.3700000000000007E-2</v>
      </c>
      <c r="NP170" s="40">
        <v>5.9799999999999999E-2</v>
      </c>
      <c r="NQ170" s="106">
        <v>1.37E-2</v>
      </c>
      <c r="NR170" s="40">
        <v>2.86E-2</v>
      </c>
      <c r="NS170" s="47">
        <v>2.58E-2</v>
      </c>
      <c r="NT170" s="47">
        <v>2.63E-2</v>
      </c>
      <c r="NU170" s="30">
        <v>2.23E-2</v>
      </c>
    </row>
    <row r="171" spans="40:385" ht="15.75" thickBot="1" x14ac:dyDescent="0.3">
      <c r="BK171" t="s">
        <v>62</v>
      </c>
      <c r="JM171" s="31" t="s">
        <v>66</v>
      </c>
      <c r="JO171" s="80">
        <v>4.7999999999999996E-3</v>
      </c>
      <c r="JP171" s="80">
        <v>6.9999999999999999E-4</v>
      </c>
      <c r="JQ171" s="16">
        <v>1.32E-2</v>
      </c>
      <c r="JR171" s="86">
        <v>2.2200000000000001E-2</v>
      </c>
      <c r="JS171" s="47">
        <v>2.0199999999999999E-2</v>
      </c>
      <c r="JT171" s="16">
        <v>1.9900000000000001E-2</v>
      </c>
      <c r="JU171" s="16">
        <v>1.5900000000000001E-2</v>
      </c>
      <c r="JV171" s="86">
        <v>6.1999999999999998E-3</v>
      </c>
      <c r="JW171" s="86">
        <v>-5.4000000000000003E-3</v>
      </c>
      <c r="JX171" s="86">
        <v>1.34E-2</v>
      </c>
      <c r="JY171" s="16">
        <v>-3.8999999999999998E-3</v>
      </c>
      <c r="JZ171" s="34">
        <v>1.01E-2</v>
      </c>
      <c r="KA171" s="16">
        <v>8.6999999999999994E-3</v>
      </c>
      <c r="KB171" s="16">
        <v>1.29E-2</v>
      </c>
      <c r="KC171" s="86">
        <v>1.7999999999999999E-2</v>
      </c>
      <c r="KD171" s="16">
        <v>1.24E-2</v>
      </c>
      <c r="KE171" s="16">
        <v>2.2499999999999999E-2</v>
      </c>
      <c r="KF171" s="34">
        <v>1.01E-2</v>
      </c>
      <c r="KG171" s="40">
        <v>1.3100000000000001E-2</v>
      </c>
      <c r="KH171" s="40">
        <v>2.18E-2</v>
      </c>
      <c r="KI171" s="34">
        <v>1.2699999999999999E-2</v>
      </c>
      <c r="KJ171" s="86">
        <v>1.32E-2</v>
      </c>
      <c r="KK171" s="22">
        <v>-1.1000000000000001E-3</v>
      </c>
      <c r="KL171" s="16">
        <v>1.6E-2</v>
      </c>
      <c r="KM171" s="30">
        <v>-4.7000000000000002E-3</v>
      </c>
      <c r="KN171" s="30">
        <v>1.04E-2</v>
      </c>
      <c r="KO171" s="30">
        <v>2.0799999999999999E-2</v>
      </c>
      <c r="KP171" s="30">
        <v>2.3900000000000001E-2</v>
      </c>
      <c r="KQ171" s="7">
        <v>2.2000000000000001E-3</v>
      </c>
      <c r="KR171" s="16">
        <v>-8.0000000000000004E-4</v>
      </c>
      <c r="KS171" s="30">
        <v>9.2999999999999992E-3</v>
      </c>
      <c r="KT171" s="16">
        <v>9.1999999999999998E-3</v>
      </c>
      <c r="KU171" s="30">
        <v>5.7999999999999996E-3</v>
      </c>
      <c r="KV171" s="30">
        <v>1.4500000000000001E-2</v>
      </c>
      <c r="KW171" s="30">
        <v>2.69E-2</v>
      </c>
      <c r="KX171" s="7">
        <v>2.9999999999999997E-4</v>
      </c>
      <c r="KY171" s="30">
        <v>1.6299999999999999E-2</v>
      </c>
      <c r="KZ171" s="86">
        <v>1.6500000000000001E-2</v>
      </c>
      <c r="LA171" s="7">
        <v>2.12E-2</v>
      </c>
      <c r="LB171" s="30">
        <v>3.2399999999999998E-2</v>
      </c>
      <c r="LC171" s="86">
        <v>4.0800000000000003E-2</v>
      </c>
      <c r="LD171" s="34">
        <v>-1.6000000000000001E-3</v>
      </c>
      <c r="LE171" s="16">
        <v>-1E-4</v>
      </c>
      <c r="LF171" s="7">
        <v>2.0000000000000001E-4</v>
      </c>
      <c r="LG171" s="7">
        <v>1.49E-2</v>
      </c>
      <c r="LH171" s="7">
        <v>2.5000000000000001E-2</v>
      </c>
      <c r="LI171" s="40">
        <v>2.4400000000000002E-2</v>
      </c>
      <c r="LJ171" s="40">
        <v>1.5800000000000002E-2</v>
      </c>
      <c r="LK171" s="40">
        <v>5.3E-3</v>
      </c>
      <c r="LL171" s="7">
        <v>2.0799999999999999E-2</v>
      </c>
      <c r="LM171" s="40">
        <v>9.1999999999999998E-3</v>
      </c>
      <c r="LN171" s="7">
        <v>5.4999999999999997E-3</v>
      </c>
      <c r="LO171" s="7">
        <v>1.2699999999999999E-2</v>
      </c>
      <c r="LP171" s="7">
        <v>1.9699999999999999E-2</v>
      </c>
      <c r="LQ171" s="22">
        <v>3.9600000000000003E-2</v>
      </c>
      <c r="LR171" s="22">
        <v>0.04</v>
      </c>
      <c r="LS171" s="22">
        <v>3.7100000000000001E-2</v>
      </c>
      <c r="LT171" s="22">
        <v>3.3399999999999999E-2</v>
      </c>
      <c r="LU171" s="30">
        <v>2.0899999999999998E-2</v>
      </c>
      <c r="LV171" s="47">
        <v>2.2499999999999999E-2</v>
      </c>
      <c r="LW171" s="30">
        <v>3.56E-2</v>
      </c>
      <c r="LX171" s="22">
        <v>4.2000000000000003E-2</v>
      </c>
      <c r="LY171" s="30">
        <v>2.3199999999999998E-2</v>
      </c>
      <c r="LZ171" s="30">
        <v>1.1000000000000001E-3</v>
      </c>
      <c r="MA171" s="47">
        <v>2.2000000000000001E-3</v>
      </c>
      <c r="MB171" s="47">
        <v>0</v>
      </c>
      <c r="MC171" s="47">
        <v>0.03</v>
      </c>
      <c r="MD171" s="7">
        <v>6.5299999999999997E-2</v>
      </c>
      <c r="ME171" s="7">
        <v>7.7899999999999997E-2</v>
      </c>
      <c r="MF171" s="7">
        <v>6.6699999999999995E-2</v>
      </c>
      <c r="MG171" s="7">
        <v>5.45E-2</v>
      </c>
      <c r="MH171" s="22">
        <v>6.2300000000000001E-2</v>
      </c>
      <c r="MI171" s="22">
        <v>4.1200000000000001E-2</v>
      </c>
      <c r="MJ171" s="22">
        <v>1.09E-2</v>
      </c>
      <c r="MK171" s="40">
        <v>6.1999999999999998E-3</v>
      </c>
      <c r="ML171" s="40">
        <v>1.72E-2</v>
      </c>
      <c r="MM171" s="40">
        <v>2.2800000000000001E-2</v>
      </c>
      <c r="MN171" s="40">
        <v>5.0900000000000001E-2</v>
      </c>
      <c r="MO171" s="40">
        <v>4.07E-2</v>
      </c>
      <c r="MP171" s="86">
        <v>1.6199999999999999E-2</v>
      </c>
      <c r="MQ171" s="86">
        <v>5.8999999999999999E-3</v>
      </c>
      <c r="MR171" s="40">
        <v>5.1999999999999998E-3</v>
      </c>
      <c r="MS171" s="40">
        <v>-1.4999999999999999E-2</v>
      </c>
      <c r="MT171" s="86">
        <v>-9.1000000000000004E-3</v>
      </c>
      <c r="MU171" s="40">
        <v>-3.8E-3</v>
      </c>
      <c r="MV171" s="86">
        <v>1.5699999999999999E-2</v>
      </c>
      <c r="MW171" s="86">
        <v>3.9600000000000003E-2</v>
      </c>
      <c r="MX171" s="86">
        <v>3.0200000000000001E-2</v>
      </c>
      <c r="MY171" s="86">
        <v>2.2599999999999999E-2</v>
      </c>
      <c r="MZ171" s="86">
        <v>3.2800000000000003E-2</v>
      </c>
      <c r="NA171" s="7">
        <v>8.2000000000000007E-3</v>
      </c>
      <c r="NB171" s="7">
        <v>3.3700000000000001E-2</v>
      </c>
      <c r="NC171" s="40">
        <v>1.89E-2</v>
      </c>
      <c r="ND171" s="86">
        <v>1.2E-2</v>
      </c>
      <c r="NE171" s="86">
        <v>2.4199999999999999E-2</v>
      </c>
      <c r="NF171" s="86">
        <v>2.75E-2</v>
      </c>
      <c r="NG171" s="86">
        <v>3.0700000000000002E-2</v>
      </c>
      <c r="NH171" s="40">
        <v>1.47E-2</v>
      </c>
      <c r="NI171" s="40">
        <v>4.0500000000000001E-2</v>
      </c>
      <c r="NJ171" s="40">
        <v>4.3099999999999999E-2</v>
      </c>
      <c r="NK171" s="40">
        <v>1.29E-2</v>
      </c>
      <c r="NL171" s="40">
        <v>1.8499999999999999E-2</v>
      </c>
      <c r="NM171" s="40">
        <v>3.3099999999999997E-2</v>
      </c>
      <c r="NN171" s="40">
        <v>5.4600000000000003E-2</v>
      </c>
      <c r="NO171" s="80">
        <v>5.4300000000000001E-2</v>
      </c>
      <c r="NP171" s="86">
        <v>5.1999999999999998E-2</v>
      </c>
      <c r="NQ171" s="711">
        <v>3.0999999999999999E-3</v>
      </c>
      <c r="NR171" s="30">
        <v>6.7999999999999996E-3</v>
      </c>
      <c r="NS171" s="7">
        <v>2.5700000000000001E-2</v>
      </c>
      <c r="NT171" s="7">
        <v>2.5100000000000001E-2</v>
      </c>
      <c r="NU171" s="47">
        <v>1.54E-2</v>
      </c>
    </row>
    <row r="172" spans="40:385" ht="15.75" thickBot="1" x14ac:dyDescent="0.3">
      <c r="AX172" t="s">
        <v>62</v>
      </c>
      <c r="AY172" t="s">
        <v>62</v>
      </c>
      <c r="BA172" t="s">
        <v>62</v>
      </c>
      <c r="BF172" t="s">
        <v>62</v>
      </c>
      <c r="BI172" t="s">
        <v>62</v>
      </c>
      <c r="IZ172" t="s">
        <v>62</v>
      </c>
      <c r="JM172" s="35" t="s">
        <v>69</v>
      </c>
      <c r="JO172" s="81">
        <v>-2.3999999999999998E-3</v>
      </c>
      <c r="JP172" s="83">
        <v>-6.4999999999999997E-3</v>
      </c>
      <c r="JQ172" s="30">
        <v>-4.4999999999999997E-3</v>
      </c>
      <c r="JR172" s="47">
        <v>-1.8E-3</v>
      </c>
      <c r="JS172" s="22">
        <v>1.9300000000000001E-2</v>
      </c>
      <c r="JT172" s="22">
        <v>1.04E-2</v>
      </c>
      <c r="JU172" s="47">
        <v>5.9999999999999995E-4</v>
      </c>
      <c r="JV172" s="22">
        <v>-1.4E-3</v>
      </c>
      <c r="JW172" s="34">
        <v>-1.66E-2</v>
      </c>
      <c r="JX172" s="40">
        <v>3.7000000000000002E-3</v>
      </c>
      <c r="JY172" s="86">
        <v>-5.7999999999999996E-3</v>
      </c>
      <c r="JZ172" s="86">
        <v>-8.0000000000000004E-4</v>
      </c>
      <c r="KA172" s="40">
        <v>-8.9999999999999998E-4</v>
      </c>
      <c r="KB172" s="86">
        <v>5.0000000000000001E-4</v>
      </c>
      <c r="KC172" s="40">
        <v>1.72E-2</v>
      </c>
      <c r="KD172" s="86">
        <v>1.6000000000000001E-3</v>
      </c>
      <c r="KE172" s="40">
        <v>3.7000000000000002E-3</v>
      </c>
      <c r="KF172" s="40">
        <v>-1.01E-2</v>
      </c>
      <c r="KG172" s="34">
        <v>-2.6499999999999999E-2</v>
      </c>
      <c r="KH172" s="86">
        <v>1.4E-2</v>
      </c>
      <c r="KI172" s="30">
        <v>7.0000000000000001E-3</v>
      </c>
      <c r="KJ172" s="16">
        <v>1.4E-3</v>
      </c>
      <c r="KK172" s="16">
        <v>-3.3E-3</v>
      </c>
      <c r="KL172" s="22">
        <v>1.2800000000000001E-2</v>
      </c>
      <c r="KM172" s="22">
        <v>-1.35E-2</v>
      </c>
      <c r="KN172" s="86">
        <v>-1.9E-2</v>
      </c>
      <c r="KO172" s="22">
        <v>-8.3000000000000001E-3</v>
      </c>
      <c r="KP172" s="16">
        <v>-7.6E-3</v>
      </c>
      <c r="KQ172" s="47">
        <v>1.8E-3</v>
      </c>
      <c r="KR172" s="30">
        <v>-1.6000000000000001E-3</v>
      </c>
      <c r="KS172" s="16">
        <v>1.4E-3</v>
      </c>
      <c r="KT172" s="7">
        <v>6.4000000000000003E-3</v>
      </c>
      <c r="KU172" s="7">
        <v>3.3E-3</v>
      </c>
      <c r="KV172" s="47">
        <v>8.8000000000000005E-3</v>
      </c>
      <c r="KW172" s="47">
        <v>1.8200000000000001E-2</v>
      </c>
      <c r="KX172" s="30">
        <v>-7.3000000000000001E-3</v>
      </c>
      <c r="KY172" s="7">
        <v>-1.2500000000000001E-2</v>
      </c>
      <c r="KZ172" s="7">
        <v>-5.3E-3</v>
      </c>
      <c r="LA172" s="30">
        <v>2.0199999999999999E-2</v>
      </c>
      <c r="LB172" s="34">
        <v>2.2700000000000001E-2</v>
      </c>
      <c r="LC172" s="7">
        <v>3.1399999999999997E-2</v>
      </c>
      <c r="LD172" s="7">
        <v>-2.7000000000000001E-3</v>
      </c>
      <c r="LE172" s="30">
        <v>-1.4800000000000001E-2</v>
      </c>
      <c r="LF172" s="40">
        <v>-1.5E-3</v>
      </c>
      <c r="LG172" s="40">
        <v>5.4999999999999997E-3</v>
      </c>
      <c r="LH172" s="40">
        <v>2E-3</v>
      </c>
      <c r="LI172" s="7">
        <v>6.3E-3</v>
      </c>
      <c r="LJ172" s="7">
        <v>5.1999999999999998E-3</v>
      </c>
      <c r="LK172" s="7">
        <v>-6.1000000000000004E-3</v>
      </c>
      <c r="LL172" s="40">
        <v>-3.5000000000000001E-3</v>
      </c>
      <c r="LM172" s="7">
        <v>2.3999999999999998E-3</v>
      </c>
      <c r="LN172" s="40">
        <v>-1.61E-2</v>
      </c>
      <c r="LO172" s="40">
        <v>5.0000000000000001E-4</v>
      </c>
      <c r="LP172" s="40">
        <v>1.3100000000000001E-2</v>
      </c>
      <c r="LQ172" s="40">
        <v>1.3100000000000001E-2</v>
      </c>
      <c r="LR172" s="40">
        <v>3.0999999999999999E-3</v>
      </c>
      <c r="LS172" s="40">
        <v>3.0599999999999999E-2</v>
      </c>
      <c r="LT172" s="40">
        <v>5.7999999999999996E-3</v>
      </c>
      <c r="LU172" s="40">
        <v>5.0000000000000001E-3</v>
      </c>
      <c r="LV172" s="30">
        <v>1.72E-2</v>
      </c>
      <c r="LW172" s="47">
        <v>6.4999999999999997E-3</v>
      </c>
      <c r="LX172" s="40">
        <v>-1.0800000000000001E-2</v>
      </c>
      <c r="LY172" s="40">
        <v>8.6999999999999994E-3</v>
      </c>
      <c r="LZ172" s="47">
        <v>6.9999999999999999E-4</v>
      </c>
      <c r="MA172" s="30">
        <v>-4.4999999999999997E-3</v>
      </c>
      <c r="MB172" s="30">
        <v>-8.2000000000000007E-3</v>
      </c>
      <c r="MC172" s="40">
        <v>-1.2500000000000001E-2</v>
      </c>
      <c r="MD172" s="30">
        <v>-5.9999999999999995E-4</v>
      </c>
      <c r="ME172" s="30">
        <v>-1.4500000000000001E-2</v>
      </c>
      <c r="MF172" s="40">
        <v>-2.7300000000000001E-2</v>
      </c>
      <c r="MG172" s="40">
        <v>-8.0000000000000002E-3</v>
      </c>
      <c r="MH172" s="40">
        <v>-3.5299999999999998E-2</v>
      </c>
      <c r="MI172" s="40">
        <v>-1.9699999999999999E-2</v>
      </c>
      <c r="MJ172" s="40">
        <v>4.0000000000000002E-4</v>
      </c>
      <c r="MK172" s="22">
        <v>-1E-4</v>
      </c>
      <c r="ML172" s="86">
        <v>-2.4400000000000002E-2</v>
      </c>
      <c r="MM172" s="86">
        <v>-2.1899999999999999E-2</v>
      </c>
      <c r="MN172" s="86">
        <v>-2.8199999999999999E-2</v>
      </c>
      <c r="MO172" s="86">
        <v>-1.3100000000000001E-2</v>
      </c>
      <c r="MP172" s="40">
        <v>-1.8E-3</v>
      </c>
      <c r="MQ172" s="40">
        <v>-4.1999999999999997E-3</v>
      </c>
      <c r="MR172" s="86">
        <v>5.9999999999999995E-4</v>
      </c>
      <c r="MS172" s="86">
        <v>-1.9099999999999999E-2</v>
      </c>
      <c r="MT172" s="40">
        <v>-1.4500000000000001E-2</v>
      </c>
      <c r="MU172" s="86">
        <v>-7.1000000000000004E-3</v>
      </c>
      <c r="MV172" s="40">
        <v>-4.5499999999999999E-2</v>
      </c>
      <c r="MW172" s="40">
        <v>-4.3099999999999999E-2</v>
      </c>
      <c r="MX172" s="40">
        <v>-2.9399999999999999E-2</v>
      </c>
      <c r="MY172" s="40">
        <v>-3.2599999999999997E-2</v>
      </c>
      <c r="MZ172" s="40">
        <v>-1.8700000000000001E-2</v>
      </c>
      <c r="NA172" s="40">
        <v>8.0000000000000004E-4</v>
      </c>
      <c r="NB172" s="40">
        <v>2.4899999999999999E-2</v>
      </c>
      <c r="NC172" s="86">
        <v>1.83E-2</v>
      </c>
      <c r="ND172" s="40">
        <v>1.2999999999999999E-3</v>
      </c>
      <c r="NE172" s="40">
        <v>1.0800000000000001E-2</v>
      </c>
      <c r="NF172" s="40">
        <v>1.9E-3</v>
      </c>
      <c r="NG172" s="40">
        <v>4.8999999999999998E-3</v>
      </c>
      <c r="NH172" s="86">
        <v>1.29E-2</v>
      </c>
      <c r="NI172" s="86">
        <v>3.3599999999999998E-2</v>
      </c>
      <c r="NJ172" s="7">
        <v>1.8800000000000001E-2</v>
      </c>
      <c r="NK172" s="7">
        <v>3.3E-3</v>
      </c>
      <c r="NL172" s="7">
        <v>-1.6400000000000001E-2</v>
      </c>
      <c r="NM172" s="7">
        <v>-1.23E-2</v>
      </c>
      <c r="NN172" s="7">
        <v>-1.7600000000000001E-2</v>
      </c>
      <c r="NO172" s="82">
        <v>-2.6100000000000002E-2</v>
      </c>
      <c r="NP172" s="7">
        <v>-3.09E-2</v>
      </c>
      <c r="NQ172" s="105">
        <v>-5.7000000000000002E-3</v>
      </c>
      <c r="NR172" s="34">
        <v>-1.8700000000000001E-2</v>
      </c>
      <c r="NS172" s="34">
        <v>8.2000000000000007E-3</v>
      </c>
      <c r="NT172" s="34">
        <v>-1.21E-2</v>
      </c>
      <c r="NU172" s="16">
        <v>-2.9899999999999999E-2</v>
      </c>
    </row>
    <row r="173" spans="40:385" ht="15.75" thickBot="1" x14ac:dyDescent="0.3">
      <c r="AY173" t="s">
        <v>62</v>
      </c>
      <c r="BC173" t="s">
        <v>62</v>
      </c>
      <c r="BE173" t="s">
        <v>62</v>
      </c>
      <c r="BG173" t="s">
        <v>62</v>
      </c>
      <c r="BK173" t="s">
        <v>62</v>
      </c>
      <c r="BL173" t="s">
        <v>62</v>
      </c>
      <c r="BP173" t="s">
        <v>62</v>
      </c>
      <c r="BQ173" t="s">
        <v>62</v>
      </c>
      <c r="JM173" s="41" t="s">
        <v>71</v>
      </c>
      <c r="JO173" s="83">
        <v>-1.23E-2</v>
      </c>
      <c r="JP173" s="81">
        <v>-9.7999999999999997E-3</v>
      </c>
      <c r="JQ173" s="86">
        <v>-5.7999999999999996E-3</v>
      </c>
      <c r="JR173" s="22">
        <v>-4.1000000000000003E-3</v>
      </c>
      <c r="JS173" s="40">
        <v>-1.34E-2</v>
      </c>
      <c r="JT173" s="40">
        <v>8.5000000000000006E-3</v>
      </c>
      <c r="JU173" s="22">
        <v>-1.1599999999999999E-2</v>
      </c>
      <c r="JV173" s="47">
        <v>-2.1499999999999998E-2</v>
      </c>
      <c r="JW173" s="22">
        <v>-1.84E-2</v>
      </c>
      <c r="JX173" s="47">
        <v>-2.9899999999999999E-2</v>
      </c>
      <c r="JY173" s="22">
        <v>-2.35E-2</v>
      </c>
      <c r="JZ173" s="22">
        <v>-1.9E-3</v>
      </c>
      <c r="KA173" s="86">
        <v>-5.1000000000000004E-3</v>
      </c>
      <c r="KB173" s="34">
        <v>-5.4000000000000003E-3</v>
      </c>
      <c r="KC173" s="34">
        <v>-4.36E-2</v>
      </c>
      <c r="KD173" s="34">
        <v>-1.11E-2</v>
      </c>
      <c r="KE173" s="86">
        <v>-1.0500000000000001E-2</v>
      </c>
      <c r="KF173" s="86">
        <v>-3.0700000000000002E-2</v>
      </c>
      <c r="KG173" s="86">
        <v>-2.86E-2</v>
      </c>
      <c r="KH173" s="34">
        <v>-5.33E-2</v>
      </c>
      <c r="KI173" s="22">
        <v>-4.7999999999999996E-3</v>
      </c>
      <c r="KJ173" s="47">
        <v>-1.32E-2</v>
      </c>
      <c r="KK173" s="47">
        <v>-5.5999999999999999E-3</v>
      </c>
      <c r="KL173" s="86">
        <v>-6.9999999999999999E-4</v>
      </c>
      <c r="KM173" s="86">
        <v>-2.5600000000000001E-2</v>
      </c>
      <c r="KN173" s="16">
        <v>-2.5899999999999999E-2</v>
      </c>
      <c r="KO173" s="16">
        <v>-3.1199999999999999E-2</v>
      </c>
      <c r="KP173" s="86">
        <v>-4.36E-2</v>
      </c>
      <c r="KQ173" s="16">
        <v>-0.01</v>
      </c>
      <c r="KR173" s="47">
        <v>-1.2699999999999999E-2</v>
      </c>
      <c r="KS173" s="47">
        <v>-1.35E-2</v>
      </c>
      <c r="KT173" s="47">
        <v>-1.67E-2</v>
      </c>
      <c r="KU173" s="86">
        <v>-5.4999999999999997E-3</v>
      </c>
      <c r="KV173" s="7">
        <v>-1.8100000000000002E-2</v>
      </c>
      <c r="KW173" s="7">
        <v>-1.1000000000000001E-3</v>
      </c>
      <c r="KX173" s="22">
        <v>-1.11E-2</v>
      </c>
      <c r="KY173" s="16">
        <v>-2.1000000000000001E-2</v>
      </c>
      <c r="KZ173" s="22">
        <v>-1.4E-2</v>
      </c>
      <c r="LA173" s="22">
        <v>1.4800000000000001E-2</v>
      </c>
      <c r="LB173" s="16">
        <v>-2.3099999999999999E-2</v>
      </c>
      <c r="LC173" s="16">
        <v>-3.6600000000000001E-2</v>
      </c>
      <c r="LD173" s="16">
        <v>-6.1999999999999998E-3</v>
      </c>
      <c r="LE173" s="86">
        <v>-1.9400000000000001E-2</v>
      </c>
      <c r="LF173" s="86">
        <v>-3.1199999999999999E-2</v>
      </c>
      <c r="LG173" s="86">
        <v>-3.1E-2</v>
      </c>
      <c r="LH173" s="86">
        <v>-2.2700000000000001E-2</v>
      </c>
      <c r="LI173" s="86">
        <v>-3.1600000000000003E-2</v>
      </c>
      <c r="LJ173" s="47">
        <v>-2.2700000000000001E-2</v>
      </c>
      <c r="LK173" s="47">
        <v>-2.3400000000000001E-2</v>
      </c>
      <c r="LL173" s="47">
        <v>-4.4200000000000003E-2</v>
      </c>
      <c r="LM173" s="34">
        <v>-5.4699999999999999E-2</v>
      </c>
      <c r="LN173" s="34">
        <v>-5.1999999999999998E-2</v>
      </c>
      <c r="LO173" s="34">
        <v>-4.5699999999999998E-2</v>
      </c>
      <c r="LP173" s="47">
        <v>-7.9600000000000004E-2</v>
      </c>
      <c r="LQ173" s="47">
        <v>-4.6699999999999998E-2</v>
      </c>
      <c r="LR173" s="47">
        <v>-4.8800000000000003E-2</v>
      </c>
      <c r="LS173" s="47">
        <v>-5.1400000000000001E-2</v>
      </c>
      <c r="LT173" s="47">
        <v>-2.2800000000000001E-2</v>
      </c>
      <c r="LU173" s="47">
        <v>-3.8E-3</v>
      </c>
      <c r="LV173" s="40">
        <v>2.0000000000000001E-4</v>
      </c>
      <c r="LW173" s="40">
        <v>-1.6999999999999999E-3</v>
      </c>
      <c r="LX173" s="47">
        <v>-1.0500000000000001E-2</v>
      </c>
      <c r="LY173" s="47">
        <v>-1.47E-2</v>
      </c>
      <c r="LZ173" s="40">
        <v>-3.5999999999999999E-3</v>
      </c>
      <c r="MA173" s="40">
        <v>-0.01</v>
      </c>
      <c r="MB173" s="40">
        <v>-1.3299999999999999E-2</v>
      </c>
      <c r="MC173" s="30">
        <v>-2.12E-2</v>
      </c>
      <c r="MD173" s="40">
        <v>-2.7799999999999998E-2</v>
      </c>
      <c r="ME173" s="40">
        <v>-1.9E-2</v>
      </c>
      <c r="MF173" s="30">
        <v>-2.76E-2</v>
      </c>
      <c r="MG173" s="30">
        <v>-2.41E-2</v>
      </c>
      <c r="MH173" s="86">
        <v>-3.8399999999999997E-2</v>
      </c>
      <c r="MI173" s="86">
        <v>-4.9500000000000002E-2</v>
      </c>
      <c r="MJ173" s="86">
        <v>-4.2500000000000003E-2</v>
      </c>
      <c r="MK173" s="86">
        <v>-3.1099999999999999E-2</v>
      </c>
      <c r="ML173" s="22">
        <v>-2.9499999999999998E-2</v>
      </c>
      <c r="MM173" s="22">
        <v>-4.02E-2</v>
      </c>
      <c r="MN173" s="22">
        <v>-3.9800000000000002E-2</v>
      </c>
      <c r="MO173" s="22">
        <v>-6.1199999999999997E-2</v>
      </c>
      <c r="MP173" s="22">
        <v>-7.7700000000000005E-2</v>
      </c>
      <c r="MQ173" s="22">
        <v>-6.4199999999999993E-2</v>
      </c>
      <c r="MR173" s="30">
        <v>-7.3899999999999993E-2</v>
      </c>
      <c r="MS173" s="30">
        <v>-5.8400000000000001E-2</v>
      </c>
      <c r="MT173" s="30">
        <v>-5.0299999999999997E-2</v>
      </c>
      <c r="MU173" s="30">
        <v>-5.5199999999999999E-2</v>
      </c>
      <c r="MV173" s="30">
        <v>-5.8700000000000002E-2</v>
      </c>
      <c r="MW173" s="30">
        <v>-5.0599999999999999E-2</v>
      </c>
      <c r="MX173" s="30">
        <v>-4.3400000000000001E-2</v>
      </c>
      <c r="MY173" s="30">
        <v>-5.62E-2</v>
      </c>
      <c r="MZ173" s="30">
        <v>-6.0699999999999997E-2</v>
      </c>
      <c r="NA173" s="30">
        <v>-6.4600000000000005E-2</v>
      </c>
      <c r="NB173" s="30">
        <v>-8.5000000000000006E-2</v>
      </c>
      <c r="NC173" s="30">
        <v>-8.0699999999999994E-2</v>
      </c>
      <c r="ND173" s="22">
        <v>-8.6900000000000005E-2</v>
      </c>
      <c r="NE173" s="22">
        <v>-9.2799999999999994E-2</v>
      </c>
      <c r="NF173" s="22">
        <v>-0.1028</v>
      </c>
      <c r="NG173" s="22">
        <v>-0.13150000000000001</v>
      </c>
      <c r="NH173" s="30">
        <v>-0.1168</v>
      </c>
      <c r="NI173" s="22">
        <v>-0.1012</v>
      </c>
      <c r="NJ173" s="22">
        <v>-0.11260000000000001</v>
      </c>
      <c r="NK173" s="22">
        <v>-0.10009999999999999</v>
      </c>
      <c r="NL173" s="22">
        <v>-0.1208</v>
      </c>
      <c r="NM173" s="30">
        <v>-0.11899999999999999</v>
      </c>
      <c r="NN173" s="30">
        <v>-9.5100000000000004E-2</v>
      </c>
      <c r="NO173" s="85">
        <v>-7.7600000000000002E-2</v>
      </c>
      <c r="NP173" s="30">
        <v>-7.1099999999999997E-2</v>
      </c>
      <c r="NQ173" s="103">
        <v>-1.17E-2</v>
      </c>
      <c r="NR173" s="16">
        <v>-1.9199999999999998E-2</v>
      </c>
      <c r="NS173" s="16">
        <v>-3.5299999999999998E-2</v>
      </c>
      <c r="NT173" s="16">
        <v>-0.03</v>
      </c>
      <c r="NU173" s="22">
        <v>-3.5200000000000002E-2</v>
      </c>
    </row>
    <row r="174" spans="40:385" ht="15.75" thickBot="1" x14ac:dyDescent="0.3">
      <c r="JM174" s="44" t="s">
        <v>72</v>
      </c>
      <c r="JO174" s="85">
        <v>-1.78E-2</v>
      </c>
      <c r="JP174" s="85">
        <v>-2.47E-2</v>
      </c>
      <c r="JQ174" s="47">
        <v>-4.6199999999999998E-2</v>
      </c>
      <c r="JR174" s="34">
        <v>-7.9299999999999995E-2</v>
      </c>
      <c r="JS174" s="30">
        <v>-8.5999999999999993E-2</v>
      </c>
      <c r="JT174" s="34">
        <v>-0.1022</v>
      </c>
      <c r="JU174" s="34">
        <v>-8.8300000000000003E-2</v>
      </c>
      <c r="JV174" s="30">
        <v>-7.8899999999999998E-2</v>
      </c>
      <c r="JW174" s="47">
        <v>-5.11E-2</v>
      </c>
      <c r="JX174" s="22">
        <v>-5.9299999999999999E-2</v>
      </c>
      <c r="JY174" s="47">
        <v>-4.6800000000000001E-2</v>
      </c>
      <c r="JZ174" s="47">
        <v>-5.9700000000000003E-2</v>
      </c>
      <c r="KA174" s="30">
        <v>-5.0599999999999999E-2</v>
      </c>
      <c r="KB174" s="30">
        <v>-4.6300000000000001E-2</v>
      </c>
      <c r="KC174" s="47">
        <v>-6.88E-2</v>
      </c>
      <c r="KD174" s="30">
        <v>-8.3900000000000002E-2</v>
      </c>
      <c r="KE174" s="30">
        <v>-4.53E-2</v>
      </c>
      <c r="KF174" s="30">
        <v>-4.9099999999999998E-2</v>
      </c>
      <c r="KG174" s="30">
        <v>-8.5199999999999998E-2</v>
      </c>
      <c r="KH174" s="30">
        <v>-0.1152</v>
      </c>
      <c r="KI174" s="47">
        <v>-1.7600000000000001E-2</v>
      </c>
      <c r="KJ174" s="22">
        <v>-1.9800000000000002E-2</v>
      </c>
      <c r="KK174" s="86">
        <v>-1.32E-2</v>
      </c>
      <c r="KL174" s="30">
        <v>-1.32E-2</v>
      </c>
      <c r="KM174" s="16">
        <v>-3.6600000000000001E-2</v>
      </c>
      <c r="KN174" s="22">
        <v>-7.3999999999999996E-2</v>
      </c>
      <c r="KO174" s="86">
        <v>-5.8900000000000001E-2</v>
      </c>
      <c r="KP174" s="22">
        <v>-6.5199999999999994E-2</v>
      </c>
      <c r="KQ174" s="86">
        <v>-4.5499999999999999E-2</v>
      </c>
      <c r="KR174" s="86">
        <v>-2.1499999999999998E-2</v>
      </c>
      <c r="KS174" s="86">
        <v>-2.3400000000000001E-2</v>
      </c>
      <c r="KT174" s="86">
        <v>-1.83E-2</v>
      </c>
      <c r="KU174" s="47">
        <v>-1.7899999999999999E-2</v>
      </c>
      <c r="KV174" s="22">
        <v>-4.2999999999999997E-2</v>
      </c>
      <c r="KW174" s="22">
        <v>-7.6200000000000004E-2</v>
      </c>
      <c r="KX174" s="16">
        <v>-1.9400000000000001E-2</v>
      </c>
      <c r="KY174" s="22">
        <v>-2.7900000000000001E-2</v>
      </c>
      <c r="KZ174" s="16">
        <v>-4.48E-2</v>
      </c>
      <c r="LA174" s="16">
        <v>-3.1600000000000003E-2</v>
      </c>
      <c r="LB174" s="22">
        <v>-4.8599999999999997E-2</v>
      </c>
      <c r="LC174" s="22">
        <v>-7.17E-2</v>
      </c>
      <c r="LD174" s="86">
        <v>-3.5499999999999997E-2</v>
      </c>
      <c r="LE174" s="47">
        <v>-2.7E-2</v>
      </c>
      <c r="LF174" s="34">
        <v>-3.2500000000000001E-2</v>
      </c>
      <c r="LG174" s="47">
        <v>-4.6600000000000003E-2</v>
      </c>
      <c r="LH174" s="47">
        <v>-3.95E-2</v>
      </c>
      <c r="LI174" s="47">
        <v>-4.4900000000000002E-2</v>
      </c>
      <c r="LJ174" s="86">
        <v>-4.0599999999999997E-2</v>
      </c>
      <c r="LK174" s="34">
        <v>-6.0400000000000002E-2</v>
      </c>
      <c r="LL174" s="86">
        <v>-5.6000000000000001E-2</v>
      </c>
      <c r="LM174" s="86">
        <v>-7.0000000000000007E-2</v>
      </c>
      <c r="LN174" s="86">
        <v>-8.1500000000000003E-2</v>
      </c>
      <c r="LO174" s="47">
        <v>-8.2199999999999995E-2</v>
      </c>
      <c r="LP174" s="34">
        <v>-8.3500000000000005E-2</v>
      </c>
      <c r="LQ174" s="34">
        <v>-0.10929999999999999</v>
      </c>
      <c r="LR174" s="34">
        <v>-0.1043</v>
      </c>
      <c r="LS174" s="34">
        <v>-0.1153</v>
      </c>
      <c r="LT174" s="34">
        <v>-0.1183</v>
      </c>
      <c r="LU174" s="86">
        <v>-0.11210000000000001</v>
      </c>
      <c r="LV174" s="86">
        <v>-0.12039999999999999</v>
      </c>
      <c r="LW174" s="34">
        <v>-9.9699999999999997E-2</v>
      </c>
      <c r="LX174" s="34">
        <v>-9.5100000000000004E-2</v>
      </c>
      <c r="LY174" s="34">
        <v>-0.10249999999999999</v>
      </c>
      <c r="LZ174" s="86">
        <v>-0.12529999999999999</v>
      </c>
      <c r="MA174" s="86">
        <v>-0.1258</v>
      </c>
      <c r="MB174" s="86">
        <v>-0.13389999999999999</v>
      </c>
      <c r="MC174" s="86">
        <v>-0.12870000000000001</v>
      </c>
      <c r="MD174" s="86">
        <v>-0.14130000000000001</v>
      </c>
      <c r="ME174" s="86">
        <v>-0.1389</v>
      </c>
      <c r="MF174" s="86">
        <v>-0.1101</v>
      </c>
      <c r="MG174" s="86">
        <v>-8.8599999999999998E-2</v>
      </c>
      <c r="MH174" s="30">
        <v>-7.5600000000000001E-2</v>
      </c>
      <c r="MI174" s="30">
        <v>-6.6900000000000001E-2</v>
      </c>
      <c r="MJ174" s="30">
        <v>-7.8799999999999995E-2</v>
      </c>
      <c r="MK174" s="30">
        <v>-9.8799999999999999E-2</v>
      </c>
      <c r="ML174" s="30">
        <v>-0.1091</v>
      </c>
      <c r="MM174" s="30">
        <v>-7.5300000000000006E-2</v>
      </c>
      <c r="MN174" s="30">
        <v>-8.7400000000000005E-2</v>
      </c>
      <c r="MO174" s="30">
        <v>-8.3599999999999994E-2</v>
      </c>
      <c r="MP174" s="30">
        <v>-8.43E-2</v>
      </c>
      <c r="MQ174" s="30">
        <v>-7.3700000000000002E-2</v>
      </c>
      <c r="MR174" s="22">
        <v>-7.4700000000000003E-2</v>
      </c>
      <c r="MS174" s="22">
        <v>-7.9799999999999996E-2</v>
      </c>
      <c r="MT174" s="22">
        <v>-8.0799999999999997E-2</v>
      </c>
      <c r="MU174" s="22">
        <v>-8.6800000000000002E-2</v>
      </c>
      <c r="MV174" s="22">
        <v>-0.1</v>
      </c>
      <c r="MW174" s="22">
        <v>-0.11700000000000001</v>
      </c>
      <c r="MX174" s="22">
        <v>-0.1051</v>
      </c>
      <c r="MY174" s="22">
        <v>-0.1003</v>
      </c>
      <c r="MZ174" s="22">
        <v>-0.1089</v>
      </c>
      <c r="NA174" s="22">
        <v>-0.108</v>
      </c>
      <c r="NB174" s="22">
        <v>-0.11260000000000001</v>
      </c>
      <c r="NC174" s="22">
        <v>-8.6199999999999999E-2</v>
      </c>
      <c r="ND174" s="30">
        <v>-9.9599999999999994E-2</v>
      </c>
      <c r="NE174" s="30">
        <v>-0.1133</v>
      </c>
      <c r="NF174" s="30">
        <v>-0.11840000000000001</v>
      </c>
      <c r="NG174" s="30">
        <v>-0.13320000000000001</v>
      </c>
      <c r="NH174" s="22">
        <v>-0.12759999999999999</v>
      </c>
      <c r="NI174" s="30">
        <v>-0.13669999999999999</v>
      </c>
      <c r="NJ174" s="30">
        <v>-0.1394</v>
      </c>
      <c r="NK174" s="30">
        <v>-0.1454</v>
      </c>
      <c r="NL174" s="30">
        <v>-0.1239</v>
      </c>
      <c r="NM174" s="22">
        <v>-0.14610000000000001</v>
      </c>
      <c r="NN174" s="22">
        <v>-0.1469</v>
      </c>
      <c r="NO174" s="81">
        <v>-0.16669999999999999</v>
      </c>
      <c r="NP174" s="22">
        <v>-0.157</v>
      </c>
      <c r="NQ174" s="104">
        <v>-1.7100000000000001E-2</v>
      </c>
      <c r="NR174" s="22">
        <v>-2.2100000000000002E-2</v>
      </c>
      <c r="NS174" s="22">
        <v>-4.5100000000000001E-2</v>
      </c>
      <c r="NT174" s="22">
        <v>-4.2000000000000003E-2</v>
      </c>
      <c r="NU174" s="34">
        <v>-4.7300000000000002E-2</v>
      </c>
    </row>
    <row r="175" spans="40:385" ht="15.75" thickBot="1" x14ac:dyDescent="0.3">
      <c r="JO175" s="79">
        <v>-3.3500000000000002E-2</v>
      </c>
      <c r="JP175" s="79">
        <v>-4.9799999999999997E-2</v>
      </c>
      <c r="JQ175" s="22">
        <v>-4.9500000000000002E-2</v>
      </c>
      <c r="JR175" s="30">
        <v>-9.4399999999999998E-2</v>
      </c>
      <c r="JS175" s="34">
        <v>-9.9099999999999994E-2</v>
      </c>
      <c r="JT175" s="30">
        <v>-0.1024</v>
      </c>
      <c r="JU175" s="30">
        <v>-0.1024</v>
      </c>
      <c r="JV175" s="34">
        <v>-9.7500000000000003E-2</v>
      </c>
      <c r="JW175" s="30">
        <v>-7.5300000000000006E-2</v>
      </c>
      <c r="JX175" s="30">
        <v>-7.0599999999999996E-2</v>
      </c>
      <c r="JY175" s="30">
        <v>-0.05</v>
      </c>
      <c r="JZ175" s="305">
        <v>-6.0199999999999997E-2</v>
      </c>
      <c r="KA175" s="301">
        <v>-8.72E-2</v>
      </c>
      <c r="KB175" s="47">
        <v>-0.1016</v>
      </c>
      <c r="KC175" s="30">
        <v>-0.1052</v>
      </c>
      <c r="KD175" s="47">
        <v>-8.5199999999999998E-2</v>
      </c>
      <c r="KE175" s="47">
        <v>-0.12520000000000001</v>
      </c>
      <c r="KF175" s="47">
        <v>-0.1158</v>
      </c>
      <c r="KG175" s="47">
        <v>-0.1338</v>
      </c>
      <c r="KH175" s="47">
        <v>-0.14979999999999999</v>
      </c>
      <c r="KI175" s="40">
        <v>-5.4199999999999998E-2</v>
      </c>
      <c r="KJ175" s="40">
        <v>-6.3700000000000007E-2</v>
      </c>
      <c r="KK175" s="40">
        <v>-7.7200000000000005E-2</v>
      </c>
      <c r="KL175" s="40">
        <v>-0.1116</v>
      </c>
      <c r="KM175" s="40">
        <v>-9.2999999999999999E-2</v>
      </c>
      <c r="KN175" s="40">
        <v>-9.1300000000000006E-2</v>
      </c>
      <c r="KO175" s="40">
        <v>-9.6199999999999994E-2</v>
      </c>
      <c r="KP175" s="40">
        <v>-8.4500000000000006E-2</v>
      </c>
      <c r="KQ175" s="40">
        <v>-8.8499999999999995E-2</v>
      </c>
      <c r="KR175" s="40">
        <v>-7.8899999999999998E-2</v>
      </c>
      <c r="KS175" s="40">
        <v>-0.1021</v>
      </c>
      <c r="KT175" s="40">
        <v>-0.10440000000000001</v>
      </c>
      <c r="KU175" s="40">
        <v>-0.10249999999999999</v>
      </c>
      <c r="KV175" s="40">
        <v>-0.11550000000000001</v>
      </c>
      <c r="KW175" s="40">
        <v>-0.14019999999999999</v>
      </c>
      <c r="KX175" s="40">
        <v>-0.1759</v>
      </c>
      <c r="KY175" s="40">
        <v>-0.1716</v>
      </c>
      <c r="KZ175" s="40">
        <v>-0.15379999999999999</v>
      </c>
      <c r="LA175" s="40">
        <v>-0.1444</v>
      </c>
      <c r="LB175" s="40">
        <v>-0.14180000000000001</v>
      </c>
      <c r="LC175" s="40">
        <v>-0.1011</v>
      </c>
      <c r="LD175" s="47">
        <v>-4.1500000000000002E-2</v>
      </c>
      <c r="LE175" s="34">
        <v>-4.65E-2</v>
      </c>
      <c r="LF175" s="47">
        <v>-0.05</v>
      </c>
      <c r="LG175" s="34">
        <v>-4.8099999999999997E-2</v>
      </c>
      <c r="LH175" s="34">
        <v>-6.4500000000000002E-2</v>
      </c>
      <c r="LI175" s="34">
        <v>-7.2499999999999995E-2</v>
      </c>
      <c r="LJ175" s="34">
        <v>-7.0599999999999996E-2</v>
      </c>
      <c r="LK175" s="86">
        <v>-7.6899999999999996E-2</v>
      </c>
      <c r="LL175" s="34">
        <v>-7.6399999999999996E-2</v>
      </c>
      <c r="LM175" s="47">
        <v>-8.9599999999999999E-2</v>
      </c>
      <c r="LN175" s="47">
        <v>-9.11E-2</v>
      </c>
      <c r="LO175" s="86">
        <v>-0.1026</v>
      </c>
      <c r="LP175" s="86">
        <v>-0.12</v>
      </c>
      <c r="LQ175" s="86">
        <v>-0.13239999999999999</v>
      </c>
      <c r="LR175" s="86">
        <v>-0.12740000000000001</v>
      </c>
      <c r="LS175" s="86">
        <v>-0.13739999999999999</v>
      </c>
      <c r="LT175" s="86">
        <v>-0.14929999999999999</v>
      </c>
      <c r="LU175" s="34">
        <v>-0.16120000000000001</v>
      </c>
      <c r="LV175" s="34">
        <v>-0.12809999999999999</v>
      </c>
      <c r="LW175" s="86">
        <v>-0.12920000000000001</v>
      </c>
      <c r="LX175" s="86">
        <v>-0.13789999999999999</v>
      </c>
      <c r="LY175" s="86">
        <v>-0.1515</v>
      </c>
      <c r="LZ175" s="34">
        <v>-0.15179999999999999</v>
      </c>
      <c r="MA175" s="34">
        <v>-0.14760000000000001</v>
      </c>
      <c r="MB175" s="34">
        <v>-0.14660000000000001</v>
      </c>
      <c r="MC175" s="34">
        <v>-0.1762</v>
      </c>
      <c r="MD175" s="34">
        <v>-0.18709999999999999</v>
      </c>
      <c r="ME175" s="34">
        <v>-0.20599999999999999</v>
      </c>
      <c r="MF175" s="34">
        <v>-0.2046</v>
      </c>
      <c r="MG175" s="34">
        <v>-0.20480000000000001</v>
      </c>
      <c r="MH175" s="34">
        <v>-0.2303</v>
      </c>
      <c r="MI175" s="34">
        <v>-0.21290000000000001</v>
      </c>
      <c r="MJ175" s="34">
        <v>-0.22239999999999999</v>
      </c>
      <c r="MK175" s="34">
        <v>-0.23430000000000001</v>
      </c>
      <c r="ML175" s="34">
        <v>-0.2392</v>
      </c>
      <c r="MM175" s="34">
        <v>-0.23580000000000001</v>
      </c>
      <c r="MN175" s="34">
        <v>-0.254</v>
      </c>
      <c r="MO175" s="34">
        <v>-0.2621</v>
      </c>
      <c r="MP175" s="34">
        <v>-0.2515</v>
      </c>
      <c r="MQ175" s="34">
        <v>-0.23499999999999999</v>
      </c>
      <c r="MR175" s="34">
        <v>-0.2344</v>
      </c>
      <c r="MS175" s="34">
        <v>-0.22589999999999999</v>
      </c>
      <c r="MT175" s="34">
        <v>-0.2482</v>
      </c>
      <c r="MU175" s="34">
        <v>-0.2505</v>
      </c>
      <c r="MV175" s="34">
        <v>-0.24640000000000001</v>
      </c>
      <c r="MW175" s="34">
        <v>-0.21060000000000001</v>
      </c>
      <c r="MX175" s="34">
        <v>-0.20519999999999999</v>
      </c>
      <c r="MY175" s="34">
        <v>-0.1817</v>
      </c>
      <c r="MZ175" s="34">
        <v>-0.192</v>
      </c>
      <c r="NA175" s="34">
        <v>-0.17369999999999999</v>
      </c>
      <c r="NB175" s="34">
        <v>-0.216</v>
      </c>
      <c r="NC175" s="34">
        <v>-0.2412</v>
      </c>
      <c r="ND175" s="34">
        <v>-0.23319999999999999</v>
      </c>
      <c r="NE175" s="34">
        <v>-0.2414</v>
      </c>
      <c r="NF175" s="34">
        <v>-0.29020000000000001</v>
      </c>
      <c r="NG175" s="34">
        <v>-0.28110000000000002</v>
      </c>
      <c r="NH175" s="34">
        <v>-0.25330000000000003</v>
      </c>
      <c r="NI175" s="34">
        <v>-0.27129999999999999</v>
      </c>
      <c r="NJ175" s="34">
        <v>-0.26550000000000001</v>
      </c>
      <c r="NK175" s="34">
        <v>-0.27729999999999999</v>
      </c>
      <c r="NL175" s="34">
        <v>-0.2621</v>
      </c>
      <c r="NM175" s="34">
        <v>-0.23180000000000001</v>
      </c>
      <c r="NN175" s="34">
        <v>-0.1888</v>
      </c>
      <c r="NO175" s="83">
        <v>-0.17419999999999999</v>
      </c>
      <c r="NP175" s="34">
        <v>-0.1593</v>
      </c>
      <c r="NQ175" s="701">
        <v>-4.87E-2</v>
      </c>
      <c r="NR175" s="86">
        <v>-4.5199999999999997E-2</v>
      </c>
      <c r="NS175" s="86">
        <v>-5.8999999999999997E-2</v>
      </c>
      <c r="NT175" s="86">
        <v>-4.5999999999999999E-2</v>
      </c>
      <c r="NU175" s="86">
        <v>-6.3899999999999998E-2</v>
      </c>
    </row>
    <row r="176" spans="40:385" ht="15.75" thickBot="1" x14ac:dyDescent="0.3">
      <c r="JP176" t="s">
        <v>62</v>
      </c>
      <c r="JQ176" t="s">
        <v>62</v>
      </c>
      <c r="JR176" t="s">
        <v>62</v>
      </c>
      <c r="JS176" t="s">
        <v>62</v>
      </c>
      <c r="JT176" t="s">
        <v>62</v>
      </c>
      <c r="JU176" t="s">
        <v>62</v>
      </c>
      <c r="JV176" t="s">
        <v>62</v>
      </c>
      <c r="JW176" t="s">
        <v>62</v>
      </c>
      <c r="JX176" t="s">
        <v>62</v>
      </c>
      <c r="JZ176" t="s">
        <v>62</v>
      </c>
      <c r="KA176" t="s">
        <v>62</v>
      </c>
      <c r="KB176" t="s">
        <v>62</v>
      </c>
      <c r="KC176" t="s">
        <v>62</v>
      </c>
      <c r="KD176" t="s">
        <v>62</v>
      </c>
      <c r="KI176" t="s">
        <v>62</v>
      </c>
      <c r="KJ176" t="s">
        <v>62</v>
      </c>
      <c r="KL176" t="s">
        <v>62</v>
      </c>
      <c r="KM176" t="s">
        <v>62</v>
      </c>
      <c r="KO176" t="s">
        <v>62</v>
      </c>
      <c r="KQ176" t="s">
        <v>62</v>
      </c>
      <c r="KR176" t="s">
        <v>62</v>
      </c>
      <c r="KT176" t="s">
        <v>62</v>
      </c>
      <c r="KU176" t="s">
        <v>62</v>
      </c>
      <c r="KV176" t="s">
        <v>62</v>
      </c>
      <c r="KX176" t="s">
        <v>62</v>
      </c>
      <c r="KZ176" t="s">
        <v>62</v>
      </c>
      <c r="LA176" t="s">
        <v>62</v>
      </c>
      <c r="LB176" t="s">
        <v>62</v>
      </c>
      <c r="LC176" t="s">
        <v>62</v>
      </c>
      <c r="LD176" t="s">
        <v>62</v>
      </c>
      <c r="LE176" t="s">
        <v>62</v>
      </c>
      <c r="LF176" t="s">
        <v>62</v>
      </c>
      <c r="LG176" t="s">
        <v>62</v>
      </c>
      <c r="LH176" t="s">
        <v>62</v>
      </c>
      <c r="LL176" t="s">
        <v>62</v>
      </c>
      <c r="LM176" t="s">
        <v>62</v>
      </c>
      <c r="LO176" t="s">
        <v>62</v>
      </c>
      <c r="LS176" t="s">
        <v>62</v>
      </c>
      <c r="LZ176" s="54" t="s">
        <v>91</v>
      </c>
      <c r="MA176" t="s">
        <v>62</v>
      </c>
      <c r="MD176" t="s">
        <v>62</v>
      </c>
      <c r="MG176" t="s">
        <v>62</v>
      </c>
      <c r="MI176" t="s">
        <v>62</v>
      </c>
      <c r="MJ176" t="s">
        <v>62</v>
      </c>
      <c r="ML176" t="s">
        <v>62</v>
      </c>
      <c r="MO176" t="s">
        <v>62</v>
      </c>
      <c r="MP176" t="s">
        <v>62</v>
      </c>
      <c r="MQ176" t="s">
        <v>62</v>
      </c>
      <c r="MR176" t="s">
        <v>62</v>
      </c>
      <c r="MT176" t="s">
        <v>62</v>
      </c>
      <c r="MU176" t="s">
        <v>62</v>
      </c>
      <c r="MV176" t="s">
        <v>62</v>
      </c>
      <c r="MW176" s="54" t="s">
        <v>91</v>
      </c>
      <c r="MY176" t="s">
        <v>62</v>
      </c>
      <c r="MZ176" t="s">
        <v>62</v>
      </c>
      <c r="NA176" t="s">
        <v>62</v>
      </c>
      <c r="NB176" t="s">
        <v>62</v>
      </c>
      <c r="NC176" t="s">
        <v>62</v>
      </c>
      <c r="NE176" t="s">
        <v>62</v>
      </c>
      <c r="NF176" t="s">
        <v>62</v>
      </c>
    </row>
    <row r="177" spans="7:383" ht="15.75" thickBot="1" x14ac:dyDescent="0.3">
      <c r="KH177" t="s">
        <v>62</v>
      </c>
      <c r="KK177" t="s">
        <v>62</v>
      </c>
      <c r="KL177" t="s">
        <v>62</v>
      </c>
      <c r="KR177" t="s">
        <v>62</v>
      </c>
      <c r="KS177" t="s">
        <v>62</v>
      </c>
      <c r="KY177" t="s">
        <v>62</v>
      </c>
      <c r="LA177" t="s">
        <v>62</v>
      </c>
      <c r="LC177" t="s">
        <v>62</v>
      </c>
      <c r="LD177" t="s">
        <v>62</v>
      </c>
      <c r="LE177" t="s">
        <v>62</v>
      </c>
      <c r="LF177" t="s">
        <v>62</v>
      </c>
      <c r="LP177" t="s">
        <v>62</v>
      </c>
      <c r="LZ177" s="54" t="s">
        <v>121</v>
      </c>
      <c r="MA177" s="342">
        <v>43587</v>
      </c>
      <c r="MB177" s="345" t="s">
        <v>100</v>
      </c>
      <c r="MC177" s="342">
        <v>43591</v>
      </c>
      <c r="MD177" s="342">
        <v>43592</v>
      </c>
      <c r="ME177" s="342">
        <v>43593</v>
      </c>
      <c r="MF177" s="342">
        <v>43594</v>
      </c>
      <c r="MG177" s="342">
        <v>43595</v>
      </c>
      <c r="MH177" s="342">
        <v>43598</v>
      </c>
      <c r="MI177" s="342">
        <v>43599</v>
      </c>
      <c r="MJ177" s="342">
        <v>43600</v>
      </c>
      <c r="MK177" s="342">
        <v>43601</v>
      </c>
      <c r="ML177" s="342">
        <v>43602</v>
      </c>
      <c r="MM177" s="342">
        <v>43605</v>
      </c>
      <c r="MN177" s="342">
        <v>43606</v>
      </c>
      <c r="MO177" s="342">
        <v>43607</v>
      </c>
      <c r="MP177" s="342">
        <v>43608</v>
      </c>
      <c r="MQ177" s="342">
        <v>43609</v>
      </c>
      <c r="MR177" s="342">
        <v>43612</v>
      </c>
      <c r="MS177" s="342">
        <v>43613</v>
      </c>
      <c r="MT177" s="342">
        <v>43614</v>
      </c>
      <c r="MU177" s="342">
        <v>43615</v>
      </c>
      <c r="MV177" s="342">
        <v>43616</v>
      </c>
      <c r="MW177" s="342">
        <v>43619</v>
      </c>
      <c r="MX177" s="342">
        <v>43620</v>
      </c>
      <c r="MY177" s="342">
        <v>43621</v>
      </c>
      <c r="MZ177" s="342">
        <v>43622</v>
      </c>
      <c r="NA177" s="345" t="s">
        <v>100</v>
      </c>
      <c r="NB177" s="342">
        <v>43626</v>
      </c>
      <c r="NC177" s="342">
        <v>43627</v>
      </c>
      <c r="ND177" s="342">
        <v>43628</v>
      </c>
      <c r="NE177" s="342">
        <v>43629</v>
      </c>
      <c r="NF177" s="342">
        <v>43630</v>
      </c>
      <c r="NG177" s="342">
        <v>43633</v>
      </c>
      <c r="NH177" s="342">
        <v>43634</v>
      </c>
      <c r="NI177" s="342">
        <v>43635</v>
      </c>
      <c r="NJ177" s="342">
        <v>43636</v>
      </c>
      <c r="NK177" s="342">
        <v>43637</v>
      </c>
      <c r="NL177" s="342">
        <v>43640</v>
      </c>
      <c r="NM177" s="342">
        <v>43641</v>
      </c>
      <c r="NN177" s="342">
        <v>43642</v>
      </c>
      <c r="NO177" s="342">
        <v>43643</v>
      </c>
      <c r="NP177" s="342">
        <v>43644</v>
      </c>
    </row>
    <row r="178" spans="7:383" ht="15.75" thickBot="1" x14ac:dyDescent="0.3">
      <c r="JM178" t="s">
        <v>62</v>
      </c>
      <c r="KK178" t="s">
        <v>62</v>
      </c>
      <c r="LL178" t="s">
        <v>62</v>
      </c>
      <c r="LW178" s="11" t="s">
        <v>43</v>
      </c>
      <c r="LX178" t="s">
        <v>62</v>
      </c>
      <c r="LZ178" s="22">
        <v>2.6800000000000001E-2</v>
      </c>
      <c r="MA178" s="22">
        <v>2.8299999999999999E-2</v>
      </c>
      <c r="MB178" s="22">
        <v>8.4000000000000005E-2</v>
      </c>
      <c r="MC178" s="22">
        <v>5.79E-2</v>
      </c>
      <c r="MD178" s="47">
        <v>8.2400000000000001E-2</v>
      </c>
      <c r="ME178" s="47">
        <v>0.105</v>
      </c>
      <c r="MF178" s="47">
        <v>0.1166</v>
      </c>
      <c r="MG178" s="47">
        <v>8.9700000000000002E-2</v>
      </c>
      <c r="MH178" s="47">
        <v>0.1447</v>
      </c>
      <c r="MI178" s="47">
        <v>0.13100000000000001</v>
      </c>
      <c r="MJ178" s="47">
        <v>0.1411</v>
      </c>
      <c r="MK178" s="47">
        <v>0.1431</v>
      </c>
      <c r="ML178" s="47">
        <v>0.1464</v>
      </c>
      <c r="MM178" s="47">
        <v>0.13439999999999999</v>
      </c>
      <c r="MN178" s="86">
        <v>0.12330000000000001</v>
      </c>
      <c r="MO178" s="86">
        <v>0.1384</v>
      </c>
      <c r="MP178" s="86">
        <v>0.16769999999999999</v>
      </c>
      <c r="MQ178" s="47">
        <v>0.1648</v>
      </c>
      <c r="MR178" s="47">
        <v>0.15659999999999999</v>
      </c>
      <c r="MS178" s="47">
        <v>0.1759</v>
      </c>
      <c r="MT178" s="47">
        <v>0.17230000000000001</v>
      </c>
      <c r="MU178" s="47">
        <v>0.1709</v>
      </c>
      <c r="MV178" s="47">
        <v>0.23219999999999999</v>
      </c>
      <c r="MW178" s="34">
        <v>3.5799999999999998E-2</v>
      </c>
      <c r="MX178" s="34">
        <v>4.1200000000000001E-2</v>
      </c>
      <c r="MY178" s="34">
        <v>6.4699999999999994E-2</v>
      </c>
      <c r="MZ178" s="34">
        <v>5.4399999999999997E-2</v>
      </c>
      <c r="NA178" s="34">
        <v>7.2700000000000001E-2</v>
      </c>
      <c r="NB178" s="40">
        <v>7.0400000000000004E-2</v>
      </c>
      <c r="NC178" s="16">
        <v>6.7199999999999996E-2</v>
      </c>
      <c r="ND178" s="16">
        <v>6.2199999999999998E-2</v>
      </c>
      <c r="NE178" s="16">
        <v>5.7099999999999998E-2</v>
      </c>
      <c r="NF178" s="16">
        <v>5.4300000000000001E-2</v>
      </c>
      <c r="NG178" s="16">
        <v>6.9199999999999998E-2</v>
      </c>
      <c r="NH178" s="40">
        <v>6.0199999999999997E-2</v>
      </c>
      <c r="NI178" s="40">
        <v>8.5999999999999993E-2</v>
      </c>
      <c r="NJ178" s="40">
        <v>8.8599999999999998E-2</v>
      </c>
      <c r="NK178" s="86">
        <v>9.64E-2</v>
      </c>
      <c r="NL178" s="86">
        <v>0.1113</v>
      </c>
      <c r="NM178" s="86">
        <v>8.4000000000000005E-2</v>
      </c>
      <c r="NN178" s="40">
        <v>0.10009999999999999</v>
      </c>
      <c r="NO178" s="84">
        <v>0.10920000000000001</v>
      </c>
      <c r="NP178" s="40">
        <v>0.1053</v>
      </c>
    </row>
    <row r="179" spans="7:383" ht="15.75" thickBot="1" x14ac:dyDescent="0.3">
      <c r="LD179" t="s">
        <v>62</v>
      </c>
      <c r="LW179" s="18" t="s">
        <v>50</v>
      </c>
      <c r="LZ179" s="86">
        <v>2.6200000000000001E-2</v>
      </c>
      <c r="MA179" s="86">
        <v>2.5700000000000001E-2</v>
      </c>
      <c r="MB179" s="86">
        <v>1.7600000000000001E-2</v>
      </c>
      <c r="MC179" s="47">
        <v>4.4699999999999997E-2</v>
      </c>
      <c r="MD179" s="22">
        <v>4.3400000000000001E-2</v>
      </c>
      <c r="ME179" s="7">
        <v>0.02</v>
      </c>
      <c r="MF179" s="86">
        <v>4.1399999999999999E-2</v>
      </c>
      <c r="MG179" s="86">
        <v>6.2899999999999998E-2</v>
      </c>
      <c r="MH179" s="86">
        <v>0.11310000000000001</v>
      </c>
      <c r="MI179" s="86">
        <v>0.10199999999999999</v>
      </c>
      <c r="MJ179" s="86">
        <v>0.109</v>
      </c>
      <c r="MK179" s="86">
        <v>0.12039999999999999</v>
      </c>
      <c r="ML179" s="86">
        <v>0.12709999999999999</v>
      </c>
      <c r="MM179" s="86">
        <v>0.12959999999999999</v>
      </c>
      <c r="MN179" s="47">
        <v>0.1158</v>
      </c>
      <c r="MO179" s="47">
        <v>0.13059999999999999</v>
      </c>
      <c r="MP179" s="47">
        <v>0.16550000000000001</v>
      </c>
      <c r="MQ179" s="86">
        <v>0.15740000000000001</v>
      </c>
      <c r="MR179" s="86">
        <v>0.15210000000000001</v>
      </c>
      <c r="MS179" s="86">
        <v>0.13239999999999999</v>
      </c>
      <c r="MT179" s="86">
        <v>0.1424</v>
      </c>
      <c r="MU179" s="86">
        <v>0.1444</v>
      </c>
      <c r="MV179" s="86">
        <v>0.16719999999999999</v>
      </c>
      <c r="MW179" s="86">
        <v>2.3900000000000001E-2</v>
      </c>
      <c r="MX179" s="40">
        <v>1.61E-2</v>
      </c>
      <c r="MY179" s="40">
        <v>1.29E-2</v>
      </c>
      <c r="MZ179" s="16">
        <v>2.7900000000000001E-2</v>
      </c>
      <c r="NA179" s="40">
        <v>4.6300000000000001E-2</v>
      </c>
      <c r="NB179" s="16">
        <v>5.2299999999999999E-2</v>
      </c>
      <c r="NC179" s="40">
        <v>6.4399999999999999E-2</v>
      </c>
      <c r="ND179" s="40">
        <v>4.6800000000000001E-2</v>
      </c>
      <c r="NE179" s="40">
        <v>5.6300000000000003E-2</v>
      </c>
      <c r="NF179" s="40">
        <v>4.7399999999999998E-2</v>
      </c>
      <c r="NG179" s="40">
        <v>5.04E-2</v>
      </c>
      <c r="NH179" s="16">
        <v>4.3900000000000002E-2</v>
      </c>
      <c r="NI179" s="16">
        <v>3.9699999999999999E-2</v>
      </c>
      <c r="NJ179" s="86">
        <v>6.7799999999999999E-2</v>
      </c>
      <c r="NK179" s="16">
        <v>7.6700000000000004E-2</v>
      </c>
      <c r="NL179" s="16">
        <v>7.9399999999999998E-2</v>
      </c>
      <c r="NM179" s="40">
        <v>7.8600000000000003E-2</v>
      </c>
      <c r="NN179" s="16">
        <v>6.1699999999999998E-2</v>
      </c>
      <c r="NO179" s="83">
        <v>7.22E-2</v>
      </c>
      <c r="NP179" s="34">
        <v>8.7099999999999997E-2</v>
      </c>
    </row>
    <row r="180" spans="7:383" ht="15.75" thickBot="1" x14ac:dyDescent="0.3">
      <c r="JP180" t="s">
        <v>62</v>
      </c>
      <c r="LW180" s="23" t="s">
        <v>56</v>
      </c>
      <c r="LZ180" s="47">
        <v>1.54E-2</v>
      </c>
      <c r="MA180" s="7">
        <v>2.4299999999999999E-2</v>
      </c>
      <c r="MB180" s="47">
        <v>1.47E-2</v>
      </c>
      <c r="MC180" s="86">
        <v>2.2800000000000001E-2</v>
      </c>
      <c r="MD180" s="86">
        <v>1.0200000000000001E-2</v>
      </c>
      <c r="ME180" s="22">
        <v>1.5699999999999999E-2</v>
      </c>
      <c r="MF180" s="16">
        <v>1.89E-2</v>
      </c>
      <c r="MG180" s="16">
        <v>2.6100000000000002E-2</v>
      </c>
      <c r="MH180" s="16">
        <v>3.1699999999999999E-2</v>
      </c>
      <c r="MI180" s="16">
        <v>2.5499999999999998E-2</v>
      </c>
      <c r="MJ180" s="16">
        <v>3.1399999999999997E-2</v>
      </c>
      <c r="MK180" s="7">
        <v>4.8599999999999997E-2</v>
      </c>
      <c r="ML180" s="7">
        <v>6.5199999999999994E-2</v>
      </c>
      <c r="MM180" s="7">
        <v>5.0500000000000003E-2</v>
      </c>
      <c r="MN180" s="7">
        <v>6.3899999999999998E-2</v>
      </c>
      <c r="MO180" s="7">
        <v>6.83E-2</v>
      </c>
      <c r="MP180" s="16">
        <v>5.0599999999999999E-2</v>
      </c>
      <c r="MQ180" s="16">
        <v>4.6300000000000001E-2</v>
      </c>
      <c r="MR180" s="16">
        <v>4.9599999999999998E-2</v>
      </c>
      <c r="MS180" s="7">
        <v>4.7E-2</v>
      </c>
      <c r="MT180" s="7">
        <v>6.0699999999999997E-2</v>
      </c>
      <c r="MU180" s="7">
        <v>6.1600000000000002E-2</v>
      </c>
      <c r="MV180" s="16">
        <v>3.56E-2</v>
      </c>
      <c r="MW180" s="16">
        <v>1.15E-2</v>
      </c>
      <c r="MX180" s="30">
        <v>1.5299999999999999E-2</v>
      </c>
      <c r="MY180" s="86">
        <v>6.8999999999999999E-3</v>
      </c>
      <c r="MZ180" s="40">
        <v>2.6800000000000001E-2</v>
      </c>
      <c r="NA180" s="16">
        <v>4.0500000000000001E-2</v>
      </c>
      <c r="NB180" s="34">
        <v>3.04E-2</v>
      </c>
      <c r="NC180" s="22">
        <v>1.38E-2</v>
      </c>
      <c r="ND180" s="34">
        <v>1.32E-2</v>
      </c>
      <c r="NE180" s="86">
        <v>8.5000000000000006E-3</v>
      </c>
      <c r="NF180" s="86">
        <v>1.18E-2</v>
      </c>
      <c r="NG180" s="7">
        <v>1.7600000000000001E-2</v>
      </c>
      <c r="NH180" s="7">
        <v>6.7999999999999996E-3</v>
      </c>
      <c r="NI180" s="86">
        <v>1.7899999999999999E-2</v>
      </c>
      <c r="NJ180" s="16">
        <v>3.4500000000000003E-2</v>
      </c>
      <c r="NK180" s="40">
        <v>5.8400000000000001E-2</v>
      </c>
      <c r="NL180" s="40">
        <v>6.4000000000000001E-2</v>
      </c>
      <c r="NM180" s="16">
        <v>6.4500000000000002E-2</v>
      </c>
      <c r="NN180" s="34">
        <v>5.7599999999999998E-2</v>
      </c>
      <c r="NO180" s="130">
        <v>5.3800000000000001E-2</v>
      </c>
      <c r="NP180" s="16">
        <v>4.7100000000000003E-2</v>
      </c>
    </row>
    <row r="181" spans="7:383" ht="15.75" thickBot="1" x14ac:dyDescent="0.3">
      <c r="JN181" t="s">
        <v>62</v>
      </c>
      <c r="KH181" t="s">
        <v>62</v>
      </c>
      <c r="KK181" t="s">
        <v>62</v>
      </c>
      <c r="KL181" t="s">
        <v>62</v>
      </c>
      <c r="KR181" t="s">
        <v>62</v>
      </c>
      <c r="KS181" t="s">
        <v>62</v>
      </c>
      <c r="KY181" t="s">
        <v>62</v>
      </c>
      <c r="LA181" t="s">
        <v>62</v>
      </c>
      <c r="LC181" t="s">
        <v>62</v>
      </c>
      <c r="LD181" t="s">
        <v>62</v>
      </c>
      <c r="LE181" t="s">
        <v>62</v>
      </c>
      <c r="LF181" t="s">
        <v>62</v>
      </c>
      <c r="LP181" t="s">
        <v>62</v>
      </c>
      <c r="LW181" s="27" t="s">
        <v>61</v>
      </c>
      <c r="LX181" t="s">
        <v>62</v>
      </c>
      <c r="LZ181" s="7">
        <v>1.4E-2</v>
      </c>
      <c r="MA181" s="47">
        <v>1.6899999999999998E-2</v>
      </c>
      <c r="MB181" s="7">
        <v>-7.1999999999999998E-3</v>
      </c>
      <c r="MC181" s="7">
        <v>8.2000000000000007E-3</v>
      </c>
      <c r="MD181" s="7">
        <v>7.4000000000000003E-3</v>
      </c>
      <c r="ME181" s="16">
        <v>1.5599999999999999E-2</v>
      </c>
      <c r="MF181" s="7">
        <v>8.8000000000000005E-3</v>
      </c>
      <c r="MG181" s="7">
        <v>-3.3999999999999998E-3</v>
      </c>
      <c r="MH181" s="7">
        <v>6.4000000000000003E-3</v>
      </c>
      <c r="MI181" s="7">
        <v>1.6799999999999999E-2</v>
      </c>
      <c r="MJ181" s="7">
        <v>2.5399999999999999E-2</v>
      </c>
      <c r="MK181" s="16">
        <v>3.1899999999999998E-2</v>
      </c>
      <c r="ML181" s="16">
        <v>3.8899999999999997E-2</v>
      </c>
      <c r="MM181" s="16">
        <v>3.1E-2</v>
      </c>
      <c r="MN181" s="16">
        <v>4.4299999999999999E-2</v>
      </c>
      <c r="MO181" s="16">
        <v>4.5900000000000003E-2</v>
      </c>
      <c r="MP181" s="7">
        <v>4.8500000000000001E-2</v>
      </c>
      <c r="MQ181" s="7">
        <v>2.5600000000000001E-2</v>
      </c>
      <c r="MR181" s="7">
        <v>3.6499999999999998E-2</v>
      </c>
      <c r="MS181" s="16">
        <v>4.0800000000000003E-2</v>
      </c>
      <c r="MT181" s="16">
        <v>3.5400000000000001E-2</v>
      </c>
      <c r="MU181" s="16">
        <v>3.6400000000000002E-2</v>
      </c>
      <c r="MV181" s="7">
        <v>3.2599999999999997E-2</v>
      </c>
      <c r="MW181" s="30">
        <v>8.0999999999999996E-3</v>
      </c>
      <c r="MX181" s="86">
        <v>1.4500000000000001E-2</v>
      </c>
      <c r="MY181" s="16">
        <v>2.7000000000000001E-3</v>
      </c>
      <c r="MZ181" s="86">
        <v>1.7100000000000001E-2</v>
      </c>
      <c r="NA181" s="86">
        <v>1.4200000000000001E-2</v>
      </c>
      <c r="NB181" s="86">
        <v>1.9E-2</v>
      </c>
      <c r="NC181" s="34">
        <v>5.1999999999999998E-3</v>
      </c>
      <c r="ND181" s="22">
        <v>1.3100000000000001E-2</v>
      </c>
      <c r="NE181" s="22">
        <v>7.1999999999999998E-3</v>
      </c>
      <c r="NF181" s="7">
        <v>1.0999999999999999E-2</v>
      </c>
      <c r="NG181" s="86">
        <v>1.4999999999999999E-2</v>
      </c>
      <c r="NH181" s="86">
        <v>-2.8E-3</v>
      </c>
      <c r="NI181" s="22">
        <v>-1.1999999999999999E-3</v>
      </c>
      <c r="NJ181" s="47">
        <v>-6.7999999999999996E-3</v>
      </c>
      <c r="NK181" s="22">
        <v>-1E-4</v>
      </c>
      <c r="NL181" s="34">
        <v>-1.5699999999999999E-2</v>
      </c>
      <c r="NM181" s="34">
        <v>1.46E-2</v>
      </c>
      <c r="NN181" s="86">
        <v>5.67E-2</v>
      </c>
      <c r="NO181" s="80">
        <v>3.8600000000000002E-2</v>
      </c>
      <c r="NP181" s="86">
        <v>3.6299999999999999E-2</v>
      </c>
    </row>
    <row r="182" spans="7:383" ht="15.75" thickBot="1" x14ac:dyDescent="0.3">
      <c r="KD182" t="s">
        <v>62</v>
      </c>
      <c r="KE182" t="s">
        <v>62</v>
      </c>
      <c r="KK182" t="s">
        <v>62</v>
      </c>
      <c r="KX182" t="s">
        <v>62</v>
      </c>
      <c r="LL182" t="s">
        <v>62</v>
      </c>
      <c r="LW182" s="31" t="s">
        <v>66</v>
      </c>
      <c r="LX182" t="s">
        <v>62</v>
      </c>
      <c r="LZ182" s="16">
        <v>1.2999999999999999E-3</v>
      </c>
      <c r="MA182" s="16">
        <v>-3.7000000000000002E-3</v>
      </c>
      <c r="MB182" s="16">
        <v>-1.1599999999999999E-2</v>
      </c>
      <c r="MC182" s="16">
        <v>5.7000000000000002E-3</v>
      </c>
      <c r="MD182" s="16">
        <v>1.5E-3</v>
      </c>
      <c r="ME182" s="86">
        <v>1.26E-2</v>
      </c>
      <c r="MF182" s="22">
        <v>3.2000000000000002E-3</v>
      </c>
      <c r="MG182" s="22">
        <v>-8.9999999999999993E-3</v>
      </c>
      <c r="MH182" s="22">
        <v>-2.53E-2</v>
      </c>
      <c r="MI182" s="40">
        <v>-2.8400000000000002E-2</v>
      </c>
      <c r="MJ182" s="40">
        <v>-8.3000000000000001E-3</v>
      </c>
      <c r="MK182" s="40">
        <v>-2.5000000000000001E-3</v>
      </c>
      <c r="ML182" s="40">
        <v>8.5000000000000006E-3</v>
      </c>
      <c r="MM182" s="40">
        <v>1.41E-2</v>
      </c>
      <c r="MN182" s="40">
        <v>4.2200000000000001E-2</v>
      </c>
      <c r="MO182" s="40">
        <v>3.2000000000000001E-2</v>
      </c>
      <c r="MP182" s="40">
        <v>-1.0500000000000001E-2</v>
      </c>
      <c r="MQ182" s="40">
        <v>-1.29E-2</v>
      </c>
      <c r="MR182" s="40">
        <v>-3.5000000000000001E-3</v>
      </c>
      <c r="MS182" s="40">
        <v>-2.3699999999999999E-2</v>
      </c>
      <c r="MT182" s="40">
        <v>-2.3199999999999998E-2</v>
      </c>
      <c r="MU182" s="40">
        <v>-1.2500000000000001E-2</v>
      </c>
      <c r="MV182" s="40">
        <v>-5.4199999999999998E-2</v>
      </c>
      <c r="MW182" s="40">
        <v>5.9999999999999995E-4</v>
      </c>
      <c r="MX182" s="16">
        <v>9.9000000000000008E-3</v>
      </c>
      <c r="MY182" s="30">
        <v>2.5000000000000001E-3</v>
      </c>
      <c r="MZ182" s="30">
        <v>-2E-3</v>
      </c>
      <c r="NA182" s="30">
        <v>-5.8999999999999999E-3</v>
      </c>
      <c r="NB182" s="22">
        <v>-1.26E-2</v>
      </c>
      <c r="NC182" s="86">
        <v>2.5999999999999999E-3</v>
      </c>
      <c r="ND182" s="86">
        <v>-3.7000000000000002E-3</v>
      </c>
      <c r="NE182" s="34">
        <v>5.0000000000000001E-3</v>
      </c>
      <c r="NF182" s="22">
        <v>-2.8E-3</v>
      </c>
      <c r="NG182" s="47">
        <v>-1.15E-2</v>
      </c>
      <c r="NH182" s="34">
        <v>-6.8999999999999999E-3</v>
      </c>
      <c r="NI182" s="47">
        <v>-1.8200000000000001E-2</v>
      </c>
      <c r="NJ182" s="22">
        <v>-1.26E-2</v>
      </c>
      <c r="NK182" s="47">
        <v>-2.6599999999999999E-2</v>
      </c>
      <c r="NL182" s="22">
        <v>-2.0799999999999999E-2</v>
      </c>
      <c r="NM182" s="47">
        <v>-3.2500000000000001E-2</v>
      </c>
      <c r="NN182" s="30">
        <v>-3.6400000000000002E-2</v>
      </c>
      <c r="NO182" s="85">
        <v>-1.89E-2</v>
      </c>
      <c r="NP182" s="30">
        <v>-1.24E-2</v>
      </c>
    </row>
    <row r="183" spans="7:383" ht="15.75" thickBot="1" x14ac:dyDescent="0.3">
      <c r="LW183" s="35" t="s">
        <v>69</v>
      </c>
      <c r="LY183" t="s">
        <v>62</v>
      </c>
      <c r="LZ183" s="40">
        <v>-1.23E-2</v>
      </c>
      <c r="MA183" s="40">
        <v>-1.8700000000000001E-2</v>
      </c>
      <c r="MB183" s="40">
        <v>-2.1999999999999999E-2</v>
      </c>
      <c r="MC183" s="40">
        <v>-2.12E-2</v>
      </c>
      <c r="MD183" s="30">
        <v>-2.3800000000000002E-2</v>
      </c>
      <c r="ME183" s="40">
        <v>-2.7699999999999999E-2</v>
      </c>
      <c r="MF183" s="40">
        <v>-3.5999999999999997E-2</v>
      </c>
      <c r="MG183" s="40">
        <v>-1.67E-2</v>
      </c>
      <c r="MH183" s="40">
        <v>-4.3999999999999997E-2</v>
      </c>
      <c r="MI183" s="22">
        <v>-4.6399999999999997E-2</v>
      </c>
      <c r="MJ183" s="22">
        <v>-7.6700000000000004E-2</v>
      </c>
      <c r="MK183" s="22">
        <v>-8.77E-2</v>
      </c>
      <c r="ML183" s="22">
        <v>-0.1171</v>
      </c>
      <c r="MM183" s="30">
        <v>-9.8500000000000004E-2</v>
      </c>
      <c r="MN183" s="30">
        <v>-0.1106</v>
      </c>
      <c r="MO183" s="30">
        <v>-0.10680000000000001</v>
      </c>
      <c r="MP183" s="30">
        <v>-0.1075</v>
      </c>
      <c r="MQ183" s="30">
        <v>-9.69E-2</v>
      </c>
      <c r="MR183" s="30">
        <v>-9.7100000000000006E-2</v>
      </c>
      <c r="MS183" s="30">
        <v>-8.1600000000000006E-2</v>
      </c>
      <c r="MT183" s="30">
        <v>-7.3499999999999996E-2</v>
      </c>
      <c r="MU183" s="30">
        <v>-7.8399999999999997E-2</v>
      </c>
      <c r="MV183" s="30">
        <v>-8.1900000000000001E-2</v>
      </c>
      <c r="MW183" s="22">
        <v>-1.7000000000000001E-2</v>
      </c>
      <c r="MX183" s="22">
        <v>-5.1000000000000004E-3</v>
      </c>
      <c r="MY183" s="22">
        <v>-2.9999999999999997E-4</v>
      </c>
      <c r="MZ183" s="22">
        <v>-8.8999999999999999E-3</v>
      </c>
      <c r="NA183" s="22">
        <v>-8.0000000000000002E-3</v>
      </c>
      <c r="NB183" s="30">
        <v>-2.63E-2</v>
      </c>
      <c r="NC183" s="30">
        <v>-2.1999999999999999E-2</v>
      </c>
      <c r="ND183" s="7">
        <v>-3.3599999999999998E-2</v>
      </c>
      <c r="NE183" s="7">
        <v>-3.15E-2</v>
      </c>
      <c r="NF183" s="47">
        <v>-1.8200000000000001E-2</v>
      </c>
      <c r="NG183" s="22">
        <v>-3.15E-2</v>
      </c>
      <c r="NH183" s="47">
        <v>-1.55E-2</v>
      </c>
      <c r="NI183" s="7">
        <v>-2.1299999999999999E-2</v>
      </c>
      <c r="NJ183" s="34">
        <v>-1.9099999999999999E-2</v>
      </c>
      <c r="NK183" s="34">
        <v>-3.09E-2</v>
      </c>
      <c r="NL183" s="47">
        <v>-4.6100000000000002E-2</v>
      </c>
      <c r="NM183" s="22">
        <v>-4.6100000000000002E-2</v>
      </c>
      <c r="NN183" s="22">
        <v>-4.6899999999999997E-2</v>
      </c>
      <c r="NO183" s="81">
        <v>-6.6699999999999995E-2</v>
      </c>
      <c r="NP183" s="22">
        <v>-5.7000000000000002E-2</v>
      </c>
    </row>
    <row r="184" spans="7:383" ht="15.75" thickBot="1" x14ac:dyDescent="0.3">
      <c r="LW184" s="41" t="s">
        <v>71</v>
      </c>
      <c r="LZ184" s="30">
        <v>-2.2100000000000002E-2</v>
      </c>
      <c r="MA184" s="30">
        <v>-2.7699999999999999E-2</v>
      </c>
      <c r="MB184" s="30">
        <v>-3.1399999999999997E-2</v>
      </c>
      <c r="MC184" s="30">
        <v>-4.4400000000000002E-2</v>
      </c>
      <c r="MD184" s="40">
        <v>-3.6499999999999998E-2</v>
      </c>
      <c r="ME184" s="30">
        <v>-3.7699999999999997E-2</v>
      </c>
      <c r="MF184" s="30">
        <v>-5.0799999999999998E-2</v>
      </c>
      <c r="MG184" s="30">
        <v>-4.7300000000000002E-2</v>
      </c>
      <c r="MH184" s="30">
        <v>-9.8799999999999999E-2</v>
      </c>
      <c r="MI184" s="30">
        <v>-9.01E-2</v>
      </c>
      <c r="MJ184" s="30">
        <v>-0.10199999999999999</v>
      </c>
      <c r="MK184" s="30">
        <v>-0.122</v>
      </c>
      <c r="ML184" s="30">
        <v>-0.1323</v>
      </c>
      <c r="MM184" s="22">
        <v>-0.1278</v>
      </c>
      <c r="MN184" s="22">
        <v>-0.12740000000000001</v>
      </c>
      <c r="MO184" s="22">
        <v>-0.14879999999999999</v>
      </c>
      <c r="MP184" s="34">
        <v>-0.14899999999999999</v>
      </c>
      <c r="MQ184" s="34">
        <v>-0.13250000000000001</v>
      </c>
      <c r="MR184" s="34">
        <v>-0.13189999999999999</v>
      </c>
      <c r="MS184" s="34">
        <v>-0.1234</v>
      </c>
      <c r="MT184" s="34">
        <v>-0.1457</v>
      </c>
      <c r="MU184" s="34">
        <v>-0.14799999999999999</v>
      </c>
      <c r="MV184" s="34">
        <v>-0.1439</v>
      </c>
      <c r="MW184" s="47">
        <v>-2.3699999999999999E-2</v>
      </c>
      <c r="MX184" s="47">
        <v>-4.1000000000000002E-2</v>
      </c>
      <c r="MY184" s="7">
        <v>-3.78E-2</v>
      </c>
      <c r="MZ184" s="7">
        <v>-5.3199999999999997E-2</v>
      </c>
      <c r="NA184" s="47">
        <v>-7.7499999999999999E-2</v>
      </c>
      <c r="NB184" s="7">
        <v>-5.6800000000000003E-2</v>
      </c>
      <c r="NC184" s="7">
        <v>-5.33E-2</v>
      </c>
      <c r="ND184" s="30">
        <v>-4.0899999999999999E-2</v>
      </c>
      <c r="NE184" s="47">
        <v>-4.8000000000000001E-2</v>
      </c>
      <c r="NF184" s="34">
        <v>-4.3799999999999999E-2</v>
      </c>
      <c r="NG184" s="34">
        <v>-3.4700000000000002E-2</v>
      </c>
      <c r="NH184" s="22">
        <v>-2.76E-2</v>
      </c>
      <c r="NI184" s="34">
        <v>-2.4899999999999999E-2</v>
      </c>
      <c r="NJ184" s="7">
        <v>-7.17E-2</v>
      </c>
      <c r="NK184" s="30">
        <v>-8.6699999999999999E-2</v>
      </c>
      <c r="NL184" s="30">
        <v>-6.5199999999999994E-2</v>
      </c>
      <c r="NM184" s="30">
        <v>-6.0299999999999999E-2</v>
      </c>
      <c r="NN184" s="47">
        <v>-8.4699999999999998E-2</v>
      </c>
      <c r="NO184" s="79">
        <v>-9.2999999999999999E-2</v>
      </c>
      <c r="NP184" s="47">
        <v>-0.10639999999999999</v>
      </c>
    </row>
    <row r="185" spans="7:383" ht="15.75" thickBot="1" x14ac:dyDescent="0.3">
      <c r="Y185" t="s">
        <v>62</v>
      </c>
      <c r="AG185" t="s">
        <v>62</v>
      </c>
      <c r="AL185" t="s">
        <v>62</v>
      </c>
      <c r="AM185" t="s">
        <v>62</v>
      </c>
      <c r="AT185" t="s">
        <v>62</v>
      </c>
      <c r="LW185" s="44" t="s">
        <v>72</v>
      </c>
      <c r="LZ185" s="34">
        <v>-4.9299999999999997E-2</v>
      </c>
      <c r="MA185" s="34">
        <v>-4.5100000000000001E-2</v>
      </c>
      <c r="MB185" s="34">
        <v>-4.41E-2</v>
      </c>
      <c r="MC185" s="34">
        <v>-7.3700000000000002E-2</v>
      </c>
      <c r="MD185" s="34">
        <v>-8.4599999999999995E-2</v>
      </c>
      <c r="ME185" s="34">
        <v>-0.10349999999999999</v>
      </c>
      <c r="MF185" s="34">
        <v>-0.1021</v>
      </c>
      <c r="MG185" s="34">
        <v>-0.1023</v>
      </c>
      <c r="MH185" s="34">
        <v>-0.1278</v>
      </c>
      <c r="MI185" s="34">
        <v>-0.1104</v>
      </c>
      <c r="MJ185" s="34">
        <v>-0.11990000000000001</v>
      </c>
      <c r="MK185" s="34">
        <v>-0.1318</v>
      </c>
      <c r="ML185" s="34">
        <v>-0.13669999999999999</v>
      </c>
      <c r="MM185" s="34">
        <v>-0.1333</v>
      </c>
      <c r="MN185" s="34">
        <v>-0.1515</v>
      </c>
      <c r="MO185" s="34">
        <v>-0.15959999999999999</v>
      </c>
      <c r="MP185" s="22">
        <v>-0.1653</v>
      </c>
      <c r="MQ185" s="22">
        <v>-0.15179999999999999</v>
      </c>
      <c r="MR185" s="22">
        <v>-0.1623</v>
      </c>
      <c r="MS185" s="22">
        <v>-0.16739999999999999</v>
      </c>
      <c r="MT185" s="22">
        <v>-0.16839999999999999</v>
      </c>
      <c r="MU185" s="22">
        <v>-0.1744</v>
      </c>
      <c r="MV185" s="22">
        <v>-0.18759999999999999</v>
      </c>
      <c r="MW185" s="7">
        <v>-3.9199999999999999E-2</v>
      </c>
      <c r="MX185" s="7">
        <v>-5.0900000000000001E-2</v>
      </c>
      <c r="MY185" s="47">
        <v>-5.16E-2</v>
      </c>
      <c r="MZ185" s="47">
        <v>-6.2100000000000002E-2</v>
      </c>
      <c r="NA185" s="7">
        <v>-8.2299999999999998E-2</v>
      </c>
      <c r="NB185" s="47">
        <v>-7.6399999999999996E-2</v>
      </c>
      <c r="NC185" s="47">
        <v>-7.7899999999999997E-2</v>
      </c>
      <c r="ND185" s="47">
        <v>-5.7099999999999998E-2</v>
      </c>
      <c r="NE185" s="30">
        <v>-5.4600000000000003E-2</v>
      </c>
      <c r="NF185" s="30">
        <v>-5.9700000000000003E-2</v>
      </c>
      <c r="NG185" s="30">
        <v>-7.4499999999999997E-2</v>
      </c>
      <c r="NH185" s="30">
        <v>-5.8099999999999999E-2</v>
      </c>
      <c r="NI185" s="30">
        <v>-7.8E-2</v>
      </c>
      <c r="NJ185" s="30">
        <v>-8.0699999999999994E-2</v>
      </c>
      <c r="NK185" s="7">
        <v>-8.72E-2</v>
      </c>
      <c r="NL185" s="7">
        <v>-0.1069</v>
      </c>
      <c r="NM185" s="7">
        <v>-0.1028</v>
      </c>
      <c r="NN185" s="7">
        <v>-0.1081</v>
      </c>
      <c r="NO185" s="82">
        <v>-0.1166</v>
      </c>
      <c r="NP185" s="7">
        <v>-0.12139999999999999</v>
      </c>
    </row>
    <row r="186" spans="7:383" ht="15.75" thickBot="1" x14ac:dyDescent="0.3">
      <c r="Y186" s="344" t="s">
        <v>86</v>
      </c>
      <c r="AU186" s="344" t="s">
        <v>86</v>
      </c>
      <c r="AV186" t="s">
        <v>62</v>
      </c>
      <c r="AY186" t="s">
        <v>62</v>
      </c>
    </row>
    <row r="187" spans="7:383" ht="15.75" thickBot="1" x14ac:dyDescent="0.3">
      <c r="Y187" s="344" t="s">
        <v>107</v>
      </c>
      <c r="AU187" s="344" t="s">
        <v>107</v>
      </c>
      <c r="NP187" t="s">
        <v>62</v>
      </c>
    </row>
    <row r="188" spans="7:383" ht="15.75" thickBot="1" x14ac:dyDescent="0.3">
      <c r="Y188" s="344" t="s">
        <v>99</v>
      </c>
      <c r="Z188" s="345" t="s">
        <v>100</v>
      </c>
      <c r="AA188" s="342">
        <v>43774</v>
      </c>
      <c r="AB188" s="342">
        <v>43775</v>
      </c>
      <c r="AC188" s="342">
        <v>43776</v>
      </c>
      <c r="AD188" s="342">
        <v>43777</v>
      </c>
      <c r="AE188" s="342">
        <v>43778</v>
      </c>
      <c r="AF188" s="342">
        <v>43781</v>
      </c>
      <c r="AG188" s="342">
        <v>43782</v>
      </c>
      <c r="AH188" s="342">
        <v>43783</v>
      </c>
      <c r="AI188" s="342">
        <v>43784</v>
      </c>
      <c r="AJ188" s="342">
        <v>43785</v>
      </c>
      <c r="AK188" s="342">
        <v>43788</v>
      </c>
      <c r="AL188" s="342">
        <v>43789</v>
      </c>
      <c r="AM188" s="342">
        <v>43790</v>
      </c>
      <c r="AN188" s="342">
        <v>43791</v>
      </c>
      <c r="AO188" s="342">
        <v>43792</v>
      </c>
      <c r="AP188" s="342">
        <v>43795</v>
      </c>
      <c r="AQ188" s="342">
        <v>43796</v>
      </c>
      <c r="AR188" s="342">
        <v>43797</v>
      </c>
      <c r="AS188" s="342">
        <v>43798</v>
      </c>
      <c r="AT188" s="342">
        <v>43799</v>
      </c>
      <c r="AU188" s="344" t="s">
        <v>101</v>
      </c>
      <c r="AV188" s="342">
        <v>43803</v>
      </c>
      <c r="AW188" s="342">
        <v>43804</v>
      </c>
      <c r="AX188" s="342">
        <v>43805</v>
      </c>
      <c r="AY188" s="344" t="s">
        <v>100</v>
      </c>
      <c r="AZ188" s="342">
        <v>43809</v>
      </c>
      <c r="BA188" s="342">
        <v>43810</v>
      </c>
      <c r="BB188" s="342">
        <v>43811</v>
      </c>
      <c r="BC188" s="342">
        <v>43812</v>
      </c>
      <c r="BD188" s="342">
        <v>43813</v>
      </c>
      <c r="BE188" s="342">
        <v>43816</v>
      </c>
      <c r="BF188" s="342">
        <v>43817</v>
      </c>
      <c r="BG188" s="342">
        <v>43818</v>
      </c>
      <c r="BH188" s="342">
        <v>43819</v>
      </c>
      <c r="BI188" s="342">
        <v>43820</v>
      </c>
      <c r="BJ188" s="342">
        <v>43823</v>
      </c>
      <c r="BK188" s="342">
        <v>43825</v>
      </c>
      <c r="BL188" s="342">
        <v>43826</v>
      </c>
      <c r="BM188" s="342">
        <v>43827</v>
      </c>
      <c r="BN188" s="342">
        <v>43830</v>
      </c>
    </row>
    <row r="189" spans="7:383" ht="15.75" thickBot="1" x14ac:dyDescent="0.3">
      <c r="Y189" s="34">
        <v>8.6800000000000002E-2</v>
      </c>
      <c r="Z189" s="34">
        <v>9.4600000000000004E-2</v>
      </c>
      <c r="AA189" s="34">
        <v>0.10589999999999999</v>
      </c>
      <c r="AB189" s="34">
        <v>0.1714</v>
      </c>
      <c r="AC189" s="34">
        <v>0.21590000000000001</v>
      </c>
      <c r="AD189" s="34">
        <v>0.2072</v>
      </c>
      <c r="AE189" s="34">
        <v>0.20430000000000001</v>
      </c>
      <c r="AF189" s="34">
        <v>0.21149999999999999</v>
      </c>
      <c r="AG189" s="34">
        <v>0.2399</v>
      </c>
      <c r="AH189" s="34">
        <v>0.26150000000000001</v>
      </c>
      <c r="AI189" s="34">
        <v>0.3</v>
      </c>
      <c r="AJ189" s="34">
        <v>0.31490000000000001</v>
      </c>
      <c r="AK189" s="34">
        <v>0.26790000000000003</v>
      </c>
      <c r="AL189" s="34">
        <v>0.25700000000000001</v>
      </c>
      <c r="AM189" s="34">
        <v>0.2898</v>
      </c>
      <c r="AN189" s="34">
        <v>0.25929999999999997</v>
      </c>
      <c r="AO189" s="34">
        <v>0.2402</v>
      </c>
      <c r="AP189" s="34">
        <v>0.2424</v>
      </c>
      <c r="AQ189" s="34">
        <v>0.27750000000000002</v>
      </c>
      <c r="AR189" s="34">
        <v>0.32869999999999999</v>
      </c>
      <c r="AS189" s="34">
        <v>0.31669999999999998</v>
      </c>
      <c r="AT189" s="34">
        <v>0.3498</v>
      </c>
      <c r="AU189" s="40">
        <v>3.4700000000000002E-2</v>
      </c>
      <c r="AV189" s="34">
        <v>3.5700000000000003E-2</v>
      </c>
      <c r="AW189" s="130">
        <v>3.0599999999999999E-2</v>
      </c>
      <c r="AX189" s="130">
        <v>4.8899999999999999E-2</v>
      </c>
      <c r="AY189" s="130">
        <v>7.3800000000000004E-2</v>
      </c>
      <c r="AZ189" s="80">
        <v>8.9099999999999999E-2</v>
      </c>
      <c r="BA189" s="80">
        <v>7.7600000000000002E-2</v>
      </c>
      <c r="BB189" s="299">
        <v>9.2200000000000004E-2</v>
      </c>
      <c r="BC189" s="299">
        <v>8.9700000000000002E-2</v>
      </c>
      <c r="BD189" s="299">
        <v>8.6699999999999999E-2</v>
      </c>
      <c r="BE189" s="299">
        <v>0.1046</v>
      </c>
      <c r="BF189" s="299">
        <v>0.107</v>
      </c>
      <c r="BG189" s="299">
        <v>0.14760000000000001</v>
      </c>
      <c r="BH189" s="299">
        <v>0.1706</v>
      </c>
      <c r="BI189" s="79">
        <v>0.1993</v>
      </c>
      <c r="BJ189" s="79">
        <v>0.22919999999999999</v>
      </c>
      <c r="BK189" s="79">
        <v>0.1888</v>
      </c>
      <c r="BL189" s="79">
        <v>0.20430000000000001</v>
      </c>
      <c r="BM189" s="79">
        <v>0.23619999999999999</v>
      </c>
      <c r="BN189" s="79">
        <v>0.26550000000000001</v>
      </c>
      <c r="NP189" t="s">
        <v>62</v>
      </c>
      <c r="NQ189" t="s">
        <v>62</v>
      </c>
    </row>
    <row r="190" spans="7:383" ht="15.75" thickBot="1" x14ac:dyDescent="0.3">
      <c r="G190" t="s">
        <v>62</v>
      </c>
      <c r="L190" t="s">
        <v>62</v>
      </c>
      <c r="Y190" s="30">
        <v>6.9000000000000006E-2</v>
      </c>
      <c r="Z190" s="30">
        <v>7.3400000000000007E-2</v>
      </c>
      <c r="AA190" s="22">
        <v>9.6100000000000005E-2</v>
      </c>
      <c r="AB190" s="22">
        <v>0.1178</v>
      </c>
      <c r="AC190" s="22">
        <v>0.1237</v>
      </c>
      <c r="AD190" s="30">
        <v>0.1255</v>
      </c>
      <c r="AE190" s="30">
        <v>0.111</v>
      </c>
      <c r="AF190" s="30">
        <v>9.6799999999999997E-2</v>
      </c>
      <c r="AG190" s="30">
        <v>0.1106</v>
      </c>
      <c r="AH190" s="30">
        <v>0.1132</v>
      </c>
      <c r="AI190" s="30">
        <v>0.1598</v>
      </c>
      <c r="AJ190" s="30">
        <v>0.1822</v>
      </c>
      <c r="AK190" s="30">
        <v>0.14319999999999999</v>
      </c>
      <c r="AL190" s="30">
        <v>0.1056</v>
      </c>
      <c r="AM190" s="30">
        <v>0.14449999999999999</v>
      </c>
      <c r="AN190" s="30">
        <v>0.12379999999999999</v>
      </c>
      <c r="AO190" s="30">
        <v>0.1249</v>
      </c>
      <c r="AP190" s="30">
        <v>0.1237</v>
      </c>
      <c r="AQ190" s="30">
        <v>0.1409</v>
      </c>
      <c r="AR190" s="30">
        <v>0.1905</v>
      </c>
      <c r="AS190" s="30">
        <v>0.20699999999999999</v>
      </c>
      <c r="AT190" s="30">
        <v>0.21279999999999999</v>
      </c>
      <c r="AU190" s="34">
        <v>3.3700000000000001E-2</v>
      </c>
      <c r="AV190" s="47">
        <v>2.35E-2</v>
      </c>
      <c r="AW190" s="83">
        <v>2.1600000000000001E-2</v>
      </c>
      <c r="AX190" s="79">
        <v>4.5100000000000001E-2</v>
      </c>
      <c r="AY190" s="80">
        <v>6.1100000000000002E-2</v>
      </c>
      <c r="AZ190" s="299">
        <v>8.5699999999999998E-2</v>
      </c>
      <c r="BA190" s="299">
        <v>7.17E-2</v>
      </c>
      <c r="BB190" s="80">
        <v>5.8599999999999999E-2</v>
      </c>
      <c r="BC190" s="80">
        <v>5.67E-2</v>
      </c>
      <c r="BD190" s="80">
        <v>4.9399999999999999E-2</v>
      </c>
      <c r="BE190" s="80">
        <v>6.9699999999999998E-2</v>
      </c>
      <c r="BF190" s="79">
        <v>6.83E-2</v>
      </c>
      <c r="BG190" s="79">
        <v>9.4500000000000001E-2</v>
      </c>
      <c r="BH190" s="79">
        <v>0.15129999999999999</v>
      </c>
      <c r="BI190" s="299">
        <v>0.15770000000000001</v>
      </c>
      <c r="BJ190" s="299">
        <v>0.15179999999999999</v>
      </c>
      <c r="BK190" s="299">
        <v>0.13769999999999999</v>
      </c>
      <c r="BL190" s="299">
        <v>0.16550000000000001</v>
      </c>
      <c r="BM190" s="299">
        <v>0.15809999999999999</v>
      </c>
      <c r="BN190" s="299">
        <v>0.1552</v>
      </c>
      <c r="MD190" s="8" t="s">
        <v>111</v>
      </c>
      <c r="ME190" s="345" t="s">
        <v>100</v>
      </c>
      <c r="MF190" s="342">
        <v>43750</v>
      </c>
      <c r="MG190" s="342">
        <v>43757</v>
      </c>
      <c r="MH190" s="342">
        <v>43764</v>
      </c>
      <c r="MI190" s="345" t="s">
        <v>100</v>
      </c>
      <c r="MJ190" s="342">
        <v>43778</v>
      </c>
      <c r="MK190" s="342">
        <v>43785</v>
      </c>
      <c r="ML190" s="342">
        <v>43792</v>
      </c>
      <c r="MM190" s="342">
        <v>43799</v>
      </c>
      <c r="MN190" s="344" t="s">
        <v>100</v>
      </c>
      <c r="MO190" s="342">
        <v>43813</v>
      </c>
      <c r="MP190" s="342">
        <v>43820</v>
      </c>
      <c r="MQ190" s="342">
        <v>43827</v>
      </c>
      <c r="MS190" s="345" t="s">
        <v>100</v>
      </c>
      <c r="MT190" s="342">
        <v>43476</v>
      </c>
      <c r="MU190" s="342">
        <v>43483</v>
      </c>
      <c r="MV190" s="342">
        <v>43490</v>
      </c>
      <c r="MW190" s="345" t="s">
        <v>118</v>
      </c>
      <c r="MX190" s="342">
        <v>43504</v>
      </c>
      <c r="MY190" s="342">
        <v>43511</v>
      </c>
      <c r="MZ190" s="342">
        <v>43518</v>
      </c>
      <c r="NA190" s="342">
        <v>43525</v>
      </c>
      <c r="NB190" s="344" t="s">
        <v>100</v>
      </c>
      <c r="NC190" s="342">
        <v>43539</v>
      </c>
      <c r="ND190" s="342">
        <v>43546</v>
      </c>
      <c r="NE190" s="342">
        <v>43553</v>
      </c>
      <c r="NF190" s="345" t="s">
        <v>100</v>
      </c>
      <c r="NG190" s="342">
        <v>43567</v>
      </c>
      <c r="NH190" s="342">
        <v>43574</v>
      </c>
      <c r="NI190" s="342">
        <v>43581</v>
      </c>
      <c r="NJ190" s="345" t="s">
        <v>100</v>
      </c>
      <c r="NK190" s="342">
        <v>43595</v>
      </c>
      <c r="NL190" s="342">
        <v>43602</v>
      </c>
      <c r="NM190" s="342">
        <v>43609</v>
      </c>
      <c r="NN190" s="342">
        <v>43616</v>
      </c>
      <c r="NO190" s="342">
        <v>43623</v>
      </c>
      <c r="NP190" s="342">
        <v>43630</v>
      </c>
      <c r="NQ190" s="342">
        <v>43637</v>
      </c>
      <c r="NR190" s="342">
        <v>43644</v>
      </c>
      <c r="NS190" s="342">
        <v>43651</v>
      </c>
    </row>
    <row r="191" spans="7:383" ht="15.75" thickBot="1" x14ac:dyDescent="0.3">
      <c r="T191" t="s">
        <v>62</v>
      </c>
      <c r="W191" t="s">
        <v>62</v>
      </c>
      <c r="Y191" s="22">
        <v>6.6000000000000003E-2</v>
      </c>
      <c r="Z191" s="22">
        <v>5.79E-2</v>
      </c>
      <c r="AA191" s="30">
        <v>8.1799999999999998E-2</v>
      </c>
      <c r="AB191" s="30">
        <v>9.69E-2</v>
      </c>
      <c r="AC191" s="30">
        <v>0.1158</v>
      </c>
      <c r="AD191" s="22">
        <v>0.1154</v>
      </c>
      <c r="AE191" s="22">
        <v>7.5700000000000003E-2</v>
      </c>
      <c r="AF191" s="22">
        <v>4.1300000000000003E-2</v>
      </c>
      <c r="AG191" s="22">
        <v>8.0600000000000005E-2</v>
      </c>
      <c r="AH191" s="22">
        <v>8.1299999999999997E-2</v>
      </c>
      <c r="AI191" s="16">
        <v>-4.0500000000000001E-2</v>
      </c>
      <c r="AJ191" s="16">
        <v>-1.78E-2</v>
      </c>
      <c r="AK191" s="16">
        <v>8.8999999999999999E-3</v>
      </c>
      <c r="AL191" s="86">
        <v>5.5999999999999999E-3</v>
      </c>
      <c r="AM191" s="86">
        <v>-7.1000000000000004E-3</v>
      </c>
      <c r="AN191" s="22">
        <v>-5.7000000000000002E-3</v>
      </c>
      <c r="AO191" s="86">
        <v>-1.47E-2</v>
      </c>
      <c r="AP191" s="22">
        <v>-1.21E-2</v>
      </c>
      <c r="AQ191" s="86">
        <v>-5.8999999999999999E-3</v>
      </c>
      <c r="AR191" s="86">
        <v>-9.4999999999999998E-3</v>
      </c>
      <c r="AS191" s="16">
        <v>-5.0000000000000001E-3</v>
      </c>
      <c r="AT191" s="86">
        <v>-3.9100000000000003E-2</v>
      </c>
      <c r="AU191" s="30">
        <v>3.1399999999999997E-2</v>
      </c>
      <c r="AV191" s="16">
        <v>3.8E-3</v>
      </c>
      <c r="AW191" s="79">
        <v>1.6299999999999999E-2</v>
      </c>
      <c r="AX191" s="80">
        <v>3.6499999999999998E-2</v>
      </c>
      <c r="AY191" s="79">
        <v>4.3299999999999998E-2</v>
      </c>
      <c r="AZ191" s="82">
        <v>2.3699999999999999E-2</v>
      </c>
      <c r="BA191" s="82">
        <v>3.4200000000000001E-2</v>
      </c>
      <c r="BB191" s="79">
        <v>1.52E-2</v>
      </c>
      <c r="BC191" s="82">
        <v>1.5699999999999999E-2</v>
      </c>
      <c r="BD191" s="82">
        <v>4.7500000000000001E-2</v>
      </c>
      <c r="BE191" s="79">
        <v>5.57E-2</v>
      </c>
      <c r="BF191" s="80">
        <v>5.8299999999999998E-2</v>
      </c>
      <c r="BG191" s="80">
        <v>6.5000000000000002E-2</v>
      </c>
      <c r="BH191" s="80">
        <v>8.9800000000000005E-2</v>
      </c>
      <c r="BI191" s="80">
        <v>7.0900000000000005E-2</v>
      </c>
      <c r="BJ191" s="80">
        <v>0.11020000000000001</v>
      </c>
      <c r="BK191" s="303">
        <v>7.0499999999999993E-2</v>
      </c>
      <c r="BL191" s="80">
        <v>0.1106</v>
      </c>
      <c r="BM191" s="80">
        <v>0.12570000000000001</v>
      </c>
      <c r="BN191" s="80">
        <v>0.12970000000000001</v>
      </c>
      <c r="BO191" t="s">
        <v>62</v>
      </c>
      <c r="MD191" s="482" t="s">
        <v>120</v>
      </c>
      <c r="ME191" s="47">
        <v>6.4000000000000001E-2</v>
      </c>
      <c r="MF191" s="309">
        <v>0.13980000000000001</v>
      </c>
      <c r="MG191" s="309">
        <v>0.1237</v>
      </c>
      <c r="MH191" s="309">
        <v>0.193</v>
      </c>
      <c r="MI191" s="47">
        <v>7.4399999999999994E-2</v>
      </c>
      <c r="MJ191" s="47">
        <v>2.2700000000000001E-2</v>
      </c>
      <c r="MK191" s="47">
        <v>2.76E-2</v>
      </c>
      <c r="ML191" s="47">
        <v>5.8599999999999999E-2</v>
      </c>
      <c r="MM191" s="47">
        <v>7.0000000000000001E-3</v>
      </c>
      <c r="MN191" s="79">
        <v>5.0299999999999997E-2</v>
      </c>
      <c r="MO191" s="79">
        <v>4.36E-2</v>
      </c>
      <c r="MP191" s="79">
        <v>0.20630000000000001</v>
      </c>
      <c r="MQ191" s="312">
        <v>0.2432</v>
      </c>
      <c r="MS191" s="47">
        <v>3.8100000000000002E-2</v>
      </c>
      <c r="MT191" s="47">
        <v>-3.5499999999999997E-2</v>
      </c>
      <c r="MU191" s="47">
        <v>-8.5999999999999993E-2</v>
      </c>
      <c r="MV191" s="47">
        <v>-0.12280000000000001</v>
      </c>
      <c r="MW191" s="47">
        <v>-0.14299999999999999</v>
      </c>
      <c r="MX191" s="47">
        <v>-8.7499999999999994E-2</v>
      </c>
      <c r="MY191" s="47">
        <v>-0.15629999999999999</v>
      </c>
      <c r="MZ191" s="47">
        <v>-0.19470000000000001</v>
      </c>
      <c r="NA191" s="47">
        <v>-0.27689999999999998</v>
      </c>
      <c r="NB191" s="47">
        <v>-0.19209999999999999</v>
      </c>
      <c r="NC191" s="47">
        <v>-0.27279999999999999</v>
      </c>
      <c r="ND191" s="47">
        <v>-0.17649999999999999</v>
      </c>
      <c r="NE191" s="47">
        <v>-0.218</v>
      </c>
      <c r="NF191" s="47">
        <v>-0.25750000000000001</v>
      </c>
      <c r="NG191" s="47">
        <v>-0.30759999999999998</v>
      </c>
      <c r="NH191" s="47">
        <v>-0.26679999999999998</v>
      </c>
      <c r="NI191" s="47">
        <v>-0.21149999999999999</v>
      </c>
      <c r="NJ191" s="47">
        <v>-0.218</v>
      </c>
      <c r="NK191" s="47">
        <v>-0.14299999999999999</v>
      </c>
      <c r="NL191" s="47">
        <v>-8.6300000000000002E-2</v>
      </c>
      <c r="NM191" s="47">
        <v>-6.7900000000000002E-2</v>
      </c>
      <c r="NN191" s="47">
        <v>-5.0000000000000001E-4</v>
      </c>
      <c r="NO191" s="47">
        <v>-7.8E-2</v>
      </c>
      <c r="NP191" s="47">
        <v>-1.8700000000000001E-2</v>
      </c>
      <c r="NQ191" s="47">
        <v>-2.7099999999999999E-2</v>
      </c>
      <c r="NR191" s="47">
        <v>-0.1069</v>
      </c>
      <c r="NS191" s="47">
        <v>-9.1499999999999998E-2</v>
      </c>
    </row>
    <row r="192" spans="7:383" ht="15.75" thickBot="1" x14ac:dyDescent="0.3">
      <c r="Y192" s="16">
        <v>-1.0500000000000001E-2</v>
      </c>
      <c r="Z192" s="16">
        <v>-1.0800000000000001E-2</v>
      </c>
      <c r="AA192" s="16">
        <v>-5.4999999999999997E-3</v>
      </c>
      <c r="AB192" s="16">
        <v>-1.3299999999999999E-2</v>
      </c>
      <c r="AC192" s="16">
        <v>-2.3599999999999999E-2</v>
      </c>
      <c r="AD192" s="16">
        <v>-3.6900000000000002E-2</v>
      </c>
      <c r="AE192" s="16">
        <v>-4.1099999999999998E-2</v>
      </c>
      <c r="AF192" s="7">
        <v>-3.4099999999999998E-2</v>
      </c>
      <c r="AG192" s="16">
        <v>-5.9799999999999999E-2</v>
      </c>
      <c r="AH192" s="16">
        <v>-5.5500000000000001E-2</v>
      </c>
      <c r="AI192" s="22">
        <v>-4.7100000000000003E-2</v>
      </c>
      <c r="AJ192" s="22">
        <v>-5.4100000000000002E-2</v>
      </c>
      <c r="AK192" s="86">
        <v>-2.4400000000000002E-2</v>
      </c>
      <c r="AL192" s="16">
        <v>-5.3E-3</v>
      </c>
      <c r="AM192" s="16">
        <v>-0.01</v>
      </c>
      <c r="AN192" s="16">
        <v>-7.1000000000000004E-3</v>
      </c>
      <c r="AO192" s="22">
        <v>-2.3599999999999999E-2</v>
      </c>
      <c r="AP192" s="86">
        <v>-1.54E-2</v>
      </c>
      <c r="AQ192" s="16">
        <v>-3.7600000000000001E-2</v>
      </c>
      <c r="AR192" s="16">
        <v>-2.5399999999999999E-2</v>
      </c>
      <c r="AS192" s="86">
        <v>-2.6599999999999999E-2</v>
      </c>
      <c r="AT192" s="16">
        <v>-4.3400000000000001E-2</v>
      </c>
      <c r="AU192" s="16">
        <v>9.4000000000000004E-3</v>
      </c>
      <c r="AV192" s="40">
        <v>-2.8E-3</v>
      </c>
      <c r="AW192" s="80">
        <v>7.6E-3</v>
      </c>
      <c r="AX192" s="81">
        <v>2.1499999999999998E-2</v>
      </c>
      <c r="AY192" s="82">
        <v>-2.8999999999999998E-3</v>
      </c>
      <c r="AZ192" s="79">
        <v>2.1000000000000001E-2</v>
      </c>
      <c r="BA192" s="79">
        <v>2.52E-2</v>
      </c>
      <c r="BB192" s="82">
        <v>1.5100000000000001E-2</v>
      </c>
      <c r="BC192" s="79">
        <v>-8.3000000000000001E-3</v>
      </c>
      <c r="BD192" s="79">
        <v>3.6600000000000001E-2</v>
      </c>
      <c r="BE192" s="82">
        <v>3.1E-2</v>
      </c>
      <c r="BF192" s="82">
        <v>2.0799999999999999E-2</v>
      </c>
      <c r="BG192" s="82">
        <v>3.4700000000000002E-2</v>
      </c>
      <c r="BH192" s="82">
        <v>5.7000000000000002E-3</v>
      </c>
      <c r="BI192" s="82">
        <v>4.8899999999999999E-2</v>
      </c>
      <c r="BJ192" s="81">
        <v>2.7099999999999999E-2</v>
      </c>
      <c r="BK192" s="300">
        <v>4.2099999999999999E-2</v>
      </c>
      <c r="BL192" s="82">
        <v>3.9199999999999999E-2</v>
      </c>
      <c r="BM192" s="82">
        <v>2.3300000000000001E-2</v>
      </c>
      <c r="BN192" s="81">
        <v>3.0300000000000001E-2</v>
      </c>
      <c r="ME192" s="30">
        <v>-0.12839999999999999</v>
      </c>
      <c r="MF192" s="30">
        <v>-9.1200000000000003E-2</v>
      </c>
      <c r="MG192" s="30">
        <v>-7.3700000000000002E-2</v>
      </c>
      <c r="MH192" s="30">
        <v>-5.5399999999999998E-2</v>
      </c>
      <c r="MI192" s="30">
        <v>4.1700000000000001E-2</v>
      </c>
      <c r="MJ192" s="30">
        <v>7.9299999999999995E-2</v>
      </c>
      <c r="MK192" s="30">
        <v>0.15049999999999999</v>
      </c>
      <c r="ML192" s="30">
        <v>9.3200000000000005E-2</v>
      </c>
      <c r="MM192" s="30">
        <v>0.18110000000000001</v>
      </c>
      <c r="MN192" s="298">
        <v>3.8600000000000002E-2</v>
      </c>
      <c r="MO192" s="298">
        <v>5.5899999999999998E-2</v>
      </c>
      <c r="MP192" s="85">
        <v>-7.1599999999999997E-2</v>
      </c>
      <c r="MQ192" s="85">
        <v>-8.5400000000000004E-2</v>
      </c>
      <c r="MS192" s="30">
        <v>5.9700000000000003E-2</v>
      </c>
      <c r="MT192" s="30">
        <v>0.1192</v>
      </c>
      <c r="MU192" s="30">
        <v>0.11849999999999999</v>
      </c>
      <c r="MV192" s="30">
        <v>8.4900000000000003E-2</v>
      </c>
      <c r="MW192" s="30">
        <v>0.1386</v>
      </c>
      <c r="MX192" s="30">
        <v>5.3999999999999999E-2</v>
      </c>
      <c r="MY192" s="30">
        <v>0.10639999999999999</v>
      </c>
      <c r="MZ192" s="30">
        <v>7.2499999999999995E-2</v>
      </c>
      <c r="NA192" s="30">
        <v>4.82E-2</v>
      </c>
      <c r="NB192" s="30">
        <v>5.16E-2</v>
      </c>
      <c r="NC192" s="30">
        <v>5.0500000000000003E-2</v>
      </c>
      <c r="ND192" s="30">
        <v>3.39E-2</v>
      </c>
      <c r="NE192" s="30">
        <v>9.0800000000000006E-2</v>
      </c>
      <c r="NF192" s="30">
        <v>0.13100000000000001</v>
      </c>
      <c r="NG192" s="30">
        <v>0.18559999999999999</v>
      </c>
      <c r="NH192" s="30">
        <v>0.20219999999999999</v>
      </c>
      <c r="NI192" s="30">
        <v>0.12640000000000001</v>
      </c>
      <c r="NJ192" s="30">
        <v>8.2600000000000007E-2</v>
      </c>
      <c r="NK192" s="30">
        <v>6.6699999999999995E-2</v>
      </c>
      <c r="NL192" s="30">
        <v>-1.83E-2</v>
      </c>
      <c r="NM192" s="30">
        <v>1.7100000000000001E-2</v>
      </c>
      <c r="NN192" s="30">
        <v>3.2099999999999997E-2</v>
      </c>
      <c r="NO192" s="30">
        <v>2.6200000000000001E-2</v>
      </c>
      <c r="NP192" s="30">
        <v>-2.76E-2</v>
      </c>
      <c r="NQ192" s="30">
        <v>-5.4600000000000003E-2</v>
      </c>
      <c r="NR192" s="30">
        <v>1.9699999999999999E-2</v>
      </c>
      <c r="NS192" s="30">
        <v>4.2000000000000003E-2</v>
      </c>
    </row>
    <row r="193" spans="2:407" ht="15.75" thickBot="1" x14ac:dyDescent="0.3">
      <c r="Y193" s="86">
        <v>-3.09E-2</v>
      </c>
      <c r="Z193" s="86">
        <v>-3.1199999999999999E-2</v>
      </c>
      <c r="AA193" s="40">
        <v>-4.5199999999999997E-2</v>
      </c>
      <c r="AB193" s="86">
        <v>-6.0499999999999998E-2</v>
      </c>
      <c r="AC193" s="86">
        <v>-7.3899999999999993E-2</v>
      </c>
      <c r="AD193" s="86">
        <v>-7.7100000000000002E-2</v>
      </c>
      <c r="AE193" s="86">
        <v>-5.7099999999999998E-2</v>
      </c>
      <c r="AF193" s="86">
        <v>-6.0499999999999998E-2</v>
      </c>
      <c r="AG193" s="86">
        <v>-6.59E-2</v>
      </c>
      <c r="AH193" s="86">
        <v>-6.9699999999999998E-2</v>
      </c>
      <c r="AI193" s="86">
        <v>-7.6899999999999996E-2</v>
      </c>
      <c r="AJ193" s="86">
        <v>-6.8000000000000005E-2</v>
      </c>
      <c r="AK193" s="22">
        <v>-4.0399999999999998E-2</v>
      </c>
      <c r="AL193" s="22">
        <v>-3.5900000000000001E-2</v>
      </c>
      <c r="AM193" s="22">
        <v>-5.8900000000000001E-2</v>
      </c>
      <c r="AN193" s="86">
        <v>-1.7500000000000002E-2</v>
      </c>
      <c r="AO193" s="16">
        <v>-3.4000000000000002E-2</v>
      </c>
      <c r="AP193" s="16">
        <v>-2.5000000000000001E-2</v>
      </c>
      <c r="AQ193" s="22">
        <v>-4.9700000000000001E-2</v>
      </c>
      <c r="AR193" s="22">
        <v>-4.1599999999999998E-2</v>
      </c>
      <c r="AS193" s="22">
        <v>-6.4399999999999999E-2</v>
      </c>
      <c r="AT193" s="22">
        <v>-7.5300000000000006E-2</v>
      </c>
      <c r="AU193" s="86">
        <v>-1.77E-2</v>
      </c>
      <c r="AV193" s="30">
        <v>-1.14E-2</v>
      </c>
      <c r="AW193" s="82">
        <v>4.4000000000000003E-3</v>
      </c>
      <c r="AX193" s="82">
        <v>-2.8E-3</v>
      </c>
      <c r="AY193" s="81">
        <v>-5.4000000000000003E-3</v>
      </c>
      <c r="AZ193" s="83">
        <v>1.06E-2</v>
      </c>
      <c r="BA193" s="83">
        <v>2.2200000000000001E-2</v>
      </c>
      <c r="BB193" s="83">
        <v>-1.67E-2</v>
      </c>
      <c r="BC193" s="83">
        <v>-1.61E-2</v>
      </c>
      <c r="BD193" s="84">
        <v>-2.3E-2</v>
      </c>
      <c r="BE193" s="81">
        <v>-3.6299999999999999E-2</v>
      </c>
      <c r="BF193" s="83">
        <v>-1.23E-2</v>
      </c>
      <c r="BG193" s="81">
        <v>-1.95E-2</v>
      </c>
      <c r="BH193" s="81">
        <v>-1.6E-2</v>
      </c>
      <c r="BI193" s="81">
        <v>1.24E-2</v>
      </c>
      <c r="BJ193" s="82">
        <v>1.9199999999999998E-2</v>
      </c>
      <c r="BK193" s="302">
        <v>7.7000000000000002E-3</v>
      </c>
      <c r="BL193" s="81">
        <v>-3.5000000000000001E-3</v>
      </c>
      <c r="BM193" s="81">
        <v>1.37E-2</v>
      </c>
      <c r="BN193" s="82">
        <v>4.1999999999999997E-3</v>
      </c>
      <c r="ME193" s="34">
        <v>-0.1575</v>
      </c>
      <c r="MF193" s="34">
        <v>-0.1056</v>
      </c>
      <c r="MG193" s="34">
        <v>5.1999999999999998E-3</v>
      </c>
      <c r="MH193" s="34">
        <v>-3.9899999999999998E-2</v>
      </c>
      <c r="MI193" s="310">
        <v>8.8599999999999998E-2</v>
      </c>
      <c r="MJ193" s="310">
        <v>0.1983</v>
      </c>
      <c r="MK193" s="310">
        <v>0.30890000000000001</v>
      </c>
      <c r="ML193" s="310">
        <v>0.23419999999999999</v>
      </c>
      <c r="MM193" s="310">
        <v>0.34379999999999999</v>
      </c>
      <c r="MN193" s="311">
        <v>0.315</v>
      </c>
      <c r="MO193" s="311">
        <v>0.28899999999999998</v>
      </c>
      <c r="MP193" s="311">
        <v>0.2114</v>
      </c>
      <c r="MQ193" s="83">
        <v>0.1966</v>
      </c>
      <c r="MS193" s="34">
        <v>-6.0000000000000001E-3</v>
      </c>
      <c r="MT193" s="34">
        <v>6.5100000000000005E-2</v>
      </c>
      <c r="MU193" s="34">
        <v>2.9999999999999997E-4</v>
      </c>
      <c r="MV193" s="34">
        <v>5.0299999999999997E-2</v>
      </c>
      <c r="MW193" s="34">
        <v>9.4500000000000001E-2</v>
      </c>
      <c r="MX193" s="34">
        <v>4.5999999999999999E-3</v>
      </c>
      <c r="MY193" s="34">
        <v>0.1353</v>
      </c>
      <c r="MZ193" s="34">
        <v>9.5699999999999993E-2</v>
      </c>
      <c r="NA193" s="34">
        <v>6.6199999999999995E-2</v>
      </c>
      <c r="NB193" s="34">
        <v>0.1241</v>
      </c>
      <c r="NC193" s="34">
        <v>0.12709999999999999</v>
      </c>
      <c r="ND193" s="34">
        <v>0.14949999999999999</v>
      </c>
      <c r="NE193" s="34">
        <v>9.98E-2</v>
      </c>
      <c r="NF193" s="34">
        <v>3.5299999999999998E-2</v>
      </c>
      <c r="NG193" s="34">
        <v>4.5100000000000001E-2</v>
      </c>
      <c r="NH193" s="34">
        <v>-4.4999999999999997E-3</v>
      </c>
      <c r="NI193" s="34">
        <v>1E-4</v>
      </c>
      <c r="NJ193" s="34">
        <v>-4.6800000000000001E-2</v>
      </c>
      <c r="NK193" s="34">
        <v>-0.105</v>
      </c>
      <c r="NL193" s="34">
        <v>-0.1394</v>
      </c>
      <c r="NM193" s="34">
        <v>-0.13519999999999999</v>
      </c>
      <c r="NN193" s="34">
        <v>-0.14660000000000001</v>
      </c>
      <c r="NO193" s="34">
        <v>-7.3899999999999993E-2</v>
      </c>
      <c r="NP193" s="34">
        <v>-0.19040000000000001</v>
      </c>
      <c r="NQ193" s="34">
        <v>-0.17749999999999999</v>
      </c>
      <c r="NR193" s="34">
        <v>-5.9499999999999997E-2</v>
      </c>
      <c r="NS193" s="34">
        <v>-0.10680000000000001</v>
      </c>
    </row>
    <row r="194" spans="2:407" ht="15.75" thickBot="1" x14ac:dyDescent="0.3">
      <c r="Y194" s="40">
        <v>-3.8199999999999998E-2</v>
      </c>
      <c r="Z194" s="40">
        <v>-3.1600000000000003E-2</v>
      </c>
      <c r="AA194" s="86">
        <v>-5.4199999999999998E-2</v>
      </c>
      <c r="AB194" s="40">
        <v>-7.3700000000000002E-2</v>
      </c>
      <c r="AC194" s="40">
        <v>-8.1100000000000005E-2</v>
      </c>
      <c r="AD194" s="40">
        <v>-7.7200000000000005E-2</v>
      </c>
      <c r="AE194" s="7">
        <v>-7.0199999999999999E-2</v>
      </c>
      <c r="AF194" s="40">
        <v>-7.1499999999999994E-2</v>
      </c>
      <c r="AG194" s="7">
        <v>-6.7500000000000004E-2</v>
      </c>
      <c r="AH194" s="7">
        <v>-7.8299999999999995E-2</v>
      </c>
      <c r="AI194" s="40">
        <v>-7.7200000000000005E-2</v>
      </c>
      <c r="AJ194" s="40">
        <v>-0.1042</v>
      </c>
      <c r="AK194" s="47">
        <v>-0.11409999999999999</v>
      </c>
      <c r="AL194" s="7">
        <v>-8.0299999999999996E-2</v>
      </c>
      <c r="AM194" s="7">
        <v>-9.7600000000000006E-2</v>
      </c>
      <c r="AN194" s="7">
        <v>-0.10730000000000001</v>
      </c>
      <c r="AO194" s="7">
        <v>-0.08</v>
      </c>
      <c r="AP194" s="7">
        <v>-6.6400000000000001E-2</v>
      </c>
      <c r="AQ194" s="7">
        <v>-5.57E-2</v>
      </c>
      <c r="AR194" s="7">
        <v>-0.10009999999999999</v>
      </c>
      <c r="AS194" s="7">
        <v>-9.8699999999999996E-2</v>
      </c>
      <c r="AT194" s="7">
        <v>-8.6199999999999999E-2</v>
      </c>
      <c r="AU194" s="7">
        <v>-2.0199999999999999E-2</v>
      </c>
      <c r="AV194" s="86">
        <v>-1.46E-2</v>
      </c>
      <c r="AW194" s="81">
        <v>-4.1999999999999997E-3</v>
      </c>
      <c r="AX194" s="83">
        <v>-6.7999999999999996E-3</v>
      </c>
      <c r="AY194" s="84">
        <v>-2.1399999999999999E-2</v>
      </c>
      <c r="AZ194" s="84">
        <v>-4.3499999999999997E-2</v>
      </c>
      <c r="BA194" s="84">
        <v>-3.0499999999999999E-2</v>
      </c>
      <c r="BB194" s="84">
        <v>-3.0700000000000002E-2</v>
      </c>
      <c r="BC194" s="81">
        <v>-2.8799999999999999E-2</v>
      </c>
      <c r="BD194" s="81">
        <v>-0.04</v>
      </c>
      <c r="BE194" s="84">
        <v>-5.4600000000000003E-2</v>
      </c>
      <c r="BF194" s="81">
        <v>-3.0300000000000001E-2</v>
      </c>
      <c r="BG194" s="83">
        <v>-7.8799999999999995E-2</v>
      </c>
      <c r="BH194" s="83">
        <v>-9.4100000000000003E-2</v>
      </c>
      <c r="BI194" s="83">
        <v>-0.13239999999999999</v>
      </c>
      <c r="BJ194" s="83">
        <v>-0.13969999999999999</v>
      </c>
      <c r="BK194" s="83">
        <v>-0.1211</v>
      </c>
      <c r="BL194" s="83">
        <v>-0.1394</v>
      </c>
      <c r="BM194" s="83">
        <v>-0.1472</v>
      </c>
      <c r="BN194" s="83">
        <v>-0.15429999999999999</v>
      </c>
      <c r="ME194" s="7">
        <v>6.4899999999999999E-2</v>
      </c>
      <c r="MF194" s="7">
        <v>3.2399999999999998E-2</v>
      </c>
      <c r="MG194" s="7">
        <v>4.2000000000000003E-2</v>
      </c>
      <c r="MH194" s="7">
        <v>8.0500000000000002E-2</v>
      </c>
      <c r="MI194" s="7">
        <v>5.0900000000000001E-2</v>
      </c>
      <c r="MJ194" s="7">
        <v>4.87E-2</v>
      </c>
      <c r="MK194" s="7">
        <v>-3.0000000000000001E-3</v>
      </c>
      <c r="ML194" s="7">
        <v>3.8899999999999997E-2</v>
      </c>
      <c r="MM194" s="7">
        <v>3.27E-2</v>
      </c>
      <c r="MN194" s="82">
        <v>2.98E-2</v>
      </c>
      <c r="MO194" s="82">
        <v>8.0199999999999994E-2</v>
      </c>
      <c r="MP194" s="82">
        <v>8.1600000000000006E-2</v>
      </c>
      <c r="MQ194" s="82">
        <v>5.6000000000000001E-2</v>
      </c>
      <c r="MS194" s="7">
        <v>-2.98E-2</v>
      </c>
      <c r="MT194" s="7">
        <v>-8.0799999999999997E-2</v>
      </c>
      <c r="MU194" s="7">
        <v>-2.93E-2</v>
      </c>
      <c r="MV194" s="7">
        <v>-8.14E-2</v>
      </c>
      <c r="MW194" s="7">
        <v>-0.1023</v>
      </c>
      <c r="MX194" s="7">
        <v>-1.66E-2</v>
      </c>
      <c r="MY194" s="7">
        <v>-2.6100000000000002E-2</v>
      </c>
      <c r="MZ194" s="7">
        <v>-0.05</v>
      </c>
      <c r="NA194" s="7">
        <v>-3.3500000000000002E-2</v>
      </c>
      <c r="NB194" s="7">
        <v>5.5999999999999999E-3</v>
      </c>
      <c r="NC194" s="7">
        <v>-4.48E-2</v>
      </c>
      <c r="ND194" s="7">
        <v>-5.6099999999999997E-2</v>
      </c>
      <c r="NE194" s="7">
        <v>-2.5000000000000001E-2</v>
      </c>
      <c r="NF194" s="7">
        <v>0</v>
      </c>
      <c r="NG194" s="7">
        <v>-2.2599999999999999E-2</v>
      </c>
      <c r="NH194" s="7">
        <v>1.9699999999999999E-2</v>
      </c>
      <c r="NI194" s="7">
        <v>6.0900000000000003E-2</v>
      </c>
      <c r="NJ194" s="7">
        <v>3.4700000000000002E-2</v>
      </c>
      <c r="NK194" s="7">
        <v>3.85E-2</v>
      </c>
      <c r="NL194" s="7">
        <v>0.1071</v>
      </c>
      <c r="NM194" s="7">
        <v>6.7500000000000004E-2</v>
      </c>
      <c r="NN194" s="7">
        <v>7.4499999999999997E-2</v>
      </c>
      <c r="NO194" s="7">
        <v>-1.6799999999999999E-2</v>
      </c>
      <c r="NP194" s="7">
        <v>7.6499999999999999E-2</v>
      </c>
      <c r="NQ194" s="7">
        <v>-2.1700000000000001E-2</v>
      </c>
      <c r="NR194" s="7">
        <v>-5.5899999999999998E-2</v>
      </c>
      <c r="NS194" s="7">
        <v>8.8000000000000005E-3</v>
      </c>
    </row>
    <row r="195" spans="2:407" ht="15.75" thickBot="1" x14ac:dyDescent="0.3">
      <c r="Y195" s="47">
        <v>-6.1499999999999999E-2</v>
      </c>
      <c r="Z195" s="7">
        <v>-6.8000000000000005E-2</v>
      </c>
      <c r="AA195" s="7">
        <v>-8.0799999999999997E-2</v>
      </c>
      <c r="AB195" s="7">
        <v>-0.1007</v>
      </c>
      <c r="AC195" s="7">
        <v>-0.1132</v>
      </c>
      <c r="AD195" s="7">
        <v>-8.5500000000000007E-2</v>
      </c>
      <c r="AE195" s="40">
        <v>-8.6599999999999996E-2</v>
      </c>
      <c r="AF195" s="16">
        <v>-7.8299999999999995E-2</v>
      </c>
      <c r="AG195" s="40">
        <v>-9.9400000000000002E-2</v>
      </c>
      <c r="AH195" s="40">
        <v>-0.11409999999999999</v>
      </c>
      <c r="AI195" s="7">
        <v>-7.8299999999999995E-2</v>
      </c>
      <c r="AJ195" s="7">
        <v>-0.12189999999999999</v>
      </c>
      <c r="AK195" s="40">
        <v>-0.11899999999999999</v>
      </c>
      <c r="AL195" s="47">
        <v>-8.8200000000000001E-2</v>
      </c>
      <c r="AM195" s="47">
        <v>-0.12989999999999999</v>
      </c>
      <c r="AN195" s="40">
        <v>-0.11559999999999999</v>
      </c>
      <c r="AO195" s="47">
        <v>-0.10009999999999999</v>
      </c>
      <c r="AP195" s="40">
        <v>-0.1129</v>
      </c>
      <c r="AQ195" s="40">
        <v>-0.13070000000000001</v>
      </c>
      <c r="AR195" s="40">
        <v>-0.1668</v>
      </c>
      <c r="AS195" s="47">
        <v>-0.15939999999999999</v>
      </c>
      <c r="AT195" s="47">
        <v>-0.1517</v>
      </c>
      <c r="AU195" s="22">
        <v>-3.4200000000000001E-2</v>
      </c>
      <c r="AV195" s="7">
        <v>-1.8800000000000001E-2</v>
      </c>
      <c r="AW195" s="84">
        <v>-3.73E-2</v>
      </c>
      <c r="AX195" s="84">
        <v>-5.9700000000000003E-2</v>
      </c>
      <c r="AY195" s="83">
        <v>-2.8799999999999999E-2</v>
      </c>
      <c r="AZ195" s="81">
        <v>-8.2199999999999995E-2</v>
      </c>
      <c r="BA195" s="85">
        <v>-0.1048</v>
      </c>
      <c r="BB195" s="81">
        <v>-5.0700000000000002E-2</v>
      </c>
      <c r="BC195" s="84">
        <v>-3.0800000000000001E-2</v>
      </c>
      <c r="BD195" s="83">
        <v>-5.4800000000000001E-2</v>
      </c>
      <c r="BE195" s="83">
        <v>-5.7000000000000002E-2</v>
      </c>
      <c r="BF195" s="84">
        <v>-9.8500000000000004E-2</v>
      </c>
      <c r="BG195" s="84">
        <v>-8.3299999999999999E-2</v>
      </c>
      <c r="BH195" s="84">
        <v>-0.1226</v>
      </c>
      <c r="BI195" s="84">
        <v>-0.1336</v>
      </c>
      <c r="BJ195" s="84">
        <v>-0.15989999999999999</v>
      </c>
      <c r="BK195" s="84">
        <v>-0.1231</v>
      </c>
      <c r="BL195" s="84">
        <v>-0.14319999999999999</v>
      </c>
      <c r="BM195" s="84">
        <v>-0.17280000000000001</v>
      </c>
      <c r="BN195" s="84">
        <v>-0.19420000000000001</v>
      </c>
      <c r="MF195" t="s">
        <v>62</v>
      </c>
      <c r="MT195" t="s">
        <v>62</v>
      </c>
      <c r="NP195" t="s">
        <v>62</v>
      </c>
    </row>
    <row r="196" spans="2:407" ht="15.75" thickBot="1" x14ac:dyDescent="0.3">
      <c r="Y196" s="7">
        <v>-8.0699999999999994E-2</v>
      </c>
      <c r="Z196" s="47">
        <v>-8.43E-2</v>
      </c>
      <c r="AA196" s="47">
        <v>-9.8100000000000007E-2</v>
      </c>
      <c r="AB196" s="47">
        <v>-0.13789999999999999</v>
      </c>
      <c r="AC196" s="47">
        <v>-0.1636</v>
      </c>
      <c r="AD196" s="47">
        <v>-0.1714</v>
      </c>
      <c r="AE196" s="47">
        <v>-0.13600000000000001</v>
      </c>
      <c r="AF196" s="47">
        <v>-0.1052</v>
      </c>
      <c r="AG196" s="47">
        <v>-0.13850000000000001</v>
      </c>
      <c r="AH196" s="47">
        <v>-0.1384</v>
      </c>
      <c r="AI196" s="47">
        <v>-0.13980000000000001</v>
      </c>
      <c r="AJ196" s="47">
        <v>-0.13109999999999999</v>
      </c>
      <c r="AK196" s="7">
        <v>-0.1221</v>
      </c>
      <c r="AL196" s="40">
        <v>-0.1585</v>
      </c>
      <c r="AM196" s="40">
        <v>-0.1308</v>
      </c>
      <c r="AN196" s="47">
        <v>-0.12989999999999999</v>
      </c>
      <c r="AO196" s="40">
        <v>-0.11269999999999999</v>
      </c>
      <c r="AP196" s="47">
        <v>-0.1343</v>
      </c>
      <c r="AQ196" s="47">
        <v>-0.13880000000000001</v>
      </c>
      <c r="AR196" s="47">
        <v>-0.17580000000000001</v>
      </c>
      <c r="AS196" s="40">
        <v>-0.1696</v>
      </c>
      <c r="AT196" s="40">
        <v>-0.16689999999999999</v>
      </c>
      <c r="AU196" s="301">
        <v>-3.7100000000000001E-2</v>
      </c>
      <c r="AV196" s="291">
        <v>-3.8199999999999998E-2</v>
      </c>
      <c r="AW196" s="298">
        <v>-6.1800000000000001E-2</v>
      </c>
      <c r="AX196" s="298">
        <v>-0.1055</v>
      </c>
      <c r="AY196" s="298">
        <v>-0.14249999999999999</v>
      </c>
      <c r="AZ196" s="298">
        <v>-0.12720000000000001</v>
      </c>
      <c r="BA196" s="81">
        <v>-0.11840000000000001</v>
      </c>
      <c r="BB196" s="298">
        <v>-0.10580000000000001</v>
      </c>
      <c r="BC196" s="298">
        <v>-0.1009</v>
      </c>
      <c r="BD196" s="298">
        <v>-0.12520000000000001</v>
      </c>
      <c r="BE196" s="298">
        <v>-0.13589999999999999</v>
      </c>
      <c r="BF196" s="298">
        <v>-0.1361</v>
      </c>
      <c r="BG196" s="298">
        <v>-0.18970000000000001</v>
      </c>
      <c r="BH196" s="85">
        <v>-0.2142</v>
      </c>
      <c r="BI196" s="85">
        <v>-0.25269999999999998</v>
      </c>
      <c r="BJ196" s="85">
        <v>-0.26740000000000003</v>
      </c>
      <c r="BK196" s="85">
        <v>-0.2321</v>
      </c>
      <c r="BL196" s="85">
        <v>-0.26300000000000001</v>
      </c>
      <c r="BM196" s="85">
        <v>-0.26650000000000001</v>
      </c>
      <c r="BN196" s="85">
        <v>-0.26590000000000003</v>
      </c>
      <c r="MY196" t="s">
        <v>62</v>
      </c>
      <c r="MZ196" t="s">
        <v>62</v>
      </c>
      <c r="NB196" t="s">
        <v>62</v>
      </c>
      <c r="NF196" t="s">
        <v>62</v>
      </c>
      <c r="NJ196" t="s">
        <v>62</v>
      </c>
      <c r="NM196" t="s">
        <v>62</v>
      </c>
    </row>
    <row r="197" spans="2:407" ht="15.75" thickBot="1" x14ac:dyDescent="0.3">
      <c r="B197" s="54">
        <v>2018</v>
      </c>
      <c r="MC197" s="345" t="s">
        <v>100</v>
      </c>
      <c r="MD197" s="342">
        <v>43750</v>
      </c>
      <c r="ME197" s="342">
        <v>43757</v>
      </c>
      <c r="MF197" s="342">
        <v>43764</v>
      </c>
      <c r="MG197" s="345" t="s">
        <v>100</v>
      </c>
      <c r="MH197" s="342">
        <v>43778</v>
      </c>
      <c r="MI197" s="342">
        <v>43785</v>
      </c>
      <c r="MJ197" s="342">
        <v>43792</v>
      </c>
      <c r="MK197" s="342">
        <v>43799</v>
      </c>
      <c r="ML197" s="344" t="s">
        <v>100</v>
      </c>
      <c r="MM197" s="342">
        <v>43813</v>
      </c>
      <c r="MN197" s="342">
        <v>43820</v>
      </c>
      <c r="MO197" s="342">
        <v>43827</v>
      </c>
      <c r="MQ197" s="345" t="s">
        <v>100</v>
      </c>
      <c r="MR197" s="342">
        <v>43476</v>
      </c>
      <c r="MS197" s="342">
        <v>43483</v>
      </c>
      <c r="MT197" s="342">
        <v>43490</v>
      </c>
      <c r="MU197" s="345" t="s">
        <v>118</v>
      </c>
      <c r="MV197" s="342">
        <v>43504</v>
      </c>
      <c r="MW197" s="342">
        <v>43511</v>
      </c>
      <c r="MX197" s="342">
        <v>43518</v>
      </c>
      <c r="MY197" s="342">
        <v>43525</v>
      </c>
      <c r="MZ197" s="344" t="s">
        <v>100</v>
      </c>
      <c r="NA197" s="342">
        <v>43539</v>
      </c>
      <c r="NB197" s="342">
        <v>43546</v>
      </c>
      <c r="NC197" s="342">
        <v>43553</v>
      </c>
      <c r="ND197" s="345" t="s">
        <v>100</v>
      </c>
      <c r="NE197" s="342">
        <v>43567</v>
      </c>
      <c r="NF197" s="342">
        <v>43574</v>
      </c>
      <c r="NG197" s="342">
        <v>43581</v>
      </c>
      <c r="NH197" s="345" t="s">
        <v>100</v>
      </c>
      <c r="NI197" s="342">
        <v>43595</v>
      </c>
      <c r="NJ197" s="342">
        <v>43602</v>
      </c>
      <c r="NK197" s="342">
        <v>43609</v>
      </c>
      <c r="NL197" s="342">
        <v>43616</v>
      </c>
      <c r="NM197" s="345" t="s">
        <v>100</v>
      </c>
      <c r="NN197" s="342">
        <v>43630</v>
      </c>
      <c r="NO197" s="342">
        <v>43637</v>
      </c>
      <c r="NP197" s="342">
        <v>43644</v>
      </c>
      <c r="NQ197" s="342">
        <v>43651</v>
      </c>
    </row>
    <row r="198" spans="2:407" ht="15.75" thickBot="1" x14ac:dyDescent="0.3">
      <c r="B198" s="54" t="s">
        <v>86</v>
      </c>
      <c r="C198" t="s">
        <v>62</v>
      </c>
      <c r="Y198" s="54" t="s">
        <v>86</v>
      </c>
      <c r="AU198" s="54" t="s">
        <v>86</v>
      </c>
      <c r="MS198" t="s">
        <v>62</v>
      </c>
      <c r="NN198" t="s">
        <v>62</v>
      </c>
    </row>
    <row r="199" spans="2:407" ht="15.75" thickBot="1" x14ac:dyDescent="0.3">
      <c r="B199" s="54" t="s">
        <v>91</v>
      </c>
      <c r="W199" t="s">
        <v>62</v>
      </c>
      <c r="Y199" s="54" t="s">
        <v>97</v>
      </c>
      <c r="AU199" s="54" t="s">
        <v>97</v>
      </c>
      <c r="MC199" t="s">
        <v>62</v>
      </c>
    </row>
    <row r="200" spans="2:407" ht="15.75" thickBot="1" x14ac:dyDescent="0.3">
      <c r="B200" s="54" t="s">
        <v>98</v>
      </c>
      <c r="C200" s="342">
        <v>43740</v>
      </c>
      <c r="D200" s="342">
        <v>43741</v>
      </c>
      <c r="E200" s="342">
        <v>43742</v>
      </c>
      <c r="F200" s="345" t="s">
        <v>100</v>
      </c>
      <c r="G200" s="342">
        <v>43746</v>
      </c>
      <c r="H200" s="342">
        <v>43747</v>
      </c>
      <c r="I200" s="342">
        <v>43748</v>
      </c>
      <c r="J200" s="342">
        <v>43749</v>
      </c>
      <c r="K200" s="342">
        <v>43750</v>
      </c>
      <c r="L200" s="342">
        <v>43753</v>
      </c>
      <c r="M200" s="342">
        <v>43754</v>
      </c>
      <c r="N200" s="342">
        <v>43755</v>
      </c>
      <c r="O200" s="342">
        <v>43756</v>
      </c>
      <c r="P200" s="342">
        <v>43757</v>
      </c>
      <c r="Q200" s="342">
        <v>43760</v>
      </c>
      <c r="R200" s="342">
        <v>43761</v>
      </c>
      <c r="S200" s="342">
        <v>43762</v>
      </c>
      <c r="T200" s="342">
        <v>43763</v>
      </c>
      <c r="U200" s="342">
        <v>43764</v>
      </c>
      <c r="V200" s="342">
        <v>43767</v>
      </c>
      <c r="W200" s="342">
        <v>43768</v>
      </c>
      <c r="X200" s="342">
        <v>43769</v>
      </c>
      <c r="Y200" s="54" t="s">
        <v>99</v>
      </c>
      <c r="Z200" s="345" t="s">
        <v>100</v>
      </c>
      <c r="AA200" s="342">
        <v>43774</v>
      </c>
      <c r="AB200" s="342">
        <v>43775</v>
      </c>
      <c r="AC200" s="342">
        <v>43776</v>
      </c>
      <c r="AD200" s="342">
        <v>43777</v>
      </c>
      <c r="AE200" s="342">
        <v>43778</v>
      </c>
      <c r="AF200" s="342">
        <v>43781</v>
      </c>
      <c r="AG200" s="342">
        <v>43782</v>
      </c>
      <c r="AH200" s="342">
        <v>43783</v>
      </c>
      <c r="AI200" s="342">
        <v>43784</v>
      </c>
      <c r="AJ200" s="342">
        <v>43785</v>
      </c>
      <c r="AK200" s="342">
        <v>43788</v>
      </c>
      <c r="AL200" s="342">
        <v>43789</v>
      </c>
      <c r="AM200" s="342">
        <v>43790</v>
      </c>
      <c r="AN200" s="342">
        <v>43791</v>
      </c>
      <c r="AO200" s="342">
        <v>43792</v>
      </c>
      <c r="AP200" s="342">
        <v>43795</v>
      </c>
      <c r="AQ200" s="342">
        <v>43796</v>
      </c>
      <c r="AR200" s="342">
        <v>43797</v>
      </c>
      <c r="AS200" s="342">
        <v>43798</v>
      </c>
      <c r="AT200" s="342">
        <v>43799</v>
      </c>
      <c r="AU200" s="54" t="s">
        <v>101</v>
      </c>
      <c r="AV200" s="342">
        <v>43803</v>
      </c>
      <c r="AW200" s="342">
        <v>43804</v>
      </c>
      <c r="AX200" s="342">
        <v>43805</v>
      </c>
      <c r="AY200" s="344" t="s">
        <v>100</v>
      </c>
      <c r="AZ200" s="342">
        <v>43809</v>
      </c>
      <c r="BA200" s="342">
        <v>43810</v>
      </c>
      <c r="BB200" s="342">
        <v>43811</v>
      </c>
      <c r="BC200" s="342">
        <v>43812</v>
      </c>
      <c r="BD200" s="342">
        <v>43813</v>
      </c>
      <c r="BE200" s="342">
        <v>43816</v>
      </c>
      <c r="BF200" s="342">
        <v>43817</v>
      </c>
      <c r="BG200" s="342">
        <v>43818</v>
      </c>
      <c r="BH200" s="342">
        <v>43819</v>
      </c>
      <c r="BI200" s="342">
        <v>43820</v>
      </c>
      <c r="BJ200" s="342">
        <v>43823</v>
      </c>
      <c r="BK200" s="342">
        <v>43825</v>
      </c>
      <c r="BL200" s="342">
        <v>43826</v>
      </c>
      <c r="BM200" s="342">
        <v>43827</v>
      </c>
      <c r="BN200" s="342">
        <v>43830</v>
      </c>
      <c r="NP200" t="s">
        <v>62</v>
      </c>
    </row>
    <row r="201" spans="2:407" ht="15.75" thickBot="1" x14ac:dyDescent="0.3">
      <c r="B201" s="296">
        <v>5.74E-2</v>
      </c>
      <c r="C201" s="296">
        <v>6.5600000000000006E-2</v>
      </c>
      <c r="D201" s="296">
        <v>9.1800000000000007E-2</v>
      </c>
      <c r="E201" s="307">
        <v>6.1800000000000001E-2</v>
      </c>
      <c r="F201" s="308">
        <v>0.1176</v>
      </c>
      <c r="G201" s="308">
        <v>9.9500000000000005E-2</v>
      </c>
      <c r="H201" s="308">
        <v>0.1163</v>
      </c>
      <c r="I201" s="308">
        <v>0.15090000000000001</v>
      </c>
      <c r="J201" s="308">
        <v>0.13969999999999999</v>
      </c>
      <c r="K201" s="309">
        <v>0.13980000000000001</v>
      </c>
      <c r="L201" s="309">
        <v>0.14369999999999999</v>
      </c>
      <c r="M201" s="309">
        <v>0.10730000000000001</v>
      </c>
      <c r="N201" s="309">
        <v>0.11269999999999999</v>
      </c>
      <c r="O201" s="309">
        <v>0.15939999999999999</v>
      </c>
      <c r="P201" s="309">
        <v>0.1237</v>
      </c>
      <c r="Q201" s="309">
        <v>0.1234</v>
      </c>
      <c r="R201" s="309">
        <v>0.14299999999999999</v>
      </c>
      <c r="S201" s="309">
        <v>0.1668</v>
      </c>
      <c r="T201" s="309">
        <v>0.1648</v>
      </c>
      <c r="U201" s="309">
        <v>0.193</v>
      </c>
      <c r="V201" s="309">
        <v>0.1782</v>
      </c>
      <c r="W201" s="309">
        <v>0.1323</v>
      </c>
      <c r="X201" s="309">
        <v>0.15870000000000001</v>
      </c>
      <c r="Y201" s="309">
        <v>9.7199999999999995E-2</v>
      </c>
      <c r="Z201" s="310">
        <v>8.8599999999999998E-2</v>
      </c>
      <c r="AA201" s="308">
        <v>0.1069</v>
      </c>
      <c r="AB201" s="310">
        <v>0.16539999999999999</v>
      </c>
      <c r="AC201" s="310">
        <v>0.2099</v>
      </c>
      <c r="AD201" s="310">
        <v>0.20119999999999999</v>
      </c>
      <c r="AE201" s="310">
        <v>0.1983</v>
      </c>
      <c r="AF201" s="310">
        <v>0.20549999999999999</v>
      </c>
      <c r="AG201" s="310">
        <v>0.2339</v>
      </c>
      <c r="AH201" s="310">
        <v>0.2555</v>
      </c>
      <c r="AI201" s="310">
        <v>0.29399999999999998</v>
      </c>
      <c r="AJ201" s="310">
        <v>0.30890000000000001</v>
      </c>
      <c r="AK201" s="310">
        <v>0.26190000000000002</v>
      </c>
      <c r="AL201" s="310">
        <v>0.251</v>
      </c>
      <c r="AM201" s="310">
        <v>0.2838</v>
      </c>
      <c r="AN201" s="310">
        <v>0.25330000000000003</v>
      </c>
      <c r="AO201" s="310">
        <v>0.23419999999999999</v>
      </c>
      <c r="AP201" s="310">
        <v>0.2364</v>
      </c>
      <c r="AQ201" s="310">
        <v>0.27150000000000002</v>
      </c>
      <c r="AR201" s="310">
        <v>0.32269999999999999</v>
      </c>
      <c r="AS201" s="310">
        <v>0.31069999999999998</v>
      </c>
      <c r="AT201" s="310">
        <v>0.34379999999999999</v>
      </c>
      <c r="AU201" s="310">
        <v>0.3775</v>
      </c>
      <c r="AV201" s="310">
        <v>0.3795</v>
      </c>
      <c r="AW201" s="311">
        <v>0.3654</v>
      </c>
      <c r="AX201" s="311">
        <v>0.33700000000000002</v>
      </c>
      <c r="AY201" s="311">
        <v>0.315</v>
      </c>
      <c r="AZ201" s="311">
        <v>0.35439999999999999</v>
      </c>
      <c r="BA201" s="311">
        <v>0.36599999999999999</v>
      </c>
      <c r="BB201" s="311">
        <v>0.3271</v>
      </c>
      <c r="BC201" s="311">
        <v>0.32769999999999999</v>
      </c>
      <c r="BD201" s="311">
        <v>0.28899999999999998</v>
      </c>
      <c r="BE201" s="311">
        <v>0.2868</v>
      </c>
      <c r="BF201" s="311">
        <v>0.33150000000000002</v>
      </c>
      <c r="BG201" s="311">
        <v>0.26500000000000001</v>
      </c>
      <c r="BH201" s="311">
        <v>0.24970000000000001</v>
      </c>
      <c r="BI201" s="311">
        <v>0.2114</v>
      </c>
      <c r="BJ201" s="312">
        <v>0.23619999999999999</v>
      </c>
      <c r="BK201" s="311">
        <v>0.22270000000000001</v>
      </c>
      <c r="BL201" s="312">
        <v>0.21129999999999999</v>
      </c>
      <c r="BM201" s="312">
        <v>0.2432</v>
      </c>
      <c r="BN201" s="312">
        <v>0.27250000000000002</v>
      </c>
    </row>
    <row r="202" spans="2:407" ht="15.75" thickBot="1" x14ac:dyDescent="0.3">
      <c r="B202" s="22">
        <v>7.6E-3</v>
      </c>
      <c r="C202" s="47">
        <v>1.5299999999999999E-2</v>
      </c>
      <c r="D202" s="7">
        <v>6.4199999999999993E-2</v>
      </c>
      <c r="E202" s="22">
        <v>5.9900000000000002E-2</v>
      </c>
      <c r="F202" s="7">
        <v>6.4899999999999999E-2</v>
      </c>
      <c r="G202" s="47">
        <v>9.1800000000000007E-2</v>
      </c>
      <c r="H202" s="47">
        <v>9.6500000000000002E-2</v>
      </c>
      <c r="I202" s="47">
        <v>0.15090000000000001</v>
      </c>
      <c r="J202" s="47">
        <v>0.1241</v>
      </c>
      <c r="K202" s="22">
        <v>0.10539999999999999</v>
      </c>
      <c r="L202" s="22">
        <v>8.5599999999999996E-2</v>
      </c>
      <c r="M202" s="22">
        <v>9.8799999999999999E-2</v>
      </c>
      <c r="N202" s="22">
        <v>9.4500000000000001E-2</v>
      </c>
      <c r="O202" s="7">
        <v>5.5899999999999998E-2</v>
      </c>
      <c r="P202" s="22">
        <v>6.6100000000000006E-2</v>
      </c>
      <c r="Q202" s="7">
        <v>6.6500000000000004E-2</v>
      </c>
      <c r="R202" s="7">
        <v>5.8700000000000002E-2</v>
      </c>
      <c r="S202" s="7">
        <v>8.0600000000000005E-2</v>
      </c>
      <c r="T202" s="7">
        <v>8.9200000000000002E-2</v>
      </c>
      <c r="U202" s="7">
        <v>8.0500000000000002E-2</v>
      </c>
      <c r="V202" s="7">
        <v>0.1007</v>
      </c>
      <c r="W202" s="7">
        <v>0.1056</v>
      </c>
      <c r="X202" s="7">
        <v>0.11890000000000001</v>
      </c>
      <c r="Y202" s="34">
        <v>8.0799999999999997E-2</v>
      </c>
      <c r="Z202" s="47">
        <v>7.4399999999999994E-2</v>
      </c>
      <c r="AA202" s="34">
        <v>9.9900000000000003E-2</v>
      </c>
      <c r="AB202" s="22">
        <v>0.12859999999999999</v>
      </c>
      <c r="AC202" s="22">
        <v>0.13450000000000001</v>
      </c>
      <c r="AD202" s="22">
        <v>0.12620000000000001</v>
      </c>
      <c r="AE202" s="22">
        <v>8.6499999999999994E-2</v>
      </c>
      <c r="AF202" s="7">
        <v>8.48E-2</v>
      </c>
      <c r="AG202" s="22">
        <v>9.1399999999999995E-2</v>
      </c>
      <c r="AH202" s="22">
        <v>9.2100000000000001E-2</v>
      </c>
      <c r="AI202" s="30">
        <v>0.12809999999999999</v>
      </c>
      <c r="AJ202" s="30">
        <v>0.15049999999999999</v>
      </c>
      <c r="AK202" s="30">
        <v>0.1115</v>
      </c>
      <c r="AL202" s="30">
        <v>7.3899999999999993E-2</v>
      </c>
      <c r="AM202" s="30">
        <v>0.1128</v>
      </c>
      <c r="AN202" s="30">
        <v>9.2100000000000001E-2</v>
      </c>
      <c r="AO202" s="30">
        <v>9.3200000000000005E-2</v>
      </c>
      <c r="AP202" s="30">
        <v>9.1999999999999998E-2</v>
      </c>
      <c r="AQ202" s="30">
        <v>0.10920000000000001</v>
      </c>
      <c r="AR202" s="30">
        <v>0.1588</v>
      </c>
      <c r="AS202" s="30">
        <v>0.17530000000000001</v>
      </c>
      <c r="AT202" s="30">
        <v>0.18110000000000001</v>
      </c>
      <c r="AU202" s="30">
        <v>0.21249999999999999</v>
      </c>
      <c r="AV202" s="30">
        <v>0.16969999999999999</v>
      </c>
      <c r="AW202" s="298">
        <v>0.1193</v>
      </c>
      <c r="AX202" s="298">
        <v>7.5600000000000001E-2</v>
      </c>
      <c r="AY202" s="79">
        <v>5.0299999999999997E-2</v>
      </c>
      <c r="AZ202" s="82">
        <v>5.6399999999999999E-2</v>
      </c>
      <c r="BA202" s="85">
        <v>7.6300000000000007E-2</v>
      </c>
      <c r="BB202" s="298">
        <v>7.5300000000000006E-2</v>
      </c>
      <c r="BC202" s="298">
        <v>8.0199999999999994E-2</v>
      </c>
      <c r="BD202" s="82">
        <v>8.0199999999999994E-2</v>
      </c>
      <c r="BE202" s="82">
        <v>6.3700000000000007E-2</v>
      </c>
      <c r="BF202" s="79">
        <v>7.5300000000000006E-2</v>
      </c>
      <c r="BG202" s="79">
        <v>0.10150000000000001</v>
      </c>
      <c r="BH202" s="79">
        <v>0.1583</v>
      </c>
      <c r="BI202" s="79">
        <v>0.20630000000000001</v>
      </c>
      <c r="BJ202" s="83">
        <v>0.2041</v>
      </c>
      <c r="BK202" s="79">
        <v>0.1958</v>
      </c>
      <c r="BL202" s="83">
        <v>0.2044</v>
      </c>
      <c r="BM202" s="83">
        <v>0.1966</v>
      </c>
      <c r="BN202" s="83">
        <v>0.1895</v>
      </c>
      <c r="NR202" t="s">
        <v>62</v>
      </c>
    </row>
    <row r="203" spans="2:407" ht="15.75" thickBot="1" x14ac:dyDescent="0.3">
      <c r="B203" s="30">
        <v>-1.1000000000000001E-3</v>
      </c>
      <c r="C203" s="7">
        <v>1.1900000000000001E-2</v>
      </c>
      <c r="D203" s="22">
        <v>1.1900000000000001E-2</v>
      </c>
      <c r="E203" s="40">
        <v>5.4300000000000001E-2</v>
      </c>
      <c r="F203" s="47">
        <v>6.4000000000000001E-2</v>
      </c>
      <c r="G203" s="7">
        <v>6.0400000000000002E-2</v>
      </c>
      <c r="H203" s="7">
        <v>4.5699999999999998E-2</v>
      </c>
      <c r="I203" s="7">
        <v>5.28E-2</v>
      </c>
      <c r="J203" s="7">
        <v>1.8499999999999999E-2</v>
      </c>
      <c r="K203" s="7">
        <v>3.2399999999999998E-2</v>
      </c>
      <c r="L203" s="7">
        <v>9.4999999999999998E-3</v>
      </c>
      <c r="M203" s="7">
        <v>7.4000000000000003E-3</v>
      </c>
      <c r="N203" s="7">
        <v>4.07E-2</v>
      </c>
      <c r="O203" s="22">
        <v>5.0700000000000002E-2</v>
      </c>
      <c r="P203" s="7">
        <v>4.2000000000000003E-2</v>
      </c>
      <c r="Q203" s="22">
        <v>2.8799999999999999E-2</v>
      </c>
      <c r="R203" s="22">
        <v>3.2599999999999997E-2</v>
      </c>
      <c r="S203" s="22">
        <v>-8.0000000000000002E-3</v>
      </c>
      <c r="T203" s="40">
        <v>-7.7999999999999996E-3</v>
      </c>
      <c r="U203" s="40">
        <v>-3.5400000000000001E-2</v>
      </c>
      <c r="V203" s="34">
        <v>-1.89E-2</v>
      </c>
      <c r="W203" s="34">
        <v>2.58E-2</v>
      </c>
      <c r="X203" s="22">
        <v>1.0800000000000001E-2</v>
      </c>
      <c r="Y203" s="22">
        <v>7.6799999999999993E-2</v>
      </c>
      <c r="Z203" s="22">
        <v>6.8699999999999997E-2</v>
      </c>
      <c r="AA203" s="47">
        <v>6.0600000000000001E-2</v>
      </c>
      <c r="AB203" s="30">
        <v>6.5199999999999994E-2</v>
      </c>
      <c r="AC203" s="30">
        <v>8.4099999999999994E-2</v>
      </c>
      <c r="AD203" s="30">
        <v>9.3799999999999994E-2</v>
      </c>
      <c r="AE203" s="30">
        <v>7.9299999999999995E-2</v>
      </c>
      <c r="AF203" s="30">
        <v>6.5100000000000005E-2</v>
      </c>
      <c r="AG203" s="30">
        <v>7.8899999999999998E-2</v>
      </c>
      <c r="AH203" s="30">
        <v>8.1500000000000003E-2</v>
      </c>
      <c r="AI203" s="7">
        <v>4.0599999999999997E-2</v>
      </c>
      <c r="AJ203" s="47">
        <v>2.76E-2</v>
      </c>
      <c r="AK203" s="47">
        <v>4.4600000000000001E-2</v>
      </c>
      <c r="AL203" s="47">
        <v>7.0499999999999993E-2</v>
      </c>
      <c r="AM203" s="47">
        <v>2.8799999999999999E-2</v>
      </c>
      <c r="AN203" s="47">
        <v>2.8799999999999999E-2</v>
      </c>
      <c r="AO203" s="47">
        <v>5.8599999999999999E-2</v>
      </c>
      <c r="AP203" s="7">
        <v>5.2499999999999998E-2</v>
      </c>
      <c r="AQ203" s="7">
        <v>6.3200000000000006E-2</v>
      </c>
      <c r="AR203" s="7">
        <v>1.8800000000000001E-2</v>
      </c>
      <c r="AS203" s="7">
        <v>2.0199999999999999E-2</v>
      </c>
      <c r="AT203" s="7">
        <v>3.27E-2</v>
      </c>
      <c r="AU203" s="7">
        <v>1.2500000000000001E-2</v>
      </c>
      <c r="AV203" s="47">
        <v>3.0499999999999999E-2</v>
      </c>
      <c r="AW203" s="82">
        <v>3.7100000000000001E-2</v>
      </c>
      <c r="AX203" s="79">
        <v>5.21E-2</v>
      </c>
      <c r="AY203" s="298">
        <v>3.8600000000000002E-2</v>
      </c>
      <c r="AZ203" s="298">
        <v>5.3900000000000003E-2</v>
      </c>
      <c r="BA203" s="82">
        <v>6.6900000000000001E-2</v>
      </c>
      <c r="BB203" s="82">
        <v>4.7800000000000002E-2</v>
      </c>
      <c r="BC203" s="82">
        <v>4.8399999999999999E-2</v>
      </c>
      <c r="BD203" s="298">
        <v>5.5899999999999998E-2</v>
      </c>
      <c r="BE203" s="79">
        <v>6.2700000000000006E-2</v>
      </c>
      <c r="BF203" s="82">
        <v>5.3499999999999999E-2</v>
      </c>
      <c r="BG203" s="82">
        <v>6.7400000000000002E-2</v>
      </c>
      <c r="BH203" s="299">
        <v>5.21E-2</v>
      </c>
      <c r="BI203" s="82">
        <v>8.1600000000000006E-2</v>
      </c>
      <c r="BJ203" s="82">
        <v>5.1900000000000002E-2</v>
      </c>
      <c r="BK203" s="300">
        <v>7.4800000000000005E-2</v>
      </c>
      <c r="BL203" s="82">
        <v>7.1900000000000006E-2</v>
      </c>
      <c r="BM203" s="82">
        <v>5.6000000000000001E-2</v>
      </c>
      <c r="BN203" s="82">
        <v>3.6900000000000002E-2</v>
      </c>
    </row>
    <row r="204" spans="2:407" ht="15.75" thickBot="1" x14ac:dyDescent="0.3">
      <c r="B204" s="7">
        <v>-2.7000000000000001E-3</v>
      </c>
      <c r="C204" s="86">
        <v>-4.7999999999999996E-3</v>
      </c>
      <c r="D204" s="47">
        <v>5.1000000000000004E-3</v>
      </c>
      <c r="E204" s="47">
        <v>4.7800000000000002E-2</v>
      </c>
      <c r="F204" s="40">
        <v>4.7600000000000003E-2</v>
      </c>
      <c r="G204" s="40">
        <v>3.2000000000000001E-2</v>
      </c>
      <c r="H204" s="40">
        <v>2.5999999999999999E-2</v>
      </c>
      <c r="I204" s="16">
        <v>-2.5999999999999999E-3</v>
      </c>
      <c r="J204" s="16">
        <v>1.3299999999999999E-2</v>
      </c>
      <c r="K204" s="16">
        <v>2.3999999999999998E-3</v>
      </c>
      <c r="L204" s="16">
        <v>-1.1999999999999999E-3</v>
      </c>
      <c r="M204" s="40">
        <v>-5.7000000000000002E-3</v>
      </c>
      <c r="N204" s="40">
        <v>-2.53E-2</v>
      </c>
      <c r="O204" s="34">
        <v>-3.7199999999999997E-2</v>
      </c>
      <c r="P204" s="34">
        <v>5.1999999999999998E-3</v>
      </c>
      <c r="Q204" s="34">
        <v>-1.2E-2</v>
      </c>
      <c r="R204" s="34">
        <v>-2.4500000000000001E-2</v>
      </c>
      <c r="S204" s="40">
        <v>-7.7000000000000002E-3</v>
      </c>
      <c r="T204" s="34">
        <v>-0.03</v>
      </c>
      <c r="U204" s="34">
        <v>-3.9899999999999998E-2</v>
      </c>
      <c r="V204" s="40">
        <v>-3.3500000000000002E-2</v>
      </c>
      <c r="W204" s="30">
        <v>-8.3999999999999995E-3</v>
      </c>
      <c r="X204" s="34">
        <v>-6.0000000000000001E-3</v>
      </c>
      <c r="Y204" s="7">
        <v>3.8199999999999998E-2</v>
      </c>
      <c r="Z204" s="7">
        <v>5.0900000000000001E-2</v>
      </c>
      <c r="AA204" s="30">
        <v>5.0099999999999999E-2</v>
      </c>
      <c r="AB204" s="47">
        <v>2.0799999999999999E-2</v>
      </c>
      <c r="AC204" s="7">
        <v>5.7000000000000002E-3</v>
      </c>
      <c r="AD204" s="7">
        <v>3.3399999999999999E-2</v>
      </c>
      <c r="AE204" s="7">
        <v>4.87E-2</v>
      </c>
      <c r="AF204" s="47">
        <v>5.3499999999999999E-2</v>
      </c>
      <c r="AG204" s="7">
        <v>5.1400000000000001E-2</v>
      </c>
      <c r="AH204" s="7">
        <v>4.0599999999999997E-2</v>
      </c>
      <c r="AI204" s="47">
        <v>1.89E-2</v>
      </c>
      <c r="AJ204" s="7">
        <v>-3.0000000000000001E-3</v>
      </c>
      <c r="AK204" s="7">
        <v>-3.2000000000000002E-3</v>
      </c>
      <c r="AL204" s="7">
        <v>3.8600000000000002E-2</v>
      </c>
      <c r="AM204" s="7">
        <v>2.1299999999999999E-2</v>
      </c>
      <c r="AN204" s="7">
        <v>1.1599999999999999E-2</v>
      </c>
      <c r="AO204" s="7">
        <v>3.8899999999999997E-2</v>
      </c>
      <c r="AP204" s="47">
        <v>2.4400000000000002E-2</v>
      </c>
      <c r="AQ204" s="47">
        <v>1.9900000000000001E-2</v>
      </c>
      <c r="AR204" s="47">
        <v>-1.7100000000000001E-2</v>
      </c>
      <c r="AS204" s="47">
        <v>-6.9999999999999999E-4</v>
      </c>
      <c r="AT204" s="47">
        <v>7.0000000000000001E-3</v>
      </c>
      <c r="AU204" s="301">
        <v>-3.0099999999999998E-2</v>
      </c>
      <c r="AV204" s="7">
        <v>1.3899999999999999E-2</v>
      </c>
      <c r="AW204" s="79">
        <v>2.3300000000000001E-2</v>
      </c>
      <c r="AX204" s="82">
        <v>2.9899999999999999E-2</v>
      </c>
      <c r="AY204" s="82">
        <v>2.98E-2</v>
      </c>
      <c r="AZ204" s="79">
        <v>2.8000000000000001E-2</v>
      </c>
      <c r="BA204" s="79">
        <v>3.2199999999999999E-2</v>
      </c>
      <c r="BB204" s="79">
        <v>2.2200000000000001E-2</v>
      </c>
      <c r="BC204" s="79">
        <v>-1.2999999999999999E-3</v>
      </c>
      <c r="BD204" s="79">
        <v>4.36E-2</v>
      </c>
      <c r="BE204" s="298">
        <v>4.5199999999999997E-2</v>
      </c>
      <c r="BF204" s="298">
        <v>4.4999999999999998E-2</v>
      </c>
      <c r="BG204" s="299">
        <v>2.9100000000000001E-2</v>
      </c>
      <c r="BH204" s="82">
        <v>3.8399999999999997E-2</v>
      </c>
      <c r="BI204" s="299">
        <v>3.9199999999999999E-2</v>
      </c>
      <c r="BJ204" s="299">
        <v>3.3300000000000003E-2</v>
      </c>
      <c r="BK204" s="299">
        <v>1.9199999999999998E-2</v>
      </c>
      <c r="BL204" s="299">
        <v>4.7E-2</v>
      </c>
      <c r="BM204" s="299">
        <v>3.9600000000000003E-2</v>
      </c>
      <c r="BN204" s="299">
        <v>3.6700000000000003E-2</v>
      </c>
      <c r="NO204" t="s">
        <v>62</v>
      </c>
    </row>
    <row r="205" spans="2:407" ht="15.75" thickBot="1" x14ac:dyDescent="0.3">
      <c r="B205" s="34">
        <v>-7.6E-3</v>
      </c>
      <c r="C205" s="22">
        <v>-1.61E-2</v>
      </c>
      <c r="D205" s="16">
        <v>-1.8700000000000001E-2</v>
      </c>
      <c r="E205" s="16">
        <v>4.1999999999999997E-3</v>
      </c>
      <c r="F205" s="16">
        <v>8.3000000000000001E-3</v>
      </c>
      <c r="G205" s="16">
        <v>-1.2500000000000001E-2</v>
      </c>
      <c r="H205" s="16">
        <v>-2.8400000000000002E-2</v>
      </c>
      <c r="I205" s="86">
        <v>-1.5299999999999999E-2</v>
      </c>
      <c r="J205" s="86">
        <v>-4.36E-2</v>
      </c>
      <c r="K205" s="40">
        <v>-3.56E-2</v>
      </c>
      <c r="L205" s="86">
        <v>-3.32E-2</v>
      </c>
      <c r="M205" s="16">
        <v>-9.7999999999999997E-3</v>
      </c>
      <c r="N205" s="16">
        <v>-2.5399999999999999E-2</v>
      </c>
      <c r="O205" s="16">
        <v>-4.24E-2</v>
      </c>
      <c r="P205" s="16">
        <v>-1.5599999999999999E-2</v>
      </c>
      <c r="Q205" s="16">
        <v>-2.3300000000000001E-2</v>
      </c>
      <c r="R205" s="16">
        <v>-2.7099999999999999E-2</v>
      </c>
      <c r="S205" s="34">
        <v>-3.5499999999999997E-2</v>
      </c>
      <c r="T205" s="22">
        <v>-4.07E-2</v>
      </c>
      <c r="U205" s="86">
        <v>-4.3900000000000002E-2</v>
      </c>
      <c r="V205" s="22">
        <v>-4.2200000000000001E-2</v>
      </c>
      <c r="W205" s="40">
        <v>-1.47E-2</v>
      </c>
      <c r="X205" s="40">
        <v>-3.1099999999999999E-2</v>
      </c>
      <c r="Y205" s="30">
        <v>3.73E-2</v>
      </c>
      <c r="Z205" s="30">
        <v>4.1700000000000001E-2</v>
      </c>
      <c r="AA205" s="7">
        <v>3.8100000000000002E-2</v>
      </c>
      <c r="AB205" s="7">
        <v>1.8200000000000001E-2</v>
      </c>
      <c r="AC205" s="47">
        <v>-4.8999999999999998E-3</v>
      </c>
      <c r="AD205" s="47">
        <v>-1.2699999999999999E-2</v>
      </c>
      <c r="AE205" s="47">
        <v>2.2700000000000001E-2</v>
      </c>
      <c r="AF205" s="22">
        <v>5.21E-2</v>
      </c>
      <c r="AG205" s="47">
        <v>2.0199999999999999E-2</v>
      </c>
      <c r="AH205" s="47">
        <v>2.0299999999999999E-2</v>
      </c>
      <c r="AI205" s="22">
        <v>-3.6299999999999999E-2</v>
      </c>
      <c r="AJ205" s="22">
        <v>-4.3299999999999998E-2</v>
      </c>
      <c r="AK205" s="22">
        <v>-2.9600000000000001E-2</v>
      </c>
      <c r="AL205" s="22">
        <v>-2.5100000000000001E-2</v>
      </c>
      <c r="AM205" s="22">
        <v>-4.8099999999999997E-2</v>
      </c>
      <c r="AN205" s="22">
        <v>5.1000000000000004E-3</v>
      </c>
      <c r="AO205" s="22">
        <v>-1.2800000000000001E-2</v>
      </c>
      <c r="AP205" s="22">
        <v>-1.2999999999999999E-3</v>
      </c>
      <c r="AQ205" s="22">
        <v>-3.8899999999999997E-2</v>
      </c>
      <c r="AR205" s="22">
        <v>-3.0800000000000001E-2</v>
      </c>
      <c r="AS205" s="22">
        <v>-5.3600000000000002E-2</v>
      </c>
      <c r="AT205" s="22">
        <v>-6.4500000000000002E-2</v>
      </c>
      <c r="AU205" s="22">
        <v>-9.8699999999999996E-2</v>
      </c>
      <c r="AV205" s="291">
        <v>-0.1027</v>
      </c>
      <c r="AW205" s="81">
        <v>-6.8699999999999997E-2</v>
      </c>
      <c r="AX205" s="81">
        <v>-4.2999999999999997E-2</v>
      </c>
      <c r="AY205" s="130">
        <v>-4.4699999999999997E-2</v>
      </c>
      <c r="AZ205" s="299">
        <v>-3.2800000000000003E-2</v>
      </c>
      <c r="BA205" s="299">
        <v>-4.6800000000000001E-2</v>
      </c>
      <c r="BB205" s="299">
        <v>-2.63E-2</v>
      </c>
      <c r="BC205" s="299">
        <v>-2.8799999999999999E-2</v>
      </c>
      <c r="BD205" s="299">
        <v>-3.1800000000000002E-2</v>
      </c>
      <c r="BE205" s="299">
        <v>-1.3899999999999999E-2</v>
      </c>
      <c r="BF205" s="299">
        <v>-1.15E-2</v>
      </c>
      <c r="BG205" s="298">
        <v>-8.6E-3</v>
      </c>
      <c r="BH205" s="85">
        <v>-3.3099999999999997E-2</v>
      </c>
      <c r="BI205" s="81">
        <v>-5.21E-2</v>
      </c>
      <c r="BJ205" s="80">
        <v>-2.4799999999999999E-2</v>
      </c>
      <c r="BK205" s="85">
        <v>-5.0999999999999997E-2</v>
      </c>
      <c r="BL205" s="80">
        <v>-2.4400000000000002E-2</v>
      </c>
      <c r="BM205" s="80">
        <v>-9.2999999999999992E-3</v>
      </c>
      <c r="BN205" s="80">
        <v>-5.3E-3</v>
      </c>
    </row>
    <row r="206" spans="2:407" ht="15.75" thickBot="1" x14ac:dyDescent="0.3">
      <c r="B206" s="16">
        <v>-1.6199999999999999E-2</v>
      </c>
      <c r="C206" s="34">
        <v>-2.2800000000000001E-2</v>
      </c>
      <c r="D206" s="86">
        <v>-2.0899999999999998E-2</v>
      </c>
      <c r="E206" s="86">
        <v>-1.7999999999999999E-2</v>
      </c>
      <c r="F206" s="86">
        <v>-1.6500000000000001E-2</v>
      </c>
      <c r="G206" s="86">
        <v>-2.5100000000000001E-2</v>
      </c>
      <c r="H206" s="86">
        <v>-3.6700000000000003E-2</v>
      </c>
      <c r="I206" s="40">
        <v>-4.1500000000000002E-2</v>
      </c>
      <c r="J206" s="40">
        <v>-5.4100000000000002E-2</v>
      </c>
      <c r="K206" s="86">
        <v>-4.7600000000000003E-2</v>
      </c>
      <c r="L206" s="40">
        <v>-3.8100000000000002E-2</v>
      </c>
      <c r="M206" s="34">
        <v>-5.04E-2</v>
      </c>
      <c r="N206" s="34">
        <v>-4.3099999999999999E-2</v>
      </c>
      <c r="O206" s="40">
        <v>-4.9000000000000002E-2</v>
      </c>
      <c r="P206" s="30">
        <v>-7.3700000000000002E-2</v>
      </c>
      <c r="Q206" s="86">
        <v>-4.7300000000000002E-2</v>
      </c>
      <c r="R206" s="40">
        <v>-4.5600000000000002E-2</v>
      </c>
      <c r="S206" s="86">
        <v>-4.82E-2</v>
      </c>
      <c r="T206" s="86">
        <v>-5.3600000000000002E-2</v>
      </c>
      <c r="U206" s="22">
        <v>-4.4400000000000002E-2</v>
      </c>
      <c r="V206" s="16">
        <v>-5.2299999999999999E-2</v>
      </c>
      <c r="W206" s="16">
        <v>-6.6100000000000006E-2</v>
      </c>
      <c r="X206" s="30">
        <v>-3.1699999999999999E-2</v>
      </c>
      <c r="Y206" s="40">
        <v>-6.93E-2</v>
      </c>
      <c r="Z206" s="40">
        <v>-6.2700000000000006E-2</v>
      </c>
      <c r="AA206" s="40">
        <v>-7.6300000000000007E-2</v>
      </c>
      <c r="AB206" s="16">
        <v>-8.8400000000000006E-2</v>
      </c>
      <c r="AC206" s="16">
        <v>-9.8699999999999996E-2</v>
      </c>
      <c r="AD206" s="40">
        <v>-0.10829999999999999</v>
      </c>
      <c r="AE206" s="16">
        <v>-0.1162</v>
      </c>
      <c r="AF206" s="40">
        <v>-0.1026</v>
      </c>
      <c r="AG206" s="40">
        <v>-0.1305</v>
      </c>
      <c r="AH206" s="16">
        <v>-0.13059999999999999</v>
      </c>
      <c r="AI206" s="40">
        <v>-0.10829999999999999</v>
      </c>
      <c r="AJ206" s="16">
        <v>-9.2899999999999996E-2</v>
      </c>
      <c r="AK206" s="16">
        <v>-6.6199999999999995E-2</v>
      </c>
      <c r="AL206" s="16">
        <v>-8.0399999999999999E-2</v>
      </c>
      <c r="AM206" s="16">
        <v>-8.5099999999999995E-2</v>
      </c>
      <c r="AN206" s="16">
        <v>-8.2199999999999995E-2</v>
      </c>
      <c r="AO206" s="16">
        <v>-0.1091</v>
      </c>
      <c r="AP206" s="16">
        <v>-0.10009999999999999</v>
      </c>
      <c r="AQ206" s="86">
        <v>-0.1018</v>
      </c>
      <c r="AR206" s="16">
        <v>-0.10050000000000001</v>
      </c>
      <c r="AS206" s="16">
        <v>-8.0100000000000005E-2</v>
      </c>
      <c r="AT206" s="16">
        <v>-0.11849999999999999</v>
      </c>
      <c r="AU206" s="16">
        <v>-0.1091</v>
      </c>
      <c r="AV206" s="16">
        <v>-0.1147</v>
      </c>
      <c r="AW206" s="130">
        <v>-8.7900000000000006E-2</v>
      </c>
      <c r="AX206" s="130">
        <v>-6.9599999999999995E-2</v>
      </c>
      <c r="AY206" s="81">
        <v>-6.9900000000000004E-2</v>
      </c>
      <c r="AZ206" s="80">
        <v>-4.5900000000000003E-2</v>
      </c>
      <c r="BA206" s="80">
        <v>-5.74E-2</v>
      </c>
      <c r="BB206" s="80">
        <v>-7.6399999999999996E-2</v>
      </c>
      <c r="BC206" s="80">
        <v>-7.8299999999999995E-2</v>
      </c>
      <c r="BD206" s="80">
        <v>-8.5599999999999996E-2</v>
      </c>
      <c r="BE206" s="80">
        <v>-6.5299999999999997E-2</v>
      </c>
      <c r="BF206" s="80">
        <v>-7.6700000000000004E-2</v>
      </c>
      <c r="BG206" s="80">
        <v>-7.0000000000000007E-2</v>
      </c>
      <c r="BH206" s="80">
        <v>-4.5199999999999997E-2</v>
      </c>
      <c r="BI206" s="80">
        <v>-6.4100000000000004E-2</v>
      </c>
      <c r="BJ206" s="81">
        <v>-3.7400000000000003E-2</v>
      </c>
      <c r="BK206" s="302">
        <v>-5.6800000000000003E-2</v>
      </c>
      <c r="BL206" s="81">
        <v>-6.8000000000000005E-2</v>
      </c>
      <c r="BM206" s="81">
        <v>-5.0799999999999998E-2</v>
      </c>
      <c r="BN206" s="81">
        <v>-3.4200000000000001E-2</v>
      </c>
    </row>
    <row r="207" spans="2:407" ht="15.75" thickBot="1" x14ac:dyDescent="0.3">
      <c r="B207" s="47">
        <v>-1.7299999999999999E-2</v>
      </c>
      <c r="C207" s="16">
        <v>-2.3E-2</v>
      </c>
      <c r="D207" s="34">
        <v>-6.5600000000000006E-2</v>
      </c>
      <c r="E207" s="30">
        <v>-9.9900000000000003E-2</v>
      </c>
      <c r="F207" s="30">
        <v>-0.12839999999999999</v>
      </c>
      <c r="G207" s="30">
        <v>-9.9400000000000002E-2</v>
      </c>
      <c r="H207" s="30">
        <v>-8.6699999999999999E-2</v>
      </c>
      <c r="I207" s="30">
        <v>-0.13700000000000001</v>
      </c>
      <c r="J207" s="30">
        <v>-9.1800000000000007E-2</v>
      </c>
      <c r="K207" s="30">
        <v>-9.1200000000000003E-2</v>
      </c>
      <c r="L207" s="34">
        <v>-7.5300000000000006E-2</v>
      </c>
      <c r="M207" s="86">
        <v>-6.4199999999999993E-2</v>
      </c>
      <c r="N207" s="86">
        <v>-6.8199999999999997E-2</v>
      </c>
      <c r="O207" s="86">
        <v>-5.6300000000000003E-2</v>
      </c>
      <c r="P207" s="86">
        <v>-7.3800000000000004E-2</v>
      </c>
      <c r="Q207" s="40">
        <v>-4.8300000000000003E-2</v>
      </c>
      <c r="R207" s="86">
        <v>-4.6300000000000001E-2</v>
      </c>
      <c r="S207" s="16">
        <v>-6.1400000000000003E-2</v>
      </c>
      <c r="T207" s="30">
        <v>-5.7200000000000001E-2</v>
      </c>
      <c r="U207" s="16">
        <v>-5.45E-2</v>
      </c>
      <c r="V207" s="86">
        <v>-6.1600000000000002E-2</v>
      </c>
      <c r="W207" s="86">
        <v>-8.3699999999999997E-2</v>
      </c>
      <c r="X207" s="16">
        <v>-7.51E-2</v>
      </c>
      <c r="Y207" s="16">
        <v>-8.5599999999999996E-2</v>
      </c>
      <c r="Z207" s="16">
        <v>-8.5900000000000004E-2</v>
      </c>
      <c r="AA207" s="16">
        <v>-8.0600000000000005E-2</v>
      </c>
      <c r="AB207" s="40">
        <v>-0.1048</v>
      </c>
      <c r="AC207" s="40">
        <v>-0.11219999999999999</v>
      </c>
      <c r="AD207" s="16">
        <v>-0.112</v>
      </c>
      <c r="AE207" s="40">
        <v>-0.1177</v>
      </c>
      <c r="AF207" s="16">
        <v>-0.15340000000000001</v>
      </c>
      <c r="AG207" s="16">
        <v>-0.13489999999999999</v>
      </c>
      <c r="AH207" s="40">
        <v>-0.1452</v>
      </c>
      <c r="AI207" s="16">
        <v>-0.11559999999999999</v>
      </c>
      <c r="AJ207" s="40">
        <v>-0.1353</v>
      </c>
      <c r="AK207" s="86">
        <v>-0.1203</v>
      </c>
      <c r="AL207" s="86">
        <v>-9.0300000000000005E-2</v>
      </c>
      <c r="AM207" s="86">
        <v>-0.10299999999999999</v>
      </c>
      <c r="AN207" s="86">
        <v>-0.1134</v>
      </c>
      <c r="AO207" s="86">
        <v>-0.1106</v>
      </c>
      <c r="AP207" s="86">
        <v>-0.1113</v>
      </c>
      <c r="AQ207" s="16">
        <v>-0.11269999999999999</v>
      </c>
      <c r="AR207" s="86">
        <v>-0.10539999999999999</v>
      </c>
      <c r="AS207" s="86">
        <v>-0.1225</v>
      </c>
      <c r="AT207" s="86">
        <v>-0.13500000000000001</v>
      </c>
      <c r="AU207" s="86">
        <v>-0.1527</v>
      </c>
      <c r="AV207" s="86">
        <v>-0.14960000000000001</v>
      </c>
      <c r="AW207" s="80">
        <v>-0.12740000000000001</v>
      </c>
      <c r="AX207" s="80">
        <v>-9.8500000000000004E-2</v>
      </c>
      <c r="AY207" s="80">
        <v>-7.3899999999999993E-2</v>
      </c>
      <c r="AZ207" s="81">
        <v>-0.1467</v>
      </c>
      <c r="BA207" s="81">
        <v>-0.18290000000000001</v>
      </c>
      <c r="BB207" s="81">
        <v>-0.1152</v>
      </c>
      <c r="BC207" s="81">
        <v>-9.3299999999999994E-2</v>
      </c>
      <c r="BD207" s="81">
        <v>-0.1045</v>
      </c>
      <c r="BE207" s="81">
        <v>-0.1008</v>
      </c>
      <c r="BF207" s="81">
        <v>-9.4799999999999995E-2</v>
      </c>
      <c r="BG207" s="81">
        <v>-8.4000000000000005E-2</v>
      </c>
      <c r="BH207" s="81">
        <v>-8.0500000000000002E-2</v>
      </c>
      <c r="BI207" s="85">
        <v>-7.1599999999999997E-2</v>
      </c>
      <c r="BJ207" s="85">
        <v>-8.6300000000000002E-2</v>
      </c>
      <c r="BK207" s="303">
        <v>-6.4500000000000002E-2</v>
      </c>
      <c r="BL207" s="85">
        <v>-8.1900000000000001E-2</v>
      </c>
      <c r="BM207" s="85">
        <v>-8.5400000000000004E-2</v>
      </c>
      <c r="BN207" s="85">
        <v>-8.48E-2</v>
      </c>
      <c r="BR207" t="s">
        <v>62</v>
      </c>
      <c r="NP207" t="s">
        <v>62</v>
      </c>
    </row>
    <row r="208" spans="2:407" ht="15.75" thickBot="1" x14ac:dyDescent="0.3">
      <c r="B208" s="86">
        <v>-2.01E-2</v>
      </c>
      <c r="C208" s="30">
        <v>-2.6100000000000002E-2</v>
      </c>
      <c r="D208" s="30">
        <v>-6.7799999999999999E-2</v>
      </c>
      <c r="E208" s="34">
        <v>-0.1101</v>
      </c>
      <c r="F208" s="34">
        <v>-0.1575</v>
      </c>
      <c r="G208" s="34">
        <v>-0.1467</v>
      </c>
      <c r="H208" s="34">
        <v>-0.13270000000000001</v>
      </c>
      <c r="I208" s="34">
        <v>-0.15820000000000001</v>
      </c>
      <c r="J208" s="34">
        <v>-0.1061</v>
      </c>
      <c r="K208" s="34">
        <v>-0.1056</v>
      </c>
      <c r="L208" s="30">
        <v>-9.0999999999999998E-2</v>
      </c>
      <c r="M208" s="30">
        <v>-8.3400000000000002E-2</v>
      </c>
      <c r="N208" s="30">
        <v>-8.5900000000000004E-2</v>
      </c>
      <c r="O208" s="30">
        <v>-8.1100000000000005E-2</v>
      </c>
      <c r="P208" s="40">
        <v>-7.3899999999999993E-2</v>
      </c>
      <c r="Q208" s="30">
        <v>-8.7800000000000003E-2</v>
      </c>
      <c r="R208" s="30">
        <v>-9.0800000000000006E-2</v>
      </c>
      <c r="S208" s="30">
        <v>-8.6599999999999996E-2</v>
      </c>
      <c r="T208" s="16">
        <v>-6.4699999999999994E-2</v>
      </c>
      <c r="U208" s="30">
        <v>-5.5399999999999998E-2</v>
      </c>
      <c r="V208" s="30">
        <v>-7.0400000000000004E-2</v>
      </c>
      <c r="W208" s="22">
        <v>-9.0800000000000006E-2</v>
      </c>
      <c r="X208" s="86">
        <v>-9.5899999999999999E-2</v>
      </c>
      <c r="Y208" s="86">
        <v>-0.1268</v>
      </c>
      <c r="Z208" s="86">
        <v>-0.12709999999999999</v>
      </c>
      <c r="AA208" s="86">
        <v>-0.15010000000000001</v>
      </c>
      <c r="AB208" s="86">
        <v>-0.15640000000000001</v>
      </c>
      <c r="AC208" s="86">
        <v>-0.16980000000000001</v>
      </c>
      <c r="AD208" s="86">
        <v>-0.17299999999999999</v>
      </c>
      <c r="AE208" s="86">
        <v>-0.153</v>
      </c>
      <c r="AF208" s="86">
        <v>-0.15640000000000001</v>
      </c>
      <c r="AG208" s="86">
        <v>-0.1618</v>
      </c>
      <c r="AH208" s="86">
        <v>-0.1656</v>
      </c>
      <c r="AI208" s="86">
        <v>-0.17280000000000001</v>
      </c>
      <c r="AJ208" s="86">
        <v>-0.16389999999999999</v>
      </c>
      <c r="AK208" s="40">
        <v>-0.15010000000000001</v>
      </c>
      <c r="AL208" s="40">
        <v>-0.18959999999999999</v>
      </c>
      <c r="AM208" s="40">
        <v>-0.16189999999999999</v>
      </c>
      <c r="AN208" s="40">
        <v>-0.1467</v>
      </c>
      <c r="AO208" s="40">
        <v>-0.14380000000000001</v>
      </c>
      <c r="AP208" s="40">
        <v>-0.14399999999999999</v>
      </c>
      <c r="AQ208" s="40">
        <v>-0.1618</v>
      </c>
      <c r="AR208" s="40">
        <v>-0.19789999999999999</v>
      </c>
      <c r="AS208" s="40">
        <v>-0.20069999999999999</v>
      </c>
      <c r="AT208" s="40">
        <v>-0.19800000000000001</v>
      </c>
      <c r="AU208" s="40">
        <v>-0.1633</v>
      </c>
      <c r="AV208" s="40">
        <v>-0.20080000000000001</v>
      </c>
      <c r="AW208" s="84">
        <v>-0.23530000000000001</v>
      </c>
      <c r="AX208" s="84">
        <v>-0.25769999999999998</v>
      </c>
      <c r="AY208" s="84">
        <v>-0.21940000000000001</v>
      </c>
      <c r="AZ208" s="84">
        <v>-0.24149999999999999</v>
      </c>
      <c r="BA208" s="84">
        <v>-0.22850000000000001</v>
      </c>
      <c r="BB208" s="84">
        <v>-0.22869999999999999</v>
      </c>
      <c r="BC208" s="84">
        <v>-0.2288</v>
      </c>
      <c r="BD208" s="84">
        <v>-0.221</v>
      </c>
      <c r="BE208" s="84">
        <v>-0.25259999999999999</v>
      </c>
      <c r="BF208" s="84">
        <v>-0.29649999999999999</v>
      </c>
      <c r="BG208" s="84">
        <v>-0.28129999999999999</v>
      </c>
      <c r="BH208" s="84">
        <v>-0.3206</v>
      </c>
      <c r="BI208" s="84">
        <v>-0.33160000000000001</v>
      </c>
      <c r="BJ208" s="84">
        <v>-0.3579</v>
      </c>
      <c r="BK208" s="84">
        <v>-0.3211</v>
      </c>
      <c r="BL208" s="84">
        <v>-0.3412</v>
      </c>
      <c r="BM208" s="84">
        <v>-0.37080000000000002</v>
      </c>
      <c r="BN208" s="84">
        <v>-0.39219999999999999</v>
      </c>
      <c r="BR208" t="s">
        <v>62</v>
      </c>
      <c r="BU208" t="s">
        <v>62</v>
      </c>
      <c r="CA208" t="s">
        <v>62</v>
      </c>
      <c r="CB208" t="s">
        <v>62</v>
      </c>
      <c r="CC208" t="s">
        <v>62</v>
      </c>
      <c r="CD208" t="s">
        <v>62</v>
      </c>
      <c r="CF208" t="s">
        <v>62</v>
      </c>
      <c r="CI208" t="s">
        <v>62</v>
      </c>
      <c r="CJ208" t="s">
        <v>62</v>
      </c>
      <c r="CM208" t="s">
        <v>62</v>
      </c>
      <c r="CN208" t="s">
        <v>62</v>
      </c>
      <c r="CO208" t="s">
        <v>62</v>
      </c>
      <c r="CP208" t="s">
        <v>62</v>
      </c>
      <c r="CQ208" t="s">
        <v>62</v>
      </c>
      <c r="CT208" t="s">
        <v>62</v>
      </c>
      <c r="CU208" t="s">
        <v>62</v>
      </c>
      <c r="CV208" t="s">
        <v>62</v>
      </c>
      <c r="CY208" t="s">
        <v>62</v>
      </c>
      <c r="DB208" t="s">
        <v>62</v>
      </c>
      <c r="DE208" t="s">
        <v>62</v>
      </c>
      <c r="DI208" t="s">
        <v>62</v>
      </c>
      <c r="DM208" t="s">
        <v>62</v>
      </c>
      <c r="EA208" t="s">
        <v>62</v>
      </c>
      <c r="EL208" t="s">
        <v>62</v>
      </c>
      <c r="EO208" t="s">
        <v>62</v>
      </c>
      <c r="EP208" t="s">
        <v>62</v>
      </c>
      <c r="EQ208" t="s">
        <v>62</v>
      </c>
      <c r="ET208" t="s">
        <v>62</v>
      </c>
      <c r="EY208" t="s">
        <v>62</v>
      </c>
      <c r="FK208" t="s">
        <v>62</v>
      </c>
      <c r="FN208" t="s">
        <v>62</v>
      </c>
      <c r="FO208" t="s">
        <v>62</v>
      </c>
      <c r="FR208" t="s">
        <v>62</v>
      </c>
      <c r="FU208" t="s">
        <v>62</v>
      </c>
      <c r="FX208" t="s">
        <v>62</v>
      </c>
      <c r="FY208" t="s">
        <v>62</v>
      </c>
      <c r="GS208" t="s">
        <v>62</v>
      </c>
      <c r="OP208" t="s">
        <v>62</v>
      </c>
      <c r="OQ208" s="529">
        <v>43630</v>
      </c>
    </row>
    <row r="209" spans="16:380" x14ac:dyDescent="0.25">
      <c r="GV209" t="s">
        <v>62</v>
      </c>
    </row>
    <row r="210" spans="16:380" x14ac:dyDescent="0.25">
      <c r="EA210" t="s">
        <v>62</v>
      </c>
      <c r="EJ210" t="s">
        <v>62</v>
      </c>
      <c r="HB210" t="s">
        <v>62</v>
      </c>
      <c r="JI210" t="s">
        <v>62</v>
      </c>
      <c r="JT210" t="s">
        <v>62</v>
      </c>
      <c r="NO210" t="s">
        <v>62</v>
      </c>
    </row>
    <row r="211" spans="16:380" x14ac:dyDescent="0.25">
      <c r="EL211" t="s">
        <v>62</v>
      </c>
      <c r="JH211" t="s">
        <v>62</v>
      </c>
      <c r="NP211" t="s">
        <v>62</v>
      </c>
    </row>
    <row r="212" spans="16:380" x14ac:dyDescent="0.25">
      <c r="IE212" t="s">
        <v>62</v>
      </c>
      <c r="NO212" t="s">
        <v>62</v>
      </c>
    </row>
    <row r="214" spans="16:380" x14ac:dyDescent="0.25">
      <c r="HS214" t="s">
        <v>62</v>
      </c>
    </row>
    <row r="217" spans="16:380" ht="15.75" thickBot="1" x14ac:dyDescent="0.3"/>
    <row r="218" spans="16:380" ht="15.75" thickBot="1" x14ac:dyDescent="0.3">
      <c r="P218" s="8" t="s">
        <v>112</v>
      </c>
      <c r="Q218" s="8" t="s">
        <v>117</v>
      </c>
      <c r="R218" t="s">
        <v>62</v>
      </c>
      <c r="CL218" s="8" t="s">
        <v>96</v>
      </c>
      <c r="CM218" s="8" t="s">
        <v>117</v>
      </c>
      <c r="FO218" s="8" t="s">
        <v>104</v>
      </c>
      <c r="FP218" s="8" t="s">
        <v>117</v>
      </c>
      <c r="FQ218" t="s">
        <v>62</v>
      </c>
      <c r="IK218" s="8" t="s">
        <v>110</v>
      </c>
      <c r="IL218" s="8" t="s">
        <v>117</v>
      </c>
      <c r="JT218" t="s">
        <v>62</v>
      </c>
    </row>
    <row r="219" spans="16:380" ht="15.75" thickBot="1" x14ac:dyDescent="0.3">
      <c r="P219" s="54" t="s">
        <v>95</v>
      </c>
      <c r="Q219" s="342">
        <v>43468</v>
      </c>
      <c r="R219" s="345" t="s">
        <v>100</v>
      </c>
      <c r="S219" s="342">
        <v>43472</v>
      </c>
      <c r="T219" s="342">
        <v>43473</v>
      </c>
      <c r="U219" s="342">
        <v>43474</v>
      </c>
      <c r="V219" s="342">
        <v>43475</v>
      </c>
      <c r="W219" s="342">
        <v>43476</v>
      </c>
      <c r="X219" s="342">
        <v>43479</v>
      </c>
      <c r="Y219" s="342">
        <v>43480</v>
      </c>
      <c r="Z219" s="342">
        <v>43481</v>
      </c>
      <c r="AA219" s="342">
        <v>43482</v>
      </c>
      <c r="AB219" s="342">
        <v>43483</v>
      </c>
      <c r="AC219" s="342">
        <v>43486</v>
      </c>
      <c r="AD219" s="342">
        <v>43487</v>
      </c>
      <c r="AE219" s="342">
        <v>43488</v>
      </c>
      <c r="AF219" s="342">
        <v>43489</v>
      </c>
      <c r="AG219" s="342">
        <v>43490</v>
      </c>
      <c r="AH219" s="342">
        <v>43493</v>
      </c>
      <c r="AI219" s="342">
        <v>43494</v>
      </c>
      <c r="AJ219" s="342">
        <v>43495</v>
      </c>
      <c r="AK219" s="342">
        <v>43496</v>
      </c>
      <c r="CL219" s="344" t="s">
        <v>105</v>
      </c>
      <c r="CM219" s="342">
        <v>43500</v>
      </c>
      <c r="CN219" s="342">
        <v>43501</v>
      </c>
      <c r="CO219" s="342">
        <v>43502</v>
      </c>
      <c r="CP219" s="342">
        <v>43503</v>
      </c>
      <c r="CQ219" s="342">
        <v>43504</v>
      </c>
      <c r="CR219" s="342">
        <v>43507</v>
      </c>
      <c r="CS219" s="342">
        <v>43508</v>
      </c>
      <c r="CT219" s="342">
        <v>43509</v>
      </c>
      <c r="CU219" s="342">
        <v>43510</v>
      </c>
      <c r="CV219" s="342">
        <v>43511</v>
      </c>
      <c r="CW219" s="342">
        <v>43514</v>
      </c>
      <c r="CX219" s="342">
        <v>43515</v>
      </c>
      <c r="CY219" s="342">
        <v>43516</v>
      </c>
      <c r="CZ219" s="342">
        <v>43517</v>
      </c>
      <c r="DA219" s="342">
        <v>43518</v>
      </c>
      <c r="DB219" s="342">
        <v>43521</v>
      </c>
      <c r="DC219" s="342">
        <v>43522</v>
      </c>
      <c r="DD219" s="342">
        <v>43523</v>
      </c>
      <c r="DE219" s="342">
        <v>43524</v>
      </c>
      <c r="FO219" s="342" t="s">
        <v>104</v>
      </c>
      <c r="FP219" s="342">
        <v>43528</v>
      </c>
      <c r="FQ219" s="342">
        <v>43529</v>
      </c>
      <c r="FR219" s="342">
        <v>43530</v>
      </c>
      <c r="FS219" s="342">
        <v>43531</v>
      </c>
      <c r="FT219" s="344" t="s">
        <v>100</v>
      </c>
      <c r="FU219" s="342">
        <v>43535</v>
      </c>
      <c r="FV219" s="342">
        <v>43536</v>
      </c>
      <c r="FW219" s="342">
        <v>43537</v>
      </c>
      <c r="FX219" s="342">
        <v>43538</v>
      </c>
      <c r="FY219" s="342">
        <v>43539</v>
      </c>
      <c r="FZ219" s="342">
        <v>43542</v>
      </c>
      <c r="GA219" s="342">
        <v>43543</v>
      </c>
      <c r="GB219" s="342">
        <v>43544</v>
      </c>
      <c r="GC219" s="342">
        <v>43545</v>
      </c>
      <c r="GD219" s="342">
        <v>43546</v>
      </c>
      <c r="GE219" s="342">
        <v>43549</v>
      </c>
      <c r="GF219" s="342">
        <v>43550</v>
      </c>
      <c r="GG219" s="342">
        <v>43551</v>
      </c>
      <c r="GH219" s="342">
        <v>43552</v>
      </c>
      <c r="GI219" s="342">
        <v>43553</v>
      </c>
      <c r="IK219" s="54" t="s">
        <v>110</v>
      </c>
      <c r="IL219" s="342">
        <v>43557</v>
      </c>
      <c r="IM219" s="342">
        <v>43558</v>
      </c>
      <c r="IN219" s="342">
        <v>43559</v>
      </c>
      <c r="IO219" s="345" t="s">
        <v>100</v>
      </c>
      <c r="IP219" s="342">
        <v>43563</v>
      </c>
      <c r="IQ219" s="342">
        <v>43564</v>
      </c>
      <c r="IR219" s="342">
        <v>43565</v>
      </c>
      <c r="IS219" s="342">
        <v>43566</v>
      </c>
      <c r="IT219" s="342">
        <v>43567</v>
      </c>
      <c r="IU219" s="342">
        <v>43570</v>
      </c>
      <c r="IV219" s="342">
        <v>43571</v>
      </c>
      <c r="IW219" s="342">
        <v>43572</v>
      </c>
      <c r="IX219" s="342">
        <v>43573</v>
      </c>
      <c r="IY219" s="342">
        <v>43574</v>
      </c>
      <c r="IZ219" s="342">
        <v>43577</v>
      </c>
      <c r="JA219" s="342">
        <v>43578</v>
      </c>
      <c r="JB219" s="342">
        <v>43579</v>
      </c>
      <c r="JC219" s="342">
        <v>43580</v>
      </c>
      <c r="JD219" s="342">
        <v>43581</v>
      </c>
      <c r="JE219" s="342">
        <v>43584</v>
      </c>
      <c r="JF219" s="342">
        <v>43585</v>
      </c>
    </row>
    <row r="220" spans="16:380" ht="15.75" thickBot="1" x14ac:dyDescent="0.3">
      <c r="P220" s="30">
        <v>-2.5999999999999999E-2</v>
      </c>
      <c r="Q220" s="30">
        <v>-3.9199999999999999E-2</v>
      </c>
      <c r="R220" s="30">
        <v>5.9700000000000003E-2</v>
      </c>
      <c r="S220" s="30">
        <v>6.6400000000000001E-2</v>
      </c>
      <c r="T220" s="30">
        <v>7.2599999999999998E-2</v>
      </c>
      <c r="U220" s="30">
        <v>6.1800000000000001E-2</v>
      </c>
      <c r="V220" s="30">
        <v>0.1007</v>
      </c>
      <c r="W220" s="30">
        <v>0.1192</v>
      </c>
      <c r="X220" s="30">
        <v>9.7699999999999995E-2</v>
      </c>
      <c r="Y220" s="30">
        <v>0.11650000000000001</v>
      </c>
      <c r="Z220" s="30">
        <v>9.9099999999999994E-2</v>
      </c>
      <c r="AA220" s="30">
        <v>0.12559999999999999</v>
      </c>
      <c r="AB220" s="30">
        <v>0.11849999999999999</v>
      </c>
      <c r="AC220" s="30">
        <v>0.1195</v>
      </c>
      <c r="AD220" s="30">
        <v>7.7600000000000002E-2</v>
      </c>
      <c r="AE220" s="30">
        <v>7.85E-2</v>
      </c>
      <c r="AF220" s="30">
        <v>4.3700000000000003E-2</v>
      </c>
      <c r="AG220" s="30">
        <v>8.4900000000000003E-2</v>
      </c>
      <c r="AH220" s="30">
        <v>7.3099999999999998E-2</v>
      </c>
      <c r="AI220" s="30">
        <v>6.9599999999999995E-2</v>
      </c>
      <c r="AJ220" s="30">
        <v>0.13220000000000001</v>
      </c>
      <c r="AK220" s="30">
        <v>0.15640000000000001</v>
      </c>
      <c r="CL220" s="85">
        <v>-1.78E-2</v>
      </c>
      <c r="CM220" s="85">
        <v>-2.47E-2</v>
      </c>
      <c r="CN220" s="30">
        <v>-4.4999999999999997E-3</v>
      </c>
      <c r="CO220" s="30">
        <v>-9.4399999999999998E-2</v>
      </c>
      <c r="CP220" s="30">
        <v>-8.5999999999999993E-2</v>
      </c>
      <c r="CQ220" s="30">
        <v>-0.1024</v>
      </c>
      <c r="CR220" s="30">
        <v>-0.1024</v>
      </c>
      <c r="CS220" s="30">
        <v>-7.8899999999999998E-2</v>
      </c>
      <c r="CT220" s="30">
        <v>-7.5300000000000006E-2</v>
      </c>
      <c r="CU220" s="30">
        <v>-7.0599999999999996E-2</v>
      </c>
      <c r="CV220" s="30">
        <v>-0.05</v>
      </c>
      <c r="CW220" s="305">
        <v>-6.0199999999999997E-2</v>
      </c>
      <c r="CX220" s="30">
        <v>-5.0599999999999999E-2</v>
      </c>
      <c r="CY220" s="30">
        <v>-4.6300000000000001E-2</v>
      </c>
      <c r="CZ220" s="30">
        <v>-0.1052</v>
      </c>
      <c r="DA220" s="30">
        <v>-8.3900000000000002E-2</v>
      </c>
      <c r="DB220" s="30">
        <v>-4.53E-2</v>
      </c>
      <c r="DC220" s="30">
        <v>-4.9099999999999998E-2</v>
      </c>
      <c r="DD220" s="30">
        <v>-8.5199999999999998E-2</v>
      </c>
      <c r="DE220" s="30">
        <v>-0.1152</v>
      </c>
      <c r="FO220" s="30">
        <v>7.0000000000000001E-3</v>
      </c>
      <c r="FP220" s="30">
        <v>2.0299999999999999E-2</v>
      </c>
      <c r="FQ220" s="30">
        <v>2.8799999999999999E-2</v>
      </c>
      <c r="FR220" s="30">
        <v>-1.32E-2</v>
      </c>
      <c r="FS220" s="30">
        <v>-4.7000000000000002E-3</v>
      </c>
      <c r="FT220" s="30">
        <v>1.04E-2</v>
      </c>
      <c r="FU220" s="30">
        <v>2.0799999999999999E-2</v>
      </c>
      <c r="FV220" s="30">
        <v>2.3900000000000001E-2</v>
      </c>
      <c r="FW220" s="30">
        <v>5.0000000000000001E-3</v>
      </c>
      <c r="FX220" s="30">
        <v>-1.6000000000000001E-3</v>
      </c>
      <c r="FY220" s="30">
        <v>9.2999999999999992E-3</v>
      </c>
      <c r="FZ220" s="30">
        <v>2.7099999999999999E-2</v>
      </c>
      <c r="GA220" s="30">
        <v>5.7999999999999996E-3</v>
      </c>
      <c r="GB220" s="30">
        <v>1.4500000000000001E-2</v>
      </c>
      <c r="GC220" s="30">
        <v>2.69E-2</v>
      </c>
      <c r="GD220" s="30">
        <v>-7.3000000000000001E-3</v>
      </c>
      <c r="GE220" s="30">
        <v>1.6299999999999999E-2</v>
      </c>
      <c r="GF220" s="30">
        <v>4.9299999999999997E-2</v>
      </c>
      <c r="GG220" s="30">
        <v>2.0199999999999999E-2</v>
      </c>
      <c r="GH220" s="30">
        <v>3.2399999999999998E-2</v>
      </c>
      <c r="GI220" s="30">
        <v>4.9599999999999998E-2</v>
      </c>
      <c r="IK220" s="30">
        <v>1.8700000000000001E-2</v>
      </c>
      <c r="IL220" s="30">
        <v>-1.4800000000000001E-2</v>
      </c>
      <c r="IM220" s="30">
        <v>2.0799999999999999E-2</v>
      </c>
      <c r="IN220" s="30">
        <v>3.8199999999999998E-2</v>
      </c>
      <c r="IO220" s="30">
        <v>4.02E-2</v>
      </c>
      <c r="IP220" s="30">
        <v>4.5699999999999998E-2</v>
      </c>
      <c r="IQ220" s="30">
        <v>4.4400000000000002E-2</v>
      </c>
      <c r="IR220" s="30">
        <v>8.3500000000000005E-2</v>
      </c>
      <c r="IS220" s="30">
        <v>5.8400000000000001E-2</v>
      </c>
      <c r="IT220" s="30">
        <v>9.4799999999999995E-2</v>
      </c>
      <c r="IU220" s="30">
        <v>9.7699999999999995E-2</v>
      </c>
      <c r="IV220" s="30">
        <v>0.1074</v>
      </c>
      <c r="IW220" s="30">
        <v>0.1178</v>
      </c>
      <c r="IX220" s="30">
        <v>0.11310000000000001</v>
      </c>
      <c r="IY220" s="30">
        <v>0.1114</v>
      </c>
      <c r="IZ220" s="30">
        <v>9.5100000000000004E-2</v>
      </c>
      <c r="JA220" s="30">
        <v>8.2299999999999998E-2</v>
      </c>
      <c r="JB220" s="30">
        <v>2.0899999999999998E-2</v>
      </c>
      <c r="JC220" s="30">
        <v>1.72E-2</v>
      </c>
      <c r="JD220" s="30">
        <v>3.56E-2</v>
      </c>
      <c r="JE220" s="30">
        <v>4.7500000000000001E-2</v>
      </c>
      <c r="JF220" s="30">
        <v>2.3199999999999998E-2</v>
      </c>
    </row>
    <row r="221" spans="16:380" ht="15.75" thickBot="1" x14ac:dyDescent="0.3">
      <c r="P221" s="47">
        <v>8.1900000000000001E-2</v>
      </c>
      <c r="Q221" s="47">
        <v>0.13439999999999999</v>
      </c>
      <c r="R221" s="47">
        <v>3.8100000000000002E-2</v>
      </c>
      <c r="S221" s="47">
        <v>-1.46E-2</v>
      </c>
      <c r="T221" s="47">
        <v>-7.7000000000000002E-3</v>
      </c>
      <c r="U221" s="47">
        <v>-1.0200000000000001E-2</v>
      </c>
      <c r="V221" s="47">
        <v>-1.2500000000000001E-2</v>
      </c>
      <c r="W221" s="47">
        <v>-3.5499999999999997E-2</v>
      </c>
      <c r="X221" s="47">
        <v>-1.6500000000000001E-2</v>
      </c>
      <c r="Y221" s="47">
        <v>-3.9800000000000002E-2</v>
      </c>
      <c r="Z221" s="47">
        <v>-5.74E-2</v>
      </c>
      <c r="AA221" s="47">
        <v>-7.1800000000000003E-2</v>
      </c>
      <c r="AB221" s="47">
        <v>-8.5999999999999993E-2</v>
      </c>
      <c r="AC221" s="47">
        <v>-7.7100000000000002E-2</v>
      </c>
      <c r="AD221" s="47">
        <v>-5.4800000000000001E-2</v>
      </c>
      <c r="AE221" s="47">
        <v>-9.2399999999999996E-2</v>
      </c>
      <c r="AF221" s="47">
        <v>-7.3999999999999996E-2</v>
      </c>
      <c r="AG221" s="47">
        <v>-0.12280000000000001</v>
      </c>
      <c r="AH221" s="47">
        <v>-0.10539999999999999</v>
      </c>
      <c r="AI221" s="47">
        <v>-9.5799999999999996E-2</v>
      </c>
      <c r="AJ221" s="47">
        <v>-0.1143</v>
      </c>
      <c r="AK221" s="47">
        <v>-0.1095</v>
      </c>
      <c r="CL221" s="79">
        <v>-3.3500000000000002E-2</v>
      </c>
      <c r="CM221" s="79">
        <v>-4.9799999999999997E-2</v>
      </c>
      <c r="CN221" s="47">
        <v>-4.6199999999999998E-2</v>
      </c>
      <c r="CO221" s="47">
        <v>-1.8E-3</v>
      </c>
      <c r="CP221" s="47">
        <v>2.0199999999999999E-2</v>
      </c>
      <c r="CQ221" s="47">
        <v>2.1999999999999999E-2</v>
      </c>
      <c r="CR221" s="47">
        <v>5.9999999999999995E-4</v>
      </c>
      <c r="CS221" s="47">
        <v>-2.1499999999999998E-2</v>
      </c>
      <c r="CT221" s="47">
        <v>-5.11E-2</v>
      </c>
      <c r="CU221" s="47">
        <v>-2.9899999999999999E-2</v>
      </c>
      <c r="CV221" s="47">
        <v>-4.6800000000000001E-2</v>
      </c>
      <c r="CW221" s="47">
        <v>-5.9700000000000003E-2</v>
      </c>
      <c r="CX221" s="301">
        <v>-8.72E-2</v>
      </c>
      <c r="CY221" s="47">
        <v>-0.1016</v>
      </c>
      <c r="CZ221" s="47">
        <v>-6.88E-2</v>
      </c>
      <c r="DA221" s="47">
        <v>-8.5199999999999998E-2</v>
      </c>
      <c r="DB221" s="47">
        <v>-0.12520000000000001</v>
      </c>
      <c r="DC221" s="47">
        <v>-0.1158</v>
      </c>
      <c r="DD221" s="47">
        <v>-0.1338</v>
      </c>
      <c r="DE221" s="47">
        <v>-0.14979999999999999</v>
      </c>
      <c r="FO221" s="47">
        <v>-1.7600000000000001E-2</v>
      </c>
      <c r="FP221" s="47">
        <v>-1.32E-2</v>
      </c>
      <c r="FQ221" s="47">
        <v>-5.5999999999999999E-3</v>
      </c>
      <c r="FR221" s="47">
        <v>2.1399999999999999E-2</v>
      </c>
      <c r="FS221" s="47">
        <v>6.08E-2</v>
      </c>
      <c r="FT221" s="47">
        <v>6.7199999999999996E-2</v>
      </c>
      <c r="FU221" s="47">
        <v>4.3900000000000002E-2</v>
      </c>
      <c r="FV221" s="47">
        <v>2.7199999999999998E-2</v>
      </c>
      <c r="FW221" s="47">
        <v>1.8E-3</v>
      </c>
      <c r="FX221" s="47">
        <v>-1.2699999999999999E-2</v>
      </c>
      <c r="FY221" s="47">
        <v>-1.35E-2</v>
      </c>
      <c r="FZ221" s="47">
        <v>-1.67E-2</v>
      </c>
      <c r="GA221" s="47">
        <v>-1.7899999999999999E-2</v>
      </c>
      <c r="GB221" s="47">
        <v>8.8000000000000005E-3</v>
      </c>
      <c r="GC221" s="47">
        <v>1.8200000000000001E-2</v>
      </c>
      <c r="GD221" s="47">
        <v>8.2799999999999999E-2</v>
      </c>
      <c r="GE221" s="47">
        <v>6.3899999999999998E-2</v>
      </c>
      <c r="GF221" s="47">
        <v>2.2800000000000001E-2</v>
      </c>
      <c r="GG221" s="47">
        <v>5.7200000000000001E-2</v>
      </c>
      <c r="GH221" s="47">
        <v>6.6400000000000001E-2</v>
      </c>
      <c r="GI221" s="47">
        <v>4.1300000000000003E-2</v>
      </c>
      <c r="IK221" s="47">
        <v>-4.1500000000000002E-2</v>
      </c>
      <c r="IL221" s="47">
        <v>-2.7E-2</v>
      </c>
      <c r="IM221" s="47">
        <v>-0.05</v>
      </c>
      <c r="IN221" s="47">
        <v>-4.6600000000000003E-2</v>
      </c>
      <c r="IO221" s="47">
        <v>-3.95E-2</v>
      </c>
      <c r="IP221" s="47">
        <v>-4.4900000000000002E-2</v>
      </c>
      <c r="IQ221" s="47">
        <v>-2.2700000000000001E-2</v>
      </c>
      <c r="IR221" s="47">
        <v>-2.3400000000000001E-2</v>
      </c>
      <c r="IS221" s="47">
        <v>-4.4200000000000003E-2</v>
      </c>
      <c r="IT221" s="47">
        <v>-8.9599999999999999E-2</v>
      </c>
      <c r="IU221" s="47">
        <v>-9.11E-2</v>
      </c>
      <c r="IV221" s="47">
        <v>-8.2199999999999995E-2</v>
      </c>
      <c r="IW221" s="47">
        <v>-7.9600000000000004E-2</v>
      </c>
      <c r="IX221" s="47">
        <v>-4.6699999999999998E-2</v>
      </c>
      <c r="IY221" s="47">
        <v>-4.8800000000000003E-2</v>
      </c>
      <c r="IZ221" s="47">
        <v>-5.1400000000000001E-2</v>
      </c>
      <c r="JA221" s="47">
        <v>-2.2800000000000001E-2</v>
      </c>
      <c r="JB221" s="47">
        <v>-3.8E-3</v>
      </c>
      <c r="JC221" s="47">
        <v>2.2499999999999999E-2</v>
      </c>
      <c r="JD221" s="47">
        <v>6.4999999999999997E-3</v>
      </c>
      <c r="JE221" s="47">
        <v>-1.0500000000000001E-2</v>
      </c>
      <c r="JF221" s="47">
        <v>-1.47E-2</v>
      </c>
    </row>
    <row r="222" spans="16:380" ht="15.75" thickBot="1" x14ac:dyDescent="0.3">
      <c r="IK222" s="8">
        <v>81398</v>
      </c>
      <c r="IL222" s="8">
        <v>85128</v>
      </c>
      <c r="IM222" s="8">
        <v>87784</v>
      </c>
      <c r="IN222" s="8">
        <v>76684</v>
      </c>
      <c r="IO222" s="8">
        <v>76527</v>
      </c>
      <c r="IP222" s="8">
        <v>60725</v>
      </c>
      <c r="IQ222" s="8">
        <v>71168</v>
      </c>
      <c r="IR222" s="8">
        <v>84038</v>
      </c>
      <c r="IS222" s="8">
        <v>73432</v>
      </c>
      <c r="IT222" s="8">
        <v>82846</v>
      </c>
      <c r="IU222" s="8">
        <v>64228</v>
      </c>
      <c r="IV222" s="8">
        <v>76340</v>
      </c>
      <c r="IW222" s="8">
        <v>108744</v>
      </c>
      <c r="IX222" s="8">
        <v>86290</v>
      </c>
      <c r="IY222" s="8">
        <v>58015</v>
      </c>
      <c r="IZ222" s="8">
        <v>42366</v>
      </c>
      <c r="JA222" s="8">
        <v>76969</v>
      </c>
      <c r="JB222" s="8">
        <v>75187</v>
      </c>
      <c r="JC222" s="8">
        <v>85618</v>
      </c>
      <c r="JD222" s="8">
        <v>84561</v>
      </c>
      <c r="JE222" s="8">
        <v>47191</v>
      </c>
      <c r="JF222" s="8">
        <v>69709</v>
      </c>
      <c r="JR222" t="s">
        <v>62</v>
      </c>
      <c r="JT222" t="s">
        <v>62</v>
      </c>
    </row>
    <row r="223" spans="16:380" x14ac:dyDescent="0.25">
      <c r="JR223" t="s">
        <v>62</v>
      </c>
      <c r="JS223" t="s">
        <v>62</v>
      </c>
    </row>
    <row r="224" spans="16:380" x14ac:dyDescent="0.25">
      <c r="JS224" t="s">
        <v>62</v>
      </c>
    </row>
    <row r="225" spans="77:743" ht="15.75" thickBot="1" x14ac:dyDescent="0.3">
      <c r="JS225" t="s">
        <v>62</v>
      </c>
      <c r="NM225" t="s">
        <v>62</v>
      </c>
    </row>
    <row r="226" spans="77:743" ht="15.75" thickBot="1" x14ac:dyDescent="0.3">
      <c r="JS226" t="s">
        <v>62</v>
      </c>
      <c r="JT226" t="s">
        <v>62</v>
      </c>
      <c r="MC226" s="345" t="s">
        <v>111</v>
      </c>
      <c r="ME226" t="s">
        <v>62</v>
      </c>
      <c r="MH226" t="s">
        <v>62</v>
      </c>
      <c r="MI226" t="s">
        <v>62</v>
      </c>
      <c r="MK226" t="s">
        <v>62</v>
      </c>
      <c r="ML226" t="s">
        <v>62</v>
      </c>
      <c r="MM226" t="s">
        <v>62</v>
      </c>
      <c r="MN226" t="s">
        <v>62</v>
      </c>
      <c r="MO226" t="s">
        <v>62</v>
      </c>
      <c r="MQ226" s="345" t="s">
        <v>111</v>
      </c>
      <c r="MR226" t="s">
        <v>62</v>
      </c>
      <c r="MS226" t="s">
        <v>62</v>
      </c>
      <c r="MT226" t="s">
        <v>62</v>
      </c>
      <c r="MU226" s="345" t="s">
        <v>92</v>
      </c>
      <c r="MV226" t="s">
        <v>62</v>
      </c>
      <c r="MX226" t="s">
        <v>62</v>
      </c>
      <c r="MY226" s="345" t="s">
        <v>92</v>
      </c>
      <c r="MZ226" t="s">
        <v>62</v>
      </c>
      <c r="NA226" t="s">
        <v>62</v>
      </c>
      <c r="NB226" t="s">
        <v>62</v>
      </c>
      <c r="ND226" s="345" t="s">
        <v>92</v>
      </c>
      <c r="NE226" t="s">
        <v>62</v>
      </c>
      <c r="NF226" t="s">
        <v>62</v>
      </c>
      <c r="NH226" s="345" t="s">
        <v>92</v>
      </c>
      <c r="NI226" t="s">
        <v>62</v>
      </c>
      <c r="NJ226" t="s">
        <v>62</v>
      </c>
      <c r="NM226" s="345" t="s">
        <v>92</v>
      </c>
      <c r="NN226" t="s">
        <v>62</v>
      </c>
    </row>
    <row r="227" spans="77:743" ht="15.75" thickBot="1" x14ac:dyDescent="0.3">
      <c r="JS227" t="s">
        <v>62</v>
      </c>
      <c r="MC227" s="345" t="s">
        <v>98</v>
      </c>
      <c r="MD227" s="475" t="s">
        <v>119</v>
      </c>
      <c r="ME227" s="475" t="s">
        <v>119</v>
      </c>
      <c r="MF227" s="475" t="s">
        <v>119</v>
      </c>
      <c r="MG227" s="345" t="s">
        <v>106</v>
      </c>
      <c r="MH227" s="475" t="s">
        <v>119</v>
      </c>
      <c r="MI227" s="475" t="s">
        <v>119</v>
      </c>
      <c r="MJ227" s="475" t="s">
        <v>119</v>
      </c>
      <c r="MK227" s="475" t="s">
        <v>119</v>
      </c>
      <c r="ML227" s="345" t="s">
        <v>101</v>
      </c>
      <c r="MM227" s="475" t="s">
        <v>119</v>
      </c>
      <c r="MN227" s="475" t="s">
        <v>119</v>
      </c>
      <c r="MO227" s="475" t="s">
        <v>119</v>
      </c>
      <c r="MQ227" s="345" t="s">
        <v>112</v>
      </c>
      <c r="MR227" s="475" t="s">
        <v>119</v>
      </c>
      <c r="MS227" s="475" t="s">
        <v>119</v>
      </c>
      <c r="MT227" s="475" t="s">
        <v>119</v>
      </c>
      <c r="MU227" s="345" t="s">
        <v>96</v>
      </c>
      <c r="MV227" s="475" t="s">
        <v>119</v>
      </c>
      <c r="MW227" s="475" t="s">
        <v>119</v>
      </c>
      <c r="MX227" s="475" t="s">
        <v>119</v>
      </c>
      <c r="MY227" s="345" t="s">
        <v>113</v>
      </c>
      <c r="MZ227" s="475" t="s">
        <v>119</v>
      </c>
      <c r="NA227" s="475" t="s">
        <v>119</v>
      </c>
      <c r="NB227" s="475" t="s">
        <v>119</v>
      </c>
      <c r="NC227" s="475" t="s">
        <v>119</v>
      </c>
      <c r="ND227" s="344" t="s">
        <v>110</v>
      </c>
      <c r="NE227" s="475" t="s">
        <v>119</v>
      </c>
      <c r="NF227" s="475" t="s">
        <v>119</v>
      </c>
      <c r="NG227" s="475" t="s">
        <v>119</v>
      </c>
      <c r="NH227" s="344" t="s">
        <v>121</v>
      </c>
      <c r="NI227" s="475" t="s">
        <v>119</v>
      </c>
      <c r="NJ227" s="501" t="s">
        <v>119</v>
      </c>
      <c r="NK227" s="475" t="s">
        <v>119</v>
      </c>
      <c r="NL227" s="501" t="s">
        <v>119</v>
      </c>
      <c r="NM227" s="344" t="s">
        <v>122</v>
      </c>
      <c r="NN227" s="501" t="s">
        <v>119</v>
      </c>
      <c r="NO227" s="501" t="s">
        <v>119</v>
      </c>
      <c r="NP227" s="501" t="s">
        <v>119</v>
      </c>
      <c r="NQ227" s="501" t="s">
        <v>119</v>
      </c>
    </row>
    <row r="228" spans="77:743" ht="15.75" thickBot="1" x14ac:dyDescent="0.3">
      <c r="JS228" t="s">
        <v>62</v>
      </c>
      <c r="JT228" t="s">
        <v>62</v>
      </c>
      <c r="MC228" s="345" t="s">
        <v>100</v>
      </c>
      <c r="MD228" s="342">
        <v>43750</v>
      </c>
      <c r="ME228" s="342">
        <v>43757</v>
      </c>
      <c r="MF228" s="342">
        <v>43764</v>
      </c>
      <c r="MG228" s="345" t="s">
        <v>100</v>
      </c>
      <c r="MH228" s="342">
        <v>43778</v>
      </c>
      <c r="MI228" s="342">
        <v>43785</v>
      </c>
      <c r="MJ228" s="342">
        <v>43792</v>
      </c>
      <c r="MK228" s="342">
        <v>43799</v>
      </c>
      <c r="ML228" s="344" t="s">
        <v>100</v>
      </c>
      <c r="MM228" s="342">
        <v>43813</v>
      </c>
      <c r="MN228" s="342">
        <v>43820</v>
      </c>
      <c r="MO228" s="342">
        <v>43827</v>
      </c>
      <c r="MQ228" s="345" t="s">
        <v>100</v>
      </c>
      <c r="MR228" s="342">
        <v>43476</v>
      </c>
      <c r="MS228" s="342">
        <v>43483</v>
      </c>
      <c r="MT228" s="342">
        <v>43490</v>
      </c>
      <c r="MU228" s="345" t="s">
        <v>118</v>
      </c>
      <c r="MV228" s="342">
        <v>43504</v>
      </c>
      <c r="MW228" s="342">
        <v>43511</v>
      </c>
      <c r="MX228" s="342">
        <v>43518</v>
      </c>
      <c r="MY228" s="342">
        <v>43525</v>
      </c>
      <c r="MZ228" s="344" t="s">
        <v>100</v>
      </c>
      <c r="NA228" s="342">
        <v>43539</v>
      </c>
      <c r="NB228" s="342">
        <v>43546</v>
      </c>
      <c r="NC228" s="342">
        <v>43553</v>
      </c>
      <c r="ND228" s="345" t="s">
        <v>100</v>
      </c>
      <c r="NE228" s="342">
        <v>43567</v>
      </c>
      <c r="NF228" s="342">
        <v>43574</v>
      </c>
      <c r="NG228" s="342">
        <v>43581</v>
      </c>
      <c r="NH228" s="345" t="s">
        <v>100</v>
      </c>
      <c r="NI228" s="342">
        <v>43595</v>
      </c>
      <c r="NJ228" s="342">
        <v>43602</v>
      </c>
      <c r="NK228" s="342">
        <v>43609</v>
      </c>
      <c r="NL228" s="342">
        <v>43616</v>
      </c>
      <c r="NM228" s="345" t="s">
        <v>100</v>
      </c>
      <c r="NN228" s="342">
        <v>43630</v>
      </c>
      <c r="NO228" s="342">
        <v>43637</v>
      </c>
      <c r="NP228" s="342">
        <v>43644</v>
      </c>
      <c r="NQ228" s="345" t="s">
        <v>100</v>
      </c>
    </row>
    <row r="229" spans="77:743" ht="15.75" thickBot="1" x14ac:dyDescent="0.3">
      <c r="JT229" t="s">
        <v>62</v>
      </c>
      <c r="MC229" s="308">
        <v>0.1176</v>
      </c>
      <c r="MD229" s="309">
        <v>0.13980000000000001</v>
      </c>
      <c r="ME229" s="309">
        <v>0.1237</v>
      </c>
      <c r="MF229" s="309">
        <v>0.193</v>
      </c>
      <c r="MG229" s="310">
        <v>8.8599999999999998E-2</v>
      </c>
      <c r="MH229" s="310">
        <v>0.1983</v>
      </c>
      <c r="MI229" s="310">
        <v>0.30890000000000001</v>
      </c>
      <c r="MJ229" s="310">
        <v>0.23419999999999999</v>
      </c>
      <c r="MK229" s="310">
        <v>0.34379999999999999</v>
      </c>
      <c r="ML229" s="311">
        <v>0.315</v>
      </c>
      <c r="MM229" s="311">
        <v>0.28899999999999998</v>
      </c>
      <c r="MN229" s="311">
        <v>0.2114</v>
      </c>
      <c r="MO229" s="312">
        <v>0.2432</v>
      </c>
      <c r="MQ229" s="40">
        <v>0.12280000000000001</v>
      </c>
      <c r="MR229" s="40">
        <v>0.12509999999999999</v>
      </c>
      <c r="MS229" s="40">
        <v>0.17399999999999999</v>
      </c>
      <c r="MT229" s="22">
        <v>0.2145</v>
      </c>
      <c r="MU229" s="40">
        <v>0.191</v>
      </c>
      <c r="MV229" s="40">
        <v>0.16869999999999999</v>
      </c>
      <c r="MW229" s="40">
        <v>0.17280000000000001</v>
      </c>
      <c r="MX229" s="40">
        <v>0.2069</v>
      </c>
      <c r="MY229" s="22">
        <v>0.30759999999999998</v>
      </c>
      <c r="MZ229" s="22">
        <v>0.2384</v>
      </c>
      <c r="NA229" s="22">
        <v>0.35549999999999998</v>
      </c>
      <c r="NB229" s="22">
        <v>0.30130000000000001</v>
      </c>
      <c r="NC229" s="22">
        <v>0.2407</v>
      </c>
      <c r="ND229" s="22">
        <v>0.27479999999999999</v>
      </c>
      <c r="NE229" s="22">
        <v>0.28060000000000002</v>
      </c>
      <c r="NF229" s="22">
        <v>0.28070000000000001</v>
      </c>
      <c r="NG229" s="22">
        <v>0.27839999999999998</v>
      </c>
      <c r="NH229" s="22">
        <v>0.4123</v>
      </c>
      <c r="NI229" s="22">
        <v>0.31929999999999997</v>
      </c>
      <c r="NJ229" s="22">
        <v>0.2112</v>
      </c>
      <c r="NK229" s="22">
        <v>0.17649999999999999</v>
      </c>
      <c r="NL229" s="22">
        <v>0.14069999999999999</v>
      </c>
      <c r="NM229" s="22">
        <v>0.13270000000000001</v>
      </c>
      <c r="NN229" s="22">
        <v>0.13789999999999999</v>
      </c>
      <c r="NO229" s="22">
        <v>0.1406</v>
      </c>
      <c r="NP229" s="40">
        <v>0.14069999999999999</v>
      </c>
      <c r="NQ229" s="40">
        <v>0.21460000000000001</v>
      </c>
    </row>
    <row r="230" spans="77:743" ht="15.75" thickBot="1" x14ac:dyDescent="0.3">
      <c r="JS230" t="s">
        <v>62</v>
      </c>
      <c r="MC230" s="7">
        <v>6.4899999999999999E-2</v>
      </c>
      <c r="MD230" s="22">
        <v>0.10539999999999999</v>
      </c>
      <c r="ME230" s="22">
        <v>6.6100000000000006E-2</v>
      </c>
      <c r="MF230" s="7">
        <v>8.0500000000000002E-2</v>
      </c>
      <c r="MG230" s="47">
        <v>7.4399999999999994E-2</v>
      </c>
      <c r="MH230" s="22">
        <v>8.6499999999999994E-2</v>
      </c>
      <c r="MI230" s="30">
        <v>0.15049999999999999</v>
      </c>
      <c r="MJ230" s="30">
        <v>9.3200000000000005E-2</v>
      </c>
      <c r="MK230" s="30">
        <v>0.18110000000000001</v>
      </c>
      <c r="ML230" s="79">
        <v>5.0299999999999997E-2</v>
      </c>
      <c r="MM230" s="82">
        <v>8.0199999999999994E-2</v>
      </c>
      <c r="MN230" s="79">
        <v>0.20630000000000001</v>
      </c>
      <c r="MO230" s="83">
        <v>0.1966</v>
      </c>
      <c r="MQ230" s="30">
        <v>5.9700000000000003E-2</v>
      </c>
      <c r="MR230" s="30">
        <v>0.1192</v>
      </c>
      <c r="MS230" s="30">
        <v>0.11849999999999999</v>
      </c>
      <c r="MT230" s="40">
        <v>0.1424</v>
      </c>
      <c r="MU230" s="30">
        <v>0.1386</v>
      </c>
      <c r="MV230" s="22">
        <v>0.14269999999999999</v>
      </c>
      <c r="MW230" s="34">
        <v>0.1353</v>
      </c>
      <c r="MX230" s="22">
        <v>0.18679999999999999</v>
      </c>
      <c r="MY230" s="40">
        <v>0.1278</v>
      </c>
      <c r="MZ230" s="34">
        <v>0.1241</v>
      </c>
      <c r="NA230" s="34">
        <v>0.12709999999999999</v>
      </c>
      <c r="NB230" s="34">
        <v>0.14949999999999999</v>
      </c>
      <c r="NC230" s="34">
        <v>9.98E-2</v>
      </c>
      <c r="ND230" s="30">
        <v>0.13100000000000001</v>
      </c>
      <c r="NE230" s="30">
        <v>0.18559999999999999</v>
      </c>
      <c r="NF230" s="30">
        <v>0.20219999999999999</v>
      </c>
      <c r="NG230" s="30">
        <v>0.12640000000000001</v>
      </c>
      <c r="NH230" s="30">
        <v>8.2600000000000007E-2</v>
      </c>
      <c r="NI230" s="40">
        <v>7.2900000000000006E-2</v>
      </c>
      <c r="NJ230" s="7">
        <v>0.1071</v>
      </c>
      <c r="NK230" s="40">
        <v>7.6700000000000004E-2</v>
      </c>
      <c r="NL230" s="7">
        <v>7.4499999999999997E-2</v>
      </c>
      <c r="NM230" s="16">
        <v>8.4400000000000003E-2</v>
      </c>
      <c r="NN230" s="16">
        <v>9.8199999999999996E-2</v>
      </c>
      <c r="NO230" s="16">
        <v>0.1206</v>
      </c>
      <c r="NP230" s="16">
        <v>9.0999999999999998E-2</v>
      </c>
      <c r="NQ230" s="16">
        <v>6.1100000000000002E-2</v>
      </c>
    </row>
    <row r="231" spans="77:743" ht="15.75" thickBot="1" x14ac:dyDescent="0.3">
      <c r="MC231" s="47">
        <v>6.4000000000000001E-2</v>
      </c>
      <c r="MD231" s="7">
        <v>3.2399999999999998E-2</v>
      </c>
      <c r="ME231" s="7">
        <v>4.2000000000000003E-2</v>
      </c>
      <c r="MF231" s="40">
        <v>-3.5400000000000001E-2</v>
      </c>
      <c r="MG231" s="22">
        <v>6.8699999999999997E-2</v>
      </c>
      <c r="MH231" s="30">
        <v>7.9299999999999995E-2</v>
      </c>
      <c r="MI231" s="47">
        <v>2.76E-2</v>
      </c>
      <c r="MJ231" s="47">
        <v>5.8599999999999999E-2</v>
      </c>
      <c r="MK231" s="7">
        <v>3.27E-2</v>
      </c>
      <c r="ML231" s="298">
        <v>3.8600000000000002E-2</v>
      </c>
      <c r="MM231" s="298">
        <v>5.5899999999999998E-2</v>
      </c>
      <c r="MN231" s="82">
        <v>8.1600000000000006E-2</v>
      </c>
      <c r="MO231" s="82">
        <v>5.6000000000000001E-2</v>
      </c>
      <c r="MQ231" s="47">
        <v>3.8100000000000002E-2</v>
      </c>
      <c r="MR231" s="34">
        <v>6.5100000000000005E-2</v>
      </c>
      <c r="MS231" s="22">
        <v>6.2399999999999997E-2</v>
      </c>
      <c r="MT231" s="30">
        <v>8.4900000000000003E-2</v>
      </c>
      <c r="MU231" s="22">
        <v>0.12989999999999999</v>
      </c>
      <c r="MV231" s="30">
        <v>5.3999999999999999E-2</v>
      </c>
      <c r="MW231" s="30">
        <v>0.10639999999999999</v>
      </c>
      <c r="MX231" s="34">
        <v>9.5699999999999993E-2</v>
      </c>
      <c r="MY231" s="34">
        <v>6.6199999999999995E-2</v>
      </c>
      <c r="MZ231" s="40">
        <v>9.0700000000000003E-2</v>
      </c>
      <c r="NA231" s="40">
        <v>7.9899999999999999E-2</v>
      </c>
      <c r="NB231" s="30">
        <v>3.39E-2</v>
      </c>
      <c r="NC231" s="30">
        <v>9.0800000000000006E-2</v>
      </c>
      <c r="ND231" s="40">
        <v>8.2900000000000001E-2</v>
      </c>
      <c r="NE231" s="40">
        <v>9.01E-2</v>
      </c>
      <c r="NF231" s="40">
        <v>8.4000000000000005E-2</v>
      </c>
      <c r="NG231" s="40">
        <v>7.9200000000000007E-2</v>
      </c>
      <c r="NH231" s="40">
        <v>6.7599999999999993E-2</v>
      </c>
      <c r="NI231" s="30">
        <v>6.6699999999999995E-2</v>
      </c>
      <c r="NJ231" s="40">
        <v>9.8100000000000007E-2</v>
      </c>
      <c r="NK231" s="7">
        <v>6.7500000000000004E-2</v>
      </c>
      <c r="NL231" s="16">
        <v>4.3900000000000002E-2</v>
      </c>
      <c r="NM231" s="40">
        <v>8.1699999999999995E-2</v>
      </c>
      <c r="NN231" s="40">
        <v>8.2799999999999999E-2</v>
      </c>
      <c r="NO231" s="40">
        <v>9.3799999999999994E-2</v>
      </c>
      <c r="NP231" s="22">
        <v>8.3900000000000002E-2</v>
      </c>
      <c r="NQ231" s="22">
        <v>4.87E-2</v>
      </c>
    </row>
    <row r="232" spans="77:743" ht="15.75" thickBot="1" x14ac:dyDescent="0.3">
      <c r="MC232" s="40">
        <v>4.7600000000000003E-2</v>
      </c>
      <c r="MD232" s="16">
        <v>2.3999999999999998E-3</v>
      </c>
      <c r="ME232" s="34">
        <v>5.1999999999999998E-3</v>
      </c>
      <c r="MF232" s="34">
        <v>-3.9899999999999998E-2</v>
      </c>
      <c r="MG232" s="7">
        <v>5.0900000000000001E-2</v>
      </c>
      <c r="MH232" s="7">
        <v>4.87E-2</v>
      </c>
      <c r="MI232" s="7">
        <v>-3.0000000000000001E-3</v>
      </c>
      <c r="MJ232" s="7">
        <v>3.8899999999999997E-2</v>
      </c>
      <c r="MK232" s="47">
        <v>7.0000000000000001E-3</v>
      </c>
      <c r="ML232" s="82">
        <v>2.98E-2</v>
      </c>
      <c r="MM232" s="79">
        <v>4.36E-2</v>
      </c>
      <c r="MN232" s="299">
        <v>3.9199999999999999E-2</v>
      </c>
      <c r="MO232" s="299">
        <v>3.9600000000000003E-2</v>
      </c>
      <c r="MQ232" s="34">
        <v>-6.0000000000000001E-3</v>
      </c>
      <c r="MR232" s="22">
        <v>-1.6500000000000001E-2</v>
      </c>
      <c r="MS232" s="34">
        <v>2.9999999999999997E-4</v>
      </c>
      <c r="MT232" s="34">
        <v>5.0299999999999997E-2</v>
      </c>
      <c r="MU232" s="34">
        <v>9.4500000000000001E-2</v>
      </c>
      <c r="MV232" s="34">
        <v>4.5999999999999999E-3</v>
      </c>
      <c r="MW232" s="22">
        <v>0.10879999999999999</v>
      </c>
      <c r="MX232" s="30">
        <v>7.2499999999999995E-2</v>
      </c>
      <c r="MY232" s="30">
        <v>4.82E-2</v>
      </c>
      <c r="MZ232" s="30">
        <v>5.16E-2</v>
      </c>
      <c r="NA232" s="30">
        <v>5.0500000000000003E-2</v>
      </c>
      <c r="NB232" s="40">
        <v>6.1000000000000004E-3</v>
      </c>
      <c r="NC232" s="40">
        <v>8.09E-2</v>
      </c>
      <c r="ND232" s="34">
        <v>3.5299999999999998E-2</v>
      </c>
      <c r="NE232" s="34">
        <v>4.5100000000000001E-2</v>
      </c>
      <c r="NF232" s="7">
        <v>1.9699999999999999E-2</v>
      </c>
      <c r="NG232" s="7">
        <v>6.0900000000000003E-2</v>
      </c>
      <c r="NH232" s="7">
        <v>3.4700000000000002E-2</v>
      </c>
      <c r="NI232" s="7">
        <v>3.85E-2</v>
      </c>
      <c r="NJ232" s="16">
        <v>4.7199999999999999E-2</v>
      </c>
      <c r="NK232" s="16">
        <v>5.4600000000000003E-2</v>
      </c>
      <c r="NL232" s="40">
        <v>3.5400000000000001E-2</v>
      </c>
      <c r="NM232" s="30">
        <v>2.6200000000000001E-2</v>
      </c>
      <c r="NN232" s="7">
        <v>7.6499999999999999E-2</v>
      </c>
      <c r="NO232" s="7">
        <v>-2.1700000000000001E-2</v>
      </c>
      <c r="NP232" s="30">
        <v>1.9699999999999999E-2</v>
      </c>
      <c r="NQ232" s="30">
        <v>4.2000000000000003E-2</v>
      </c>
    </row>
    <row r="233" spans="77:743" ht="15.75" thickBot="1" x14ac:dyDescent="0.3">
      <c r="MC233" s="16">
        <v>8.3000000000000001E-3</v>
      </c>
      <c r="MD233" s="40">
        <v>-3.56E-2</v>
      </c>
      <c r="ME233" s="16">
        <v>-1.5599999999999999E-2</v>
      </c>
      <c r="MF233" s="86">
        <v>-4.3900000000000002E-2</v>
      </c>
      <c r="MG233" s="30">
        <v>4.1700000000000001E-2</v>
      </c>
      <c r="MH233" s="47">
        <v>2.2700000000000001E-2</v>
      </c>
      <c r="MI233" s="22">
        <v>-4.3299999999999998E-2</v>
      </c>
      <c r="MJ233" s="22">
        <v>-1.2800000000000001E-2</v>
      </c>
      <c r="MK233" s="22">
        <v>-6.4500000000000002E-2</v>
      </c>
      <c r="ML233" s="130">
        <v>-4.4699999999999997E-2</v>
      </c>
      <c r="MM233" s="299">
        <v>-3.1800000000000002E-2</v>
      </c>
      <c r="MN233" s="81">
        <v>-5.21E-2</v>
      </c>
      <c r="MO233" s="80">
        <v>-9.2999999999999992E-3</v>
      </c>
      <c r="MQ233" s="7">
        <v>-2.98E-2</v>
      </c>
      <c r="MR233" s="47">
        <v>-3.5499999999999997E-2</v>
      </c>
      <c r="MS233" s="7">
        <v>-2.93E-2</v>
      </c>
      <c r="MT233" s="7">
        <v>-8.14E-2</v>
      </c>
      <c r="MU233" s="16">
        <v>-7.2499999999999995E-2</v>
      </c>
      <c r="MV233" s="7">
        <v>-1.66E-2</v>
      </c>
      <c r="MW233" s="7">
        <v>-2.6100000000000002E-2</v>
      </c>
      <c r="MX233" s="7">
        <v>-0.05</v>
      </c>
      <c r="MY233" s="16">
        <v>-2.7699999999999999E-2</v>
      </c>
      <c r="MZ233" s="7">
        <v>5.5999999999999999E-3</v>
      </c>
      <c r="NA233" s="7">
        <v>-4.48E-2</v>
      </c>
      <c r="NB233" s="7">
        <v>-5.6099999999999997E-2</v>
      </c>
      <c r="NC233" s="7">
        <v>-2.5000000000000001E-2</v>
      </c>
      <c r="ND233" s="7">
        <v>0</v>
      </c>
      <c r="NE233" s="16">
        <v>-1.4999999999999999E-2</v>
      </c>
      <c r="NF233" s="16">
        <v>-1.6999999999999999E-3</v>
      </c>
      <c r="NG233" s="34">
        <v>1E-4</v>
      </c>
      <c r="NH233" s="16">
        <v>-3.3E-3</v>
      </c>
      <c r="NI233" s="16">
        <v>3.44E-2</v>
      </c>
      <c r="NJ233" s="30">
        <v>-1.83E-2</v>
      </c>
      <c r="NK233" s="30">
        <v>1.7100000000000001E-2</v>
      </c>
      <c r="NL233" s="30">
        <v>3.2099999999999997E-2</v>
      </c>
      <c r="NM233" s="7">
        <v>-1.6799999999999999E-2</v>
      </c>
      <c r="NN233" s="47">
        <v>-1.8700000000000001E-2</v>
      </c>
      <c r="NO233" s="47">
        <v>-2.7099999999999999E-2</v>
      </c>
      <c r="NP233" s="7">
        <v>-5.5899999999999998E-2</v>
      </c>
      <c r="NQ233" s="7">
        <v>8.8000000000000005E-3</v>
      </c>
    </row>
    <row r="234" spans="77:743" ht="15.75" thickBot="1" x14ac:dyDescent="0.3">
      <c r="MC234" s="86">
        <v>-1.6500000000000001E-2</v>
      </c>
      <c r="MD234" s="86">
        <v>-4.7600000000000003E-2</v>
      </c>
      <c r="ME234" s="30">
        <v>-7.3700000000000002E-2</v>
      </c>
      <c r="MF234" s="22">
        <v>-4.4400000000000002E-2</v>
      </c>
      <c r="MG234" s="40">
        <v>-6.2700000000000006E-2</v>
      </c>
      <c r="MH234" s="16">
        <v>-0.1162</v>
      </c>
      <c r="MI234" s="16">
        <v>-9.2899999999999996E-2</v>
      </c>
      <c r="MJ234" s="16">
        <v>-0.1091</v>
      </c>
      <c r="MK234" s="16">
        <v>-0.11849999999999999</v>
      </c>
      <c r="ML234" s="81">
        <v>-6.9900000000000004E-2</v>
      </c>
      <c r="MM234" s="80">
        <v>-8.5599999999999996E-2</v>
      </c>
      <c r="MN234" s="80">
        <v>-6.4100000000000004E-2</v>
      </c>
      <c r="MO234" s="81">
        <v>-5.0799999999999998E-2</v>
      </c>
      <c r="MQ234" s="22">
        <v>-3.9800000000000002E-2</v>
      </c>
      <c r="MR234" s="16">
        <v>-6.6900000000000001E-2</v>
      </c>
      <c r="MS234" s="16">
        <v>-8.0600000000000005E-2</v>
      </c>
      <c r="MT234" s="16">
        <v>-9.2100000000000001E-2</v>
      </c>
      <c r="MU234" s="7">
        <v>-0.1023</v>
      </c>
      <c r="MV234" s="16">
        <v>-7.0300000000000001E-2</v>
      </c>
      <c r="MW234" s="16">
        <v>-9.4100000000000003E-2</v>
      </c>
      <c r="MX234" s="16">
        <v>-7.7799999999999994E-2</v>
      </c>
      <c r="MY234" s="7">
        <v>-3.3500000000000002E-2</v>
      </c>
      <c r="MZ234" s="16">
        <v>-7.2300000000000003E-2</v>
      </c>
      <c r="NA234" s="16">
        <v>-4.4999999999999998E-2</v>
      </c>
      <c r="NB234" s="16">
        <v>-6.5799999999999997E-2</v>
      </c>
      <c r="NC234" s="16">
        <v>-8.3000000000000004E-2</v>
      </c>
      <c r="ND234" s="16">
        <v>-5.7599999999999998E-2</v>
      </c>
      <c r="NE234" s="7">
        <v>-2.2599999999999999E-2</v>
      </c>
      <c r="NF234" s="34">
        <v>-4.4999999999999997E-3</v>
      </c>
      <c r="NG234" s="16">
        <v>-1.8100000000000002E-2</v>
      </c>
      <c r="NH234" s="34">
        <v>-4.6800000000000001E-2</v>
      </c>
      <c r="NI234" s="34">
        <v>-0.105</v>
      </c>
      <c r="NJ234" s="47">
        <v>-8.6300000000000002E-2</v>
      </c>
      <c r="NK234" s="47">
        <v>-6.7900000000000002E-2</v>
      </c>
      <c r="NL234" s="47">
        <v>-5.0000000000000001E-4</v>
      </c>
      <c r="NM234" s="34">
        <v>-7.3899999999999993E-2</v>
      </c>
      <c r="NN234" s="30">
        <v>-2.76E-2</v>
      </c>
      <c r="NO234" s="30">
        <v>-5.4600000000000003E-2</v>
      </c>
      <c r="NP234" s="34">
        <v>-5.9499999999999997E-2</v>
      </c>
      <c r="NQ234" s="47">
        <v>-9.1499999999999998E-2</v>
      </c>
    </row>
    <row r="235" spans="77:743" ht="15.75" thickBot="1" x14ac:dyDescent="0.3">
      <c r="MC235" s="30">
        <v>-0.12839999999999999</v>
      </c>
      <c r="MD235" s="30">
        <v>-9.1200000000000003E-2</v>
      </c>
      <c r="ME235" s="86">
        <v>-7.3800000000000004E-2</v>
      </c>
      <c r="MF235" s="16">
        <v>-5.45E-2</v>
      </c>
      <c r="MG235" s="16">
        <v>-8.5900000000000004E-2</v>
      </c>
      <c r="MH235" s="40">
        <v>-0.1177</v>
      </c>
      <c r="MI235" s="40">
        <v>-0.1353</v>
      </c>
      <c r="MJ235" s="86">
        <v>-0.1106</v>
      </c>
      <c r="MK235" s="86">
        <v>-0.13500000000000001</v>
      </c>
      <c r="ML235" s="80">
        <v>-7.3899999999999993E-2</v>
      </c>
      <c r="MM235" s="81">
        <v>-0.1045</v>
      </c>
      <c r="MN235" s="85">
        <v>-7.1599999999999997E-2</v>
      </c>
      <c r="MO235" s="85">
        <v>-8.5400000000000004E-2</v>
      </c>
      <c r="MQ235" s="16">
        <v>-6.9500000000000006E-2</v>
      </c>
      <c r="MR235" s="7">
        <v>-8.0799999999999997E-2</v>
      </c>
      <c r="MS235" s="47">
        <v>-8.5999999999999993E-2</v>
      </c>
      <c r="MT235" s="47">
        <v>-0.12280000000000001</v>
      </c>
      <c r="MU235" s="47">
        <v>-0.14299999999999999</v>
      </c>
      <c r="MV235" s="47">
        <v>-8.7499999999999994E-2</v>
      </c>
      <c r="MW235" s="47">
        <v>-0.15629999999999999</v>
      </c>
      <c r="MX235" s="47">
        <v>-0.19470000000000001</v>
      </c>
      <c r="MY235" s="86">
        <v>-0.2117</v>
      </c>
      <c r="MZ235" s="47">
        <v>-0.19209999999999999</v>
      </c>
      <c r="NA235" s="86">
        <v>-0.25040000000000001</v>
      </c>
      <c r="NB235" s="47">
        <v>-0.17649999999999999</v>
      </c>
      <c r="NC235" s="86">
        <v>-0.1862</v>
      </c>
      <c r="ND235" s="86">
        <v>-0.2089</v>
      </c>
      <c r="NE235" s="86">
        <v>-0.25619999999999998</v>
      </c>
      <c r="NF235" s="47">
        <v>-0.26679999999999998</v>
      </c>
      <c r="NG235" s="47">
        <v>-0.21149999999999999</v>
      </c>
      <c r="NH235" s="47">
        <v>-0.218</v>
      </c>
      <c r="NI235" s="47">
        <v>-0.14299999999999999</v>
      </c>
      <c r="NJ235" s="34">
        <v>-0.1394</v>
      </c>
      <c r="NK235" s="34">
        <v>-0.13519999999999999</v>
      </c>
      <c r="NL235" s="34">
        <v>-0.14660000000000001</v>
      </c>
      <c r="NM235" s="47">
        <v>-7.8E-2</v>
      </c>
      <c r="NN235" s="86">
        <v>-0.15870000000000001</v>
      </c>
      <c r="NO235" s="86">
        <v>-7.4099999999999999E-2</v>
      </c>
      <c r="NP235" s="47">
        <v>-0.1069</v>
      </c>
      <c r="NQ235" s="34">
        <v>-0.10680000000000001</v>
      </c>
      <c r="PD235" s="49"/>
      <c r="PE235" s="49"/>
      <c r="PF235" s="49"/>
      <c r="PG235" s="49"/>
      <c r="PH235" s="49"/>
      <c r="PI235" s="49"/>
      <c r="PJ235" s="49"/>
      <c r="PK235" s="49"/>
      <c r="PL235" s="49"/>
      <c r="PM235" s="49"/>
      <c r="PN235" s="49"/>
      <c r="PO235" s="49"/>
      <c r="PP235" s="49"/>
      <c r="PQ235" s="49"/>
      <c r="PR235" s="49"/>
      <c r="PS235" s="49"/>
      <c r="PT235" s="49"/>
      <c r="PU235" s="49"/>
      <c r="PV235" s="49"/>
      <c r="PW235" s="49"/>
      <c r="PX235" s="49"/>
      <c r="PY235" s="49"/>
      <c r="PZ235" s="49"/>
      <c r="QA235" s="49"/>
      <c r="QB235" s="49"/>
      <c r="QC235" s="49"/>
      <c r="QD235" s="49"/>
      <c r="QE235" s="49"/>
      <c r="QF235" s="49"/>
      <c r="QG235" s="49"/>
      <c r="QH235" s="49"/>
      <c r="QI235" s="49"/>
      <c r="QJ235" s="49"/>
      <c r="QK235" s="49"/>
      <c r="QL235" s="49"/>
      <c r="QM235" s="49"/>
      <c r="QN235" s="49"/>
      <c r="QO235" s="49"/>
      <c r="QP235" s="49"/>
      <c r="QQ235" s="49"/>
      <c r="QR235" s="49"/>
      <c r="QS235" s="49"/>
      <c r="QT235" s="49"/>
      <c r="QU235" s="49"/>
      <c r="QV235" s="49"/>
      <c r="QW235" s="49"/>
      <c r="QX235" s="49"/>
      <c r="QY235" s="49"/>
      <c r="QZ235" s="49"/>
      <c r="RA235" s="49"/>
      <c r="RB235" s="49"/>
      <c r="RC235" s="49"/>
      <c r="RD235" s="49"/>
      <c r="RE235" s="49"/>
      <c r="RF235" s="49"/>
      <c r="RG235" s="49"/>
      <c r="RH235" s="49"/>
      <c r="RI235" s="49"/>
      <c r="RJ235" s="49"/>
      <c r="RK235" s="49"/>
      <c r="RL235" s="49"/>
      <c r="RM235" s="49"/>
      <c r="RN235" s="49"/>
      <c r="RO235" s="49"/>
      <c r="RP235" s="49"/>
      <c r="RQ235" s="49"/>
      <c r="RR235" s="49"/>
      <c r="RS235" s="49"/>
      <c r="RT235" s="49"/>
      <c r="RU235" s="49"/>
      <c r="RV235" s="49"/>
      <c r="RW235" s="49"/>
      <c r="RX235" s="49"/>
      <c r="RY235" s="49"/>
      <c r="RZ235" s="49"/>
      <c r="SA235" s="49"/>
      <c r="SB235" s="49"/>
      <c r="SC235" s="49"/>
      <c r="SD235" s="49"/>
      <c r="SE235" s="49"/>
      <c r="SF235" s="49"/>
      <c r="SG235" s="49"/>
      <c r="SH235" s="49"/>
      <c r="SI235" s="49"/>
      <c r="SJ235" s="49"/>
      <c r="SK235" s="49"/>
      <c r="SL235" s="49"/>
      <c r="SM235" s="49"/>
      <c r="SN235" s="49"/>
      <c r="SO235" s="49"/>
      <c r="SP235" s="49"/>
      <c r="SQ235" s="49"/>
      <c r="SR235" s="49"/>
      <c r="SS235" s="49"/>
      <c r="ST235" s="49"/>
      <c r="SU235" s="49"/>
      <c r="SV235" s="49"/>
      <c r="SW235" s="49"/>
      <c r="SX235" s="49"/>
      <c r="SY235" s="49"/>
      <c r="SZ235" s="49"/>
      <c r="TA235" s="49"/>
      <c r="TB235" s="49"/>
      <c r="TC235" s="49"/>
      <c r="TD235" s="49"/>
      <c r="TE235" s="49"/>
      <c r="TF235" s="49"/>
      <c r="TG235" s="49"/>
      <c r="TH235" s="49"/>
      <c r="TI235" s="49"/>
      <c r="TJ235" s="49"/>
      <c r="TK235" s="49"/>
      <c r="TL235" s="49"/>
      <c r="TM235" s="49"/>
      <c r="TN235" s="49"/>
      <c r="TO235" s="49"/>
      <c r="TP235" s="49"/>
      <c r="TQ235" s="49"/>
      <c r="TR235" s="49"/>
      <c r="TS235" s="49"/>
      <c r="TT235" s="49"/>
      <c r="TU235" s="49"/>
      <c r="TV235" s="49"/>
      <c r="TW235" s="49"/>
      <c r="TX235" s="49"/>
      <c r="TY235" s="49"/>
      <c r="TZ235" s="49"/>
      <c r="UA235" s="49"/>
      <c r="UB235" s="49"/>
      <c r="UC235" s="49"/>
      <c r="UD235" s="49"/>
      <c r="UE235" s="49"/>
      <c r="UF235" s="49"/>
      <c r="UG235" s="49"/>
      <c r="UH235" s="49"/>
      <c r="UI235" s="49"/>
      <c r="UJ235" s="49"/>
      <c r="UK235" s="49"/>
      <c r="UL235" s="49"/>
      <c r="UM235" s="49"/>
      <c r="UN235" s="49"/>
      <c r="UO235" s="49"/>
      <c r="UP235" s="49"/>
      <c r="UQ235" s="49"/>
      <c r="UR235" s="49"/>
      <c r="US235" s="49"/>
      <c r="UT235" s="49"/>
      <c r="UU235" s="49"/>
      <c r="UV235" s="49"/>
      <c r="UW235" s="49"/>
      <c r="UX235" s="49"/>
      <c r="UY235" s="49"/>
      <c r="UZ235" s="49"/>
      <c r="VA235" s="49"/>
      <c r="VB235" s="49"/>
      <c r="VC235" s="49"/>
      <c r="VD235" s="49"/>
      <c r="VE235" s="49"/>
      <c r="VF235" s="49"/>
      <c r="VG235" s="49"/>
      <c r="VH235" s="49"/>
      <c r="VI235" s="49"/>
      <c r="VJ235" s="49"/>
      <c r="VK235" s="49"/>
      <c r="VL235" s="49"/>
      <c r="VM235" s="49"/>
      <c r="VN235" s="49"/>
      <c r="VO235" s="49"/>
      <c r="VP235" s="49"/>
      <c r="VQ235" s="49"/>
      <c r="VR235" s="49"/>
      <c r="VS235" s="49"/>
      <c r="VT235" s="49"/>
      <c r="VU235" s="49"/>
      <c r="VV235" s="49"/>
      <c r="VW235" s="49"/>
      <c r="VX235" s="49"/>
      <c r="VY235" s="49"/>
      <c r="VZ235" s="49"/>
      <c r="WA235" s="49"/>
      <c r="WB235" s="49"/>
      <c r="WC235" s="49"/>
      <c r="WD235" s="49"/>
      <c r="WE235" s="49"/>
      <c r="WF235" s="49"/>
      <c r="WG235" s="49"/>
      <c r="WH235" s="49"/>
      <c r="WI235" s="49"/>
      <c r="WJ235" s="49"/>
      <c r="WK235" s="49"/>
      <c r="WL235" s="49"/>
      <c r="WM235" s="49"/>
      <c r="WN235" s="49"/>
      <c r="WO235" s="49"/>
      <c r="WP235" s="49"/>
      <c r="WQ235" s="49"/>
      <c r="WR235" s="49"/>
      <c r="WS235" s="49"/>
      <c r="WT235" s="49"/>
      <c r="WU235" s="49"/>
      <c r="WV235" s="49"/>
      <c r="WW235" s="49"/>
      <c r="WX235" s="49"/>
      <c r="WY235" s="49"/>
      <c r="WZ235" s="49"/>
      <c r="XA235" s="49"/>
      <c r="XB235" s="49"/>
      <c r="XC235" s="49"/>
      <c r="XD235" s="49"/>
      <c r="XE235" s="49"/>
      <c r="XF235" s="49"/>
      <c r="XG235" s="49"/>
      <c r="XH235" s="49"/>
      <c r="XI235" s="49"/>
      <c r="XJ235" s="49"/>
      <c r="XK235" s="49"/>
      <c r="XL235" s="49"/>
      <c r="XM235" s="49"/>
      <c r="XN235" s="49"/>
      <c r="XO235" s="49"/>
      <c r="XP235" s="49"/>
      <c r="XQ235" s="49"/>
      <c r="XR235" s="49"/>
      <c r="XS235" s="49"/>
      <c r="XT235" s="49"/>
      <c r="XU235" s="49"/>
      <c r="XV235" s="49"/>
      <c r="XW235" s="49"/>
      <c r="XX235" s="49"/>
      <c r="XY235" s="49"/>
      <c r="XZ235" s="49"/>
      <c r="YA235" s="49"/>
      <c r="YB235" s="49"/>
      <c r="YC235" s="49"/>
      <c r="YD235" s="49"/>
      <c r="YE235" s="49"/>
      <c r="YF235" s="49"/>
      <c r="YG235" s="49"/>
      <c r="YH235" s="49"/>
      <c r="YI235" s="49"/>
      <c r="YJ235" s="49"/>
      <c r="YK235" s="49"/>
      <c r="YL235" s="49"/>
      <c r="YM235" s="49"/>
      <c r="YN235" s="49"/>
      <c r="YO235" s="49"/>
      <c r="YP235" s="49"/>
      <c r="YQ235" s="49"/>
      <c r="YR235" s="49"/>
      <c r="YS235" s="49"/>
      <c r="YT235" s="49"/>
      <c r="YU235" s="49"/>
      <c r="YV235" s="49"/>
      <c r="YW235" s="49"/>
      <c r="YX235" s="49"/>
      <c r="YY235" s="49"/>
      <c r="YZ235" s="49"/>
      <c r="ZA235" s="49"/>
      <c r="ZB235" s="49"/>
      <c r="ZC235" s="49"/>
      <c r="ZD235" s="49"/>
      <c r="ZE235" s="49"/>
      <c r="ZF235" s="49"/>
      <c r="ZG235" s="49"/>
      <c r="ZH235" s="49"/>
      <c r="ZI235" s="49"/>
      <c r="ZJ235" s="49"/>
      <c r="ZK235" s="49"/>
      <c r="ZL235" s="49"/>
      <c r="ZM235" s="49"/>
      <c r="ZN235" s="49"/>
      <c r="ZO235" s="49"/>
      <c r="ZP235" s="49"/>
      <c r="ZQ235" s="49"/>
      <c r="ZR235" s="49"/>
      <c r="ZS235" s="49"/>
      <c r="ZT235" s="49"/>
      <c r="ZU235" s="49"/>
      <c r="ZV235" s="49"/>
      <c r="ZW235" s="49"/>
      <c r="ZX235" s="49"/>
      <c r="ZY235" s="49"/>
      <c r="ZZ235" s="49"/>
      <c r="AAA235" s="49"/>
      <c r="AAB235" s="49"/>
      <c r="AAC235" s="49"/>
      <c r="AAD235" s="49"/>
      <c r="AAE235" s="49"/>
      <c r="AAF235" s="49"/>
      <c r="AAG235" s="49"/>
      <c r="AAH235" s="49"/>
      <c r="AAI235" s="49"/>
      <c r="AAJ235" s="49"/>
      <c r="AAK235" s="49"/>
      <c r="AAL235" s="49"/>
      <c r="AAM235" s="49"/>
      <c r="AAN235" s="49"/>
      <c r="AAO235" s="49"/>
      <c r="AAP235" s="49"/>
      <c r="AAQ235" s="49"/>
      <c r="AAR235" s="49"/>
      <c r="AAS235" s="49"/>
      <c r="AAT235" s="49"/>
      <c r="AAU235" s="49"/>
      <c r="AAV235" s="49"/>
      <c r="AAW235" s="49"/>
      <c r="AAX235" s="49"/>
      <c r="AAY235" s="49"/>
      <c r="AAZ235" s="49"/>
      <c r="ABA235" s="49"/>
      <c r="ABB235" s="49"/>
      <c r="ABC235" s="49"/>
      <c r="ABD235" s="49"/>
      <c r="ABE235" s="49"/>
      <c r="ABF235" s="49"/>
      <c r="ABG235" s="49"/>
      <c r="ABH235" s="49"/>
      <c r="ABI235" s="49"/>
      <c r="ABJ235" s="49"/>
      <c r="ABK235" s="49"/>
      <c r="ABL235" s="49"/>
      <c r="ABM235" s="49"/>
      <c r="ABN235" s="49"/>
      <c r="ABO235" s="49"/>
    </row>
    <row r="236" spans="77:743" ht="15.75" thickBot="1" x14ac:dyDescent="0.3">
      <c r="BY236" t="s">
        <v>62</v>
      </c>
      <c r="MC236" s="34">
        <v>-0.1575</v>
      </c>
      <c r="MD236" s="34">
        <v>-0.1056</v>
      </c>
      <c r="ME236" s="40">
        <v>-7.3899999999999993E-2</v>
      </c>
      <c r="MF236" s="30">
        <v>-5.5399999999999998E-2</v>
      </c>
      <c r="MG236" s="86">
        <v>-0.12709999999999999</v>
      </c>
      <c r="MH236" s="86">
        <v>-0.153</v>
      </c>
      <c r="MI236" s="86">
        <v>-0.16389999999999999</v>
      </c>
      <c r="MJ236" s="40">
        <v>-0.14380000000000001</v>
      </c>
      <c r="MK236" s="40">
        <v>-0.19800000000000001</v>
      </c>
      <c r="ML236" s="84">
        <v>-0.21940000000000001</v>
      </c>
      <c r="MM236" s="84">
        <v>-0.221</v>
      </c>
      <c r="MN236" s="84">
        <v>-0.33160000000000001</v>
      </c>
      <c r="MO236" s="84">
        <v>-0.37080000000000002</v>
      </c>
      <c r="MQ236" s="86">
        <v>-7.5499999999999998E-2</v>
      </c>
      <c r="MR236" s="86">
        <v>-0.10970000000000001</v>
      </c>
      <c r="MS236" s="86">
        <v>-0.1593</v>
      </c>
      <c r="MT236" s="86">
        <v>-0.1958</v>
      </c>
      <c r="MU236" s="86">
        <v>-0.23619999999999999</v>
      </c>
      <c r="MV236" s="86">
        <v>-0.1956</v>
      </c>
      <c r="MW236" s="86">
        <v>-0.24679999999999999</v>
      </c>
      <c r="MX236" s="86">
        <v>-0.2394</v>
      </c>
      <c r="MY236" s="47">
        <v>-0.27689999999999998</v>
      </c>
      <c r="MZ236" s="86">
        <v>-0.246</v>
      </c>
      <c r="NA236" s="47">
        <v>-0.27279999999999999</v>
      </c>
      <c r="NB236" s="86">
        <v>-0.19239999999999999</v>
      </c>
      <c r="NC236" s="47">
        <v>-0.218</v>
      </c>
      <c r="ND236" s="47">
        <v>-0.25750000000000001</v>
      </c>
      <c r="NE236" s="47">
        <v>-0.30759999999999998</v>
      </c>
      <c r="NF236" s="86">
        <v>-0.31359999999999999</v>
      </c>
      <c r="NG236" s="86">
        <v>-0.31540000000000001</v>
      </c>
      <c r="NH236" s="86">
        <v>-0.3201</v>
      </c>
      <c r="NI236" s="86">
        <v>-0.27479999999999999</v>
      </c>
      <c r="NJ236" s="86">
        <v>-0.21060000000000001</v>
      </c>
      <c r="NK236" s="86">
        <v>-0.18029999999999999</v>
      </c>
      <c r="NL236" s="86">
        <v>-0.17050000000000001</v>
      </c>
      <c r="NM236" s="86">
        <v>-0.15629999999999999</v>
      </c>
      <c r="NN236" s="34">
        <v>-0.19040000000000001</v>
      </c>
      <c r="NO236" s="34">
        <v>-0.17749999999999999</v>
      </c>
      <c r="NP236" s="86">
        <v>-0.113</v>
      </c>
      <c r="NQ236" s="86">
        <v>-0.1769</v>
      </c>
    </row>
    <row r="237" spans="77:743" ht="15.75" thickBot="1" x14ac:dyDescent="0.3">
      <c r="NN237" t="s">
        <v>62</v>
      </c>
    </row>
    <row r="238" spans="77:743" ht="15.75" thickBot="1" x14ac:dyDescent="0.3">
      <c r="MB238" t="s">
        <v>62</v>
      </c>
      <c r="MC238" s="308">
        <v>0.1176</v>
      </c>
      <c r="MD238" s="22">
        <v>0.10539999999999999</v>
      </c>
      <c r="ME238" s="22">
        <v>6.6100000000000006E-2</v>
      </c>
      <c r="MF238" s="22">
        <v>-4.4400000000000002E-2</v>
      </c>
      <c r="MG238" s="22">
        <v>6.8699999999999997E-2</v>
      </c>
      <c r="MH238" s="22">
        <v>8.6499999999999994E-2</v>
      </c>
      <c r="MI238" s="22">
        <v>-4.3299999999999998E-2</v>
      </c>
      <c r="MJ238" s="22">
        <v>-1.2800000000000001E-2</v>
      </c>
      <c r="MK238" s="22">
        <v>-6.4500000000000002E-2</v>
      </c>
      <c r="ML238" s="81">
        <v>-6.9900000000000004E-2</v>
      </c>
      <c r="MM238" s="81">
        <v>-0.1045</v>
      </c>
      <c r="MN238" s="81">
        <v>-5.21E-2</v>
      </c>
      <c r="MO238" s="81">
        <v>-5.0799999999999998E-2</v>
      </c>
      <c r="MQ238" s="40">
        <v>0.12280000000000001</v>
      </c>
      <c r="MR238" s="40">
        <v>0.12509999999999999</v>
      </c>
      <c r="MS238" s="40">
        <v>0.17399999999999999</v>
      </c>
      <c r="MT238" s="40">
        <v>0.1424</v>
      </c>
      <c r="MU238" s="40">
        <v>0.191</v>
      </c>
      <c r="MV238" s="40">
        <v>0.16869999999999999</v>
      </c>
      <c r="MW238" s="40">
        <v>0.17280000000000001</v>
      </c>
      <c r="MX238" s="40">
        <v>0.2069</v>
      </c>
      <c r="MY238" s="40">
        <v>0.1278</v>
      </c>
      <c r="MZ238" s="40">
        <v>9.0700000000000003E-2</v>
      </c>
      <c r="NA238" s="40">
        <v>7.9899999999999999E-2</v>
      </c>
      <c r="NB238" s="40">
        <v>6.1000000000000004E-3</v>
      </c>
      <c r="NC238" s="40">
        <v>8.09E-2</v>
      </c>
      <c r="ND238" s="40">
        <v>8.2900000000000001E-2</v>
      </c>
      <c r="NE238" s="40">
        <v>9.01E-2</v>
      </c>
      <c r="NF238" s="40">
        <v>8.4000000000000005E-2</v>
      </c>
      <c r="NG238" s="40">
        <v>7.9200000000000007E-2</v>
      </c>
      <c r="NH238" s="40">
        <v>6.7599999999999993E-2</v>
      </c>
      <c r="NI238" s="40">
        <v>7.2900000000000006E-2</v>
      </c>
      <c r="NJ238" s="40">
        <v>9.8100000000000007E-2</v>
      </c>
      <c r="NK238" s="40">
        <v>7.6700000000000004E-2</v>
      </c>
      <c r="NL238" s="40">
        <v>3.5400000000000001E-2</v>
      </c>
      <c r="NM238" s="40">
        <v>8.1699999999999995E-2</v>
      </c>
      <c r="NN238" s="40">
        <v>8.2799999999999999E-2</v>
      </c>
      <c r="NO238" s="40">
        <v>9.3799999999999994E-2</v>
      </c>
      <c r="NP238" s="40">
        <v>0.14069999999999999</v>
      </c>
      <c r="NQ238" s="40">
        <v>0.21460000000000001</v>
      </c>
    </row>
    <row r="239" spans="77:743" ht="15.75" thickBot="1" x14ac:dyDescent="0.3">
      <c r="MC239" s="7">
        <v>6.4899999999999999E-2</v>
      </c>
      <c r="MD239" s="7">
        <v>3.2399999999999998E-2</v>
      </c>
      <c r="ME239" s="7">
        <v>4.2000000000000003E-2</v>
      </c>
      <c r="MF239" s="7">
        <v>8.0500000000000002E-2</v>
      </c>
      <c r="MG239" s="7">
        <v>5.0900000000000001E-2</v>
      </c>
      <c r="MH239" s="7">
        <v>4.87E-2</v>
      </c>
      <c r="MI239" s="7">
        <v>-3.0000000000000001E-3</v>
      </c>
      <c r="MJ239" s="7">
        <v>3.8899999999999997E-2</v>
      </c>
      <c r="MK239" s="7">
        <v>3.27E-2</v>
      </c>
      <c r="ML239" s="82">
        <v>2.98E-2</v>
      </c>
      <c r="MM239" s="82">
        <v>8.0199999999999994E-2</v>
      </c>
      <c r="MN239" s="82">
        <v>8.1600000000000006E-2</v>
      </c>
      <c r="MO239" s="82">
        <v>5.6000000000000001E-2</v>
      </c>
      <c r="MQ239" s="30">
        <v>5.9700000000000003E-2</v>
      </c>
      <c r="MR239" s="30">
        <v>0.1192</v>
      </c>
      <c r="MS239" s="30">
        <v>0.11849999999999999</v>
      </c>
      <c r="MT239" s="30">
        <v>8.4900000000000003E-2</v>
      </c>
      <c r="MU239" s="30">
        <v>0.1386</v>
      </c>
      <c r="MV239" s="30">
        <v>5.3999999999999999E-2</v>
      </c>
      <c r="MW239" s="30">
        <v>0.10639999999999999</v>
      </c>
      <c r="MX239" s="30">
        <v>7.2499999999999995E-2</v>
      </c>
      <c r="MY239" s="30">
        <v>4.82E-2</v>
      </c>
      <c r="MZ239" s="30">
        <v>5.16E-2</v>
      </c>
      <c r="NA239" s="30">
        <v>5.0500000000000003E-2</v>
      </c>
      <c r="NB239" s="30">
        <v>3.39E-2</v>
      </c>
      <c r="NC239" s="30">
        <v>9.0800000000000006E-2</v>
      </c>
      <c r="ND239" s="30">
        <v>0.13100000000000001</v>
      </c>
      <c r="NE239" s="30">
        <v>0.18559999999999999</v>
      </c>
      <c r="NF239" s="30">
        <v>0.20219999999999999</v>
      </c>
      <c r="NG239" s="30">
        <v>0.12640000000000001</v>
      </c>
      <c r="NH239" s="30">
        <v>8.2600000000000007E-2</v>
      </c>
      <c r="NI239" s="30">
        <v>6.6699999999999995E-2</v>
      </c>
      <c r="NJ239" s="30">
        <v>-1.83E-2</v>
      </c>
      <c r="NK239" s="30">
        <v>1.7100000000000001E-2</v>
      </c>
      <c r="NL239" s="30">
        <v>3.2099999999999997E-2</v>
      </c>
      <c r="NM239" s="30">
        <v>2.6200000000000001E-2</v>
      </c>
      <c r="NN239" s="30">
        <v>-2.76E-2</v>
      </c>
      <c r="NO239" s="30">
        <v>-5.4600000000000003E-2</v>
      </c>
      <c r="NP239" s="30">
        <v>1.9699999999999999E-2</v>
      </c>
      <c r="NQ239" s="30">
        <v>4.2000000000000003E-2</v>
      </c>
    </row>
    <row r="240" spans="77:743" ht="15.75" thickBot="1" x14ac:dyDescent="0.3">
      <c r="MC240" s="47">
        <v>6.4000000000000001E-2</v>
      </c>
      <c r="MD240" s="309">
        <v>0.13980000000000001</v>
      </c>
      <c r="ME240" s="309">
        <v>0.1237</v>
      </c>
      <c r="MF240" s="309">
        <v>0.193</v>
      </c>
      <c r="MG240" s="47">
        <v>7.4399999999999994E-2</v>
      </c>
      <c r="MH240" s="47">
        <v>2.2700000000000001E-2</v>
      </c>
      <c r="MI240" s="47">
        <v>2.76E-2</v>
      </c>
      <c r="MJ240" s="47">
        <v>5.8599999999999999E-2</v>
      </c>
      <c r="MK240" s="47">
        <v>7.0000000000000001E-3</v>
      </c>
      <c r="ML240" s="79">
        <v>5.0299999999999997E-2</v>
      </c>
      <c r="MM240" s="79">
        <v>4.36E-2</v>
      </c>
      <c r="MN240" s="79">
        <v>0.20630000000000001</v>
      </c>
      <c r="MO240" s="312">
        <v>0.2432</v>
      </c>
      <c r="MQ240" s="47">
        <v>3.8100000000000002E-2</v>
      </c>
      <c r="MR240" s="47">
        <v>-3.5499999999999997E-2</v>
      </c>
      <c r="MS240" s="47">
        <v>-8.5999999999999993E-2</v>
      </c>
      <c r="MT240" s="47">
        <v>-0.12280000000000001</v>
      </c>
      <c r="MU240" s="47">
        <v>-0.14299999999999999</v>
      </c>
      <c r="MV240" s="47">
        <v>-8.7499999999999994E-2</v>
      </c>
      <c r="MW240" s="47">
        <v>-0.15629999999999999</v>
      </c>
      <c r="MX240" s="47">
        <v>-0.19470000000000001</v>
      </c>
      <c r="MY240" s="47">
        <v>-0.27689999999999998</v>
      </c>
      <c r="MZ240" s="47">
        <v>-0.19209999999999999</v>
      </c>
      <c r="NA240" s="47">
        <v>-0.27279999999999999</v>
      </c>
      <c r="NB240" s="47">
        <v>-0.17649999999999999</v>
      </c>
      <c r="NC240" s="47">
        <v>-0.218</v>
      </c>
      <c r="ND240" s="47">
        <v>-0.25750000000000001</v>
      </c>
      <c r="NE240" s="47">
        <v>-0.30759999999999998</v>
      </c>
      <c r="NF240" s="47">
        <v>-0.26679999999999998</v>
      </c>
      <c r="NG240" s="47">
        <v>-0.21149999999999999</v>
      </c>
      <c r="NH240" s="47">
        <v>-0.218</v>
      </c>
      <c r="NI240" s="47">
        <v>-0.14299999999999999</v>
      </c>
      <c r="NJ240" s="47">
        <v>-8.6300000000000002E-2</v>
      </c>
      <c r="NK240" s="47">
        <v>-6.7900000000000002E-2</v>
      </c>
      <c r="NL240" s="47">
        <v>-5.0000000000000001E-4</v>
      </c>
      <c r="NM240" s="47">
        <v>-7.8E-2</v>
      </c>
      <c r="NN240" s="47">
        <v>-1.8700000000000001E-2</v>
      </c>
      <c r="NO240" s="47">
        <v>-2.7099999999999999E-2</v>
      </c>
      <c r="NP240" s="47">
        <v>-0.1069</v>
      </c>
      <c r="NQ240" s="47">
        <v>-9.1499999999999998E-2</v>
      </c>
    </row>
    <row r="241" spans="1:381" ht="15.75" thickBot="1" x14ac:dyDescent="0.3">
      <c r="MC241" s="40">
        <v>4.7600000000000003E-2</v>
      </c>
      <c r="MD241" s="40">
        <v>-3.56E-2</v>
      </c>
      <c r="ME241" s="40">
        <v>-7.3899999999999993E-2</v>
      </c>
      <c r="MF241" s="40">
        <v>-3.5400000000000001E-2</v>
      </c>
      <c r="MG241" s="40">
        <v>-6.2700000000000006E-2</v>
      </c>
      <c r="MH241" s="40">
        <v>-0.1177</v>
      </c>
      <c r="MI241" s="40">
        <v>-0.1353</v>
      </c>
      <c r="MJ241" s="40">
        <v>-0.14380000000000001</v>
      </c>
      <c r="MK241" s="40">
        <v>-0.19800000000000001</v>
      </c>
      <c r="ML241" s="84">
        <v>-0.21940000000000001</v>
      </c>
      <c r="MM241" s="84">
        <v>-0.221</v>
      </c>
      <c r="MN241" s="84">
        <v>-0.33160000000000001</v>
      </c>
      <c r="MO241" s="84">
        <v>-0.37080000000000002</v>
      </c>
      <c r="MQ241" s="34">
        <v>-6.0000000000000001E-3</v>
      </c>
      <c r="MR241" s="34">
        <v>6.5100000000000005E-2</v>
      </c>
      <c r="MS241" s="34">
        <v>2.9999999999999997E-4</v>
      </c>
      <c r="MT241" s="34">
        <v>5.0299999999999997E-2</v>
      </c>
      <c r="MU241" s="34">
        <v>9.4500000000000001E-2</v>
      </c>
      <c r="MV241" s="34">
        <v>4.5999999999999999E-3</v>
      </c>
      <c r="MW241" s="34">
        <v>0.1353</v>
      </c>
      <c r="MX241" s="34">
        <v>9.5699999999999993E-2</v>
      </c>
      <c r="MY241" s="34">
        <v>6.6199999999999995E-2</v>
      </c>
      <c r="MZ241" s="34">
        <v>0.1241</v>
      </c>
      <c r="NA241" s="34">
        <v>0.12709999999999999</v>
      </c>
      <c r="NB241" s="34">
        <v>0.14949999999999999</v>
      </c>
      <c r="NC241" s="34">
        <v>9.98E-2</v>
      </c>
      <c r="ND241" s="34">
        <v>3.5299999999999998E-2</v>
      </c>
      <c r="NE241" s="34">
        <v>4.5100000000000001E-2</v>
      </c>
      <c r="NF241" s="34">
        <v>-4.4999999999999997E-3</v>
      </c>
      <c r="NG241" s="34">
        <v>1E-4</v>
      </c>
      <c r="NH241" s="34">
        <v>-4.6800000000000001E-2</v>
      </c>
      <c r="NI241" s="34">
        <v>-0.105</v>
      </c>
      <c r="NJ241" s="34">
        <v>-0.1394</v>
      </c>
      <c r="NK241" s="34">
        <v>-0.13519999999999999</v>
      </c>
      <c r="NL241" s="34">
        <v>-0.14660000000000001</v>
      </c>
      <c r="NM241" s="34">
        <v>-7.3899999999999993E-2</v>
      </c>
      <c r="NN241" s="34">
        <v>-0.19040000000000001</v>
      </c>
      <c r="NO241" s="34">
        <v>-0.17749999999999999</v>
      </c>
      <c r="NP241" s="34">
        <v>-5.9499999999999997E-2</v>
      </c>
      <c r="NQ241" s="34">
        <v>-0.10680000000000001</v>
      </c>
    </row>
    <row r="242" spans="1:381" ht="15.75" thickBot="1" x14ac:dyDescent="0.3">
      <c r="F242" t="s">
        <v>62</v>
      </c>
      <c r="BM242" t="s">
        <v>62</v>
      </c>
      <c r="CQ242" t="s">
        <v>62</v>
      </c>
      <c r="MC242" s="16">
        <v>8.3000000000000001E-3</v>
      </c>
      <c r="MD242" s="16">
        <v>2.3999999999999998E-3</v>
      </c>
      <c r="ME242" s="16">
        <v>-1.5599999999999999E-2</v>
      </c>
      <c r="MF242" s="16">
        <v>-5.45E-2</v>
      </c>
      <c r="MG242" s="16">
        <v>-8.5900000000000004E-2</v>
      </c>
      <c r="MH242" s="16">
        <v>-0.1162</v>
      </c>
      <c r="MI242" s="16">
        <v>-9.2899999999999996E-2</v>
      </c>
      <c r="MJ242" s="16">
        <v>-0.1091</v>
      </c>
      <c r="MK242" s="16">
        <v>-0.11849999999999999</v>
      </c>
      <c r="ML242" s="130">
        <v>-4.4699999999999997E-2</v>
      </c>
      <c r="MM242" s="299">
        <v>-3.1800000000000002E-2</v>
      </c>
      <c r="MN242" s="299">
        <v>3.9199999999999999E-2</v>
      </c>
      <c r="MO242" s="299">
        <v>3.9600000000000003E-2</v>
      </c>
      <c r="MQ242" s="7">
        <v>-2.98E-2</v>
      </c>
      <c r="MR242" s="7">
        <v>-8.0799999999999997E-2</v>
      </c>
      <c r="MS242" s="7">
        <v>-2.93E-2</v>
      </c>
      <c r="MT242" s="7">
        <v>-8.14E-2</v>
      </c>
      <c r="MU242" s="7">
        <v>-0.1023</v>
      </c>
      <c r="MV242" s="7">
        <v>-1.66E-2</v>
      </c>
      <c r="MW242" s="7">
        <v>-2.6100000000000002E-2</v>
      </c>
      <c r="MX242" s="7">
        <v>-0.05</v>
      </c>
      <c r="MY242" s="7">
        <v>-3.3500000000000002E-2</v>
      </c>
      <c r="MZ242" s="7">
        <v>5.5999999999999999E-3</v>
      </c>
      <c r="NA242" s="7">
        <v>-4.48E-2</v>
      </c>
      <c r="NB242" s="7">
        <v>-5.6099999999999997E-2</v>
      </c>
      <c r="NC242" s="7">
        <v>-2.5000000000000001E-2</v>
      </c>
      <c r="ND242" s="7">
        <v>0</v>
      </c>
      <c r="NE242" s="7">
        <v>-2.2599999999999999E-2</v>
      </c>
      <c r="NF242" s="7">
        <v>1.9699999999999999E-2</v>
      </c>
      <c r="NG242" s="7">
        <v>6.0900000000000003E-2</v>
      </c>
      <c r="NH242" s="7">
        <v>3.4700000000000002E-2</v>
      </c>
      <c r="NI242" s="7">
        <v>3.85E-2</v>
      </c>
      <c r="NJ242" s="7">
        <v>0.1071</v>
      </c>
      <c r="NK242" s="7">
        <v>6.7500000000000004E-2</v>
      </c>
      <c r="NL242" s="7">
        <v>7.4499999999999997E-2</v>
      </c>
      <c r="NM242" s="7">
        <v>-1.6799999999999999E-2</v>
      </c>
      <c r="NN242" s="7">
        <v>7.6499999999999999E-2</v>
      </c>
      <c r="NO242" s="7">
        <v>-2.1700000000000001E-2</v>
      </c>
      <c r="NP242" s="7">
        <v>-5.5899999999999998E-2</v>
      </c>
      <c r="NQ242" s="7">
        <v>8.8000000000000005E-3</v>
      </c>
    </row>
    <row r="243" spans="1:381" ht="15.75" thickBot="1" x14ac:dyDescent="0.3">
      <c r="E243" t="s">
        <v>62</v>
      </c>
      <c r="Y243" t="s">
        <v>62</v>
      </c>
      <c r="AE243" t="s">
        <v>62</v>
      </c>
      <c r="AS243" t="s">
        <v>62</v>
      </c>
      <c r="BN243" t="s">
        <v>62</v>
      </c>
      <c r="CM243" t="s">
        <v>62</v>
      </c>
      <c r="CV243" t="s">
        <v>62</v>
      </c>
      <c r="MC243" s="86">
        <v>-1.6500000000000001E-2</v>
      </c>
      <c r="MD243" s="86">
        <v>-4.7600000000000003E-2</v>
      </c>
      <c r="ME243" s="86">
        <v>-7.3800000000000004E-2</v>
      </c>
      <c r="MF243" s="86">
        <v>-4.3900000000000002E-2</v>
      </c>
      <c r="MG243" s="86">
        <v>-0.12709999999999999</v>
      </c>
      <c r="MH243" s="86">
        <v>-0.153</v>
      </c>
      <c r="MI243" s="86">
        <v>-0.16389999999999999</v>
      </c>
      <c r="MJ243" s="86">
        <v>-0.1106</v>
      </c>
      <c r="MK243" s="86">
        <v>-0.13500000000000001</v>
      </c>
      <c r="ML243" s="80">
        <v>-7.3899999999999993E-2</v>
      </c>
      <c r="MM243" s="80">
        <v>-8.5599999999999996E-2</v>
      </c>
      <c r="MN243" s="80">
        <v>-6.4100000000000004E-2</v>
      </c>
      <c r="MO243" s="80">
        <v>-9.2999999999999992E-3</v>
      </c>
      <c r="MQ243" s="22">
        <v>-3.9800000000000002E-2</v>
      </c>
      <c r="MR243" s="22">
        <v>-1.6500000000000001E-2</v>
      </c>
      <c r="MS243" s="22">
        <v>6.2399999999999997E-2</v>
      </c>
      <c r="MT243" s="22">
        <v>0.2145</v>
      </c>
      <c r="MU243" s="22">
        <v>0.12989999999999999</v>
      </c>
      <c r="MV243" s="22">
        <v>0.14269999999999999</v>
      </c>
      <c r="MW243" s="22">
        <v>0.10879999999999999</v>
      </c>
      <c r="MX243" s="22">
        <v>0.18679999999999999</v>
      </c>
      <c r="MY243" s="22">
        <v>0.30759999999999998</v>
      </c>
      <c r="MZ243" s="22">
        <v>0.2384</v>
      </c>
      <c r="NA243" s="22">
        <v>0.05</v>
      </c>
      <c r="NB243" s="22">
        <v>0.30130000000000001</v>
      </c>
      <c r="NC243" s="22">
        <v>0.2407</v>
      </c>
      <c r="ND243" s="22">
        <v>0.27479999999999999</v>
      </c>
      <c r="NE243" s="22">
        <v>0.28060000000000002</v>
      </c>
      <c r="NF243" s="22">
        <v>0.28070000000000001</v>
      </c>
      <c r="NG243" s="22">
        <v>0.27839999999999998</v>
      </c>
      <c r="NH243" s="22">
        <v>0.4123</v>
      </c>
      <c r="NI243" s="22">
        <v>0.31929999999999997</v>
      </c>
      <c r="NJ243" s="22">
        <v>0.2112</v>
      </c>
      <c r="NK243" s="22">
        <v>0.17649999999999999</v>
      </c>
      <c r="NL243" s="22">
        <v>0.14069999999999999</v>
      </c>
      <c r="NM243" s="22">
        <v>0.13270000000000001</v>
      </c>
      <c r="NN243" s="22">
        <v>0.13789999999999999</v>
      </c>
      <c r="NO243" s="22">
        <v>0.1406</v>
      </c>
      <c r="NP243" s="22">
        <v>8.3900000000000002E-2</v>
      </c>
      <c r="NQ243" s="22">
        <v>4.87E-2</v>
      </c>
    </row>
    <row r="244" spans="1:381" ht="15.75" thickBot="1" x14ac:dyDescent="0.3">
      <c r="X244" t="s">
        <v>62</v>
      </c>
      <c r="AR244" t="s">
        <v>62</v>
      </c>
      <c r="CH244" t="s">
        <v>62</v>
      </c>
      <c r="CI244" t="s">
        <v>62</v>
      </c>
      <c r="MC244" s="30">
        <v>-0.12839999999999999</v>
      </c>
      <c r="MD244" s="30">
        <v>-9.1200000000000003E-2</v>
      </c>
      <c r="ME244" s="30">
        <v>-7.3700000000000002E-2</v>
      </c>
      <c r="MF244" s="30">
        <v>-5.5399999999999998E-2</v>
      </c>
      <c r="MG244" s="30">
        <v>4.1700000000000001E-2</v>
      </c>
      <c r="MH244" s="30">
        <v>7.9299999999999995E-2</v>
      </c>
      <c r="MI244" s="30">
        <v>0.15049999999999999</v>
      </c>
      <c r="MJ244" s="30">
        <v>9.3200000000000005E-2</v>
      </c>
      <c r="MK244" s="30">
        <v>0.18110000000000001</v>
      </c>
      <c r="ML244" s="298">
        <v>3.8600000000000002E-2</v>
      </c>
      <c r="MM244" s="298">
        <v>5.5899999999999998E-2</v>
      </c>
      <c r="MN244" s="85">
        <v>-7.1599999999999997E-2</v>
      </c>
      <c r="MO244" s="85">
        <v>-8.5400000000000004E-2</v>
      </c>
      <c r="MQ244" s="16">
        <v>-6.9500000000000006E-2</v>
      </c>
      <c r="MR244" s="16">
        <v>-6.6900000000000001E-2</v>
      </c>
      <c r="MS244" s="16">
        <v>-8.0600000000000005E-2</v>
      </c>
      <c r="MT244" s="16">
        <v>-9.2100000000000001E-2</v>
      </c>
      <c r="MU244" s="16">
        <v>-7.2499999999999995E-2</v>
      </c>
      <c r="MV244" s="16">
        <v>-7.0300000000000001E-2</v>
      </c>
      <c r="MW244" s="16">
        <v>-9.4100000000000003E-2</v>
      </c>
      <c r="MX244" s="16">
        <v>-7.7799999999999994E-2</v>
      </c>
      <c r="MY244" s="16">
        <v>-2.7699999999999999E-2</v>
      </c>
      <c r="MZ244" s="16">
        <v>-7.2300000000000003E-2</v>
      </c>
      <c r="NA244" s="16">
        <v>-4.4999999999999998E-2</v>
      </c>
      <c r="NB244" s="16">
        <v>-6.5799999999999997E-2</v>
      </c>
      <c r="NC244" s="16">
        <v>-8.3000000000000004E-2</v>
      </c>
      <c r="ND244" s="16">
        <v>-5.7599999999999998E-2</v>
      </c>
      <c r="NE244" s="16">
        <v>-1.4999999999999999E-2</v>
      </c>
      <c r="NF244" s="16">
        <v>-1.6999999999999999E-3</v>
      </c>
      <c r="NG244" s="16">
        <v>-1.8100000000000002E-2</v>
      </c>
      <c r="NH244" s="16">
        <v>-3.3E-3</v>
      </c>
      <c r="NI244" s="16">
        <v>3.44E-2</v>
      </c>
      <c r="NJ244" s="16">
        <v>4.7199999999999999E-2</v>
      </c>
      <c r="NK244" s="16">
        <v>5.4600000000000003E-2</v>
      </c>
      <c r="NL244" s="16">
        <v>4.3900000000000002E-2</v>
      </c>
      <c r="NM244" s="16">
        <v>8.4400000000000003E-2</v>
      </c>
      <c r="NN244" s="16">
        <v>9.8199999999999996E-2</v>
      </c>
      <c r="NO244" s="16">
        <v>0.1206</v>
      </c>
      <c r="NP244" s="16">
        <v>9.0999999999999998E-2</v>
      </c>
      <c r="NQ244" s="16">
        <v>6.1100000000000002E-2</v>
      </c>
    </row>
    <row r="245" spans="1:381" ht="15.75" thickBot="1" x14ac:dyDescent="0.3">
      <c r="A245" s="8" t="s">
        <v>126</v>
      </c>
      <c r="B245" s="505">
        <f t="shared" ref="B245:BM245" si="91">LINEST(B246:B247)</f>
        <v>1.9700000000000002E-2</v>
      </c>
      <c r="C245" s="505">
        <f t="shared" si="91"/>
        <v>6.7400000000000002E-2</v>
      </c>
      <c r="D245" s="505">
        <f t="shared" si="91"/>
        <v>0.1079</v>
      </c>
      <c r="E245" s="505">
        <f t="shared" si="91"/>
        <v>0.23270000000000002</v>
      </c>
      <c r="F245" s="505">
        <f t="shared" si="91"/>
        <v>0.2214000000000001</v>
      </c>
      <c r="G245" s="505">
        <f t="shared" si="91"/>
        <v>0.1736</v>
      </c>
      <c r="H245" s="505">
        <f t="shared" si="91"/>
        <v>0.13630000000000003</v>
      </c>
      <c r="I245" s="505">
        <f t="shared" si="91"/>
        <v>0.10050000000000005</v>
      </c>
      <c r="J245" s="505">
        <f t="shared" si="91"/>
        <v>-2.1600000000000001E-2</v>
      </c>
      <c r="K245" s="505">
        <f t="shared" si="91"/>
        <v>-2.930000000000002E-2</v>
      </c>
      <c r="L245" s="505">
        <f t="shared" si="91"/>
        <v>-3.1600000000000017E-2</v>
      </c>
      <c r="M245" s="505">
        <f t="shared" si="91"/>
        <v>-8.1000000000000016E-2</v>
      </c>
      <c r="N245" s="505">
        <f t="shared" si="91"/>
        <v>-7.0900000000000032E-2</v>
      </c>
      <c r="O245" s="505">
        <f t="shared" si="91"/>
        <v>-6.8999999999999978E-2</v>
      </c>
      <c r="P245" s="505">
        <f t="shared" si="91"/>
        <v>-8.0299999999999983E-2</v>
      </c>
      <c r="Q245" s="505">
        <f t="shared" si="91"/>
        <v>-0.11219999999999999</v>
      </c>
      <c r="R245" s="505">
        <f t="shared" si="91"/>
        <v>-0.12420000000000002</v>
      </c>
      <c r="S245" s="505">
        <f t="shared" si="91"/>
        <v>-7.2000000000000036E-2</v>
      </c>
      <c r="T245" s="505">
        <f t="shared" si="91"/>
        <v>-6.1199999999999997E-2</v>
      </c>
      <c r="U245" s="505">
        <f t="shared" si="91"/>
        <v>-8.7099999999999997E-2</v>
      </c>
      <c r="V245" s="505">
        <f t="shared" si="91"/>
        <v>-0.11320000000000004</v>
      </c>
      <c r="W245" s="505">
        <f t="shared" si="91"/>
        <v>-0.13910000000000006</v>
      </c>
      <c r="X245" s="505">
        <f t="shared" si="91"/>
        <v>-0.15460000000000002</v>
      </c>
      <c r="Y245" s="505">
        <f t="shared" si="91"/>
        <v>-0.1547</v>
      </c>
      <c r="Z245" s="505">
        <f t="shared" si="91"/>
        <v>-9.7100000000000047E-2</v>
      </c>
      <c r="AA245" s="505">
        <f t="shared" si="91"/>
        <v>-0.10930000000000002</v>
      </c>
      <c r="AB245" s="505">
        <f t="shared" si="91"/>
        <v>-0.11420000000000005</v>
      </c>
      <c r="AC245" s="505">
        <f t="shared" si="91"/>
        <v>-0.17460000000000003</v>
      </c>
      <c r="AD245" s="505">
        <f t="shared" si="91"/>
        <v>-0.12469999999999999</v>
      </c>
      <c r="AE245" s="505">
        <f t="shared" si="91"/>
        <v>-0.15630000000000002</v>
      </c>
      <c r="AF245" s="505">
        <f t="shared" si="91"/>
        <v>-0.16320000000000001</v>
      </c>
      <c r="AG245" s="505">
        <f t="shared" si="91"/>
        <v>-0.14269999999999999</v>
      </c>
      <c r="AH245" s="505">
        <f t="shared" si="91"/>
        <v>-0.15650000000000003</v>
      </c>
      <c r="AI245" s="505">
        <f t="shared" si="91"/>
        <v>-0.12040000000000005</v>
      </c>
      <c r="AJ245" s="505">
        <f t="shared" si="91"/>
        <v>-0.13590000000000002</v>
      </c>
      <c r="AK245" s="505">
        <f t="shared" si="91"/>
        <v>-0.1974000000000001</v>
      </c>
      <c r="AL245" s="505">
        <f t="shared" si="91"/>
        <v>-0.20940000000000006</v>
      </c>
      <c r="AM245" s="505">
        <f t="shared" si="91"/>
        <v>-0.22120000000000012</v>
      </c>
      <c r="AN245" s="505">
        <f t="shared" si="91"/>
        <v>-0.2045000000000001</v>
      </c>
      <c r="AO245" s="505">
        <f t="shared" si="91"/>
        <v>-0.20030000000000001</v>
      </c>
      <c r="AP245" s="505">
        <f t="shared" si="91"/>
        <v>-0.18330000000000005</v>
      </c>
      <c r="AQ245" s="505">
        <f t="shared" si="91"/>
        <v>-0.19660000000000002</v>
      </c>
      <c r="AR245" s="505">
        <f t="shared" si="91"/>
        <v>-0.1467</v>
      </c>
      <c r="AS245" s="505">
        <f t="shared" si="91"/>
        <v>-0.15310000000000007</v>
      </c>
      <c r="AT245" s="505">
        <f t="shared" si="91"/>
        <v>-0.13240000000000002</v>
      </c>
      <c r="AU245" s="505">
        <f t="shared" si="91"/>
        <v>-0.16900000000000001</v>
      </c>
      <c r="AV245" s="505">
        <f t="shared" si="91"/>
        <v>-0.17069999999999999</v>
      </c>
      <c r="AW245" s="505">
        <f t="shared" si="91"/>
        <v>-0.17089999999999997</v>
      </c>
      <c r="AX245" s="505">
        <f t="shared" si="91"/>
        <v>-0.1353</v>
      </c>
      <c r="AY245" s="505">
        <f t="shared" si="91"/>
        <v>-0.14000000000000007</v>
      </c>
      <c r="AZ245" s="505">
        <f t="shared" si="91"/>
        <v>-0.11770000000000004</v>
      </c>
      <c r="BA245" s="505">
        <f t="shared" si="91"/>
        <v>-0.13740000000000005</v>
      </c>
      <c r="BB245" s="505">
        <f t="shared" si="91"/>
        <v>-0.15740000000000004</v>
      </c>
      <c r="BC245" s="505">
        <f t="shared" si="91"/>
        <v>-0.20770000000000011</v>
      </c>
      <c r="BD245" s="505">
        <f t="shared" si="91"/>
        <v>-0.20430000000000009</v>
      </c>
      <c r="BE245" s="505">
        <f t="shared" si="91"/>
        <v>-0.19500000000000001</v>
      </c>
      <c r="BF245" s="505">
        <f t="shared" si="91"/>
        <v>-0.17849999999999999</v>
      </c>
      <c r="BG245" s="505">
        <f t="shared" si="91"/>
        <v>-0.16639999999999996</v>
      </c>
      <c r="BH245" s="505">
        <f t="shared" si="91"/>
        <v>-0.18679999999999999</v>
      </c>
      <c r="BI245" s="505">
        <f t="shared" si="91"/>
        <v>-0.16540000000000002</v>
      </c>
      <c r="BJ245" s="505">
        <f t="shared" si="91"/>
        <v>-0.20630000000000001</v>
      </c>
      <c r="BK245" s="505">
        <f t="shared" si="91"/>
        <v>-0.2162</v>
      </c>
      <c r="BL245" s="505">
        <f t="shared" si="91"/>
        <v>-0.24650000000000011</v>
      </c>
      <c r="BM245" s="505">
        <f t="shared" si="91"/>
        <v>-0.25019999999999998</v>
      </c>
      <c r="BN245" s="505">
        <f>LINEST(BN246:BN247)</f>
        <v>-0.24919999999999998</v>
      </c>
      <c r="BO245" s="505">
        <f>LINEST(BO246:BO247)</f>
        <v>-0.26590000000000003</v>
      </c>
      <c r="BP245" t="s">
        <v>62</v>
      </c>
      <c r="BS245" s="8" t="s">
        <v>126</v>
      </c>
      <c r="BT245" s="505">
        <f t="shared" ref="BT245:DZ245" si="92">LINEST(BT246:BT247)</f>
        <v>-2.6200000000000005E-2</v>
      </c>
      <c r="BU245" s="505">
        <f t="shared" si="92"/>
        <v>-1.49E-2</v>
      </c>
      <c r="BV245" s="505">
        <f t="shared" si="92"/>
        <v>1.5700000000000002E-2</v>
      </c>
      <c r="BW245" s="505">
        <f t="shared" si="92"/>
        <v>3.1099999999999999E-2</v>
      </c>
      <c r="BX245" s="505">
        <f t="shared" si="92"/>
        <v>1.8099999999999995E-2</v>
      </c>
      <c r="BY245" s="505">
        <f t="shared" si="92"/>
        <v>2.5100000000000001E-2</v>
      </c>
      <c r="BZ245" s="505">
        <f t="shared" si="92"/>
        <v>6.0300000000000013E-2</v>
      </c>
      <c r="CA245" s="505">
        <f t="shared" si="92"/>
        <v>5.7700000000000022E-2</v>
      </c>
      <c r="CB245" s="505">
        <f t="shared" si="92"/>
        <v>4.1700000000000001E-2</v>
      </c>
      <c r="CC245" s="505">
        <f t="shared" si="92"/>
        <v>-8.3500000000000005E-2</v>
      </c>
      <c r="CD245" s="505">
        <f t="shared" si="92"/>
        <v>-7.9900000000000013E-2</v>
      </c>
      <c r="CE245" s="505">
        <f t="shared" si="92"/>
        <v>-9.2600000000000002E-2</v>
      </c>
      <c r="CF245" s="505">
        <f t="shared" si="92"/>
        <v>-0.1024</v>
      </c>
      <c r="CG245" s="505">
        <f t="shared" si="92"/>
        <v>-0.10410000000000004</v>
      </c>
      <c r="CH245" s="505">
        <f t="shared" si="92"/>
        <v>-0.10620000000000004</v>
      </c>
      <c r="CI245" s="505">
        <f t="shared" si="92"/>
        <v>-0.12859999999999999</v>
      </c>
      <c r="CJ245" s="505">
        <f t="shared" si="92"/>
        <v>-0.13050000000000006</v>
      </c>
      <c r="CK245" s="505">
        <f t="shared" si="92"/>
        <v>-0.12440000000000005</v>
      </c>
      <c r="CL245" s="505">
        <f t="shared" si="92"/>
        <v>-9.4100000000000059E-2</v>
      </c>
      <c r="CM245" s="505">
        <f t="shared" si="92"/>
        <v>-0.1033</v>
      </c>
      <c r="CN245" s="505">
        <f t="shared" si="92"/>
        <v>-0.10300000000000002</v>
      </c>
      <c r="CO245" s="505">
        <f t="shared" si="92"/>
        <v>-6.500000000000003E-2</v>
      </c>
      <c r="CP245" s="505">
        <f t="shared" si="92"/>
        <v>-6.7500000000000032E-2</v>
      </c>
      <c r="CQ245" s="505">
        <f t="shared" si="92"/>
        <v>-5.7400000000000007E-2</v>
      </c>
      <c r="CR245" s="505">
        <f t="shared" si="92"/>
        <v>-1.0100000000000005E-2</v>
      </c>
      <c r="CS245" s="505">
        <f t="shared" si="92"/>
        <v>-1.9000000000000003E-2</v>
      </c>
      <c r="CT245" s="505">
        <f t="shared" si="92"/>
        <v>-2.420000000000002E-2</v>
      </c>
      <c r="CU245" s="505">
        <f t="shared" si="92"/>
        <v>2.3100000000000006E-2</v>
      </c>
      <c r="CV245" s="505">
        <f t="shared" si="92"/>
        <v>-5.0000000000000066E-4</v>
      </c>
      <c r="CW245" s="505">
        <f t="shared" si="92"/>
        <v>-4.0699999999999993E-2</v>
      </c>
      <c r="CX245" s="505">
        <f t="shared" si="92"/>
        <v>-7.1600000000000025E-2</v>
      </c>
      <c r="CY245" s="505">
        <f t="shared" si="92"/>
        <v>-2.8600000000000007E-2</v>
      </c>
      <c r="CZ245" s="505">
        <f t="shared" si="92"/>
        <v>-3.2000000000000028E-3</v>
      </c>
      <c r="DA245" s="505">
        <f t="shared" si="92"/>
        <v>1.9199999999999995E-2</v>
      </c>
      <c r="DB245" s="505">
        <f t="shared" si="92"/>
        <v>2.7499999999999997E-2</v>
      </c>
      <c r="DC245" s="505">
        <f t="shared" si="92"/>
        <v>-4.9999999999999351E-4</v>
      </c>
      <c r="DD245" s="505">
        <f t="shared" si="92"/>
        <v>-1.7300000000000006E-2</v>
      </c>
      <c r="DE245" s="505">
        <f t="shared" si="92"/>
        <v>-1.3600000000000008E-2</v>
      </c>
      <c r="DF245" s="505">
        <f t="shared" si="92"/>
        <v>3.6600000000000001E-2</v>
      </c>
      <c r="DG245" s="505">
        <f t="shared" si="92"/>
        <v>5.7600000000000005E-2</v>
      </c>
      <c r="DH245" s="505">
        <f t="shared" si="92"/>
        <v>4.5700000000000005E-2</v>
      </c>
      <c r="DI245" s="505">
        <f t="shared" si="92"/>
        <v>5.5300000000000002E-2</v>
      </c>
      <c r="DJ245" s="505">
        <f t="shared" si="92"/>
        <v>-1.2999999999999958E-3</v>
      </c>
      <c r="DK245" s="505">
        <f t="shared" si="92"/>
        <v>-1.5400000000000013E-2</v>
      </c>
      <c r="DL245" s="505">
        <f t="shared" si="92"/>
        <v>-3.6400000000000002E-2</v>
      </c>
      <c r="DM245" s="505">
        <f t="shared" si="92"/>
        <v>-6.8999999999999929E-3</v>
      </c>
      <c r="DN245" s="505">
        <f t="shared" si="92"/>
        <v>2.2999999999999965E-3</v>
      </c>
      <c r="DO245" s="505">
        <f t="shared" si="92"/>
        <v>1.2999999999999958E-3</v>
      </c>
      <c r="DP245" s="505">
        <f t="shared" si="92"/>
        <v>5.9500000000000011E-2</v>
      </c>
      <c r="DQ245" s="505">
        <f t="shared" si="92"/>
        <v>7.9900000000000013E-2</v>
      </c>
      <c r="DR245" s="505">
        <f t="shared" si="92"/>
        <v>5.2300000000000013E-2</v>
      </c>
      <c r="DS245" s="505">
        <f t="shared" si="92"/>
        <v>4.7800000000000016E-2</v>
      </c>
      <c r="DT245" s="505">
        <f t="shared" si="92"/>
        <v>6.6700000000000023E-2</v>
      </c>
      <c r="DU245" s="505">
        <f t="shared" si="92"/>
        <v>5.2100000000000007E-2</v>
      </c>
      <c r="DV245" s="505">
        <f t="shared" si="92"/>
        <v>2.9900000000000006E-2</v>
      </c>
      <c r="DW245" s="505">
        <f t="shared" si="92"/>
        <v>4.8600000000000004E-2</v>
      </c>
      <c r="DX245" s="505">
        <f t="shared" si="92"/>
        <v>2.9400000000000009E-2</v>
      </c>
      <c r="DY245" s="505">
        <f t="shared" si="92"/>
        <v>3.9800000000000002E-2</v>
      </c>
      <c r="DZ245" s="505">
        <f t="shared" si="92"/>
        <v>3.4600000000000006E-2</v>
      </c>
      <c r="EN245" s="8" t="s">
        <v>126</v>
      </c>
      <c r="EO245" s="505">
        <f t="shared" ref="EO245:GY245" si="93">LINEST(EO246:EO247)</f>
        <v>-3.4200000000000001E-2</v>
      </c>
      <c r="EP245" s="505">
        <f t="shared" si="93"/>
        <v>-5.7700000000000022E-2</v>
      </c>
      <c r="EQ245" s="505">
        <f t="shared" si="93"/>
        <v>-2.46E-2</v>
      </c>
      <c r="ER245" s="505">
        <f t="shared" si="93"/>
        <v>-3.8500000000000006E-2</v>
      </c>
      <c r="ES245" s="505">
        <f t="shared" si="93"/>
        <v>-3.9599999999999996E-2</v>
      </c>
      <c r="ET245" s="505">
        <f t="shared" si="93"/>
        <v>-3.3500000000000002E-2</v>
      </c>
      <c r="EU245" s="505">
        <f t="shared" si="93"/>
        <v>-2.7300000000000008E-2</v>
      </c>
      <c r="EV245" s="505">
        <f t="shared" si="93"/>
        <v>-2.5200000000000004E-2</v>
      </c>
      <c r="EW245" s="505">
        <f t="shared" si="93"/>
        <v>-3.44E-2</v>
      </c>
      <c r="EX245" s="505">
        <f t="shared" si="93"/>
        <v>2.9700000000000011E-2</v>
      </c>
      <c r="EY245" s="505">
        <f t="shared" si="93"/>
        <v>2.8500000000000001E-2</v>
      </c>
      <c r="EZ245" s="505">
        <f t="shared" si="93"/>
        <v>3.4599999999999999E-2</v>
      </c>
      <c r="FA245" s="505">
        <f t="shared" si="93"/>
        <v>2.5100000000000001E-2</v>
      </c>
      <c r="FB245" s="505">
        <f t="shared" si="93"/>
        <v>1.9499999999999997E-2</v>
      </c>
      <c r="FC245" s="505">
        <f t="shared" si="93"/>
        <v>6.550000000000003E-2</v>
      </c>
      <c r="FD245" s="505">
        <f t="shared" si="93"/>
        <v>0.11510000000000006</v>
      </c>
      <c r="FE245" s="505">
        <f t="shared" si="93"/>
        <v>7.8800000000000009E-2</v>
      </c>
      <c r="FF245" s="505">
        <f t="shared" si="93"/>
        <v>5.6799999999999996E-2</v>
      </c>
      <c r="FG245" s="505">
        <f t="shared" si="93"/>
        <v>5.6100000000000011E-2</v>
      </c>
      <c r="FH245" s="505">
        <f t="shared" si="93"/>
        <v>5.0900000000000022E-2</v>
      </c>
      <c r="FI245" s="505">
        <f t="shared" si="93"/>
        <v>2.3100000000000006E-2</v>
      </c>
      <c r="FJ245" s="505">
        <f t="shared" si="93"/>
        <v>1.9600000000000003E-2</v>
      </c>
      <c r="FK245" s="505">
        <f t="shared" si="93"/>
        <v>2.1899999999999992E-2</v>
      </c>
      <c r="FL245" s="505">
        <f t="shared" si="93"/>
        <v>3.2999999999999987E-3</v>
      </c>
      <c r="FM245" s="505">
        <f t="shared" si="93"/>
        <v>3.3400000000000006E-2</v>
      </c>
      <c r="FN245" s="505">
        <f t="shared" si="93"/>
        <v>2.0100000000000003E-2</v>
      </c>
      <c r="FO245" s="505">
        <f t="shared" si="93"/>
        <v>-3.2000000000000002E-3</v>
      </c>
      <c r="FP245" s="505">
        <f t="shared" si="93"/>
        <v>2.2000000000000014E-3</v>
      </c>
      <c r="FQ245" s="505">
        <f t="shared" si="93"/>
        <v>1.0700000000000001E-2</v>
      </c>
      <c r="FR245" s="505">
        <f t="shared" si="93"/>
        <v>-1.1099999999999999E-2</v>
      </c>
      <c r="FS245" s="505">
        <f t="shared" si="93"/>
        <v>-3.5000000000000017E-2</v>
      </c>
      <c r="FT245" s="505">
        <f t="shared" si="93"/>
        <v>-2.9000000000000008E-2</v>
      </c>
      <c r="FU245" s="505">
        <f t="shared" si="93"/>
        <v>-2.2800000000000004E-2</v>
      </c>
      <c r="FV245" s="505">
        <f t="shared" si="93"/>
        <v>-6.9000000000000006E-2</v>
      </c>
      <c r="FW245" s="505">
        <f t="shared" si="93"/>
        <v>-5.5500000000000008E-2</v>
      </c>
      <c r="FX245" s="505">
        <f t="shared" si="93"/>
        <v>-4.3799999999999999E-2</v>
      </c>
      <c r="FY245" s="505">
        <f t="shared" si="93"/>
        <v>-2.9900000000000017E-2</v>
      </c>
      <c r="FZ245" s="505">
        <f t="shared" si="93"/>
        <v>-2.5000000000000012E-2</v>
      </c>
      <c r="GA245" s="505">
        <f t="shared" si="93"/>
        <v>-2.3700000000000013E-2</v>
      </c>
      <c r="GB245" s="505">
        <f t="shared" si="93"/>
        <v>-2.8300000000000006E-2</v>
      </c>
      <c r="GC245" s="505">
        <f t="shared" si="93"/>
        <v>-4.130000000000001E-2</v>
      </c>
      <c r="GD245" s="505">
        <f t="shared" si="93"/>
        <v>-5.7000000000000011E-3</v>
      </c>
      <c r="GE245" s="505">
        <f t="shared" si="93"/>
        <v>-2.3700000000000013E-2</v>
      </c>
      <c r="GF245" s="505">
        <f t="shared" si="93"/>
        <v>-1.0500000000000002E-2</v>
      </c>
      <c r="GG245" s="505">
        <f t="shared" si="93"/>
        <v>-8.7000000000000029E-3</v>
      </c>
      <c r="GH245" s="505">
        <f t="shared" si="93"/>
        <v>-5.000000000000001E-3</v>
      </c>
      <c r="GI245" s="505">
        <f t="shared" si="93"/>
        <v>4.4699999999999997E-2</v>
      </c>
      <c r="GJ245" s="505">
        <f t="shared" si="93"/>
        <v>9.0100000000000013E-2</v>
      </c>
      <c r="GK245" s="505">
        <f t="shared" si="93"/>
        <v>8.7099999999999997E-2</v>
      </c>
      <c r="GL245" s="505">
        <f t="shared" si="93"/>
        <v>5.3700000000000019E-2</v>
      </c>
      <c r="GM245" s="505">
        <f t="shared" si="93"/>
        <v>4.7600000000000003E-2</v>
      </c>
      <c r="GN245" s="505">
        <f t="shared" si="93"/>
        <v>2.4100000000000014E-2</v>
      </c>
      <c r="GO245" s="505">
        <f t="shared" si="93"/>
        <v>-3.1000000000000003E-3</v>
      </c>
      <c r="GP245" s="505">
        <f t="shared" si="93"/>
        <v>-2.6500000000000006E-2</v>
      </c>
      <c r="GQ245" s="505">
        <f t="shared" si="93"/>
        <v>1.1600000000000008E-2</v>
      </c>
      <c r="GR245" s="505">
        <f t="shared" si="93"/>
        <v>3.6199999999999989E-2</v>
      </c>
      <c r="GS245" s="505">
        <f t="shared" si="93"/>
        <v>3.7000000000000005E-2</v>
      </c>
      <c r="GT245" s="505">
        <f t="shared" si="93"/>
        <v>4.2300000000000004E-2</v>
      </c>
      <c r="GU245" s="505">
        <f t="shared" si="93"/>
        <v>4.7900000000000026E-2</v>
      </c>
      <c r="GV245" s="505">
        <f t="shared" si="93"/>
        <v>3.4000000000000016E-2</v>
      </c>
      <c r="GW245" s="505">
        <f t="shared" si="93"/>
        <v>6.800000000000004E-3</v>
      </c>
      <c r="GX245" s="505">
        <f t="shared" si="93"/>
        <v>3.0000000000000044E-3</v>
      </c>
      <c r="GY245" s="505">
        <f t="shared" si="93"/>
        <v>-8.2999999999999949E-3</v>
      </c>
      <c r="MC245" s="34">
        <v>-0.1575</v>
      </c>
      <c r="MD245" s="34">
        <v>-0.1056</v>
      </c>
      <c r="ME245" s="34">
        <v>5.1999999999999998E-3</v>
      </c>
      <c r="MF245" s="34">
        <v>-3.9899999999999998E-2</v>
      </c>
      <c r="MG245" s="310">
        <v>8.8599999999999998E-2</v>
      </c>
      <c r="MH245" s="310">
        <v>0.1983</v>
      </c>
      <c r="MI245" s="310">
        <v>0.30890000000000001</v>
      </c>
      <c r="MJ245" s="310">
        <v>0.23419999999999999</v>
      </c>
      <c r="MK245" s="310">
        <v>0.34379999999999999</v>
      </c>
      <c r="ML245" s="311">
        <v>0.315</v>
      </c>
      <c r="MM245" s="311">
        <v>0.28899999999999998</v>
      </c>
      <c r="MN245" s="311">
        <v>0.2114</v>
      </c>
      <c r="MO245" s="83">
        <v>0.1966</v>
      </c>
      <c r="MQ245" s="86">
        <v>-7.5499999999999998E-2</v>
      </c>
      <c r="MR245" s="86">
        <v>-0.10970000000000001</v>
      </c>
      <c r="MS245" s="86">
        <v>-0.1593</v>
      </c>
      <c r="MT245" s="86">
        <v>-0.1958</v>
      </c>
      <c r="MU245" s="86">
        <v>-0.23619999999999999</v>
      </c>
      <c r="MV245" s="86">
        <v>-0.1956</v>
      </c>
      <c r="MW245" s="86">
        <v>-0.24679999999999999</v>
      </c>
      <c r="MX245" s="86">
        <v>-0.2394</v>
      </c>
      <c r="MY245" s="86">
        <v>-0.2117</v>
      </c>
      <c r="MZ245" s="86">
        <v>-0.246</v>
      </c>
      <c r="NA245" s="86">
        <v>-0.25040000000000001</v>
      </c>
      <c r="NB245" s="86">
        <v>-0.19239999999999999</v>
      </c>
      <c r="NC245" s="86">
        <v>-0.1862</v>
      </c>
      <c r="ND245" s="86">
        <v>-0.2089</v>
      </c>
      <c r="NE245" s="86">
        <v>-0.25619999999999998</v>
      </c>
      <c r="NF245" s="86">
        <v>-0.31359999999999999</v>
      </c>
      <c r="NG245" s="86">
        <v>-0.31540000000000001</v>
      </c>
      <c r="NH245" s="86">
        <v>-0.3201</v>
      </c>
      <c r="NI245" s="86">
        <v>-0.27479999999999999</v>
      </c>
      <c r="NJ245" s="86">
        <v>-0.21060000000000001</v>
      </c>
      <c r="NK245" s="86">
        <v>-0.18029999999999999</v>
      </c>
      <c r="NL245" s="86">
        <v>-0.17050000000000001</v>
      </c>
      <c r="NM245" s="86">
        <v>-0.15629999999999999</v>
      </c>
      <c r="NN245" s="86">
        <v>-0.15870000000000001</v>
      </c>
      <c r="NO245" s="86">
        <v>-7.4099999999999999E-2</v>
      </c>
      <c r="NP245" s="86">
        <v>-0.113</v>
      </c>
      <c r="NQ245" s="86">
        <v>-0.1769</v>
      </c>
    </row>
    <row r="246" spans="1:381" ht="15.75" thickBot="1" x14ac:dyDescent="0.3">
      <c r="A246" s="8" t="s">
        <v>112</v>
      </c>
      <c r="B246" s="129">
        <v>-1.1299999999999999E-2</v>
      </c>
      <c r="C246" s="30">
        <v>-1.7000000000000001E-2</v>
      </c>
      <c r="D246" s="85">
        <v>-2.5999999999999999E-2</v>
      </c>
      <c r="E246" s="129">
        <v>-5.5500000000000001E-2</v>
      </c>
      <c r="F246" s="30">
        <v>-5.2600000000000001E-2</v>
      </c>
      <c r="G246" s="85">
        <v>-3.9199999999999999E-2</v>
      </c>
      <c r="H246" s="129">
        <v>-2.24E-2</v>
      </c>
      <c r="I246" s="30">
        <v>-4.4999999999999997E-3</v>
      </c>
      <c r="J246" s="85">
        <v>5.9700000000000003E-2</v>
      </c>
      <c r="K246" s="129">
        <v>6.5100000000000005E-2</v>
      </c>
      <c r="L246" s="30">
        <v>5.9700000000000003E-2</v>
      </c>
      <c r="M246" s="85">
        <v>6.6400000000000001E-2</v>
      </c>
      <c r="N246" s="129">
        <v>4.65E-2</v>
      </c>
      <c r="O246" s="30">
        <v>6.2399999999999997E-2</v>
      </c>
      <c r="P246" s="85">
        <v>7.2599999999999998E-2</v>
      </c>
      <c r="Q246" s="129">
        <v>7.5999999999999998E-2</v>
      </c>
      <c r="R246" s="30">
        <v>8.5099999999999995E-2</v>
      </c>
      <c r="S246" s="85">
        <v>6.1800000000000001E-2</v>
      </c>
      <c r="T246" s="129">
        <v>7.1199999999999999E-2</v>
      </c>
      <c r="U246" s="30">
        <v>8.5300000000000001E-2</v>
      </c>
      <c r="V246" s="85">
        <v>0.1007</v>
      </c>
      <c r="W246" s="129">
        <v>0.11310000000000001</v>
      </c>
      <c r="X246" s="30">
        <v>0.1195</v>
      </c>
      <c r="Y246" s="85">
        <v>0.1192</v>
      </c>
      <c r="Z246" s="129">
        <v>9.6199999999999994E-2</v>
      </c>
      <c r="AA246" s="30">
        <v>9.9000000000000005E-2</v>
      </c>
      <c r="AB246" s="85">
        <v>9.7699999999999995E-2</v>
      </c>
      <c r="AC246" s="129">
        <v>0.11609999999999999</v>
      </c>
      <c r="AD246" s="30">
        <v>0.10299999999999999</v>
      </c>
      <c r="AE246" s="85">
        <v>0.11650000000000001</v>
      </c>
      <c r="AF246" s="129">
        <v>0.123</v>
      </c>
      <c r="AG246" s="30">
        <v>0.1045</v>
      </c>
      <c r="AH246" s="85">
        <v>9.9099999999999994E-2</v>
      </c>
      <c r="AI246" s="129">
        <v>9.6600000000000005E-2</v>
      </c>
      <c r="AJ246" s="30">
        <v>0.1057</v>
      </c>
      <c r="AK246" s="85">
        <v>0.12559999999999999</v>
      </c>
      <c r="AL246" s="129">
        <v>0.12659999999999999</v>
      </c>
      <c r="AM246" s="30">
        <v>0.13619999999999999</v>
      </c>
      <c r="AN246" s="85">
        <v>0.11849999999999999</v>
      </c>
      <c r="AO246" s="129">
        <v>0.12470000000000001</v>
      </c>
      <c r="AP246" s="30">
        <v>0.1135</v>
      </c>
      <c r="AQ246" s="85">
        <v>0.1195</v>
      </c>
      <c r="AR246" s="129">
        <v>9.6500000000000002E-2</v>
      </c>
      <c r="AS246" s="30">
        <v>9.5200000000000007E-2</v>
      </c>
      <c r="AT246" s="85">
        <v>7.7600000000000002E-2</v>
      </c>
      <c r="AU246" s="129">
        <v>8.4699999999999998E-2</v>
      </c>
      <c r="AV246" s="30">
        <v>7.7899999999999997E-2</v>
      </c>
      <c r="AW246" s="85">
        <v>7.85E-2</v>
      </c>
      <c r="AX246" s="129">
        <v>4.4400000000000002E-2</v>
      </c>
      <c r="AY246" s="30">
        <v>5.0900000000000001E-2</v>
      </c>
      <c r="AZ246" s="85">
        <v>4.3700000000000003E-2</v>
      </c>
      <c r="BA246" s="129">
        <v>4.2000000000000003E-2</v>
      </c>
      <c r="BB246" s="30">
        <v>5.6000000000000001E-2</v>
      </c>
      <c r="BC246" s="85">
        <v>8.4900000000000003E-2</v>
      </c>
      <c r="BD246" s="129">
        <v>8.8200000000000001E-2</v>
      </c>
      <c r="BE246" s="30">
        <v>7.9299999999999995E-2</v>
      </c>
      <c r="BF246" s="85">
        <v>7.3099999999999998E-2</v>
      </c>
      <c r="BG246" s="129">
        <v>6.5000000000000002E-2</v>
      </c>
      <c r="BH246" s="30">
        <v>6.9599999999999995E-2</v>
      </c>
      <c r="BI246" s="85">
        <v>6.9599999999999995E-2</v>
      </c>
      <c r="BJ246" s="129">
        <v>0.1062</v>
      </c>
      <c r="BK246" s="30">
        <v>0.1061</v>
      </c>
      <c r="BL246" s="85">
        <v>0.13220000000000001</v>
      </c>
      <c r="BM246" s="104">
        <v>0.1416</v>
      </c>
      <c r="BN246" s="30">
        <v>0.14949999999999999</v>
      </c>
      <c r="BO246" s="30">
        <v>0.15640000000000001</v>
      </c>
      <c r="BP246" s="8" t="s">
        <v>112</v>
      </c>
      <c r="BS246" s="8" t="s">
        <v>96</v>
      </c>
      <c r="BT246" s="124">
        <v>2.8999999999999998E-3</v>
      </c>
      <c r="BU246" s="47">
        <v>1.2999999999999999E-3</v>
      </c>
      <c r="BV246" s="79">
        <v>-3.3500000000000002E-2</v>
      </c>
      <c r="BW246" s="124">
        <v>-5.3800000000000001E-2</v>
      </c>
      <c r="BX246" s="47">
        <v>-5.0099999999999999E-2</v>
      </c>
      <c r="BY246" s="79">
        <v>-4.9799999999999997E-2</v>
      </c>
      <c r="BZ246" s="124">
        <v>-5.3499999999999999E-2</v>
      </c>
      <c r="CA246" s="47">
        <v>-5.4100000000000002E-2</v>
      </c>
      <c r="CB246" s="79">
        <v>-4.6199999999999998E-2</v>
      </c>
      <c r="CC246" s="124">
        <v>-3.2000000000000002E-3</v>
      </c>
      <c r="CD246" s="47">
        <v>-8.8999999999999999E-3</v>
      </c>
      <c r="CE246" s="79">
        <v>-1.8E-3</v>
      </c>
      <c r="CF246" s="124">
        <v>7.3000000000000001E-3</v>
      </c>
      <c r="CG246" s="47">
        <v>2.12E-2</v>
      </c>
      <c r="CH246" s="79">
        <v>2.0199999999999999E-2</v>
      </c>
      <c r="CI246" s="124">
        <v>2.6200000000000001E-2</v>
      </c>
      <c r="CJ246" s="47">
        <v>2.3800000000000002E-2</v>
      </c>
      <c r="CK246" s="79">
        <v>2.1999999999999999E-2</v>
      </c>
      <c r="CL246" s="124">
        <v>2.3999999999999998E-3</v>
      </c>
      <c r="CM246" s="47">
        <v>4.0000000000000002E-4</v>
      </c>
      <c r="CN246" s="79">
        <v>5.9999999999999995E-4</v>
      </c>
      <c r="CO246" s="124">
        <v>-1.7399999999999999E-2</v>
      </c>
      <c r="CP246" s="47">
        <v>-8.3000000000000001E-3</v>
      </c>
      <c r="CQ246" s="79">
        <v>-2.1499999999999998E-2</v>
      </c>
      <c r="CR246" s="124">
        <v>-5.7799999999999997E-2</v>
      </c>
      <c r="CS246" s="47">
        <v>-5.3199999999999997E-2</v>
      </c>
      <c r="CT246" s="79">
        <v>-5.11E-2</v>
      </c>
      <c r="CU246" s="124">
        <v>-7.2800000000000004E-2</v>
      </c>
      <c r="CV246" s="47">
        <v>-5.9400000000000001E-2</v>
      </c>
      <c r="CW246" s="79">
        <v>-2.9899999999999999E-2</v>
      </c>
      <c r="CX246" s="124">
        <v>-1.29E-2</v>
      </c>
      <c r="CY246" s="47">
        <v>-3.5099999999999999E-2</v>
      </c>
      <c r="CZ246" s="79">
        <v>-4.6800000000000001E-2</v>
      </c>
      <c r="DA246" s="124">
        <v>-6.2899999999999998E-2</v>
      </c>
      <c r="DB246" s="47">
        <v>-6.88E-2</v>
      </c>
      <c r="DC246" s="79">
        <v>-5.9700000000000003E-2</v>
      </c>
      <c r="DD246" s="124">
        <v>-5.4600000000000003E-2</v>
      </c>
      <c r="DE246" s="47">
        <v>-0.06</v>
      </c>
      <c r="DF246" s="79">
        <v>-8.72E-2</v>
      </c>
      <c r="DG246" s="124">
        <v>-0.1038</v>
      </c>
      <c r="DH246" s="47">
        <v>-9.6799999999999997E-2</v>
      </c>
      <c r="DI246" s="79">
        <v>-0.1016</v>
      </c>
      <c r="DJ246" s="124">
        <v>-8.3799999999999999E-2</v>
      </c>
      <c r="DK246" s="47">
        <v>-8.4599999999999995E-2</v>
      </c>
      <c r="DL246" s="79">
        <v>-6.88E-2</v>
      </c>
      <c r="DM246" s="99">
        <v>-7.6700000000000004E-2</v>
      </c>
      <c r="DN246" s="47">
        <v>-8.1900000000000001E-2</v>
      </c>
      <c r="DO246" s="317">
        <v>-8.5199999999999998E-2</v>
      </c>
      <c r="DP246" s="47">
        <v>-0.11070000000000001</v>
      </c>
      <c r="DQ246" s="79">
        <v>-0.12520000000000001</v>
      </c>
      <c r="DR246" s="124">
        <v>-0.11260000000000001</v>
      </c>
      <c r="DS246" s="47">
        <v>-0.1176</v>
      </c>
      <c r="DT246" s="79">
        <v>-0.1158</v>
      </c>
      <c r="DU246" s="124">
        <v>-0.10580000000000001</v>
      </c>
      <c r="DV246" s="47">
        <v>-0.11609999999999999</v>
      </c>
      <c r="DW246" s="79">
        <v>-0.1338</v>
      </c>
      <c r="DX246" s="99">
        <v>-0.1222</v>
      </c>
      <c r="DY246" s="47">
        <v>-0.13350000000000001</v>
      </c>
      <c r="DZ246" s="47">
        <v>-0.14979999999999999</v>
      </c>
      <c r="EA246" s="8" t="s">
        <v>96</v>
      </c>
      <c r="EN246" s="8" t="s">
        <v>104</v>
      </c>
      <c r="EO246" s="129">
        <v>1.8E-3</v>
      </c>
      <c r="EP246" s="30">
        <v>2.0400000000000001E-2</v>
      </c>
      <c r="EQ246" s="85">
        <v>7.0000000000000001E-3</v>
      </c>
      <c r="ER246" s="129">
        <v>1.0800000000000001E-2</v>
      </c>
      <c r="ES246" s="30">
        <v>2.24E-2</v>
      </c>
      <c r="ET246" s="85">
        <v>2.0299999999999999E-2</v>
      </c>
      <c r="EU246" s="129">
        <v>1.66E-2</v>
      </c>
      <c r="EV246" s="30">
        <v>1.78E-2</v>
      </c>
      <c r="EW246" s="85">
        <v>2.8799999999999999E-2</v>
      </c>
      <c r="EX246" s="129">
        <v>-1.4200000000000001E-2</v>
      </c>
      <c r="EY246" s="30">
        <v>-1.3299999999999999E-2</v>
      </c>
      <c r="EZ246" s="85">
        <v>-1.32E-2</v>
      </c>
      <c r="FA246" s="129">
        <v>-7.1000000000000004E-3</v>
      </c>
      <c r="FB246" s="30">
        <v>2.5000000000000001E-3</v>
      </c>
      <c r="FC246" s="85">
        <v>-4.7000000000000002E-3</v>
      </c>
      <c r="FD246" s="129">
        <v>-2.41E-2</v>
      </c>
      <c r="FE246" s="30">
        <v>-2.0999999999999999E-3</v>
      </c>
      <c r="FF246" s="85">
        <v>1.04E-2</v>
      </c>
      <c r="FG246" s="129">
        <v>1.15E-2</v>
      </c>
      <c r="FH246" s="30">
        <v>1.44E-2</v>
      </c>
      <c r="FI246" s="85">
        <v>2.0799999999999999E-2</v>
      </c>
      <c r="FJ246" s="129">
        <v>1.2E-2</v>
      </c>
      <c r="FK246" s="30">
        <v>2.4500000000000001E-2</v>
      </c>
      <c r="FL246" s="85">
        <v>2.3900000000000001E-2</v>
      </c>
      <c r="FM246" s="129">
        <v>1.2999999999999999E-3</v>
      </c>
      <c r="FN246" s="30">
        <v>5.0000000000000001E-4</v>
      </c>
      <c r="FO246" s="85">
        <v>5.0000000000000001E-3</v>
      </c>
      <c r="FP246" s="129">
        <v>-1.2500000000000001E-2</v>
      </c>
      <c r="FQ246" s="30">
        <v>-1.2999999999999999E-2</v>
      </c>
      <c r="FR246" s="85">
        <v>-1.6000000000000001E-3</v>
      </c>
      <c r="FS246" s="129">
        <v>1.06E-2</v>
      </c>
      <c r="FT246" s="30">
        <v>6.4000000000000003E-3</v>
      </c>
      <c r="FU246" s="85">
        <v>9.2999999999999992E-3</v>
      </c>
      <c r="FV246" s="129">
        <v>3.6499999999999998E-2</v>
      </c>
      <c r="FW246" s="30">
        <v>2.5899999999999999E-2</v>
      </c>
      <c r="FX246" s="85">
        <v>2.7099999999999999E-2</v>
      </c>
      <c r="FY246" s="129">
        <v>1.8800000000000001E-2</v>
      </c>
      <c r="FZ246" s="30">
        <v>1.11E-2</v>
      </c>
      <c r="GA246" s="85">
        <v>5.7999999999999996E-3</v>
      </c>
      <c r="GB246" s="129">
        <v>4.4999999999999997E-3</v>
      </c>
      <c r="GC246" s="30">
        <v>1.7299999999999999E-2</v>
      </c>
      <c r="GD246" s="85">
        <v>1.4500000000000001E-2</v>
      </c>
      <c r="GE246" s="129">
        <v>3.1800000000000002E-2</v>
      </c>
      <c r="GF246" s="30">
        <v>3.6900000000000002E-2</v>
      </c>
      <c r="GG246" s="85">
        <v>2.69E-2</v>
      </c>
      <c r="GH246" s="129">
        <v>1.83E-2</v>
      </c>
      <c r="GI246" s="30">
        <v>1.32E-2</v>
      </c>
      <c r="GJ246" s="85">
        <v>-7.3000000000000001E-3</v>
      </c>
      <c r="GK246" s="129">
        <v>-2.8999999999999998E-3</v>
      </c>
      <c r="GL246" s="30">
        <v>1.2500000000000001E-2</v>
      </c>
      <c r="GM246" s="85">
        <v>1.6299999999999999E-2</v>
      </c>
      <c r="GN246" s="129">
        <v>2.7799999999999998E-2</v>
      </c>
      <c r="GO246" s="30">
        <v>3.1399999999999997E-2</v>
      </c>
      <c r="GP246" s="85">
        <v>4.9299999999999997E-2</v>
      </c>
      <c r="GQ246" s="129">
        <v>3.8899999999999997E-2</v>
      </c>
      <c r="GR246" s="30">
        <v>2.2100000000000002E-2</v>
      </c>
      <c r="GS246" s="85">
        <v>2.0199999999999999E-2</v>
      </c>
      <c r="GT246" s="129">
        <v>0.03</v>
      </c>
      <c r="GU246" s="30">
        <v>2.7900000000000001E-2</v>
      </c>
      <c r="GV246" s="85">
        <v>3.2399999999999998E-2</v>
      </c>
      <c r="GW246" s="104">
        <v>4.7300000000000002E-2</v>
      </c>
      <c r="GX246" s="30">
        <v>4.1200000000000001E-2</v>
      </c>
      <c r="GY246" s="30">
        <v>4.9599999999999998E-2</v>
      </c>
      <c r="GZ246" s="8" t="s">
        <v>104</v>
      </c>
      <c r="NN246" t="s">
        <v>62</v>
      </c>
    </row>
    <row r="247" spans="1:381" ht="15.75" thickBot="1" x14ac:dyDescent="0.3">
      <c r="A247" s="8" t="s">
        <v>116</v>
      </c>
      <c r="B247" s="124">
        <v>8.3999999999999995E-3</v>
      </c>
      <c r="C247" s="47">
        <v>5.04E-2</v>
      </c>
      <c r="D247" s="79">
        <v>8.1900000000000001E-2</v>
      </c>
      <c r="E247" s="124">
        <v>0.1772</v>
      </c>
      <c r="F247" s="47">
        <v>0.16880000000000001</v>
      </c>
      <c r="G247" s="79">
        <v>0.13439999999999999</v>
      </c>
      <c r="H247" s="124">
        <v>0.1139</v>
      </c>
      <c r="I247" s="47">
        <v>9.6000000000000002E-2</v>
      </c>
      <c r="J247" s="79">
        <v>3.8100000000000002E-2</v>
      </c>
      <c r="K247" s="124">
        <v>3.5799999999999998E-2</v>
      </c>
      <c r="L247" s="47">
        <v>2.81E-2</v>
      </c>
      <c r="M247" s="79">
        <v>-1.46E-2</v>
      </c>
      <c r="N247" s="124">
        <v>-2.4400000000000002E-2</v>
      </c>
      <c r="O247" s="47">
        <v>-6.6E-3</v>
      </c>
      <c r="P247" s="79">
        <v>-7.7000000000000002E-3</v>
      </c>
      <c r="Q247" s="124">
        <v>-3.6200000000000003E-2</v>
      </c>
      <c r="R247" s="47">
        <v>-3.9100000000000003E-2</v>
      </c>
      <c r="S247" s="79">
        <v>-1.0200000000000001E-2</v>
      </c>
      <c r="T247" s="124">
        <v>0.01</v>
      </c>
      <c r="U247" s="47">
        <v>-1.8E-3</v>
      </c>
      <c r="V247" s="79">
        <v>-1.2500000000000001E-2</v>
      </c>
      <c r="W247" s="124">
        <v>-2.5999999999999999E-2</v>
      </c>
      <c r="X247" s="47">
        <v>-3.5099999999999999E-2</v>
      </c>
      <c r="Y247" s="79">
        <v>-3.5499999999999997E-2</v>
      </c>
      <c r="Z247" s="124">
        <v>-8.9999999999999998E-4</v>
      </c>
      <c r="AA247" s="47">
        <v>-1.03E-2</v>
      </c>
      <c r="AB247" s="79">
        <v>-1.6500000000000001E-2</v>
      </c>
      <c r="AC247" s="124">
        <v>-5.8500000000000003E-2</v>
      </c>
      <c r="AD247" s="47">
        <v>-2.1700000000000001E-2</v>
      </c>
      <c r="AE247" s="79">
        <v>-3.9800000000000002E-2</v>
      </c>
      <c r="AF247" s="124">
        <v>-4.02E-2</v>
      </c>
      <c r="AG247" s="47">
        <v>-3.8199999999999998E-2</v>
      </c>
      <c r="AH247" s="79">
        <v>-5.74E-2</v>
      </c>
      <c r="AI247" s="124">
        <v>-2.3800000000000002E-2</v>
      </c>
      <c r="AJ247" s="47">
        <v>-3.0200000000000001E-2</v>
      </c>
      <c r="AK247" s="79">
        <v>-7.1800000000000003E-2</v>
      </c>
      <c r="AL247" s="124">
        <v>-8.2799999999999999E-2</v>
      </c>
      <c r="AM247" s="47">
        <v>-8.5000000000000006E-2</v>
      </c>
      <c r="AN247" s="79">
        <v>-8.5999999999999993E-2</v>
      </c>
      <c r="AO247" s="124">
        <v>-7.5600000000000001E-2</v>
      </c>
      <c r="AP247" s="47">
        <v>-6.9800000000000001E-2</v>
      </c>
      <c r="AQ247" s="79">
        <v>-7.7100000000000002E-2</v>
      </c>
      <c r="AR247" s="124">
        <v>-5.0200000000000002E-2</v>
      </c>
      <c r="AS247" s="47">
        <v>-5.79E-2</v>
      </c>
      <c r="AT247" s="79">
        <v>-5.4800000000000001E-2</v>
      </c>
      <c r="AU247" s="124">
        <v>-8.43E-2</v>
      </c>
      <c r="AV247" s="47">
        <v>-9.2799999999999994E-2</v>
      </c>
      <c r="AW247" s="79">
        <v>-9.2399999999999996E-2</v>
      </c>
      <c r="AX247" s="124">
        <v>-9.0899999999999995E-2</v>
      </c>
      <c r="AY247" s="47">
        <v>-8.9099999999999999E-2</v>
      </c>
      <c r="AZ247" s="79">
        <v>-7.3999999999999996E-2</v>
      </c>
      <c r="BA247" s="124">
        <v>-9.5399999999999999E-2</v>
      </c>
      <c r="BB247" s="47">
        <v>-0.1014</v>
      </c>
      <c r="BC247" s="79">
        <v>-0.12280000000000001</v>
      </c>
      <c r="BD247" s="124">
        <v>-0.11609999999999999</v>
      </c>
      <c r="BE247" s="47">
        <v>-0.1157</v>
      </c>
      <c r="BF247" s="79">
        <v>-0.10539999999999999</v>
      </c>
      <c r="BG247" s="124">
        <v>-0.1014</v>
      </c>
      <c r="BH247" s="47">
        <v>-0.1172</v>
      </c>
      <c r="BI247" s="79">
        <v>-9.5799999999999996E-2</v>
      </c>
      <c r="BJ247" s="124">
        <v>-0.10009999999999999</v>
      </c>
      <c r="BK247" s="47">
        <v>-0.1101</v>
      </c>
      <c r="BL247" s="79">
        <v>-0.1143</v>
      </c>
      <c r="BM247" s="99">
        <v>-0.1086</v>
      </c>
      <c r="BN247" s="47">
        <v>-9.9699999999999997E-2</v>
      </c>
      <c r="BO247" s="47">
        <v>-0.1095</v>
      </c>
      <c r="BP247" s="8" t="s">
        <v>116</v>
      </c>
      <c r="BS247" s="8" t="s">
        <v>116</v>
      </c>
      <c r="BT247" s="129">
        <v>-2.3300000000000001E-2</v>
      </c>
      <c r="BU247" s="30">
        <v>-1.3599999999999999E-2</v>
      </c>
      <c r="BV247" s="85">
        <v>-1.78E-2</v>
      </c>
      <c r="BW247" s="129">
        <v>-2.2700000000000001E-2</v>
      </c>
      <c r="BX247" s="30">
        <v>-3.2000000000000001E-2</v>
      </c>
      <c r="BY247" s="85">
        <v>-2.47E-2</v>
      </c>
      <c r="BZ247" s="129">
        <v>6.7999999999999996E-3</v>
      </c>
      <c r="CA247" s="30">
        <v>3.5999999999999999E-3</v>
      </c>
      <c r="CB247" s="85">
        <v>-4.4999999999999997E-3</v>
      </c>
      <c r="CC247" s="129">
        <v>-8.6699999999999999E-2</v>
      </c>
      <c r="CD247" s="30">
        <v>-8.8800000000000004E-2</v>
      </c>
      <c r="CE247" s="85">
        <v>-9.4399999999999998E-2</v>
      </c>
      <c r="CF247" s="129">
        <v>-9.5100000000000004E-2</v>
      </c>
      <c r="CG247" s="30">
        <v>-8.2900000000000001E-2</v>
      </c>
      <c r="CH247" s="85">
        <v>-8.5999999999999993E-2</v>
      </c>
      <c r="CI247" s="129">
        <v>-0.1024</v>
      </c>
      <c r="CJ247" s="30">
        <v>-0.1067</v>
      </c>
      <c r="CK247" s="85">
        <v>-0.1024</v>
      </c>
      <c r="CL247" s="129">
        <v>-9.1700000000000004E-2</v>
      </c>
      <c r="CM247" s="30">
        <v>-0.10290000000000001</v>
      </c>
      <c r="CN247" s="85">
        <v>-0.1024</v>
      </c>
      <c r="CO247" s="129">
        <v>-8.2400000000000001E-2</v>
      </c>
      <c r="CP247" s="30">
        <v>-7.5800000000000006E-2</v>
      </c>
      <c r="CQ247" s="85">
        <v>-7.8899999999999998E-2</v>
      </c>
      <c r="CR247" s="129">
        <v>-6.7900000000000002E-2</v>
      </c>
      <c r="CS247" s="30">
        <v>-7.22E-2</v>
      </c>
      <c r="CT247" s="85">
        <v>-7.5300000000000006E-2</v>
      </c>
      <c r="CU247" s="129">
        <v>-4.9700000000000001E-2</v>
      </c>
      <c r="CV247" s="30">
        <v>-5.9900000000000002E-2</v>
      </c>
      <c r="CW247" s="85">
        <v>-7.0599999999999996E-2</v>
      </c>
      <c r="CX247" s="129">
        <v>-8.4500000000000006E-2</v>
      </c>
      <c r="CY247" s="30">
        <v>-6.3700000000000007E-2</v>
      </c>
      <c r="CZ247" s="85">
        <v>-0.05</v>
      </c>
      <c r="DA247" s="129">
        <v>-4.3700000000000003E-2</v>
      </c>
      <c r="DB247" s="30">
        <v>-4.1300000000000003E-2</v>
      </c>
      <c r="DC247" s="85">
        <v>-6.0199999999999997E-2</v>
      </c>
      <c r="DD247" s="129">
        <v>-7.1900000000000006E-2</v>
      </c>
      <c r="DE247" s="30">
        <v>-7.3599999999999999E-2</v>
      </c>
      <c r="DF247" s="85">
        <v>-5.0599999999999999E-2</v>
      </c>
      <c r="DG247" s="129">
        <v>-4.6199999999999998E-2</v>
      </c>
      <c r="DH247" s="30">
        <v>-5.11E-2</v>
      </c>
      <c r="DI247" s="85">
        <v>-4.6300000000000001E-2</v>
      </c>
      <c r="DJ247" s="129">
        <v>-8.5099999999999995E-2</v>
      </c>
      <c r="DK247" s="30">
        <v>-0.1</v>
      </c>
      <c r="DL247" s="85">
        <v>-0.1052</v>
      </c>
      <c r="DM247" s="104">
        <v>-8.3599999999999994E-2</v>
      </c>
      <c r="DN247" s="30">
        <v>-7.9600000000000004E-2</v>
      </c>
      <c r="DO247" s="316">
        <v>-8.3900000000000002E-2</v>
      </c>
      <c r="DP247" s="30">
        <v>-5.1200000000000002E-2</v>
      </c>
      <c r="DQ247" s="85">
        <v>-4.53E-2</v>
      </c>
      <c r="DR247" s="129">
        <v>-6.0299999999999999E-2</v>
      </c>
      <c r="DS247" s="30">
        <v>-6.9800000000000001E-2</v>
      </c>
      <c r="DT247" s="85">
        <v>-4.9099999999999998E-2</v>
      </c>
      <c r="DU247" s="129">
        <v>-5.3699999999999998E-2</v>
      </c>
      <c r="DV247" s="30">
        <v>-8.6199999999999999E-2</v>
      </c>
      <c r="DW247" s="85">
        <v>-8.5199999999999998E-2</v>
      </c>
      <c r="DX247" s="104">
        <v>-9.2799999999999994E-2</v>
      </c>
      <c r="DY247" s="30">
        <v>-9.3700000000000006E-2</v>
      </c>
      <c r="DZ247" s="30">
        <v>-0.1152</v>
      </c>
      <c r="EA247" s="8" t="s">
        <v>116</v>
      </c>
      <c r="EN247" s="8" t="s">
        <v>116</v>
      </c>
      <c r="EO247" s="124">
        <v>-3.2399999999999998E-2</v>
      </c>
      <c r="EP247" s="47">
        <v>-3.73E-2</v>
      </c>
      <c r="EQ247" s="79">
        <v>-1.7600000000000001E-2</v>
      </c>
      <c r="ER247" s="124">
        <v>-2.7699999999999999E-2</v>
      </c>
      <c r="ES247" s="47">
        <v>-1.72E-2</v>
      </c>
      <c r="ET247" s="79">
        <v>-1.32E-2</v>
      </c>
      <c r="EU247" s="124">
        <v>-1.0699999999999999E-2</v>
      </c>
      <c r="EV247" s="47">
        <v>-7.4000000000000003E-3</v>
      </c>
      <c r="EW247" s="79">
        <v>-5.5999999999999999E-3</v>
      </c>
      <c r="EX247" s="124">
        <v>1.55E-2</v>
      </c>
      <c r="EY247" s="47">
        <v>1.52E-2</v>
      </c>
      <c r="EZ247" s="79">
        <v>2.1399999999999999E-2</v>
      </c>
      <c r="FA247" s="124">
        <v>1.7999999999999999E-2</v>
      </c>
      <c r="FB247" s="47">
        <v>2.1999999999999999E-2</v>
      </c>
      <c r="FC247" s="79">
        <v>6.08E-2</v>
      </c>
      <c r="FD247" s="124">
        <v>9.0999999999999998E-2</v>
      </c>
      <c r="FE247" s="47">
        <v>7.6700000000000004E-2</v>
      </c>
      <c r="FF247" s="79">
        <v>6.7199999999999996E-2</v>
      </c>
      <c r="FG247" s="124">
        <v>6.7599999999999993E-2</v>
      </c>
      <c r="FH247" s="47">
        <v>6.5299999999999997E-2</v>
      </c>
      <c r="FI247" s="79">
        <v>4.3900000000000002E-2</v>
      </c>
      <c r="FJ247" s="124">
        <v>3.1600000000000003E-2</v>
      </c>
      <c r="FK247" s="47">
        <v>4.6399999999999997E-2</v>
      </c>
      <c r="FL247" s="79">
        <v>2.7199999999999998E-2</v>
      </c>
      <c r="FM247" s="124">
        <v>3.4700000000000002E-2</v>
      </c>
      <c r="FN247" s="47">
        <v>2.06E-2</v>
      </c>
      <c r="FO247" s="79">
        <v>1.8E-3</v>
      </c>
      <c r="FP247" s="124">
        <v>-1.03E-2</v>
      </c>
      <c r="FQ247" s="47">
        <v>-2.3E-3</v>
      </c>
      <c r="FR247" s="79">
        <v>-1.2699999999999999E-2</v>
      </c>
      <c r="FS247" s="124">
        <v>-2.4400000000000002E-2</v>
      </c>
      <c r="FT247" s="47">
        <v>-2.2599999999999999E-2</v>
      </c>
      <c r="FU247" s="79">
        <v>-1.35E-2</v>
      </c>
      <c r="FV247" s="124">
        <v>-3.2500000000000001E-2</v>
      </c>
      <c r="FW247" s="47">
        <v>-2.9600000000000001E-2</v>
      </c>
      <c r="FX247" s="79">
        <v>-1.67E-2</v>
      </c>
      <c r="FY247" s="124">
        <v>-1.11E-2</v>
      </c>
      <c r="FZ247" s="47">
        <v>-1.3899999999999999E-2</v>
      </c>
      <c r="GA247" s="79">
        <v>-1.7899999999999999E-2</v>
      </c>
      <c r="GB247" s="124">
        <v>-2.3800000000000002E-2</v>
      </c>
      <c r="GC247" s="47">
        <v>-2.4E-2</v>
      </c>
      <c r="GD247" s="79">
        <v>8.8000000000000005E-3</v>
      </c>
      <c r="GE247" s="124">
        <v>8.0999999999999996E-3</v>
      </c>
      <c r="GF247" s="47">
        <v>2.64E-2</v>
      </c>
      <c r="GG247" s="79">
        <v>1.8200000000000001E-2</v>
      </c>
      <c r="GH247" s="124">
        <v>1.3299999999999999E-2</v>
      </c>
      <c r="GI247" s="47">
        <v>5.79E-2</v>
      </c>
      <c r="GJ247" s="79">
        <v>8.2799999999999999E-2</v>
      </c>
      <c r="GK247" s="124">
        <v>8.4199999999999997E-2</v>
      </c>
      <c r="GL247" s="47">
        <v>6.6199999999999995E-2</v>
      </c>
      <c r="GM247" s="79">
        <v>6.3899999999999998E-2</v>
      </c>
      <c r="GN247" s="124">
        <v>5.1900000000000002E-2</v>
      </c>
      <c r="GO247" s="47">
        <v>2.8299999999999999E-2</v>
      </c>
      <c r="GP247" s="79">
        <v>2.2800000000000001E-2</v>
      </c>
      <c r="GQ247" s="124">
        <v>5.0500000000000003E-2</v>
      </c>
      <c r="GR247" s="47">
        <v>5.8299999999999998E-2</v>
      </c>
      <c r="GS247" s="79">
        <v>5.7200000000000001E-2</v>
      </c>
      <c r="GT247" s="124">
        <v>7.2300000000000003E-2</v>
      </c>
      <c r="GU247" s="47">
        <v>7.5800000000000006E-2</v>
      </c>
      <c r="GV247" s="79">
        <v>6.6400000000000001E-2</v>
      </c>
      <c r="GW247" s="99">
        <v>5.4100000000000002E-2</v>
      </c>
      <c r="GX247" s="47">
        <v>4.4200000000000003E-2</v>
      </c>
      <c r="GY247" s="47">
        <v>4.1300000000000003E-2</v>
      </c>
      <c r="GZ247" s="8" t="s">
        <v>116</v>
      </c>
      <c r="MQ247" s="345">
        <v>43469</v>
      </c>
      <c r="MR247" s="342">
        <v>43476</v>
      </c>
      <c r="MS247" s="342">
        <v>43483</v>
      </c>
      <c r="MT247" s="342">
        <v>43490</v>
      </c>
      <c r="MU247" s="345">
        <v>43497</v>
      </c>
      <c r="MV247" s="342">
        <v>43504</v>
      </c>
      <c r="MW247" s="342">
        <v>43511</v>
      </c>
      <c r="MX247" s="342">
        <v>43518</v>
      </c>
      <c r="MY247" s="342">
        <v>43525</v>
      </c>
      <c r="MZ247" s="345">
        <v>43532</v>
      </c>
      <c r="NA247" s="342">
        <v>43539</v>
      </c>
      <c r="NB247" s="342">
        <v>43546</v>
      </c>
      <c r="NC247" s="342">
        <v>43553</v>
      </c>
      <c r="ND247" s="345">
        <v>43560</v>
      </c>
      <c r="NE247" s="342">
        <v>43567</v>
      </c>
      <c r="NF247" s="342">
        <v>43574</v>
      </c>
      <c r="NG247" s="342">
        <v>43581</v>
      </c>
      <c r="NH247" s="345">
        <v>43588</v>
      </c>
      <c r="NI247" s="342">
        <v>43595</v>
      </c>
      <c r="NJ247" s="342">
        <v>43602</v>
      </c>
      <c r="NK247" s="342">
        <v>43609</v>
      </c>
      <c r="NL247" s="342">
        <v>43616</v>
      </c>
      <c r="NM247" s="345">
        <v>43623</v>
      </c>
      <c r="NN247" s="342">
        <v>43630</v>
      </c>
      <c r="NO247" s="342">
        <v>43637</v>
      </c>
      <c r="NP247" s="342">
        <v>43644</v>
      </c>
      <c r="NQ247" s="342">
        <v>43651</v>
      </c>
    </row>
    <row r="248" spans="1:381" ht="16.5" thickBot="1" x14ac:dyDescent="0.3">
      <c r="B248" s="241"/>
      <c r="C248" s="63">
        <v>43102</v>
      </c>
      <c r="D248" s="242"/>
      <c r="E248" s="241"/>
      <c r="F248" s="63">
        <v>43103</v>
      </c>
      <c r="G248" s="243"/>
      <c r="H248" s="241"/>
      <c r="I248" s="63">
        <v>43104</v>
      </c>
      <c r="J248" s="244" t="s">
        <v>77</v>
      </c>
      <c r="K248" s="245"/>
      <c r="L248" s="67">
        <v>43107</v>
      </c>
      <c r="M248" s="246"/>
      <c r="N248" s="245"/>
      <c r="O248" s="67">
        <v>43108</v>
      </c>
      <c r="P248" s="247"/>
      <c r="Q248" s="245"/>
      <c r="R248" s="67">
        <v>43109</v>
      </c>
      <c r="S248" s="247"/>
      <c r="T248" s="245"/>
      <c r="U248" s="67">
        <v>43110</v>
      </c>
      <c r="V248" s="247"/>
      <c r="W248" s="245"/>
      <c r="X248" s="67">
        <v>43111</v>
      </c>
      <c r="Y248" s="247"/>
      <c r="Z248" s="248"/>
      <c r="AA248" s="70">
        <v>43114</v>
      </c>
      <c r="AB248" s="249"/>
      <c r="AC248" s="248"/>
      <c r="AD248" s="70">
        <v>43115</v>
      </c>
      <c r="AE248" s="249"/>
      <c r="AF248" s="248"/>
      <c r="AG248" s="70">
        <v>43116</v>
      </c>
      <c r="AH248" s="249"/>
      <c r="AI248" s="248"/>
      <c r="AJ248" s="70">
        <v>43117</v>
      </c>
      <c r="AK248" s="249"/>
      <c r="AL248" s="248"/>
      <c r="AM248" s="70">
        <v>43118</v>
      </c>
      <c r="AN248" s="249"/>
      <c r="AO248" s="268"/>
      <c r="AP248" s="73">
        <v>43121</v>
      </c>
      <c r="AQ248" s="269"/>
      <c r="AR248" s="268"/>
      <c r="AS248" s="73">
        <v>43122</v>
      </c>
      <c r="AT248" s="269"/>
      <c r="AU248" s="268"/>
      <c r="AV248" s="73">
        <v>43123</v>
      </c>
      <c r="AW248" s="269"/>
      <c r="AX248" s="268"/>
      <c r="AY248" s="73">
        <v>43124</v>
      </c>
      <c r="AZ248" s="269"/>
      <c r="BA248" s="268"/>
      <c r="BB248" s="73">
        <v>43125</v>
      </c>
      <c r="BC248" s="269"/>
      <c r="BD248" s="241"/>
      <c r="BE248" s="63">
        <v>43128</v>
      </c>
      <c r="BF248" s="243"/>
      <c r="BG248" s="241"/>
      <c r="BH248" s="63">
        <v>43129</v>
      </c>
      <c r="BI248" s="243"/>
      <c r="BJ248" s="241"/>
      <c r="BK248" s="63">
        <v>43130</v>
      </c>
      <c r="BL248" s="243"/>
      <c r="BM248" s="65"/>
      <c r="BN248" s="63">
        <v>43131</v>
      </c>
      <c r="BO248" s="64"/>
      <c r="BT248" s="241"/>
      <c r="BU248" s="63">
        <v>43132</v>
      </c>
      <c r="BV248" s="244" t="s">
        <v>77</v>
      </c>
      <c r="BW248" s="245"/>
      <c r="BX248" s="67">
        <v>43135</v>
      </c>
      <c r="BY248" s="290"/>
      <c r="BZ248" s="245"/>
      <c r="CA248" s="67">
        <v>43136</v>
      </c>
      <c r="CB248" s="247"/>
      <c r="CC248" s="245"/>
      <c r="CD248" s="67">
        <v>43137</v>
      </c>
      <c r="CE248" s="295"/>
      <c r="CF248" s="245"/>
      <c r="CG248" s="67">
        <v>43138</v>
      </c>
      <c r="CH248" s="246"/>
      <c r="CI248" s="245"/>
      <c r="CJ248" s="67">
        <v>43139</v>
      </c>
      <c r="CK248" s="247"/>
      <c r="CL248" s="248"/>
      <c r="CM248" s="70">
        <v>43142</v>
      </c>
      <c r="CN248" s="249"/>
      <c r="CO248" s="248"/>
      <c r="CP248" s="70">
        <v>43143</v>
      </c>
      <c r="CQ248" s="249"/>
      <c r="CR248" s="248"/>
      <c r="CS248" s="70">
        <v>43144</v>
      </c>
      <c r="CT248" s="249"/>
      <c r="CU248" s="248"/>
      <c r="CV248" s="70">
        <v>43145</v>
      </c>
      <c r="CW248" s="249"/>
      <c r="CX248" s="248"/>
      <c r="CY248" s="70">
        <v>43146</v>
      </c>
      <c r="CZ248" s="249"/>
      <c r="DA248" s="268"/>
      <c r="DB248" s="73">
        <v>43149</v>
      </c>
      <c r="DC248" s="269"/>
      <c r="DD248" s="268"/>
      <c r="DE248" s="73">
        <v>43150</v>
      </c>
      <c r="DF248" s="269"/>
      <c r="DG248" s="268"/>
      <c r="DH248" s="73">
        <v>43151</v>
      </c>
      <c r="DI248" s="269"/>
      <c r="DJ248" s="268"/>
      <c r="DK248" s="73">
        <v>43152</v>
      </c>
      <c r="DL248" s="269"/>
      <c r="DM248" s="297"/>
      <c r="DN248" s="73">
        <v>43153</v>
      </c>
      <c r="DO248" s="297"/>
      <c r="DP248" s="63">
        <v>43156</v>
      </c>
      <c r="DQ248" s="243"/>
      <c r="DR248" s="241"/>
      <c r="DS248" s="63">
        <v>43157</v>
      </c>
      <c r="DT248" s="243"/>
      <c r="DU248" s="241"/>
      <c r="DV248" s="63">
        <v>43158</v>
      </c>
      <c r="DW248" s="243"/>
      <c r="DX248" s="65"/>
      <c r="DY248" s="63">
        <v>43159</v>
      </c>
      <c r="DZ248" s="64"/>
      <c r="EO248" s="241"/>
      <c r="EP248" s="63">
        <v>43525</v>
      </c>
      <c r="EQ248" s="348"/>
      <c r="ER248" s="245"/>
      <c r="ES248" s="67">
        <v>43528</v>
      </c>
      <c r="ET248" s="290"/>
      <c r="EU248" s="245"/>
      <c r="EV248" s="67">
        <v>43529</v>
      </c>
      <c r="EW248" s="247"/>
      <c r="EX248" s="245"/>
      <c r="EY248" s="67">
        <v>43530</v>
      </c>
      <c r="EZ248" s="295"/>
      <c r="FA248" s="245"/>
      <c r="FB248" s="67">
        <v>43531</v>
      </c>
      <c r="FC248" s="246"/>
      <c r="FD248" s="245"/>
      <c r="FE248" s="67">
        <v>43532</v>
      </c>
      <c r="FF248" s="349" t="s">
        <v>100</v>
      </c>
      <c r="FG248" s="437"/>
      <c r="FH248" s="350">
        <v>43535</v>
      </c>
      <c r="FI248" s="438"/>
      <c r="FJ248" s="248"/>
      <c r="FK248" s="70">
        <v>43536</v>
      </c>
      <c r="FL248" s="249"/>
      <c r="FM248" s="248"/>
      <c r="FN248" s="70">
        <v>43537</v>
      </c>
      <c r="FO248" s="249"/>
      <c r="FP248" s="248"/>
      <c r="FQ248" s="70">
        <v>43538</v>
      </c>
      <c r="FR248" s="249"/>
      <c r="FS248" s="248"/>
      <c r="FT248" s="70">
        <v>43539</v>
      </c>
      <c r="FU248" s="249"/>
      <c r="FV248" s="268"/>
      <c r="FW248" s="73">
        <v>43542</v>
      </c>
      <c r="FX248" s="269"/>
      <c r="FY248" s="268"/>
      <c r="FZ248" s="73">
        <v>43543</v>
      </c>
      <c r="GA248" s="269"/>
      <c r="GB248" s="268"/>
      <c r="GC248" s="73">
        <v>43544</v>
      </c>
      <c r="GD248" s="269"/>
      <c r="GE248" s="268"/>
      <c r="GF248" s="73">
        <v>43545</v>
      </c>
      <c r="GG248" s="269"/>
      <c r="GH248" s="268"/>
      <c r="GI248" s="73">
        <v>43546</v>
      </c>
      <c r="GJ248" s="269"/>
      <c r="GK248" s="241"/>
      <c r="GL248" s="63">
        <v>43549</v>
      </c>
      <c r="GM248" s="243"/>
      <c r="GN248" s="241"/>
      <c r="GO248" s="63">
        <v>43550</v>
      </c>
      <c r="GP248" s="243"/>
      <c r="GQ248" s="241"/>
      <c r="GR248" s="63">
        <v>43551</v>
      </c>
      <c r="GS248" s="243"/>
      <c r="GT248" s="241"/>
      <c r="GU248" s="63">
        <v>43552</v>
      </c>
      <c r="GV248" s="243"/>
      <c r="GW248" s="65"/>
      <c r="GX248" s="63">
        <v>43553</v>
      </c>
      <c r="GY248" s="64"/>
      <c r="NN248" t="s">
        <v>62</v>
      </c>
    </row>
    <row r="249" spans="1:381" x14ac:dyDescent="0.25">
      <c r="CJ249" t="s">
        <v>62</v>
      </c>
      <c r="CN249" t="s">
        <v>62</v>
      </c>
      <c r="CT249" t="s">
        <v>62</v>
      </c>
    </row>
    <row r="250" spans="1:381" x14ac:dyDescent="0.25">
      <c r="CE250" t="s">
        <v>62</v>
      </c>
      <c r="CF250" t="s">
        <v>62</v>
      </c>
      <c r="CH250" t="s">
        <v>62</v>
      </c>
      <c r="CI250" t="s">
        <v>62</v>
      </c>
      <c r="CM250" t="s">
        <v>62</v>
      </c>
      <c r="CN250" t="s">
        <v>62</v>
      </c>
      <c r="CQ250" t="s">
        <v>62</v>
      </c>
    </row>
    <row r="251" spans="1:381" x14ac:dyDescent="0.25">
      <c r="CF251" t="s">
        <v>62</v>
      </c>
      <c r="CI251" t="s">
        <v>62</v>
      </c>
      <c r="CM251" t="s">
        <v>62</v>
      </c>
      <c r="CN251" t="s">
        <v>62</v>
      </c>
      <c r="CU251" t="s">
        <v>62</v>
      </c>
    </row>
    <row r="252" spans="1:381" x14ac:dyDescent="0.25">
      <c r="CI252" t="s">
        <v>62</v>
      </c>
      <c r="CN252" t="s">
        <v>62</v>
      </c>
      <c r="CQ252" t="s">
        <v>62</v>
      </c>
    </row>
    <row r="253" spans="1:381" x14ac:dyDescent="0.25">
      <c r="AG253" t="s">
        <v>62</v>
      </c>
      <c r="AH253" t="s">
        <v>62</v>
      </c>
      <c r="CJ253" t="s">
        <v>62</v>
      </c>
      <c r="CN253" t="s">
        <v>62</v>
      </c>
      <c r="CQ253" t="s">
        <v>62</v>
      </c>
    </row>
    <row r="254" spans="1:381" x14ac:dyDescent="0.25">
      <c r="AG254" t="s">
        <v>62</v>
      </c>
      <c r="AI254" t="s">
        <v>62</v>
      </c>
      <c r="CF254" t="s">
        <v>62</v>
      </c>
      <c r="CO254" t="s">
        <v>62</v>
      </c>
    </row>
    <row r="255" spans="1:381" x14ac:dyDescent="0.25">
      <c r="D255" t="s">
        <v>62</v>
      </c>
      <c r="AF255" t="s">
        <v>62</v>
      </c>
      <c r="AI255" t="s">
        <v>127</v>
      </c>
      <c r="CM255" t="s">
        <v>62</v>
      </c>
      <c r="CO255" t="s">
        <v>62</v>
      </c>
      <c r="NP255" t="s">
        <v>62</v>
      </c>
    </row>
    <row r="256" spans="1:381" x14ac:dyDescent="0.25">
      <c r="BG256" t="s">
        <v>62</v>
      </c>
      <c r="CH256" t="s">
        <v>62</v>
      </c>
      <c r="CM256" t="s">
        <v>62</v>
      </c>
      <c r="CO256" t="s">
        <v>62</v>
      </c>
      <c r="DD256" t="s">
        <v>62</v>
      </c>
    </row>
    <row r="257" spans="3:380" x14ac:dyDescent="0.25">
      <c r="AG257" t="s">
        <v>62</v>
      </c>
      <c r="AI257" t="s">
        <v>62</v>
      </c>
      <c r="CI257" t="s">
        <v>62</v>
      </c>
    </row>
    <row r="258" spans="3:380" x14ac:dyDescent="0.25">
      <c r="C258" t="s">
        <v>62</v>
      </c>
    </row>
    <row r="259" spans="3:380" x14ac:dyDescent="0.25">
      <c r="D259" t="s">
        <v>62</v>
      </c>
      <c r="Y259" t="s">
        <v>62</v>
      </c>
      <c r="AD259" t="s">
        <v>62</v>
      </c>
      <c r="CK259" t="s">
        <v>62</v>
      </c>
    </row>
    <row r="260" spans="3:380" x14ac:dyDescent="0.25">
      <c r="NP260" t="s">
        <v>62</v>
      </c>
    </row>
    <row r="261" spans="3:380" x14ac:dyDescent="0.25">
      <c r="I261" t="s">
        <v>62</v>
      </c>
      <c r="CF261" t="s">
        <v>62</v>
      </c>
      <c r="CN261" t="s">
        <v>62</v>
      </c>
    </row>
    <row r="262" spans="3:380" x14ac:dyDescent="0.25">
      <c r="CQ262" t="s">
        <v>62</v>
      </c>
    </row>
    <row r="263" spans="3:380" x14ac:dyDescent="0.25">
      <c r="V263" t="s">
        <v>62</v>
      </c>
      <c r="AI263" t="s">
        <v>62</v>
      </c>
      <c r="AJ263" t="s">
        <v>62</v>
      </c>
      <c r="AL263" t="s">
        <v>62</v>
      </c>
      <c r="CO263" t="s">
        <v>62</v>
      </c>
    </row>
    <row r="265" spans="3:380" ht="15.75" thickBot="1" x14ac:dyDescent="0.3"/>
    <row r="266" spans="3:380" ht="15.75" thickBot="1" x14ac:dyDescent="0.3">
      <c r="CQ266" t="s">
        <v>62</v>
      </c>
      <c r="HB266" s="8" t="s">
        <v>126</v>
      </c>
      <c r="HC266" s="505">
        <f t="shared" ref="HC266:JN266" si="94">LINEST(HC267:HC268)</f>
        <v>-5.5800000000000009E-2</v>
      </c>
      <c r="HD266" s="505">
        <f t="shared" si="94"/>
        <v>-3.6199999999999989E-2</v>
      </c>
      <c r="HE266" s="505">
        <f t="shared" si="94"/>
        <v>-6.0200000000000024E-2</v>
      </c>
      <c r="HF266" s="505">
        <f t="shared" si="94"/>
        <v>-2.0500000000000001E-2</v>
      </c>
      <c r="HG266" s="505">
        <f t="shared" si="94"/>
        <v>-3.0600000000000006E-2</v>
      </c>
      <c r="HH266" s="505">
        <f t="shared" si="94"/>
        <v>-1.2200000000000006E-2</v>
      </c>
      <c r="HI266" s="505">
        <f t="shared" si="94"/>
        <v>-7.8600000000000031E-2</v>
      </c>
      <c r="HJ266" s="505">
        <f t="shared" si="94"/>
        <v>-8.0299999999999983E-2</v>
      </c>
      <c r="HK266" s="505">
        <f t="shared" si="94"/>
        <v>-7.0800000000000002E-2</v>
      </c>
      <c r="HL266" s="505">
        <f t="shared" si="94"/>
        <v>-6.7700000000000038E-2</v>
      </c>
      <c r="HM266" s="505">
        <f t="shared" si="94"/>
        <v>-6.6000000000000003E-2</v>
      </c>
      <c r="HN266" s="505">
        <f t="shared" si="94"/>
        <v>-8.4799999999999986E-2</v>
      </c>
      <c r="HO266" s="505">
        <f t="shared" si="94"/>
        <v>-0.10070000000000003</v>
      </c>
      <c r="HP266" s="505">
        <f t="shared" si="94"/>
        <v>-9.2500000000000013E-2</v>
      </c>
      <c r="HQ266" s="505">
        <f t="shared" si="94"/>
        <v>-7.9699999999999993E-2</v>
      </c>
      <c r="HR266" s="505">
        <f t="shared" si="94"/>
        <v>-5.6099999999999997E-2</v>
      </c>
      <c r="HS266" s="505">
        <f t="shared" si="94"/>
        <v>-6.5900000000000014E-2</v>
      </c>
      <c r="HT266" s="505">
        <f t="shared" si="94"/>
        <v>-9.0600000000000014E-2</v>
      </c>
      <c r="HU266" s="505">
        <f t="shared" si="94"/>
        <v>-0.10280000000000002</v>
      </c>
      <c r="HV266" s="505">
        <f t="shared" si="94"/>
        <v>-0.1013</v>
      </c>
      <c r="HW266" s="505">
        <f t="shared" si="94"/>
        <v>-6.7100000000000007E-2</v>
      </c>
      <c r="HX266" s="505">
        <f t="shared" si="94"/>
        <v>-9.5200000000000007E-2</v>
      </c>
      <c r="HY266" s="505">
        <f t="shared" si="94"/>
        <v>-0.10010000000000002</v>
      </c>
      <c r="HZ266" s="505">
        <f t="shared" si="94"/>
        <v>-0.10690000000000001</v>
      </c>
      <c r="IA266" s="505">
        <f t="shared" si="94"/>
        <v>-0.10530000000000002</v>
      </c>
      <c r="IB266" s="505">
        <f t="shared" si="94"/>
        <v>-0.10310000000000001</v>
      </c>
      <c r="IC266" s="505">
        <f t="shared" si="94"/>
        <v>-0.10260000000000001</v>
      </c>
      <c r="ID266" s="505">
        <f t="shared" si="94"/>
        <v>-0.1216</v>
      </c>
      <c r="IE266" s="505">
        <f t="shared" si="94"/>
        <v>-0.1807</v>
      </c>
      <c r="IF266" s="505">
        <f t="shared" si="94"/>
        <v>-0.18440000000000004</v>
      </c>
      <c r="IG266" s="505">
        <f t="shared" si="94"/>
        <v>-0.17559999999999995</v>
      </c>
      <c r="IH266" s="505">
        <f t="shared" si="94"/>
        <v>-0.186</v>
      </c>
      <c r="II266" s="505">
        <f t="shared" si="94"/>
        <v>-0.18880000000000008</v>
      </c>
      <c r="IJ266" s="505">
        <f t="shared" si="94"/>
        <v>-0.15110000000000001</v>
      </c>
      <c r="IK266" s="505">
        <f t="shared" si="94"/>
        <v>-0.1648</v>
      </c>
      <c r="IL266" s="505">
        <f t="shared" si="94"/>
        <v>-0.1896000000000001</v>
      </c>
      <c r="IM266" s="505">
        <f t="shared" si="94"/>
        <v>-0.21000000000000005</v>
      </c>
      <c r="IN266" s="505">
        <f t="shared" si="94"/>
        <v>-0.20800000000000002</v>
      </c>
      <c r="IO266" s="505">
        <f t="shared" si="94"/>
        <v>-0.1974000000000001</v>
      </c>
      <c r="IP266" s="505">
        <f t="shared" si="94"/>
        <v>-0.1968</v>
      </c>
      <c r="IQ266" s="505">
        <f t="shared" si="94"/>
        <v>-0.1638</v>
      </c>
      <c r="IR266" s="505">
        <f t="shared" si="94"/>
        <v>-0.1598</v>
      </c>
      <c r="IS266" s="505">
        <f t="shared" si="94"/>
        <v>-0.16049999999999998</v>
      </c>
      <c r="IT266" s="505">
        <f t="shared" si="94"/>
        <v>-0.16349999999999998</v>
      </c>
      <c r="IU266" s="505">
        <f t="shared" si="94"/>
        <v>-0.16020000000000001</v>
      </c>
      <c r="IV266" s="505">
        <f t="shared" si="94"/>
        <v>-0.14810000000000006</v>
      </c>
      <c r="IW266" s="505">
        <f t="shared" si="94"/>
        <v>-0.1484</v>
      </c>
      <c r="IX266" s="505">
        <f t="shared" si="94"/>
        <v>-0.14650000000000002</v>
      </c>
      <c r="IY266" s="505">
        <f t="shared" si="94"/>
        <v>-0.12410000000000003</v>
      </c>
      <c r="IZ266" s="505">
        <f t="shared" si="94"/>
        <v>-0.1203</v>
      </c>
      <c r="JA266" s="505">
        <f t="shared" si="94"/>
        <v>-0.10510000000000001</v>
      </c>
      <c r="JB266" s="505">
        <f t="shared" si="94"/>
        <v>-2.5400000000000013E-2</v>
      </c>
      <c r="JC266" s="505">
        <f t="shared" si="94"/>
        <v>-2.3700000000000013E-2</v>
      </c>
      <c r="JD266" s="505">
        <f t="shared" si="94"/>
        <v>-2.470000000000001E-2</v>
      </c>
      <c r="JE266" s="505">
        <f t="shared" si="94"/>
        <v>-1.3500000000000002E-2</v>
      </c>
      <c r="JF266" s="505">
        <f t="shared" si="94"/>
        <v>1.0200000000000002E-2</v>
      </c>
      <c r="JG266" s="505">
        <f t="shared" si="94"/>
        <v>5.2999999999999992E-3</v>
      </c>
      <c r="JH266" s="505">
        <f t="shared" si="94"/>
        <v>-1.6E-2</v>
      </c>
      <c r="JI266" s="505">
        <f t="shared" si="94"/>
        <v>-3.2600000000000004E-2</v>
      </c>
      <c r="JJ266" s="505">
        <f t="shared" si="94"/>
        <v>-2.9100000000000004E-2</v>
      </c>
      <c r="JK266" s="505">
        <f t="shared" si="94"/>
        <v>-5.9800000000000006E-2</v>
      </c>
      <c r="JL266" s="505">
        <f t="shared" si="94"/>
        <v>-5.8200000000000009E-2</v>
      </c>
      <c r="JM266" s="505">
        <f t="shared" si="94"/>
        <v>-5.8000000000000003E-2</v>
      </c>
      <c r="JN266" s="505">
        <f t="shared" si="94"/>
        <v>-1.8800000000000008E-2</v>
      </c>
      <c r="JO266" s="505">
        <f>LINEST(JO267:JO268)</f>
        <v>-2.9700000000000011E-2</v>
      </c>
      <c r="JP266" s="505">
        <f>LINEST(JP267:JP268)</f>
        <v>-3.7899999999999996E-2</v>
      </c>
      <c r="NO266" t="s">
        <v>62</v>
      </c>
    </row>
    <row r="267" spans="3:380" ht="15.75" thickBot="1" x14ac:dyDescent="0.3">
      <c r="R267" t="s">
        <v>62</v>
      </c>
      <c r="AG267" t="s">
        <v>62</v>
      </c>
      <c r="HB267" s="8" t="s">
        <v>110</v>
      </c>
      <c r="HC267" s="129">
        <v>2.52E-2</v>
      </c>
      <c r="HD267" s="30">
        <v>1.5900000000000001E-2</v>
      </c>
      <c r="HE267" s="85">
        <v>1.8700000000000001E-2</v>
      </c>
      <c r="HF267" s="129">
        <v>-5.4000000000000003E-3</v>
      </c>
      <c r="HG267" s="30">
        <v>5.4999999999999997E-3</v>
      </c>
      <c r="HH267" s="85">
        <v>-1.4800000000000001E-2</v>
      </c>
      <c r="HI267" s="129">
        <v>2.1700000000000001E-2</v>
      </c>
      <c r="HJ267" s="30">
        <v>1.9199999999999998E-2</v>
      </c>
      <c r="HK267" s="85">
        <v>2.0799999999999999E-2</v>
      </c>
      <c r="HL267" s="129">
        <v>1.9900000000000001E-2</v>
      </c>
      <c r="HM267" s="30">
        <v>2.3800000000000002E-2</v>
      </c>
      <c r="HN267" s="85">
        <v>3.8199999999999998E-2</v>
      </c>
      <c r="HO267" s="129">
        <v>4.7100000000000003E-2</v>
      </c>
      <c r="HP267" s="30">
        <v>4.58E-2</v>
      </c>
      <c r="HQ267" s="85">
        <v>4.02E-2</v>
      </c>
      <c r="HR267" s="129">
        <v>2.92E-2</v>
      </c>
      <c r="HS267" s="30">
        <v>3.44E-2</v>
      </c>
      <c r="HT267" s="85">
        <v>4.5699999999999998E-2</v>
      </c>
      <c r="HU267" s="129">
        <v>5.6500000000000002E-2</v>
      </c>
      <c r="HV267" s="30">
        <v>5.7599999999999998E-2</v>
      </c>
      <c r="HW267" s="85">
        <v>4.4400000000000002E-2</v>
      </c>
      <c r="HX267" s="129">
        <v>6.3600000000000004E-2</v>
      </c>
      <c r="HY267" s="30">
        <v>6.3700000000000007E-2</v>
      </c>
      <c r="HZ267" s="85">
        <v>8.3500000000000005E-2</v>
      </c>
      <c r="IA267" s="129">
        <v>7.7499999999999999E-2</v>
      </c>
      <c r="IB267" s="30">
        <v>7.5600000000000001E-2</v>
      </c>
      <c r="IC267" s="85">
        <v>5.8400000000000001E-2</v>
      </c>
      <c r="ID267" s="129">
        <v>5.8799999999999998E-2</v>
      </c>
      <c r="IE267" s="30">
        <v>8.9700000000000002E-2</v>
      </c>
      <c r="IF267" s="85">
        <v>9.4799999999999995E-2</v>
      </c>
      <c r="IG267" s="129">
        <v>8.6199999999999999E-2</v>
      </c>
      <c r="IH267" s="30">
        <v>9.3100000000000002E-2</v>
      </c>
      <c r="II267" s="85">
        <v>9.7699999999999995E-2</v>
      </c>
      <c r="IJ267" s="129">
        <v>7.4099999999999999E-2</v>
      </c>
      <c r="IK267" s="30">
        <v>8.5699999999999998E-2</v>
      </c>
      <c r="IL267" s="85">
        <v>0.1074</v>
      </c>
      <c r="IM267" s="129">
        <v>0.12570000000000001</v>
      </c>
      <c r="IN267" s="30">
        <v>0.12690000000000001</v>
      </c>
      <c r="IO267" s="85">
        <v>0.1178</v>
      </c>
      <c r="IP267" s="129">
        <v>0.1226</v>
      </c>
      <c r="IQ267" s="30">
        <v>0.1095</v>
      </c>
      <c r="IR267" s="85">
        <v>0.11310000000000001</v>
      </c>
      <c r="IS267" s="129">
        <v>0.10929999999999999</v>
      </c>
      <c r="IT267" s="30">
        <v>0.1103</v>
      </c>
      <c r="IU267" s="85">
        <v>0.1114</v>
      </c>
      <c r="IV267" s="129">
        <v>9.8599999999999993E-2</v>
      </c>
      <c r="IW267" s="30">
        <v>9.7100000000000006E-2</v>
      </c>
      <c r="IX267" s="85">
        <v>9.5100000000000004E-2</v>
      </c>
      <c r="IY267" s="129">
        <v>8.4099999999999994E-2</v>
      </c>
      <c r="IZ267" s="30">
        <v>8.1199999999999994E-2</v>
      </c>
      <c r="JA267" s="85">
        <v>8.2299999999999998E-2</v>
      </c>
      <c r="JB267" s="129">
        <v>2.5700000000000001E-2</v>
      </c>
      <c r="JC267" s="30">
        <v>1.9599999999999999E-2</v>
      </c>
      <c r="JD267" s="85">
        <v>2.0899999999999998E-2</v>
      </c>
      <c r="JE267" s="104">
        <v>2.1100000000000001E-2</v>
      </c>
      <c r="JF267" s="30">
        <v>1.17E-2</v>
      </c>
      <c r="JG267" s="30">
        <v>1.72E-2</v>
      </c>
      <c r="JH267" s="104">
        <v>2.64E-2</v>
      </c>
      <c r="JI267" s="30">
        <v>3.6799999999999999E-2</v>
      </c>
      <c r="JJ267" s="30">
        <v>3.56E-2</v>
      </c>
      <c r="JK267" s="104">
        <v>5.0299999999999997E-2</v>
      </c>
      <c r="JL267" s="30">
        <v>4.7100000000000003E-2</v>
      </c>
      <c r="JM267" s="30">
        <v>4.7500000000000001E-2</v>
      </c>
      <c r="JN267" s="104">
        <v>2.8400000000000002E-2</v>
      </c>
      <c r="JO267" s="30">
        <v>3.09E-2</v>
      </c>
      <c r="JP267" s="30">
        <v>2.3199999999999998E-2</v>
      </c>
      <c r="JQ267" s="8" t="s">
        <v>110</v>
      </c>
    </row>
    <row r="268" spans="3:380" ht="15.75" thickBot="1" x14ac:dyDescent="0.3">
      <c r="Q268" t="s">
        <v>62</v>
      </c>
      <c r="AF268" t="s">
        <v>62</v>
      </c>
      <c r="BF268" t="s">
        <v>62</v>
      </c>
      <c r="HB268" s="8" t="s">
        <v>116</v>
      </c>
      <c r="HC268" s="124">
        <v>-3.0599999999999999E-2</v>
      </c>
      <c r="HD268" s="47">
        <v>-2.0299999999999999E-2</v>
      </c>
      <c r="HE268" s="79">
        <v>-4.1500000000000002E-2</v>
      </c>
      <c r="HF268" s="124">
        <v>-2.5899999999999999E-2</v>
      </c>
      <c r="HG268" s="47">
        <v>-2.5100000000000001E-2</v>
      </c>
      <c r="HH268" s="79">
        <v>-2.7E-2</v>
      </c>
      <c r="HI268" s="124">
        <v>-5.6899999999999999E-2</v>
      </c>
      <c r="HJ268" s="47">
        <v>-6.1100000000000002E-2</v>
      </c>
      <c r="HK268" s="79">
        <v>-0.05</v>
      </c>
      <c r="HL268" s="124">
        <v>-4.7800000000000002E-2</v>
      </c>
      <c r="HM268" s="47">
        <v>-4.2200000000000001E-2</v>
      </c>
      <c r="HN268" s="79">
        <v>-4.6600000000000003E-2</v>
      </c>
      <c r="HO268" s="124">
        <v>-5.3600000000000002E-2</v>
      </c>
      <c r="HP268" s="47">
        <v>-4.6699999999999998E-2</v>
      </c>
      <c r="HQ268" s="79">
        <v>-3.95E-2</v>
      </c>
      <c r="HR268" s="124">
        <v>-2.69E-2</v>
      </c>
      <c r="HS268" s="47">
        <v>-3.15E-2</v>
      </c>
      <c r="HT268" s="79">
        <v>-4.4900000000000002E-2</v>
      </c>
      <c r="HU268" s="124">
        <v>-4.6300000000000001E-2</v>
      </c>
      <c r="HV268" s="47">
        <v>-4.3700000000000003E-2</v>
      </c>
      <c r="HW268" s="79">
        <v>-2.2700000000000001E-2</v>
      </c>
      <c r="HX268" s="124">
        <v>-3.1600000000000003E-2</v>
      </c>
      <c r="HY268" s="47">
        <v>-3.6400000000000002E-2</v>
      </c>
      <c r="HZ268" s="79">
        <v>-2.3400000000000001E-2</v>
      </c>
      <c r="IA268" s="124">
        <v>-2.7799999999999998E-2</v>
      </c>
      <c r="IB268" s="47">
        <v>-2.75E-2</v>
      </c>
      <c r="IC268" s="79">
        <v>-4.4200000000000003E-2</v>
      </c>
      <c r="ID268" s="124">
        <v>-6.2799999999999995E-2</v>
      </c>
      <c r="IE268" s="47">
        <v>-9.0999999999999998E-2</v>
      </c>
      <c r="IF268" s="79">
        <v>-8.9599999999999999E-2</v>
      </c>
      <c r="IG268" s="124">
        <v>-8.9399999999999993E-2</v>
      </c>
      <c r="IH268" s="47">
        <v>-9.2899999999999996E-2</v>
      </c>
      <c r="II268" s="79">
        <v>-9.11E-2</v>
      </c>
      <c r="IJ268" s="124">
        <v>-7.6999999999999999E-2</v>
      </c>
      <c r="IK268" s="47">
        <v>-7.9100000000000004E-2</v>
      </c>
      <c r="IL268" s="79">
        <v>-8.2199999999999995E-2</v>
      </c>
      <c r="IM268" s="124">
        <v>-8.43E-2</v>
      </c>
      <c r="IN268" s="47">
        <v>-8.1100000000000005E-2</v>
      </c>
      <c r="IO268" s="79">
        <v>-7.9600000000000004E-2</v>
      </c>
      <c r="IP268" s="124">
        <v>-7.4200000000000002E-2</v>
      </c>
      <c r="IQ268" s="47">
        <v>-5.4300000000000001E-2</v>
      </c>
      <c r="IR268" s="79">
        <v>-4.6699999999999998E-2</v>
      </c>
      <c r="IS268" s="124">
        <v>-5.1200000000000002E-2</v>
      </c>
      <c r="IT268" s="47">
        <v>-5.3199999999999997E-2</v>
      </c>
      <c r="IU268" s="79">
        <v>-4.8800000000000003E-2</v>
      </c>
      <c r="IV268" s="124">
        <v>-4.9500000000000002E-2</v>
      </c>
      <c r="IW268" s="47">
        <v>-5.1299999999999998E-2</v>
      </c>
      <c r="IX268" s="79">
        <v>-5.1400000000000001E-2</v>
      </c>
      <c r="IY268" s="124">
        <v>-0.04</v>
      </c>
      <c r="IZ268" s="47">
        <v>-3.9100000000000003E-2</v>
      </c>
      <c r="JA268" s="79">
        <v>-2.2800000000000001E-2</v>
      </c>
      <c r="JB268" s="124">
        <v>2.9999999999999997E-4</v>
      </c>
      <c r="JC268" s="47">
        <v>-4.1000000000000003E-3</v>
      </c>
      <c r="JD268" s="79">
        <v>-3.8E-3</v>
      </c>
      <c r="JE268" s="99">
        <v>7.6E-3</v>
      </c>
      <c r="JF268" s="47">
        <v>2.1899999999999999E-2</v>
      </c>
      <c r="JG268" s="47">
        <v>2.2499999999999999E-2</v>
      </c>
      <c r="JH268" s="99">
        <v>1.04E-2</v>
      </c>
      <c r="JI268" s="47">
        <v>4.1999999999999997E-3</v>
      </c>
      <c r="JJ268" s="47">
        <v>6.4999999999999997E-3</v>
      </c>
      <c r="JK268" s="99">
        <v>-9.4999999999999998E-3</v>
      </c>
      <c r="JL268" s="47">
        <v>-1.11E-2</v>
      </c>
      <c r="JM268" s="47">
        <v>-1.0500000000000001E-2</v>
      </c>
      <c r="JN268" s="99">
        <v>9.5999999999999992E-3</v>
      </c>
      <c r="JO268" s="47">
        <v>1.1999999999999999E-3</v>
      </c>
      <c r="JP268" s="47">
        <v>-1.47E-2</v>
      </c>
      <c r="JQ268" s="8" t="s">
        <v>116</v>
      </c>
    </row>
    <row r="269" spans="3:380" ht="15.75" thickBot="1" x14ac:dyDescent="0.3">
      <c r="V269" t="s">
        <v>62</v>
      </c>
      <c r="AZ269" t="s">
        <v>62</v>
      </c>
      <c r="HC269" s="245"/>
      <c r="HD269" s="67">
        <v>43556</v>
      </c>
      <c r="HE269" s="295"/>
      <c r="HF269" s="245"/>
      <c r="HG269" s="67">
        <v>43557</v>
      </c>
      <c r="HH269" s="290"/>
      <c r="HI269" s="245"/>
      <c r="HJ269" s="67">
        <v>43558</v>
      </c>
      <c r="HK269" s="247"/>
      <c r="HL269" s="245"/>
      <c r="HM269" s="67">
        <v>43559</v>
      </c>
      <c r="HN269" s="295"/>
      <c r="HO269" s="245"/>
      <c r="HP269" s="67">
        <v>43560</v>
      </c>
      <c r="HQ269" s="349" t="s">
        <v>77</v>
      </c>
      <c r="HR269" s="248"/>
      <c r="HS269" s="70">
        <v>43563</v>
      </c>
      <c r="HT269" s="249"/>
      <c r="HU269" s="248"/>
      <c r="HV269" s="70">
        <v>43564</v>
      </c>
      <c r="HW269" s="249"/>
      <c r="HX269" s="248"/>
      <c r="HY269" s="70">
        <v>43565</v>
      </c>
      <c r="HZ269" s="249"/>
      <c r="IA269" s="271"/>
      <c r="IB269" s="70">
        <v>43566</v>
      </c>
      <c r="IC269" s="71"/>
      <c r="ID269" s="69"/>
      <c r="IE269" s="70">
        <v>43567</v>
      </c>
      <c r="IF269" s="71"/>
      <c r="IG269" s="72"/>
      <c r="IH269" s="73">
        <v>43570</v>
      </c>
      <c r="II269" s="74"/>
      <c r="IJ269" s="72"/>
      <c r="IK269" s="73">
        <v>43571</v>
      </c>
      <c r="IL269" s="74"/>
      <c r="IM269" s="72"/>
      <c r="IN269" s="73">
        <v>43572</v>
      </c>
      <c r="IO269" s="74"/>
      <c r="IP269" s="72"/>
      <c r="IQ269" s="73">
        <v>43573</v>
      </c>
      <c r="IR269" s="74"/>
      <c r="IS269" s="72"/>
      <c r="IT269" s="73">
        <v>43574</v>
      </c>
      <c r="IU269" s="74"/>
      <c r="IV269" s="62"/>
      <c r="IW269" s="63">
        <v>43577</v>
      </c>
      <c r="IX269" s="64"/>
      <c r="IY269" s="62"/>
      <c r="IZ269" s="63">
        <v>43578</v>
      </c>
      <c r="JA269" s="64"/>
      <c r="JB269" s="62"/>
      <c r="JC269" s="63">
        <v>43579</v>
      </c>
      <c r="JD269" s="64"/>
      <c r="JE269" s="62"/>
      <c r="JF269" s="63">
        <v>43580</v>
      </c>
      <c r="JG269" s="64"/>
      <c r="JH269" s="62"/>
      <c r="JI269" s="63">
        <v>43581</v>
      </c>
      <c r="JJ269" s="64"/>
      <c r="JK269" s="66"/>
      <c r="JL269" s="67">
        <v>43584</v>
      </c>
      <c r="JM269" s="68"/>
      <c r="JN269" s="66"/>
      <c r="JO269" s="67">
        <v>43585</v>
      </c>
      <c r="JP269" s="68"/>
      <c r="JQ269" t="s">
        <v>62</v>
      </c>
    </row>
    <row r="270" spans="3:380" x14ac:dyDescent="0.25">
      <c r="H270" t="s">
        <v>62</v>
      </c>
      <c r="L270" t="s">
        <v>62</v>
      </c>
      <c r="AU270" t="s">
        <v>62</v>
      </c>
    </row>
    <row r="271" spans="3:380" x14ac:dyDescent="0.25">
      <c r="M271" t="s">
        <v>62</v>
      </c>
      <c r="O271" t="s">
        <v>62</v>
      </c>
      <c r="P271" t="s">
        <v>62</v>
      </c>
      <c r="W271" t="s">
        <v>62</v>
      </c>
    </row>
    <row r="272" spans="3:380" x14ac:dyDescent="0.25">
      <c r="D272" t="s">
        <v>62</v>
      </c>
      <c r="CE272" t="s">
        <v>62</v>
      </c>
    </row>
    <row r="273" spans="2:386" x14ac:dyDescent="0.25">
      <c r="E273" t="s">
        <v>62</v>
      </c>
      <c r="F273" t="s">
        <v>62</v>
      </c>
      <c r="K273" t="s">
        <v>62</v>
      </c>
      <c r="AP273" t="s">
        <v>62</v>
      </c>
      <c r="CH273" t="s">
        <v>62</v>
      </c>
      <c r="CJ273" t="s">
        <v>62</v>
      </c>
      <c r="CU273" t="s">
        <v>62</v>
      </c>
    </row>
    <row r="274" spans="2:386" x14ac:dyDescent="0.25">
      <c r="CE274" t="s">
        <v>62</v>
      </c>
      <c r="CP274" t="s">
        <v>62</v>
      </c>
    </row>
    <row r="275" spans="2:386" x14ac:dyDescent="0.25">
      <c r="D275" t="s">
        <v>62</v>
      </c>
      <c r="CS275" t="s">
        <v>62</v>
      </c>
    </row>
    <row r="276" spans="2:386" x14ac:dyDescent="0.25">
      <c r="B276" t="s">
        <v>62</v>
      </c>
      <c r="BH276" t="s">
        <v>62</v>
      </c>
      <c r="CE276" t="s">
        <v>62</v>
      </c>
      <c r="CF276" t="s">
        <v>62</v>
      </c>
      <c r="CI276" t="s">
        <v>62</v>
      </c>
      <c r="CJ276" t="s">
        <v>62</v>
      </c>
      <c r="CL276" t="s">
        <v>62</v>
      </c>
    </row>
    <row r="277" spans="2:386" x14ac:dyDescent="0.25">
      <c r="CH277" t="s">
        <v>62</v>
      </c>
      <c r="CI277" t="s">
        <v>62</v>
      </c>
      <c r="CL277" t="s">
        <v>62</v>
      </c>
      <c r="CM277" t="s">
        <v>62</v>
      </c>
      <c r="CN277" t="s">
        <v>62</v>
      </c>
      <c r="CO277" t="s">
        <v>62</v>
      </c>
      <c r="CP277" t="s">
        <v>62</v>
      </c>
      <c r="CS277" t="s">
        <v>62</v>
      </c>
      <c r="CT277" t="s">
        <v>62</v>
      </c>
      <c r="CU277" t="s">
        <v>62</v>
      </c>
      <c r="CV277" t="s">
        <v>62</v>
      </c>
    </row>
    <row r="282" spans="2:386" x14ac:dyDescent="0.25">
      <c r="CD282" t="s">
        <v>62</v>
      </c>
      <c r="CF282" t="s">
        <v>62</v>
      </c>
      <c r="CL282" t="s">
        <v>62</v>
      </c>
    </row>
    <row r="283" spans="2:386" x14ac:dyDescent="0.25">
      <c r="BS283" t="s">
        <v>62</v>
      </c>
      <c r="BT283" t="s">
        <v>62</v>
      </c>
      <c r="BX283" t="s">
        <v>62</v>
      </c>
      <c r="CH283" t="s">
        <v>62</v>
      </c>
      <c r="CJ283" t="s">
        <v>62</v>
      </c>
      <c r="CK283" t="s">
        <v>62</v>
      </c>
      <c r="CO283" t="s">
        <v>62</v>
      </c>
      <c r="CR283" t="s">
        <v>62</v>
      </c>
      <c r="DD283" t="s">
        <v>62</v>
      </c>
    </row>
    <row r="284" spans="2:386" x14ac:dyDescent="0.25">
      <c r="CD284" t="s">
        <v>62</v>
      </c>
      <c r="CF284" t="s">
        <v>62</v>
      </c>
      <c r="CJ284" t="s">
        <v>62</v>
      </c>
      <c r="CP284" t="s">
        <v>62</v>
      </c>
    </row>
    <row r="285" spans="2:386" ht="15.75" thickBot="1" x14ac:dyDescent="0.3">
      <c r="CG285" t="s">
        <v>62</v>
      </c>
      <c r="CP285" t="s">
        <v>62</v>
      </c>
      <c r="CS285" t="s">
        <v>62</v>
      </c>
    </row>
    <row r="286" spans="2:386" ht="15.75" thickBot="1" x14ac:dyDescent="0.3">
      <c r="CH286" t="s">
        <v>62</v>
      </c>
      <c r="CK286" t="s">
        <v>62</v>
      </c>
      <c r="CO286" t="s">
        <v>62</v>
      </c>
      <c r="NR286" s="342">
        <v>43647</v>
      </c>
      <c r="NS286" s="342">
        <v>43648</v>
      </c>
      <c r="NT286" s="342">
        <v>43649</v>
      </c>
      <c r="NU286" s="342">
        <v>43650</v>
      </c>
      <c r="NV286" s="342">
        <v>43651</v>
      </c>
    </row>
    <row r="287" spans="2:386" ht="15.75" thickBot="1" x14ac:dyDescent="0.3">
      <c r="CJ287" t="s">
        <v>62</v>
      </c>
      <c r="MV287" t="s">
        <v>62</v>
      </c>
      <c r="MW287" s="34">
        <v>3.5799999999999998E-2</v>
      </c>
      <c r="MX287" s="34">
        <v>4.1200000000000001E-2</v>
      </c>
      <c r="MY287" s="34">
        <v>6.4699999999999994E-2</v>
      </c>
      <c r="MZ287" s="34">
        <v>5.4399999999999997E-2</v>
      </c>
      <c r="NA287" s="34">
        <v>7.2700000000000001E-2</v>
      </c>
      <c r="NB287" s="34">
        <v>3.04E-2</v>
      </c>
      <c r="NC287" s="34">
        <v>5.1999999999999998E-3</v>
      </c>
      <c r="ND287" s="34">
        <v>1.32E-2</v>
      </c>
      <c r="NE287" s="34">
        <v>5.0000000000000001E-3</v>
      </c>
      <c r="NF287" s="34">
        <v>-4.3799999999999999E-2</v>
      </c>
      <c r="NG287" s="34">
        <v>-3.4700000000000002E-2</v>
      </c>
      <c r="NH287" s="34">
        <v>-6.8999999999999999E-3</v>
      </c>
      <c r="NI287" s="34">
        <v>-2.4899999999999999E-2</v>
      </c>
      <c r="NJ287" s="34">
        <v>-1.9099999999999999E-2</v>
      </c>
      <c r="NK287" s="34">
        <v>-3.09E-2</v>
      </c>
      <c r="NL287" s="34">
        <v>-1.5699999999999999E-2</v>
      </c>
      <c r="NM287" s="34">
        <v>1.46E-2</v>
      </c>
      <c r="NN287" s="34">
        <v>5.7599999999999998E-2</v>
      </c>
      <c r="NO287" s="83">
        <v>7.22E-2</v>
      </c>
      <c r="NP287" s="34">
        <v>8.7099999999999997E-2</v>
      </c>
      <c r="NR287" s="101">
        <v>4.4999999999999998E-2</v>
      </c>
      <c r="NS287" s="7">
        <v>3.6499999999999998E-2</v>
      </c>
      <c r="NT287" s="7">
        <v>2.5700000000000001E-2</v>
      </c>
      <c r="NU287" s="7">
        <v>2.5100000000000001E-2</v>
      </c>
      <c r="NV287" s="7">
        <v>6.4699999999999994E-2</v>
      </c>
    </row>
    <row r="288" spans="2:386" ht="15.75" thickBot="1" x14ac:dyDescent="0.3">
      <c r="CJ288" t="s">
        <v>62</v>
      </c>
      <c r="CS288" t="s">
        <v>62</v>
      </c>
      <c r="MW288" s="86">
        <v>2.3900000000000001E-2</v>
      </c>
      <c r="MX288" s="86">
        <v>1.4500000000000001E-2</v>
      </c>
      <c r="MY288" s="86">
        <v>6.8999999999999999E-3</v>
      </c>
      <c r="MZ288" s="86">
        <v>1.7100000000000001E-2</v>
      </c>
      <c r="NA288" s="86">
        <v>1.4200000000000001E-2</v>
      </c>
      <c r="NB288" s="86">
        <v>1.9E-2</v>
      </c>
      <c r="NC288" s="86">
        <v>2.5999999999999999E-3</v>
      </c>
      <c r="ND288" s="86">
        <v>-3.7000000000000002E-3</v>
      </c>
      <c r="NE288" s="86">
        <v>8.5000000000000006E-3</v>
      </c>
      <c r="NF288" s="86">
        <v>1.18E-2</v>
      </c>
      <c r="NG288" s="86">
        <v>1.4999999999999999E-2</v>
      </c>
      <c r="NH288" s="86">
        <v>-2.8E-3</v>
      </c>
      <c r="NI288" s="86">
        <v>1.7899999999999999E-2</v>
      </c>
      <c r="NJ288" s="86">
        <v>6.7799999999999999E-2</v>
      </c>
      <c r="NK288" s="86">
        <v>9.64E-2</v>
      </c>
      <c r="NL288" s="86">
        <v>0.1113</v>
      </c>
      <c r="NM288" s="86">
        <v>8.4000000000000005E-2</v>
      </c>
      <c r="NN288" s="86">
        <v>5.67E-2</v>
      </c>
      <c r="NO288" s="80">
        <v>3.8600000000000002E-2</v>
      </c>
      <c r="NP288" s="86">
        <v>3.6299999999999999E-2</v>
      </c>
      <c r="NR288" s="100">
        <v>2.1399999999999999E-2</v>
      </c>
      <c r="NS288" s="40">
        <v>2.86E-2</v>
      </c>
      <c r="NT288" s="40">
        <v>4.2099999999999999E-2</v>
      </c>
      <c r="NU288" s="40">
        <v>4.8000000000000001E-2</v>
      </c>
      <c r="NV288" s="40">
        <v>7.3899999999999993E-2</v>
      </c>
    </row>
    <row r="289" spans="24:739" ht="15.75" thickBot="1" x14ac:dyDescent="0.3">
      <c r="CH289" t="s">
        <v>62</v>
      </c>
      <c r="CI289" t="s">
        <v>62</v>
      </c>
      <c r="CJ289" t="s">
        <v>62</v>
      </c>
      <c r="CO289" t="s">
        <v>62</v>
      </c>
      <c r="MW289" s="16">
        <v>1.15E-2</v>
      </c>
      <c r="MX289" s="16">
        <v>9.9000000000000008E-3</v>
      </c>
      <c r="MY289" s="16">
        <v>2.7000000000000001E-3</v>
      </c>
      <c r="MZ289" s="16">
        <v>2.7900000000000001E-2</v>
      </c>
      <c r="NA289" s="16">
        <v>4.0500000000000001E-2</v>
      </c>
      <c r="NB289" s="16">
        <v>5.2299999999999999E-2</v>
      </c>
      <c r="NC289" s="16">
        <v>6.7199999999999996E-2</v>
      </c>
      <c r="ND289" s="16">
        <v>6.2199999999999998E-2</v>
      </c>
      <c r="NE289" s="16">
        <v>5.7099999999999998E-2</v>
      </c>
      <c r="NF289" s="16">
        <v>5.4300000000000001E-2</v>
      </c>
      <c r="NG289" s="16">
        <v>6.9199999999999998E-2</v>
      </c>
      <c r="NH289" s="16">
        <v>4.3900000000000002E-2</v>
      </c>
      <c r="NI289" s="16">
        <v>3.9699999999999999E-2</v>
      </c>
      <c r="NJ289" s="16">
        <v>3.4500000000000003E-2</v>
      </c>
      <c r="NK289" s="16">
        <v>7.6700000000000004E-2</v>
      </c>
      <c r="NL289" s="16">
        <v>7.9399999999999998E-2</v>
      </c>
      <c r="NM289" s="16">
        <v>6.4500000000000002E-2</v>
      </c>
      <c r="NN289" s="16">
        <v>6.1699999999999998E-2</v>
      </c>
      <c r="NO289" s="130">
        <v>5.3800000000000001E-2</v>
      </c>
      <c r="NP289" s="16">
        <v>4.7100000000000003E-2</v>
      </c>
      <c r="NR289" s="106">
        <v>1.37E-2</v>
      </c>
      <c r="NS289" s="22">
        <v>-2.2100000000000002E-2</v>
      </c>
      <c r="NT289" s="22">
        <v>-4.5100000000000001E-2</v>
      </c>
      <c r="NU289" s="22">
        <v>-4.2000000000000003E-2</v>
      </c>
      <c r="NV289" s="22">
        <v>-3.5200000000000002E-2</v>
      </c>
    </row>
    <row r="290" spans="24:739" ht="15.75" thickBot="1" x14ac:dyDescent="0.3">
      <c r="CE290" t="s">
        <v>62</v>
      </c>
      <c r="CG290" t="s">
        <v>62</v>
      </c>
      <c r="MW290" s="30">
        <v>8.0999999999999996E-3</v>
      </c>
      <c r="MX290" s="30">
        <v>1.5299999999999999E-2</v>
      </c>
      <c r="MY290" s="30">
        <v>2.5000000000000001E-3</v>
      </c>
      <c r="MZ290" s="30">
        <v>-2E-3</v>
      </c>
      <c r="NA290" s="30">
        <v>-5.8999999999999999E-3</v>
      </c>
      <c r="NB290" s="30">
        <v>-2.63E-2</v>
      </c>
      <c r="NC290" s="30">
        <v>-2.1999999999999999E-2</v>
      </c>
      <c r="ND290" s="30">
        <v>-4.0899999999999999E-2</v>
      </c>
      <c r="NE290" s="30">
        <v>-5.4600000000000003E-2</v>
      </c>
      <c r="NF290" s="30">
        <v>-5.9700000000000003E-2</v>
      </c>
      <c r="NG290" s="30">
        <v>-7.4499999999999997E-2</v>
      </c>
      <c r="NH290" s="30">
        <v>-5.8099999999999999E-2</v>
      </c>
      <c r="NI290" s="30">
        <v>-7.8E-2</v>
      </c>
      <c r="NJ290" s="30">
        <v>-8.0699999999999994E-2</v>
      </c>
      <c r="NK290" s="30">
        <v>-8.6699999999999999E-2</v>
      </c>
      <c r="NL290" s="30">
        <v>-6.5199999999999994E-2</v>
      </c>
      <c r="NM290" s="30">
        <v>-6.0299999999999999E-2</v>
      </c>
      <c r="NN290" s="30">
        <v>-3.6400000000000002E-2</v>
      </c>
      <c r="NO290" s="85">
        <v>-1.89E-2</v>
      </c>
      <c r="NP290" s="30">
        <v>-1.24E-2</v>
      </c>
      <c r="NR290" s="711">
        <v>3.0999999999999999E-3</v>
      </c>
      <c r="NS290" s="47">
        <v>3.3300000000000003E-2</v>
      </c>
      <c r="NT290" s="47">
        <v>2.58E-2</v>
      </c>
      <c r="NU290" s="47">
        <v>2.63E-2</v>
      </c>
      <c r="NV290" s="47">
        <v>1.54E-2</v>
      </c>
    </row>
    <row r="291" spans="24:739" ht="15.75" thickBot="1" x14ac:dyDescent="0.3">
      <c r="MW291" s="40">
        <v>5.9999999999999995E-4</v>
      </c>
      <c r="MX291" s="40">
        <v>1.61E-2</v>
      </c>
      <c r="MY291" s="40">
        <v>1.29E-2</v>
      </c>
      <c r="MZ291" s="40">
        <v>2.6800000000000001E-2</v>
      </c>
      <c r="NA291" s="40">
        <v>4.6300000000000001E-2</v>
      </c>
      <c r="NB291" s="40">
        <v>7.0400000000000004E-2</v>
      </c>
      <c r="NC291" s="40">
        <v>6.4399999999999999E-2</v>
      </c>
      <c r="ND291" s="40">
        <v>4.6800000000000001E-2</v>
      </c>
      <c r="NE291" s="40">
        <v>5.6300000000000003E-2</v>
      </c>
      <c r="NF291" s="40">
        <v>4.7399999999999998E-2</v>
      </c>
      <c r="NG291" s="40">
        <v>5.04E-2</v>
      </c>
      <c r="NH291" s="40">
        <v>6.0199999999999997E-2</v>
      </c>
      <c r="NI291" s="40">
        <v>8.5999999999999993E-2</v>
      </c>
      <c r="NJ291" s="40">
        <v>8.8599999999999998E-2</v>
      </c>
      <c r="NK291" s="40">
        <v>5.8400000000000001E-2</v>
      </c>
      <c r="NL291" s="40">
        <v>6.4000000000000001E-2</v>
      </c>
      <c r="NM291" s="40">
        <v>7.8600000000000003E-2</v>
      </c>
      <c r="NN291" s="40">
        <v>0.10009999999999999</v>
      </c>
      <c r="NO291" s="84">
        <v>0.10920000000000001</v>
      </c>
      <c r="NP291" s="40">
        <v>0.1053</v>
      </c>
      <c r="NR291" s="105">
        <v>-5.7000000000000002E-3</v>
      </c>
      <c r="NS291" s="34">
        <v>-1.8700000000000001E-2</v>
      </c>
      <c r="NT291" s="34">
        <v>8.2000000000000007E-3</v>
      </c>
      <c r="NU291" s="34">
        <v>-1.21E-2</v>
      </c>
      <c r="NV291" s="34">
        <v>-4.7300000000000002E-2</v>
      </c>
    </row>
    <row r="292" spans="24:739" ht="15.75" thickBot="1" x14ac:dyDescent="0.3">
      <c r="MW292" s="22">
        <v>-1.7000000000000001E-2</v>
      </c>
      <c r="MX292" s="22">
        <v>-5.1000000000000004E-3</v>
      </c>
      <c r="MY292" s="22">
        <v>-2.9999999999999997E-4</v>
      </c>
      <c r="MZ292" s="22">
        <v>-8.8999999999999999E-3</v>
      </c>
      <c r="NA292" s="22">
        <v>-8.0000000000000002E-3</v>
      </c>
      <c r="NB292" s="22">
        <v>-1.26E-2</v>
      </c>
      <c r="NC292" s="22">
        <v>1.38E-2</v>
      </c>
      <c r="ND292" s="22">
        <v>1.3100000000000001E-2</v>
      </c>
      <c r="NE292" s="22">
        <v>7.1999999999999998E-3</v>
      </c>
      <c r="NF292" s="22">
        <v>-2.8E-3</v>
      </c>
      <c r="NG292" s="22">
        <v>-3.15E-2</v>
      </c>
      <c r="NH292" s="22">
        <v>-2.76E-2</v>
      </c>
      <c r="NI292" s="22">
        <v>-1.1999999999999999E-3</v>
      </c>
      <c r="NJ292" s="22">
        <v>-1.26E-2</v>
      </c>
      <c r="NK292" s="22">
        <v>-1E-4</v>
      </c>
      <c r="NL292" s="22">
        <v>-2.0799999999999999E-2</v>
      </c>
      <c r="NM292" s="22">
        <v>-4.6100000000000002E-2</v>
      </c>
      <c r="NN292" s="22">
        <v>-4.6899999999999997E-2</v>
      </c>
      <c r="NO292" s="81">
        <v>-6.6699999999999995E-2</v>
      </c>
      <c r="NP292" s="22">
        <v>-5.7000000000000002E-2</v>
      </c>
      <c r="NR292" s="103">
        <v>-1.17E-2</v>
      </c>
      <c r="NS292" s="16">
        <v>-1.9199999999999998E-2</v>
      </c>
      <c r="NT292" s="16">
        <v>-3.5299999999999998E-2</v>
      </c>
      <c r="NU292" s="16">
        <v>-0.03</v>
      </c>
      <c r="NV292" s="16">
        <v>-2.9899999999999999E-2</v>
      </c>
    </row>
    <row r="293" spans="24:739" ht="15.75" thickBot="1" x14ac:dyDescent="0.3">
      <c r="CF293" t="s">
        <v>62</v>
      </c>
      <c r="MW293" s="47">
        <v>-2.3699999999999999E-2</v>
      </c>
      <c r="MX293" s="47">
        <v>-4.1000000000000002E-2</v>
      </c>
      <c r="MY293" s="47">
        <v>-5.16E-2</v>
      </c>
      <c r="MZ293" s="47">
        <v>-6.2100000000000002E-2</v>
      </c>
      <c r="NA293" s="47">
        <v>-7.7499999999999999E-2</v>
      </c>
      <c r="NB293" s="47">
        <v>-7.6399999999999996E-2</v>
      </c>
      <c r="NC293" s="47">
        <v>-7.7899999999999997E-2</v>
      </c>
      <c r="ND293" s="47">
        <v>-5.7099999999999998E-2</v>
      </c>
      <c r="NE293" s="47">
        <v>-4.8000000000000001E-2</v>
      </c>
      <c r="NF293" s="47">
        <v>-1.8200000000000001E-2</v>
      </c>
      <c r="NG293" s="47">
        <v>-1.15E-2</v>
      </c>
      <c r="NH293" s="47">
        <v>-1.55E-2</v>
      </c>
      <c r="NI293" s="47">
        <v>-1.8200000000000001E-2</v>
      </c>
      <c r="NJ293" s="47">
        <v>-6.7999999999999996E-3</v>
      </c>
      <c r="NK293" s="47">
        <v>-2.6599999999999999E-2</v>
      </c>
      <c r="NL293" s="47">
        <v>-4.6100000000000002E-2</v>
      </c>
      <c r="NM293" s="47">
        <v>-3.2500000000000001E-2</v>
      </c>
      <c r="NN293" s="47">
        <v>-8.4699999999999998E-2</v>
      </c>
      <c r="NO293" s="79">
        <v>-9.2999999999999999E-2</v>
      </c>
      <c r="NP293" s="47">
        <v>-0.10639999999999999</v>
      </c>
      <c r="NR293" s="104">
        <v>-1.7100000000000001E-2</v>
      </c>
      <c r="NS293" s="30">
        <v>6.7999999999999996E-3</v>
      </c>
      <c r="NT293" s="30">
        <v>3.7600000000000001E-2</v>
      </c>
      <c r="NU293" s="30">
        <v>3.0700000000000002E-2</v>
      </c>
      <c r="NV293" s="30">
        <v>2.23E-2</v>
      </c>
    </row>
    <row r="294" spans="24:739" ht="15.75" thickBot="1" x14ac:dyDescent="0.3">
      <c r="CN294" t="s">
        <v>62</v>
      </c>
      <c r="MW294" s="7">
        <v>-3.9199999999999999E-2</v>
      </c>
      <c r="MX294" s="7">
        <v>-5.0900000000000001E-2</v>
      </c>
      <c r="MY294" s="7">
        <v>-3.78E-2</v>
      </c>
      <c r="MZ294" s="7">
        <v>-5.3199999999999997E-2</v>
      </c>
      <c r="NA294" s="7">
        <v>-8.2299999999999998E-2</v>
      </c>
      <c r="NB294" s="7">
        <v>-5.6800000000000003E-2</v>
      </c>
      <c r="NC294" s="7">
        <v>-5.33E-2</v>
      </c>
      <c r="ND294" s="7">
        <v>-3.3599999999999998E-2</v>
      </c>
      <c r="NE294" s="7">
        <v>-3.15E-2</v>
      </c>
      <c r="NF294" s="7">
        <v>1.0999999999999999E-2</v>
      </c>
      <c r="NG294" s="7">
        <v>1.7600000000000001E-2</v>
      </c>
      <c r="NH294" s="7">
        <v>6.7999999999999996E-3</v>
      </c>
      <c r="NI294" s="7">
        <v>-2.1299999999999999E-2</v>
      </c>
      <c r="NJ294" s="7">
        <v>-7.17E-2</v>
      </c>
      <c r="NK294" s="7">
        <v>-8.72E-2</v>
      </c>
      <c r="NL294" s="7">
        <v>-0.1069</v>
      </c>
      <c r="NM294" s="7">
        <v>-0.1028</v>
      </c>
      <c r="NN294" s="7">
        <v>-0.1081</v>
      </c>
      <c r="NO294" s="82">
        <v>-0.1166</v>
      </c>
      <c r="NP294" s="7">
        <v>-0.12139999999999999</v>
      </c>
      <c r="NR294" s="701">
        <v>-4.87E-2</v>
      </c>
      <c r="NS294" s="86">
        <v>-4.5199999999999997E-2</v>
      </c>
      <c r="NT294" s="86">
        <v>-5.8999999999999997E-2</v>
      </c>
      <c r="NU294" s="86">
        <v>-4.5999999999999999E-2</v>
      </c>
      <c r="NV294" s="86">
        <v>-6.3899999999999998E-2</v>
      </c>
    </row>
    <row r="295" spans="24:739" x14ac:dyDescent="0.25">
      <c r="CV295" t="s">
        <v>62</v>
      </c>
      <c r="ABK295" t="s">
        <v>62</v>
      </c>
    </row>
    <row r="296" spans="24:739" ht="15.75" thickBot="1" x14ac:dyDescent="0.3"/>
    <row r="297" spans="24:739" ht="15.75" thickBot="1" x14ac:dyDescent="0.3">
      <c r="CI297" t="s">
        <v>62</v>
      </c>
      <c r="MW297" s="342">
        <v>43619</v>
      </c>
      <c r="MX297" s="342">
        <v>43620</v>
      </c>
      <c r="MY297" s="342">
        <v>43621</v>
      </c>
      <c r="MZ297" s="342">
        <v>43622</v>
      </c>
      <c r="NA297" s="345" t="s">
        <v>100</v>
      </c>
      <c r="NB297" s="342">
        <v>43626</v>
      </c>
      <c r="NC297" s="342">
        <v>43627</v>
      </c>
      <c r="ND297" s="342">
        <v>43628</v>
      </c>
      <c r="NE297" s="342">
        <v>43629</v>
      </c>
      <c r="NF297" s="342">
        <v>43630</v>
      </c>
      <c r="NG297" s="342">
        <v>43633</v>
      </c>
      <c r="NH297" s="342">
        <v>43634</v>
      </c>
      <c r="NI297" s="342">
        <v>43635</v>
      </c>
      <c r="NJ297" s="342">
        <v>43636</v>
      </c>
      <c r="NK297" s="342">
        <v>43637</v>
      </c>
      <c r="NL297" s="342">
        <v>43640</v>
      </c>
      <c r="NM297" s="342">
        <v>43641</v>
      </c>
      <c r="NN297" s="342">
        <v>43642</v>
      </c>
      <c r="NO297" s="342">
        <v>43643</v>
      </c>
      <c r="NP297" s="342">
        <v>43644</v>
      </c>
    </row>
    <row r="299" spans="24:739" x14ac:dyDescent="0.25">
      <c r="CU299" t="s">
        <v>62</v>
      </c>
    </row>
    <row r="301" spans="24:739" x14ac:dyDescent="0.25">
      <c r="CK301" t="s">
        <v>62</v>
      </c>
    </row>
    <row r="302" spans="24:739" x14ac:dyDescent="0.25">
      <c r="CE302" t="s">
        <v>62</v>
      </c>
      <c r="CQ302" t="s">
        <v>62</v>
      </c>
      <c r="CT302" t="s">
        <v>62</v>
      </c>
    </row>
    <row r="303" spans="24:739" ht="15.75" thickBot="1" x14ac:dyDescent="0.3">
      <c r="CE303" t="s">
        <v>62</v>
      </c>
      <c r="CF303" t="s">
        <v>62</v>
      </c>
      <c r="CJ303" t="s">
        <v>62</v>
      </c>
      <c r="CN303" t="s">
        <v>62</v>
      </c>
      <c r="CP303" t="s">
        <v>62</v>
      </c>
      <c r="CR303" t="s">
        <v>62</v>
      </c>
      <c r="CS303" t="s">
        <v>62</v>
      </c>
      <c r="CT303" t="s">
        <v>62</v>
      </c>
    </row>
    <row r="304" spans="24:739" ht="15.75" thickBot="1" x14ac:dyDescent="0.3">
      <c r="X304" t="s">
        <v>62</v>
      </c>
      <c r="BM304" t="s">
        <v>62</v>
      </c>
      <c r="CD304" t="s">
        <v>62</v>
      </c>
      <c r="CI304" t="s">
        <v>62</v>
      </c>
      <c r="CK304" t="s">
        <v>62</v>
      </c>
      <c r="CM304" t="s">
        <v>62</v>
      </c>
      <c r="CP304" t="s">
        <v>62</v>
      </c>
      <c r="CR304" t="s">
        <v>62</v>
      </c>
      <c r="CU304" t="s">
        <v>62</v>
      </c>
      <c r="CV304" t="s">
        <v>62</v>
      </c>
      <c r="CX304" t="s">
        <v>62</v>
      </c>
      <c r="NQ304" s="11" t="s">
        <v>43</v>
      </c>
    </row>
    <row r="305" spans="83:381" ht="15.75" thickBot="1" x14ac:dyDescent="0.3">
      <c r="NQ305" s="18" t="s">
        <v>50</v>
      </c>
    </row>
    <row r="306" spans="83:381" ht="15.75" thickBot="1" x14ac:dyDescent="0.3">
      <c r="NQ306" s="23" t="s">
        <v>56</v>
      </c>
    </row>
    <row r="307" spans="83:381" ht="15.75" thickBot="1" x14ac:dyDescent="0.3">
      <c r="NQ307" s="27" t="s">
        <v>61</v>
      </c>
    </row>
    <row r="308" spans="83:381" ht="15.75" thickBot="1" x14ac:dyDescent="0.3">
      <c r="NQ308" s="44" t="s">
        <v>72</v>
      </c>
    </row>
    <row r="309" spans="83:381" ht="15.75" thickBot="1" x14ac:dyDescent="0.3">
      <c r="NQ309" s="31" t="s">
        <v>66</v>
      </c>
    </row>
    <row r="310" spans="83:381" ht="15.75" thickBot="1" x14ac:dyDescent="0.3">
      <c r="CE310" t="s">
        <v>62</v>
      </c>
      <c r="CG310" s="498"/>
      <c r="CK310" t="s">
        <v>62</v>
      </c>
      <c r="CR310" t="s">
        <v>62</v>
      </c>
      <c r="CS310" t="s">
        <v>62</v>
      </c>
      <c r="CU310" t="s">
        <v>62</v>
      </c>
      <c r="CV310" t="s">
        <v>62</v>
      </c>
      <c r="CW310" t="s">
        <v>62</v>
      </c>
      <c r="CX310" t="s">
        <v>62</v>
      </c>
      <c r="NQ310" s="35" t="s">
        <v>69</v>
      </c>
    </row>
    <row r="311" spans="83:381" ht="15.75" thickBot="1" x14ac:dyDescent="0.3">
      <c r="CF311" t="s">
        <v>62</v>
      </c>
      <c r="CI311" t="s">
        <v>62</v>
      </c>
      <c r="CK311" t="s">
        <v>62</v>
      </c>
      <c r="CR311" t="s">
        <v>62</v>
      </c>
      <c r="NQ311" s="41" t="s">
        <v>71</v>
      </c>
    </row>
    <row r="312" spans="83:381" x14ac:dyDescent="0.25">
      <c r="CF312" t="s">
        <v>62</v>
      </c>
      <c r="CG312" t="s">
        <v>62</v>
      </c>
      <c r="CR312" t="s">
        <v>62</v>
      </c>
      <c r="CS312" t="s">
        <v>62</v>
      </c>
    </row>
    <row r="313" spans="83:381" x14ac:dyDescent="0.25">
      <c r="CG313" t="s">
        <v>62</v>
      </c>
      <c r="CR313" t="s">
        <v>62</v>
      </c>
      <c r="CS313" t="s">
        <v>62</v>
      </c>
      <c r="CT313" t="s">
        <v>62</v>
      </c>
      <c r="CZ313" t="s">
        <v>62</v>
      </c>
    </row>
    <row r="314" spans="83:381" x14ac:dyDescent="0.25">
      <c r="CE314" t="s">
        <v>62</v>
      </c>
      <c r="CG314" t="s">
        <v>62</v>
      </c>
      <c r="CR314" t="s">
        <v>62</v>
      </c>
      <c r="CS314" t="s">
        <v>62</v>
      </c>
      <c r="CT314" t="s">
        <v>62</v>
      </c>
    </row>
    <row r="315" spans="83:381" x14ac:dyDescent="0.25">
      <c r="CN315" t="s">
        <v>62</v>
      </c>
      <c r="CT315" t="s">
        <v>62</v>
      </c>
      <c r="DA315" t="s">
        <v>62</v>
      </c>
    </row>
    <row r="317" spans="83:381" x14ac:dyDescent="0.25">
      <c r="CS317" t="s">
        <v>62</v>
      </c>
      <c r="CT317" t="s">
        <v>62</v>
      </c>
      <c r="CV317" t="s">
        <v>62</v>
      </c>
    </row>
    <row r="318" spans="83:381" x14ac:dyDescent="0.25">
      <c r="CR318" t="s">
        <v>62</v>
      </c>
    </row>
    <row r="320" spans="83:381" x14ac:dyDescent="0.25">
      <c r="CR320" t="s">
        <v>62</v>
      </c>
      <c r="CT320" t="s">
        <v>62</v>
      </c>
      <c r="CV320" t="s">
        <v>62</v>
      </c>
    </row>
    <row r="321" spans="19:98" x14ac:dyDescent="0.25">
      <c r="CS321" t="s">
        <v>62</v>
      </c>
    </row>
    <row r="323" spans="19:98" x14ac:dyDescent="0.25">
      <c r="CT323" t="s">
        <v>62</v>
      </c>
    </row>
    <row r="329" spans="19:98" x14ac:dyDescent="0.25">
      <c r="S329" t="s">
        <v>62</v>
      </c>
    </row>
    <row r="330" spans="19:98" x14ac:dyDescent="0.25">
      <c r="CE330" t="s">
        <v>62</v>
      </c>
    </row>
    <row r="331" spans="19:98" x14ac:dyDescent="0.25">
      <c r="CE331" t="s">
        <v>62</v>
      </c>
      <c r="CF331" t="s">
        <v>62</v>
      </c>
      <c r="CG331" t="s">
        <v>62</v>
      </c>
    </row>
    <row r="333" spans="19:98" x14ac:dyDescent="0.25">
      <c r="CS333" t="s">
        <v>62</v>
      </c>
    </row>
    <row r="334" spans="19:98" x14ac:dyDescent="0.25">
      <c r="CD334" t="s">
        <v>62</v>
      </c>
      <c r="CP334" t="s">
        <v>62</v>
      </c>
    </row>
    <row r="335" spans="19:98" x14ac:dyDescent="0.25">
      <c r="CP335" t="s">
        <v>62</v>
      </c>
    </row>
    <row r="336" spans="19:98" x14ac:dyDescent="0.25">
      <c r="CQ336" t="s">
        <v>62</v>
      </c>
    </row>
    <row r="337" spans="1:98" x14ac:dyDescent="0.25">
      <c r="CQ337" t="s">
        <v>62</v>
      </c>
    </row>
    <row r="338" spans="1:98" x14ac:dyDescent="0.25">
      <c r="CE338" t="s">
        <v>62</v>
      </c>
    </row>
    <row r="339" spans="1:98" x14ac:dyDescent="0.25">
      <c r="AY339" t="s">
        <v>62</v>
      </c>
      <c r="CE339" t="s">
        <v>62</v>
      </c>
      <c r="CQ339" t="s">
        <v>62</v>
      </c>
    </row>
    <row r="340" spans="1:98" x14ac:dyDescent="0.25">
      <c r="CE340" t="s">
        <v>62</v>
      </c>
      <c r="CP340" t="s">
        <v>62</v>
      </c>
    </row>
    <row r="342" spans="1:98" x14ac:dyDescent="0.25">
      <c r="CR342" t="s">
        <v>62</v>
      </c>
    </row>
    <row r="345" spans="1:98" x14ac:dyDescent="0.25">
      <c r="A345" t="s">
        <v>62</v>
      </c>
    </row>
    <row r="348" spans="1:98" x14ac:dyDescent="0.25">
      <c r="CT348" t="s">
        <v>62</v>
      </c>
    </row>
    <row r="349" spans="1:98" x14ac:dyDescent="0.25">
      <c r="A349" t="s">
        <v>62</v>
      </c>
      <c r="K349" t="s">
        <v>62</v>
      </c>
      <c r="Z349" t="s">
        <v>62</v>
      </c>
      <c r="BP349" t="s">
        <v>62</v>
      </c>
    </row>
    <row r="350" spans="1:98" x14ac:dyDescent="0.25">
      <c r="BY350" t="s">
        <v>62</v>
      </c>
      <c r="CE350" t="s">
        <v>62</v>
      </c>
      <c r="CL350" t="s">
        <v>62</v>
      </c>
    </row>
    <row r="351" spans="1:98" x14ac:dyDescent="0.25">
      <c r="BX351" t="s">
        <v>62</v>
      </c>
    </row>
    <row r="352" spans="1:98" x14ac:dyDescent="0.25">
      <c r="BZ352" t="s">
        <v>62</v>
      </c>
    </row>
    <row r="355" spans="62:97" x14ac:dyDescent="0.25">
      <c r="BK355" t="s">
        <v>62</v>
      </c>
      <c r="CS355" t="s">
        <v>62</v>
      </c>
    </row>
    <row r="356" spans="62:97" x14ac:dyDescent="0.25">
      <c r="BJ356" t="s">
        <v>62</v>
      </c>
      <c r="BL356" t="s">
        <v>62</v>
      </c>
      <c r="BS356" t="s">
        <v>62</v>
      </c>
    </row>
    <row r="357" spans="62:97" x14ac:dyDescent="0.25">
      <c r="BK357" t="s">
        <v>62</v>
      </c>
      <c r="BR357" t="s">
        <v>62</v>
      </c>
    </row>
    <row r="358" spans="62:97" x14ac:dyDescent="0.25">
      <c r="BO358" t="s">
        <v>62</v>
      </c>
    </row>
    <row r="359" spans="62:97" x14ac:dyDescent="0.25">
      <c r="BP359" t="s">
        <v>62</v>
      </c>
      <c r="BW359" t="s">
        <v>62</v>
      </c>
    </row>
    <row r="360" spans="62:97" x14ac:dyDescent="0.25">
      <c r="BN360" t="s">
        <v>62</v>
      </c>
      <c r="BO360" t="s">
        <v>62</v>
      </c>
      <c r="BP360" t="s">
        <v>62</v>
      </c>
      <c r="BS360" t="s">
        <v>62</v>
      </c>
    </row>
    <row r="361" spans="62:97" x14ac:dyDescent="0.25">
      <c r="BN361" t="s">
        <v>62</v>
      </c>
      <c r="BO361" t="s">
        <v>62</v>
      </c>
    </row>
    <row r="362" spans="62:97" x14ac:dyDescent="0.25">
      <c r="BQ362" t="s">
        <v>62</v>
      </c>
    </row>
    <row r="364" spans="62:97" x14ac:dyDescent="0.25">
      <c r="BS364" t="s">
        <v>62</v>
      </c>
    </row>
    <row r="365" spans="62:97" x14ac:dyDescent="0.25">
      <c r="CK365" t="s">
        <v>62</v>
      </c>
    </row>
    <row r="367" spans="62:97" x14ac:dyDescent="0.25">
      <c r="BW367" t="s">
        <v>62</v>
      </c>
    </row>
    <row r="370" spans="1:84" x14ac:dyDescent="0.25">
      <c r="A370" s="501" t="s">
        <v>62</v>
      </c>
      <c r="E370" t="s">
        <v>62</v>
      </c>
      <c r="AK370" t="s">
        <v>62</v>
      </c>
      <c r="AN370" t="s">
        <v>62</v>
      </c>
      <c r="AO370" t="s">
        <v>62</v>
      </c>
      <c r="AR370" t="s">
        <v>62</v>
      </c>
      <c r="AT370" t="s">
        <v>62</v>
      </c>
      <c r="AU370" t="s">
        <v>62</v>
      </c>
    </row>
    <row r="371" spans="1:84" x14ac:dyDescent="0.25">
      <c r="G371" t="s">
        <v>62</v>
      </c>
      <c r="Q371" t="s">
        <v>62</v>
      </c>
      <c r="R371" t="s">
        <v>62</v>
      </c>
      <c r="U371" t="s">
        <v>62</v>
      </c>
      <c r="AA371" t="s">
        <v>62</v>
      </c>
      <c r="AB371" t="s">
        <v>62</v>
      </c>
      <c r="AD371" t="s">
        <v>62</v>
      </c>
      <c r="AE371" t="s">
        <v>62</v>
      </c>
      <c r="AJ371" t="s">
        <v>62</v>
      </c>
      <c r="AK371" t="s">
        <v>62</v>
      </c>
      <c r="AL371" t="s">
        <v>62</v>
      </c>
      <c r="AM371" t="s">
        <v>62</v>
      </c>
      <c r="AO371" t="s">
        <v>62</v>
      </c>
      <c r="AQ371" t="s">
        <v>62</v>
      </c>
      <c r="AR371" t="s">
        <v>62</v>
      </c>
      <c r="AS371" t="s">
        <v>62</v>
      </c>
      <c r="AV371" t="s">
        <v>62</v>
      </c>
    </row>
    <row r="372" spans="1:84" x14ac:dyDescent="0.25">
      <c r="A372" t="s">
        <v>62</v>
      </c>
      <c r="H372" t="s">
        <v>62</v>
      </c>
      <c r="Y372" t="s">
        <v>62</v>
      </c>
      <c r="AE372" t="s">
        <v>62</v>
      </c>
      <c r="AJ372" t="s">
        <v>62</v>
      </c>
      <c r="AN372" t="s">
        <v>62</v>
      </c>
    </row>
    <row r="373" spans="1:84" x14ac:dyDescent="0.25">
      <c r="AG373" t="s">
        <v>62</v>
      </c>
      <c r="AQ373" t="s">
        <v>62</v>
      </c>
    </row>
    <row r="374" spans="1:84" x14ac:dyDescent="0.25">
      <c r="S374" t="s">
        <v>62</v>
      </c>
    </row>
    <row r="375" spans="1:84" x14ac:dyDescent="0.25">
      <c r="AV375" t="s">
        <v>62</v>
      </c>
      <c r="BQ375" t="s">
        <v>62</v>
      </c>
    </row>
    <row r="376" spans="1:84" x14ac:dyDescent="0.25">
      <c r="K376" t="s">
        <v>62</v>
      </c>
    </row>
    <row r="377" spans="1:84" x14ac:dyDescent="0.25">
      <c r="C377" t="s">
        <v>62</v>
      </c>
      <c r="J377" t="s">
        <v>62</v>
      </c>
      <c r="BX377" t="s">
        <v>62</v>
      </c>
    </row>
    <row r="378" spans="1:84" x14ac:dyDescent="0.25">
      <c r="B378" t="s">
        <v>62</v>
      </c>
      <c r="D378" s="509"/>
      <c r="E378" s="509"/>
      <c r="F378" s="509"/>
      <c r="G378" s="509"/>
      <c r="H378" s="509"/>
      <c r="Z378" t="s">
        <v>62</v>
      </c>
    </row>
    <row r="379" spans="1:84" x14ac:dyDescent="0.25">
      <c r="D379" t="s">
        <v>62</v>
      </c>
      <c r="E379" t="s">
        <v>62</v>
      </c>
    </row>
    <row r="380" spans="1:84" x14ac:dyDescent="0.25">
      <c r="C380" t="s">
        <v>62</v>
      </c>
      <c r="F380" t="s">
        <v>62</v>
      </c>
      <c r="BX380" t="s">
        <v>62</v>
      </c>
    </row>
    <row r="383" spans="1:84" x14ac:dyDescent="0.25">
      <c r="O383" s="501"/>
      <c r="CF383" t="s">
        <v>62</v>
      </c>
    </row>
    <row r="388" spans="3:130" x14ac:dyDescent="0.25">
      <c r="DD388" t="s">
        <v>62</v>
      </c>
    </row>
    <row r="390" spans="3:130" x14ac:dyDescent="0.25">
      <c r="DZ390" t="s">
        <v>62</v>
      </c>
    </row>
    <row r="392" spans="3:130" x14ac:dyDescent="0.25">
      <c r="DX392" t="s">
        <v>62</v>
      </c>
    </row>
    <row r="396" spans="3:130" x14ac:dyDescent="0.25">
      <c r="C396" t="s">
        <v>62</v>
      </c>
      <c r="F396" t="s">
        <v>62</v>
      </c>
    </row>
    <row r="412" spans="16:16" x14ac:dyDescent="0.25">
      <c r="P412" t="s">
        <v>62</v>
      </c>
    </row>
    <row r="420" spans="11:72" x14ac:dyDescent="0.25">
      <c r="AB420" t="s">
        <v>62</v>
      </c>
    </row>
    <row r="424" spans="11:72" x14ac:dyDescent="0.25">
      <c r="K424" t="s">
        <v>62</v>
      </c>
    </row>
    <row r="426" spans="11:72" x14ac:dyDescent="0.25">
      <c r="BT426" t="s">
        <v>62</v>
      </c>
    </row>
    <row r="429" spans="11:72" x14ac:dyDescent="0.25">
      <c r="AC429" t="s">
        <v>62</v>
      </c>
    </row>
    <row r="435" spans="3:6" x14ac:dyDescent="0.25">
      <c r="C435" t="s">
        <v>62</v>
      </c>
      <c r="F435" t="s">
        <v>62</v>
      </c>
    </row>
    <row r="449" spans="7:7" x14ac:dyDescent="0.25">
      <c r="G449" t="s">
        <v>62</v>
      </c>
    </row>
    <row r="476" spans="3:6" x14ac:dyDescent="0.25">
      <c r="C476" t="s">
        <v>62</v>
      </c>
      <c r="F476" t="s">
        <v>62</v>
      </c>
    </row>
    <row r="492" spans="3:379" x14ac:dyDescent="0.25">
      <c r="C492" t="s">
        <v>62</v>
      </c>
      <c r="F492" t="s">
        <v>62</v>
      </c>
    </row>
    <row r="496" spans="3:379" x14ac:dyDescent="0.25">
      <c r="NO496" t="s">
        <v>62</v>
      </c>
    </row>
    <row r="497" spans="20:410" ht="15.75" thickBot="1" x14ac:dyDescent="0.3">
      <c r="KT497" t="s">
        <v>62</v>
      </c>
      <c r="NL497" t="s">
        <v>62</v>
      </c>
    </row>
    <row r="498" spans="20:410" ht="15.75" thickBot="1" x14ac:dyDescent="0.3">
      <c r="LU498" t="s">
        <v>62</v>
      </c>
      <c r="MC498" t="s">
        <v>62</v>
      </c>
      <c r="MD498" t="s">
        <v>62</v>
      </c>
      <c r="ML498" t="s">
        <v>62</v>
      </c>
      <c r="MM498" s="106">
        <v>-1E-4</v>
      </c>
      <c r="MN498" s="22">
        <v>-1.67E-2</v>
      </c>
      <c r="MO498" s="22">
        <v>-1.7000000000000001E-2</v>
      </c>
      <c r="MP498" s="106">
        <v>-1.32E-2</v>
      </c>
      <c r="MQ498" s="22">
        <v>-7.4999999999999997E-3</v>
      </c>
      <c r="MR498" s="22">
        <v>-5.1000000000000004E-3</v>
      </c>
      <c r="MS498" s="106">
        <v>-9.4000000000000004E-3</v>
      </c>
      <c r="MT498" s="22">
        <v>-2.5000000000000001E-3</v>
      </c>
      <c r="MU498" s="22">
        <v>-2.9999999999999997E-4</v>
      </c>
      <c r="MV498" s="106">
        <v>-1.0200000000000001E-2</v>
      </c>
      <c r="MW498" s="22">
        <v>4.7000000000000002E-3</v>
      </c>
      <c r="MX498" s="22">
        <v>-8.8999999999999999E-3</v>
      </c>
      <c r="MY498" s="106">
        <v>6.1999999999999998E-3</v>
      </c>
      <c r="MZ498" s="22">
        <v>8.8000000000000005E-3</v>
      </c>
      <c r="NA498" s="22">
        <v>-8.0000000000000002E-3</v>
      </c>
      <c r="NB498" s="106">
        <v>-4.1999999999999997E-3</v>
      </c>
      <c r="NC498" s="22">
        <v>-2.2700000000000001E-2</v>
      </c>
      <c r="ND498" s="22">
        <v>-1.26E-2</v>
      </c>
      <c r="NE498" s="106">
        <v>-1.5100000000000001E-2</v>
      </c>
      <c r="NF498" s="22">
        <v>5.8999999999999999E-3</v>
      </c>
      <c r="NG498" s="22">
        <v>1.38E-2</v>
      </c>
      <c r="NH498" s="106">
        <v>1.7399999999999999E-2</v>
      </c>
      <c r="NI498" s="22">
        <v>2.8000000000000001E-2</v>
      </c>
      <c r="NJ498" s="22">
        <v>1.3100000000000001E-2</v>
      </c>
      <c r="NK498" s="106">
        <v>9.4000000000000004E-3</v>
      </c>
      <c r="NL498" s="22">
        <v>8.6999999999999994E-3</v>
      </c>
      <c r="NM498" s="22">
        <v>7.1999999999999998E-3</v>
      </c>
      <c r="NN498" s="22">
        <v>1.29E-2</v>
      </c>
      <c r="NO498" s="22">
        <v>-6.1000000000000004E-3</v>
      </c>
    </row>
    <row r="499" spans="20:410" ht="15.75" thickBot="1" x14ac:dyDescent="0.3">
      <c r="T499" t="s">
        <v>62</v>
      </c>
      <c r="LT499" t="s">
        <v>62</v>
      </c>
      <c r="LU499" t="s">
        <v>62</v>
      </c>
      <c r="LX499" t="s">
        <v>62</v>
      </c>
      <c r="MB499" t="s">
        <v>62</v>
      </c>
      <c r="MC499" t="s">
        <v>62</v>
      </c>
      <c r="MK499" t="s">
        <v>62</v>
      </c>
      <c r="MM499" s="102">
        <v>6.8999999999999999E-3</v>
      </c>
      <c r="MN499" s="86">
        <v>3.8E-3</v>
      </c>
      <c r="MO499" s="86">
        <v>2.3900000000000001E-2</v>
      </c>
      <c r="MP499" s="102">
        <v>2.1399999999999999E-2</v>
      </c>
      <c r="MQ499" s="86">
        <v>1.3599999999999999E-2</v>
      </c>
      <c r="MR499" s="86">
        <v>1.4500000000000001E-2</v>
      </c>
      <c r="MS499" s="102">
        <v>6.7999999999999996E-3</v>
      </c>
      <c r="MT499" s="86">
        <v>9.4000000000000004E-3</v>
      </c>
      <c r="MU499" s="86">
        <v>6.8999999999999999E-3</v>
      </c>
      <c r="MV499" s="102">
        <v>3.8E-3</v>
      </c>
      <c r="MW499" s="86">
        <v>5.4000000000000003E-3</v>
      </c>
      <c r="MX499" s="86">
        <v>1.7100000000000001E-2</v>
      </c>
      <c r="MY499" s="102">
        <v>2.9999999999999997E-4</v>
      </c>
      <c r="MZ499" s="86">
        <v>8.0000000000000004E-4</v>
      </c>
      <c r="NA499" s="86">
        <v>1.4200000000000001E-2</v>
      </c>
      <c r="NB499" s="102">
        <v>1.04E-2</v>
      </c>
      <c r="NC499" s="86">
        <v>1.52E-2</v>
      </c>
      <c r="ND499" s="86">
        <v>1.9E-2</v>
      </c>
      <c r="NE499" s="102">
        <v>2.01E-2</v>
      </c>
      <c r="NF499" s="86">
        <v>8.6999999999999994E-3</v>
      </c>
      <c r="NG499" s="86">
        <v>2.5999999999999999E-3</v>
      </c>
      <c r="NH499" s="102">
        <v>1.23E-2</v>
      </c>
      <c r="NI499" s="86">
        <v>-9.1000000000000004E-3</v>
      </c>
      <c r="NJ499" s="86">
        <v>-3.7000000000000002E-3</v>
      </c>
      <c r="NK499" s="102">
        <v>-2.5999999999999999E-3</v>
      </c>
      <c r="NL499" s="86">
        <v>2.0299999999999999E-2</v>
      </c>
      <c r="NM499" s="86">
        <v>8.5000000000000006E-3</v>
      </c>
      <c r="NN499" s="86">
        <v>1.4999999999999999E-2</v>
      </c>
      <c r="NO499" s="86">
        <v>1.4E-3</v>
      </c>
    </row>
    <row r="500" spans="20:410" ht="15.75" thickBot="1" x14ac:dyDescent="0.3">
      <c r="LT500" t="s">
        <v>62</v>
      </c>
      <c r="MJ500" s="8" t="s">
        <v>121</v>
      </c>
      <c r="MK500" s="8" t="s">
        <v>116</v>
      </c>
      <c r="MM500" s="103">
        <v>-7.0000000000000001E-3</v>
      </c>
      <c r="MN500" s="16">
        <v>-2.0999999999999999E-3</v>
      </c>
      <c r="MO500" s="16">
        <v>1.15E-2</v>
      </c>
      <c r="MP500" s="103">
        <v>2.35E-2</v>
      </c>
      <c r="MQ500" s="16">
        <v>1.9300000000000001E-2</v>
      </c>
      <c r="MR500" s="16">
        <v>9.9000000000000008E-3</v>
      </c>
      <c r="MS500" s="103">
        <v>9.4000000000000004E-3</v>
      </c>
      <c r="MT500" s="16">
        <v>1.0999999999999999E-2</v>
      </c>
      <c r="MU500" s="16">
        <v>2.7000000000000001E-3</v>
      </c>
      <c r="MV500" s="103">
        <v>5.7000000000000002E-3</v>
      </c>
      <c r="MW500" s="16">
        <v>1.7100000000000001E-2</v>
      </c>
      <c r="MX500" s="16">
        <v>2.7900000000000001E-2</v>
      </c>
      <c r="MY500" s="103">
        <v>2.4E-2</v>
      </c>
      <c r="MZ500" s="16">
        <v>2.6100000000000002E-2</v>
      </c>
      <c r="NA500" s="16">
        <v>4.0500000000000001E-2</v>
      </c>
      <c r="NB500" s="103">
        <v>4.6399999999999997E-2</v>
      </c>
      <c r="NC500" s="16">
        <v>4.8800000000000003E-2</v>
      </c>
      <c r="ND500" s="16">
        <v>5.2299999999999999E-2</v>
      </c>
      <c r="NE500" s="103">
        <v>6.2199999999999998E-2</v>
      </c>
      <c r="NF500" s="16">
        <v>6.2100000000000002E-2</v>
      </c>
      <c r="NG500" s="16">
        <v>6.7199999999999996E-2</v>
      </c>
      <c r="NH500" s="103">
        <v>7.4899999999999994E-2</v>
      </c>
      <c r="NI500" s="16">
        <v>6.88E-2</v>
      </c>
      <c r="NJ500" s="16">
        <v>6.2199999999999998E-2</v>
      </c>
      <c r="NK500" s="103">
        <v>7.0499999999999993E-2</v>
      </c>
      <c r="NL500" s="16">
        <v>6.6199999999999995E-2</v>
      </c>
      <c r="NM500" s="16">
        <v>5.7099999999999998E-2</v>
      </c>
      <c r="NN500" s="16">
        <v>6.6299999999999998E-2</v>
      </c>
      <c r="NO500" s="16">
        <v>5.3199999999999997E-2</v>
      </c>
    </row>
    <row r="501" spans="20:410" ht="15.75" thickBot="1" x14ac:dyDescent="0.3">
      <c r="JT501" s="8" t="s">
        <v>126</v>
      </c>
      <c r="JU501" s="505">
        <f t="shared" ref="JU501:MF501" si="95">LINEST(JU502:JU503)</f>
        <v>-1.1800000000000005E-2</v>
      </c>
      <c r="JV501" s="505">
        <f t="shared" si="95"/>
        <v>3.700000000000001E-3</v>
      </c>
      <c r="JW501" s="505">
        <f t="shared" si="95"/>
        <v>3.7500000000000006E-2</v>
      </c>
      <c r="JX501" s="505">
        <f t="shared" si="95"/>
        <v>1.8699999999999998E-2</v>
      </c>
      <c r="JY501" s="505">
        <f t="shared" si="95"/>
        <v>1.9299999999999998E-2</v>
      </c>
      <c r="JZ501" s="505">
        <f t="shared" si="95"/>
        <v>4.4600000000000001E-2</v>
      </c>
      <c r="KA501" s="505">
        <f t="shared" si="95"/>
        <v>5.4900000000000018E-2</v>
      </c>
      <c r="KB501" s="505">
        <f t="shared" si="95"/>
        <v>4.8300000000000017E-2</v>
      </c>
      <c r="KC501" s="505">
        <f t="shared" si="95"/>
        <v>4.6100000000000009E-2</v>
      </c>
      <c r="KD501" s="505">
        <f t="shared" si="95"/>
        <v>0.11140000000000004</v>
      </c>
      <c r="KE501" s="505">
        <f t="shared" si="95"/>
        <v>9.9799999999999986E-2</v>
      </c>
      <c r="KF501" s="505">
        <f t="shared" si="95"/>
        <v>8.9099999999999999E-2</v>
      </c>
      <c r="KG501" s="505">
        <f t="shared" si="95"/>
        <v>4.8500000000000029E-2</v>
      </c>
      <c r="KH501" s="505">
        <f t="shared" si="95"/>
        <v>6.4700000000000008E-2</v>
      </c>
      <c r="KI501" s="505">
        <f t="shared" si="95"/>
        <v>0.10620000000000004</v>
      </c>
      <c r="KJ501" s="505">
        <f t="shared" si="95"/>
        <v>0.12830000000000005</v>
      </c>
      <c r="KK501" s="505">
        <f t="shared" si="95"/>
        <v>0.12830000000000005</v>
      </c>
      <c r="KL501" s="505">
        <f t="shared" si="95"/>
        <v>0.14269999999999999</v>
      </c>
      <c r="KM501" s="505">
        <f t="shared" si="95"/>
        <v>0.17369999999999997</v>
      </c>
      <c r="KN501" s="505">
        <f t="shared" si="95"/>
        <v>0.17560000000000003</v>
      </c>
      <c r="KO501" s="505">
        <f t="shared" si="95"/>
        <v>0.16739999999999999</v>
      </c>
      <c r="KP501" s="505">
        <f t="shared" si="95"/>
        <v>0.15839999999999999</v>
      </c>
      <c r="KQ501" s="505">
        <f t="shared" si="95"/>
        <v>0.15940000000000007</v>
      </c>
      <c r="KR501" s="505">
        <f t="shared" si="95"/>
        <v>0.13700000000000001</v>
      </c>
      <c r="KS501" s="505">
        <f t="shared" si="95"/>
        <v>0.17629999999999998</v>
      </c>
      <c r="KT501" s="505">
        <f t="shared" si="95"/>
        <v>0.19410000000000011</v>
      </c>
      <c r="KU501" s="505">
        <f t="shared" si="95"/>
        <v>0.24349999999999999</v>
      </c>
      <c r="KV501" s="505">
        <f t="shared" si="95"/>
        <v>0.2117</v>
      </c>
      <c r="KW501" s="505">
        <f t="shared" si="95"/>
        <v>0.21610000000000001</v>
      </c>
      <c r="KX501" s="505">
        <f t="shared" si="95"/>
        <v>0.22110000000000013</v>
      </c>
      <c r="KY501" s="505">
        <f t="shared" si="95"/>
        <v>0.23050000000000001</v>
      </c>
      <c r="KZ501" s="505">
        <f t="shared" si="95"/>
        <v>0.26900000000000013</v>
      </c>
      <c r="LA501" s="505">
        <f t="shared" si="95"/>
        <v>0.24310000000000009</v>
      </c>
      <c r="LB501" s="505">
        <f t="shared" si="95"/>
        <v>0.26890000000000008</v>
      </c>
      <c r="LC501" s="505">
        <f t="shared" si="95"/>
        <v>0.24470000000000006</v>
      </c>
      <c r="LD501" s="505">
        <f t="shared" si="95"/>
        <v>0.2651</v>
      </c>
      <c r="LE501" s="505">
        <f t="shared" si="95"/>
        <v>0.29019999999999996</v>
      </c>
      <c r="LF501" s="505">
        <f t="shared" si="95"/>
        <v>0.29970000000000008</v>
      </c>
      <c r="LG501" s="505">
        <f t="shared" si="95"/>
        <v>0.2787</v>
      </c>
      <c r="LH501" s="505">
        <f t="shared" si="95"/>
        <v>0.20290000000000002</v>
      </c>
      <c r="LI501" s="505">
        <f t="shared" si="95"/>
        <v>0.23370000000000002</v>
      </c>
      <c r="LJ501" s="505">
        <f t="shared" si="95"/>
        <v>0.23290000000000011</v>
      </c>
      <c r="LK501" s="505">
        <f t="shared" si="95"/>
        <v>0.2556000000000001</v>
      </c>
      <c r="LL501" s="505">
        <f t="shared" si="95"/>
        <v>0.2477</v>
      </c>
      <c r="LM501" s="505">
        <f t="shared" si="95"/>
        <v>0.22640000000000007</v>
      </c>
      <c r="LN501" s="505">
        <f t="shared" si="95"/>
        <v>0.23190000000000008</v>
      </c>
      <c r="LO501" s="505">
        <f t="shared" si="95"/>
        <v>0.22830000000000003</v>
      </c>
      <c r="LP501" s="505">
        <f t="shared" si="95"/>
        <v>0.23740000000000011</v>
      </c>
      <c r="LQ501" s="505">
        <f>LINEST(LQ502:LQ503)</f>
        <v>0.25090000000000007</v>
      </c>
      <c r="LR501" s="505">
        <f>LINEST(LR502:LR503)</f>
        <v>0.25900000000000001</v>
      </c>
      <c r="LS501" s="505">
        <f t="shared" si="95"/>
        <v>0.27300000000000002</v>
      </c>
      <c r="LT501" s="505">
        <f t="shared" si="95"/>
        <v>0.27979999999999999</v>
      </c>
      <c r="LU501" s="505">
        <f t="shared" si="95"/>
        <v>0.26380000000000003</v>
      </c>
      <c r="LV501" s="505">
        <f t="shared" si="95"/>
        <v>0.26169999999999999</v>
      </c>
      <c r="LW501" s="505">
        <f>LINEST(LW502:LW503)</f>
        <v>0.23680000000000004</v>
      </c>
      <c r="LX501" s="505">
        <f>LINEST(LX502:LX503)</f>
        <v>0.24750000000000011</v>
      </c>
      <c r="LY501" s="505">
        <f t="shared" si="95"/>
        <v>0.25370000000000004</v>
      </c>
      <c r="LZ501" s="505">
        <f t="shared" si="95"/>
        <v>0.24349999999999999</v>
      </c>
      <c r="MA501" s="505">
        <f>LINEST(MA502:MA503)</f>
        <v>0.25140000000000001</v>
      </c>
      <c r="MB501" s="505">
        <f>LINEST(MB502:MB503)</f>
        <v>0.25750000000000012</v>
      </c>
      <c r="MC501" s="505">
        <f t="shared" si="95"/>
        <v>0.2681</v>
      </c>
      <c r="MD501" s="505">
        <f t="shared" si="95"/>
        <v>0.26080000000000003</v>
      </c>
      <c r="ME501" s="505">
        <f t="shared" si="95"/>
        <v>0.24580000000000005</v>
      </c>
      <c r="MF501" s="505">
        <f t="shared" si="95"/>
        <v>0.21140000000000009</v>
      </c>
      <c r="MG501" s="505">
        <f t="shared" ref="MG501:MK501" si="96">LINEST(MG502:MG503)</f>
        <v>0.23190000000000008</v>
      </c>
      <c r="MH501" s="505">
        <f t="shared" si="96"/>
        <v>0.24929999999999999</v>
      </c>
      <c r="MI501" s="505">
        <f t="shared" si="96"/>
        <v>0.29560000000000008</v>
      </c>
      <c r="MJ501" s="505">
        <f t="shared" si="96"/>
        <v>0.31120000000000003</v>
      </c>
      <c r="MK501" s="505">
        <f t="shared" si="96"/>
        <v>0.31409999999999999</v>
      </c>
      <c r="MM501" s="100">
        <v>1.2999999999999999E-3</v>
      </c>
      <c r="MN501" s="40">
        <v>5.9999999999999995E-4</v>
      </c>
      <c r="MO501" s="40">
        <v>5.9999999999999995E-4</v>
      </c>
      <c r="MP501" s="100">
        <v>-1.4E-3</v>
      </c>
      <c r="MQ501" s="40">
        <v>5.1000000000000004E-3</v>
      </c>
      <c r="MR501" s="40">
        <v>1.61E-2</v>
      </c>
      <c r="MS501" s="100">
        <v>1.37E-2</v>
      </c>
      <c r="MT501" s="40">
        <v>1.8800000000000001E-2</v>
      </c>
      <c r="MU501" s="40">
        <v>1.29E-2</v>
      </c>
      <c r="MV501" s="100">
        <v>7.1000000000000004E-3</v>
      </c>
      <c r="MW501" s="40">
        <v>1.1999999999999999E-3</v>
      </c>
      <c r="MX501" s="40">
        <v>2.6800000000000001E-2</v>
      </c>
      <c r="MY501" s="100">
        <v>2.98E-2</v>
      </c>
      <c r="MZ501" s="40">
        <v>3.0099999999999998E-2</v>
      </c>
      <c r="NA501" s="40">
        <v>4.6300000000000001E-2</v>
      </c>
      <c r="NB501" s="100">
        <v>7.0599999999999996E-2</v>
      </c>
      <c r="NC501" s="40">
        <v>7.4300000000000005E-2</v>
      </c>
      <c r="ND501" s="40">
        <v>7.0400000000000004E-2</v>
      </c>
      <c r="NE501" s="100">
        <v>7.6899999999999996E-2</v>
      </c>
      <c r="NF501" s="40">
        <v>8.5699999999999998E-2</v>
      </c>
      <c r="NG501" s="40">
        <v>6.4399999999999999E-2</v>
      </c>
      <c r="NH501" s="100">
        <v>5.7000000000000002E-2</v>
      </c>
      <c r="NI501" s="40">
        <v>5.6899999999999999E-2</v>
      </c>
      <c r="NJ501" s="40">
        <v>4.6800000000000001E-2</v>
      </c>
      <c r="NK501" s="100">
        <v>5.9299999999999999E-2</v>
      </c>
      <c r="NL501" s="40">
        <v>6.4600000000000005E-2</v>
      </c>
      <c r="NM501" s="40">
        <v>5.6300000000000003E-2</v>
      </c>
      <c r="NN501" s="40">
        <v>5.5E-2</v>
      </c>
      <c r="NO501" s="40">
        <v>6.1600000000000002E-2</v>
      </c>
    </row>
    <row r="502" spans="20:410" ht="15.75" thickBot="1" x14ac:dyDescent="0.3">
      <c r="JT502" s="8" t="s">
        <v>121</v>
      </c>
      <c r="JU502" s="30">
        <v>6.6E-3</v>
      </c>
      <c r="JV502" s="30">
        <v>-2.3999999999999998E-3</v>
      </c>
      <c r="JW502" s="30">
        <v>-2.2100000000000002E-2</v>
      </c>
      <c r="JX502" s="104">
        <v>-1.67E-2</v>
      </c>
      <c r="JY502" s="30">
        <v>-1.35E-2</v>
      </c>
      <c r="JZ502" s="30">
        <v>-2.7699999999999999E-2</v>
      </c>
      <c r="KA502" s="104">
        <v>-3.4799999999999998E-2</v>
      </c>
      <c r="KB502" s="30">
        <v>-2.7199999999999998E-2</v>
      </c>
      <c r="KC502" s="30">
        <v>-3.1399999999999997E-2</v>
      </c>
      <c r="KD502" s="104">
        <v>-5.62E-2</v>
      </c>
      <c r="KE502" s="30">
        <v>-4.9599999999999998E-2</v>
      </c>
      <c r="KF502" s="30">
        <v>-4.4400000000000002E-2</v>
      </c>
      <c r="KG502" s="104">
        <v>-1.2500000000000001E-2</v>
      </c>
      <c r="KH502" s="30">
        <v>-9.9000000000000008E-3</v>
      </c>
      <c r="KI502" s="30">
        <v>-2.3800000000000002E-2</v>
      </c>
      <c r="KJ502" s="30">
        <v>-3.0499999999999999E-2</v>
      </c>
      <c r="KK502" s="30">
        <v>-3.0499999999999999E-2</v>
      </c>
      <c r="KL502" s="30">
        <v>-3.7699999999999997E-2</v>
      </c>
      <c r="KM502" s="104">
        <v>-5.28E-2</v>
      </c>
      <c r="KN502" s="30">
        <v>-5.3400000000000003E-2</v>
      </c>
      <c r="KO502" s="30">
        <v>-5.0799999999999998E-2</v>
      </c>
      <c r="KP502" s="104">
        <v>-4.6100000000000002E-2</v>
      </c>
      <c r="KQ502" s="30">
        <v>-4.9700000000000001E-2</v>
      </c>
      <c r="KR502" s="30">
        <v>-4.7300000000000002E-2</v>
      </c>
      <c r="KS502" s="104">
        <v>-7.0499999999999993E-2</v>
      </c>
      <c r="KT502" s="30">
        <v>-8.1199999999999994E-2</v>
      </c>
      <c r="KU502" s="30">
        <v>-9.8799999999999999E-2</v>
      </c>
      <c r="KV502" s="104">
        <v>-9.1700000000000004E-2</v>
      </c>
      <c r="KW502" s="30">
        <v>-9.6299999999999997E-2</v>
      </c>
      <c r="KX502" s="30">
        <v>-9.01E-2</v>
      </c>
      <c r="KY502" s="104">
        <v>-0.1011</v>
      </c>
      <c r="KZ502" s="30">
        <v>-0.11119999999999999</v>
      </c>
      <c r="LA502" s="30">
        <v>-0.10199999999999999</v>
      </c>
      <c r="LB502" s="104">
        <v>-0.1187</v>
      </c>
      <c r="LC502" s="30">
        <v>-0.1067</v>
      </c>
      <c r="LD502" s="30">
        <v>-0.122</v>
      </c>
      <c r="LE502" s="104">
        <v>-0.13059999999999999</v>
      </c>
      <c r="LF502" s="30">
        <v>-0.12920000000000001</v>
      </c>
      <c r="LG502" s="30">
        <v>-0.1323</v>
      </c>
      <c r="LH502" s="104">
        <v>-7.6300000000000007E-2</v>
      </c>
      <c r="LI502" s="30">
        <v>-9.06E-2</v>
      </c>
      <c r="LJ502" s="30">
        <v>-9.8500000000000004E-2</v>
      </c>
      <c r="LK502" s="104">
        <v>-0.1181</v>
      </c>
      <c r="LL502" s="30">
        <v>-0.1202</v>
      </c>
      <c r="LM502" s="30">
        <v>-0.1106</v>
      </c>
      <c r="LN502" s="104">
        <v>-0.1114</v>
      </c>
      <c r="LO502" s="30">
        <v>-0.10929999999999999</v>
      </c>
      <c r="LP502" s="30">
        <v>-0.10680000000000001</v>
      </c>
      <c r="LQ502" s="104">
        <v>-0.11070000000000001</v>
      </c>
      <c r="LR502" s="30">
        <v>-0.10979999999999999</v>
      </c>
      <c r="LS502" s="30">
        <v>-0.1075</v>
      </c>
      <c r="LT502" s="104">
        <v>-0.1179</v>
      </c>
      <c r="LU502" s="30">
        <v>-0.1085</v>
      </c>
      <c r="LV502" s="30">
        <v>-9.69E-2</v>
      </c>
      <c r="LW502" s="104">
        <v>-9.0899999999999995E-2</v>
      </c>
      <c r="LX502" s="30">
        <v>-8.8999999999999996E-2</v>
      </c>
      <c r="LY502" s="30">
        <v>-9.7100000000000006E-2</v>
      </c>
      <c r="LZ502" s="104">
        <v>-9.1200000000000003E-2</v>
      </c>
      <c r="MA502" s="30">
        <v>-8.8400000000000006E-2</v>
      </c>
      <c r="MB502" s="30">
        <v>-8.1600000000000006E-2</v>
      </c>
      <c r="MC502" s="104">
        <v>-8.5300000000000001E-2</v>
      </c>
      <c r="MD502" s="30">
        <v>-7.9600000000000004E-2</v>
      </c>
      <c r="ME502" s="30">
        <v>-7.3499999999999996E-2</v>
      </c>
      <c r="MF502" s="104">
        <v>-5.8400000000000001E-2</v>
      </c>
      <c r="MG502" s="30">
        <v>-7.0599999999999996E-2</v>
      </c>
      <c r="MH502" s="30">
        <v>-7.8399999999999997E-2</v>
      </c>
      <c r="MI502" s="104">
        <v>-8.1699999999999995E-2</v>
      </c>
      <c r="MJ502" s="30">
        <v>-8.3500000000000005E-2</v>
      </c>
      <c r="MK502" s="30">
        <v>-8.1900000000000001E-2</v>
      </c>
      <c r="ML502" t="s">
        <v>62</v>
      </c>
      <c r="MM502" s="101">
        <v>-2.5000000000000001E-3</v>
      </c>
      <c r="MN502" s="7">
        <v>-0.01</v>
      </c>
      <c r="MO502" s="7">
        <v>-3.9199999999999999E-2</v>
      </c>
      <c r="MP502" s="101">
        <v>-4.6100000000000002E-2</v>
      </c>
      <c r="MQ502" s="7">
        <v>-4.3299999999999998E-2</v>
      </c>
      <c r="MR502" s="7">
        <v>-5.0900000000000001E-2</v>
      </c>
      <c r="MS502" s="101">
        <v>-6.1100000000000002E-2</v>
      </c>
      <c r="MT502" s="7">
        <v>-5.45E-2</v>
      </c>
      <c r="MU502" s="7">
        <v>-3.78E-2</v>
      </c>
      <c r="MV502" s="101">
        <v>-4.3299999999999998E-2</v>
      </c>
      <c r="MW502" s="7">
        <v>-4.99E-2</v>
      </c>
      <c r="MX502" s="7">
        <v>-5.3199999999999997E-2</v>
      </c>
      <c r="MY502" s="101">
        <v>-4.9700000000000001E-2</v>
      </c>
      <c r="MZ502" s="7">
        <v>-5.0799999999999998E-2</v>
      </c>
      <c r="NA502" s="7">
        <v>-8.2299999999999998E-2</v>
      </c>
      <c r="NB502" s="101">
        <v>-6.1600000000000002E-2</v>
      </c>
      <c r="NC502" s="7">
        <v>-5.2900000000000003E-2</v>
      </c>
      <c r="ND502" s="7">
        <v>-5.6800000000000003E-2</v>
      </c>
      <c r="NE502" s="101">
        <v>-5.33E-2</v>
      </c>
      <c r="NF502" s="7">
        <v>-5.0299999999999997E-2</v>
      </c>
      <c r="NG502" s="7">
        <v>-5.33E-2</v>
      </c>
      <c r="NH502" s="101">
        <v>-5.4600000000000003E-2</v>
      </c>
      <c r="NI502" s="7">
        <v>-5.0900000000000001E-2</v>
      </c>
      <c r="NJ502" s="7">
        <v>-3.3599999999999998E-2</v>
      </c>
      <c r="NK502" s="101">
        <v>-3.5900000000000001E-2</v>
      </c>
      <c r="NL502" s="7">
        <v>-3.6700000000000003E-2</v>
      </c>
      <c r="NM502" s="7">
        <v>-3.15E-2</v>
      </c>
      <c r="NN502" s="7">
        <v>-2.5899999999999999E-2</v>
      </c>
      <c r="NO502" s="7">
        <v>-2.64E-2</v>
      </c>
    </row>
    <row r="503" spans="20:410" ht="15.75" thickBot="1" x14ac:dyDescent="0.3">
      <c r="JT503" s="8" t="s">
        <v>116</v>
      </c>
      <c r="JU503" s="47">
        <v>-5.1999999999999998E-3</v>
      </c>
      <c r="JV503" s="47">
        <v>1.2999999999999999E-3</v>
      </c>
      <c r="JW503" s="47">
        <v>1.54E-2</v>
      </c>
      <c r="JX503" s="99">
        <v>2E-3</v>
      </c>
      <c r="JY503" s="47">
        <v>5.7999999999999996E-3</v>
      </c>
      <c r="JZ503" s="47">
        <v>1.6899999999999998E-2</v>
      </c>
      <c r="KA503" s="99">
        <v>2.01E-2</v>
      </c>
      <c r="KB503" s="47">
        <v>2.1100000000000001E-2</v>
      </c>
      <c r="KC503" s="47">
        <v>1.47E-2</v>
      </c>
      <c r="KD503" s="99">
        <v>5.5199999999999999E-2</v>
      </c>
      <c r="KE503" s="47">
        <v>5.0200000000000002E-2</v>
      </c>
      <c r="KF503" s="47">
        <v>4.4699999999999997E-2</v>
      </c>
      <c r="KG503" s="99">
        <v>3.5999999999999997E-2</v>
      </c>
      <c r="KH503" s="47">
        <v>5.4800000000000001E-2</v>
      </c>
      <c r="KI503" s="47">
        <v>8.2400000000000001E-2</v>
      </c>
      <c r="KJ503" s="47">
        <v>9.7799999999999998E-2</v>
      </c>
      <c r="KK503" s="47">
        <v>9.7799999999999998E-2</v>
      </c>
      <c r="KL503" s="47">
        <v>0.105</v>
      </c>
      <c r="KM503" s="99">
        <v>0.12089999999999999</v>
      </c>
      <c r="KN503" s="47">
        <v>0.1222</v>
      </c>
      <c r="KO503" s="47">
        <v>0.1166</v>
      </c>
      <c r="KP503" s="99">
        <v>0.1123</v>
      </c>
      <c r="KQ503" s="47">
        <v>0.10970000000000001</v>
      </c>
      <c r="KR503" s="47">
        <v>8.9700000000000002E-2</v>
      </c>
      <c r="KS503" s="99">
        <v>0.10580000000000001</v>
      </c>
      <c r="KT503" s="47">
        <v>0.1129</v>
      </c>
      <c r="KU503" s="47">
        <v>0.1447</v>
      </c>
      <c r="KV503" s="99">
        <v>0.12</v>
      </c>
      <c r="KW503" s="47">
        <v>0.1198</v>
      </c>
      <c r="KX503" s="47">
        <v>0.13100000000000001</v>
      </c>
      <c r="KY503" s="99">
        <v>0.12939999999999999</v>
      </c>
      <c r="KZ503" s="47">
        <v>0.1578</v>
      </c>
      <c r="LA503" s="47">
        <v>0.1411</v>
      </c>
      <c r="LB503" s="99">
        <v>0.1502</v>
      </c>
      <c r="LC503" s="47">
        <v>0.13800000000000001</v>
      </c>
      <c r="LD503" s="47">
        <v>0.1431</v>
      </c>
      <c r="LE503" s="99">
        <v>0.15959999999999999</v>
      </c>
      <c r="LF503" s="47">
        <v>0.17050000000000001</v>
      </c>
      <c r="LG503" s="47">
        <v>0.1464</v>
      </c>
      <c r="LH503" s="99">
        <v>0.12659999999999999</v>
      </c>
      <c r="LI503" s="47">
        <v>0.1431</v>
      </c>
      <c r="LJ503" s="47">
        <v>0.13439999999999999</v>
      </c>
      <c r="LK503" s="99">
        <v>0.13750000000000001</v>
      </c>
      <c r="LL503" s="47">
        <v>0.1275</v>
      </c>
      <c r="LM503" s="47">
        <v>0.1158</v>
      </c>
      <c r="LN503" s="99">
        <v>0.1205</v>
      </c>
      <c r="LO503" s="47">
        <v>0.11899999999999999</v>
      </c>
      <c r="LP503" s="47">
        <v>0.13059999999999999</v>
      </c>
      <c r="LQ503" s="99">
        <v>0.14019999999999999</v>
      </c>
      <c r="LR503" s="47">
        <v>0.1492</v>
      </c>
      <c r="LS503" s="47">
        <v>0.16550000000000001</v>
      </c>
      <c r="LT503" s="99">
        <v>0.16189999999999999</v>
      </c>
      <c r="LU503" s="47">
        <v>0.15529999999999999</v>
      </c>
      <c r="LV503" s="47">
        <v>0.1648</v>
      </c>
      <c r="LW503" s="99">
        <v>0.1459</v>
      </c>
      <c r="LX503" s="47">
        <v>0.1585</v>
      </c>
      <c r="LY503" s="47">
        <v>0.15659999999999999</v>
      </c>
      <c r="LZ503" s="99">
        <v>0.15229999999999999</v>
      </c>
      <c r="MA503" s="47">
        <v>0.16300000000000001</v>
      </c>
      <c r="MB503" s="47">
        <v>0.1759</v>
      </c>
      <c r="MC503" s="99">
        <v>0.18279999999999999</v>
      </c>
      <c r="MD503" s="47">
        <v>0.1812</v>
      </c>
      <c r="ME503" s="47">
        <v>0.17230000000000001</v>
      </c>
      <c r="MF503" s="99">
        <v>0.153</v>
      </c>
      <c r="MG503" s="47">
        <v>0.1613</v>
      </c>
      <c r="MH503" s="47">
        <v>0.1709</v>
      </c>
      <c r="MI503" s="99">
        <v>0.21390000000000001</v>
      </c>
      <c r="MJ503" s="47">
        <v>0.22770000000000001</v>
      </c>
      <c r="MK503" s="47">
        <v>0.23219999999999999</v>
      </c>
      <c r="MM503" s="131">
        <v>5.4999999999999997E-3</v>
      </c>
      <c r="MN503" s="34">
        <v>2.4899999999999999E-2</v>
      </c>
      <c r="MO503" s="83">
        <v>3.5799999999999998E-2</v>
      </c>
      <c r="MP503" s="131">
        <v>2.5399999999999999E-2</v>
      </c>
      <c r="MQ503" s="34">
        <v>3.1099999999999999E-2</v>
      </c>
      <c r="MR503" s="83">
        <v>4.1200000000000001E-2</v>
      </c>
      <c r="MS503" s="105">
        <v>7.0900000000000005E-2</v>
      </c>
      <c r="MT503" s="34">
        <v>7.2300000000000003E-2</v>
      </c>
      <c r="MU503" s="34">
        <v>6.4699999999999994E-2</v>
      </c>
      <c r="MV503" s="105">
        <v>7.1800000000000003E-2</v>
      </c>
      <c r="MW503" s="34">
        <v>6.4500000000000002E-2</v>
      </c>
      <c r="MX503" s="34">
        <v>5.4399999999999997E-2</v>
      </c>
      <c r="MY503" s="105">
        <v>5.8200000000000002E-2</v>
      </c>
      <c r="MZ503" s="34">
        <v>6.0900000000000003E-2</v>
      </c>
      <c r="NA503" s="34">
        <v>7.2700000000000001E-2</v>
      </c>
      <c r="NB503" s="105">
        <v>5.3199999999999997E-2</v>
      </c>
      <c r="NC503" s="34">
        <v>4.4299999999999999E-2</v>
      </c>
      <c r="ND503" s="34">
        <v>3.04E-2</v>
      </c>
      <c r="NE503" s="105">
        <v>2.1499999999999998E-2</v>
      </c>
      <c r="NF503" s="34">
        <v>5.4000000000000003E-3</v>
      </c>
      <c r="NG503" s="34">
        <v>5.1999999999999998E-3</v>
      </c>
      <c r="NH503" s="105">
        <v>-8.9999999999999998E-4</v>
      </c>
      <c r="NI503" s="34">
        <v>2.5999999999999999E-3</v>
      </c>
      <c r="NJ503" s="34">
        <v>1.32E-2</v>
      </c>
      <c r="NK503" s="105">
        <v>1.01E-2</v>
      </c>
      <c r="NL503" s="34">
        <v>-1.9E-3</v>
      </c>
      <c r="NM503" s="34">
        <v>5.0000000000000001E-3</v>
      </c>
      <c r="NN503" s="34">
        <v>-2.0500000000000001E-2</v>
      </c>
      <c r="NO503" s="34">
        <v>5.0000000000000001E-4</v>
      </c>
    </row>
    <row r="504" spans="20:410" ht="15.75" thickBot="1" x14ac:dyDescent="0.3">
      <c r="JU504" s="62"/>
      <c r="JV504" s="63">
        <v>43586</v>
      </c>
      <c r="JW504" s="65"/>
      <c r="JX504" s="241"/>
      <c r="JY504" s="63">
        <v>43587</v>
      </c>
      <c r="JZ504" s="242"/>
      <c r="KA504" s="241"/>
      <c r="KB504" s="63">
        <v>43588</v>
      </c>
      <c r="KC504" s="244" t="s">
        <v>77</v>
      </c>
      <c r="KD504" s="245"/>
      <c r="KE504" s="67">
        <v>43591</v>
      </c>
      <c r="KF504" s="246"/>
      <c r="KG504" s="245"/>
      <c r="KH504" s="67">
        <v>43592</v>
      </c>
      <c r="KI504" s="247"/>
      <c r="KJ504" s="245"/>
      <c r="KK504" s="67">
        <v>43593</v>
      </c>
      <c r="KL504" s="247"/>
      <c r="KM504" s="245"/>
      <c r="KN504" s="67">
        <v>43594</v>
      </c>
      <c r="KO504" s="247"/>
      <c r="KP504" s="245"/>
      <c r="KQ504" s="67">
        <v>43595</v>
      </c>
      <c r="KR504" s="247"/>
      <c r="KS504" s="248"/>
      <c r="KT504" s="70">
        <v>43598</v>
      </c>
      <c r="KU504" s="249"/>
      <c r="KV504" s="248"/>
      <c r="KW504" s="70">
        <v>43599</v>
      </c>
      <c r="KX504" s="249"/>
      <c r="KY504" s="248"/>
      <c r="KZ504" s="70">
        <v>43600</v>
      </c>
      <c r="LA504" s="249"/>
      <c r="LB504" s="248"/>
      <c r="LC504" s="70">
        <v>43601</v>
      </c>
      <c r="LD504" s="249"/>
      <c r="LE504" s="248"/>
      <c r="LF504" s="70">
        <v>43602</v>
      </c>
      <c r="LG504" s="249"/>
      <c r="LH504" s="268"/>
      <c r="LI504" s="73">
        <v>43605</v>
      </c>
      <c r="LJ504" s="269"/>
      <c r="LK504" s="268"/>
      <c r="LL504" s="73">
        <v>43606</v>
      </c>
      <c r="LM504" s="269"/>
      <c r="LN504" s="268"/>
      <c r="LO504" s="73">
        <v>43607</v>
      </c>
      <c r="LP504" s="269"/>
      <c r="LQ504" s="268"/>
      <c r="LR504" s="73">
        <v>43608</v>
      </c>
      <c r="LS504" s="269"/>
      <c r="LT504" s="268"/>
      <c r="LU504" s="73">
        <v>43609</v>
      </c>
      <c r="LV504" s="269"/>
      <c r="LW504" s="241"/>
      <c r="LX504" s="63">
        <v>43612</v>
      </c>
      <c r="LY504" s="243"/>
      <c r="LZ504" s="241"/>
      <c r="MA504" s="63">
        <v>43613</v>
      </c>
      <c r="MB504" s="243"/>
      <c r="MC504" s="241"/>
      <c r="MD504" s="63">
        <v>43614</v>
      </c>
      <c r="ME504" s="243"/>
      <c r="MF504" s="65"/>
      <c r="MG504" s="63">
        <v>43615</v>
      </c>
      <c r="MH504" s="64"/>
      <c r="MI504" s="241"/>
      <c r="MJ504" s="63">
        <v>43616</v>
      </c>
      <c r="MK504" s="497"/>
      <c r="MM504" s="104">
        <v>5.3E-3</v>
      </c>
      <c r="MN504" s="30">
        <v>1.6899999999999998E-2</v>
      </c>
      <c r="MO504" s="30">
        <v>8.0999999999999996E-3</v>
      </c>
      <c r="MP504" s="104">
        <v>8.3000000000000001E-3</v>
      </c>
      <c r="MQ504" s="30">
        <v>1.26E-2</v>
      </c>
      <c r="MR504" s="85">
        <v>1.5299999999999999E-2</v>
      </c>
      <c r="MS504" s="104">
        <v>1.5299999999999999E-2</v>
      </c>
      <c r="MT504" s="30">
        <v>4.4000000000000003E-3</v>
      </c>
      <c r="MU504" s="30">
        <v>2.5000000000000001E-3</v>
      </c>
      <c r="MV504" s="104">
        <v>1.5E-3</v>
      </c>
      <c r="MW504" s="30">
        <v>1.5E-3</v>
      </c>
      <c r="MX504" s="30">
        <v>-2E-3</v>
      </c>
      <c r="MY504" s="104">
        <v>-2.0999999999999999E-3</v>
      </c>
      <c r="MZ504" s="30">
        <v>-7.6E-3</v>
      </c>
      <c r="NA504" s="30">
        <v>-5.8999999999999999E-3</v>
      </c>
      <c r="NB504" s="104">
        <v>-1.9699999999999999E-2</v>
      </c>
      <c r="NC504" s="30">
        <v>-2.0500000000000001E-2</v>
      </c>
      <c r="ND504" s="30">
        <v>-2.63E-2</v>
      </c>
      <c r="NE504" s="104">
        <v>-2.8000000000000001E-2</v>
      </c>
      <c r="NF504" s="30">
        <v>-2.58E-2</v>
      </c>
      <c r="NG504" s="30">
        <v>-2.1999999999999999E-2</v>
      </c>
      <c r="NH504" s="104">
        <v>-3.9899999999999998E-2</v>
      </c>
      <c r="NI504" s="30">
        <v>-3.3700000000000001E-2</v>
      </c>
      <c r="NJ504" s="30">
        <v>-4.0899999999999999E-2</v>
      </c>
      <c r="NK504" s="104">
        <v>-6.3799999999999996E-2</v>
      </c>
      <c r="NL504" s="30">
        <v>-6.4799999999999996E-2</v>
      </c>
      <c r="NM504" s="30">
        <v>-5.4600000000000003E-2</v>
      </c>
      <c r="NN504" s="30">
        <v>-6.5600000000000006E-2</v>
      </c>
      <c r="NO504" s="30">
        <v>-4.6800000000000001E-2</v>
      </c>
      <c r="NP504" s="85"/>
      <c r="NQ504" s="129"/>
      <c r="NR504" s="30"/>
      <c r="NS504" s="85"/>
      <c r="NT504" s="129"/>
      <c r="NU504" s="30"/>
      <c r="NV504" s="85"/>
      <c r="NW504" s="129"/>
      <c r="NX504" s="30"/>
      <c r="NY504" s="85"/>
      <c r="NZ504" s="129"/>
      <c r="OA504" s="30"/>
      <c r="OB504" s="85"/>
      <c r="OC504" s="129"/>
      <c r="OD504" s="30"/>
      <c r="OE504" s="85"/>
      <c r="OF504" s="129"/>
      <c r="OG504" s="30"/>
      <c r="OH504" s="85"/>
      <c r="OI504" s="129"/>
      <c r="OJ504" s="30"/>
      <c r="OK504" s="85"/>
      <c r="OL504" s="129"/>
      <c r="OM504" s="30"/>
      <c r="ON504" s="85"/>
      <c r="OO504" s="104"/>
      <c r="OP504" s="30"/>
      <c r="OQ504" s="30"/>
      <c r="OR504" s="104"/>
      <c r="OS504" s="30"/>
      <c r="OT504" s="30"/>
    </row>
    <row r="505" spans="20:410" ht="15.75" thickBot="1" x14ac:dyDescent="0.3">
      <c r="LP505" t="s">
        <v>62</v>
      </c>
      <c r="LS505" t="s">
        <v>62</v>
      </c>
      <c r="LV505" t="s">
        <v>62</v>
      </c>
      <c r="LY505" t="s">
        <v>62</v>
      </c>
      <c r="MH505" t="s">
        <v>62</v>
      </c>
      <c r="MM505" s="531">
        <v>-9.4000000000000004E-3</v>
      </c>
      <c r="MN505" s="301">
        <v>-1.7399999999999999E-2</v>
      </c>
      <c r="MO505" s="301">
        <v>-2.3699999999999999E-2</v>
      </c>
      <c r="MP505" s="531">
        <v>-1.7899999999999999E-2</v>
      </c>
      <c r="MQ505" s="301">
        <v>-3.09E-2</v>
      </c>
      <c r="MR505" s="304">
        <v>-4.1000000000000002E-2</v>
      </c>
      <c r="MS505" s="531">
        <v>-4.5600000000000002E-2</v>
      </c>
      <c r="MT505" s="301">
        <v>-5.8900000000000001E-2</v>
      </c>
      <c r="MU505" s="301">
        <v>-5.16E-2</v>
      </c>
      <c r="MV505" s="531">
        <v>-3.6400000000000002E-2</v>
      </c>
      <c r="MW505" s="301">
        <v>-4.4499999999999998E-2</v>
      </c>
      <c r="MX505" s="301">
        <v>-6.2100000000000002E-2</v>
      </c>
      <c r="MY505" s="531">
        <v>-6.6699999999999995E-2</v>
      </c>
      <c r="MZ505" s="301">
        <v>-6.83E-2</v>
      </c>
      <c r="NA505" s="301">
        <v>-7.7499999999999999E-2</v>
      </c>
      <c r="NB505" s="531">
        <v>-9.5100000000000004E-2</v>
      </c>
      <c r="NC505" s="301">
        <v>-8.6499999999999994E-2</v>
      </c>
      <c r="ND505" s="301">
        <v>-7.6399999999999996E-2</v>
      </c>
      <c r="NE505" s="531">
        <v>-8.43E-2</v>
      </c>
      <c r="NF505" s="301">
        <v>-9.1700000000000004E-2</v>
      </c>
      <c r="NG505" s="301">
        <v>-7.7899999999999997E-2</v>
      </c>
      <c r="NH505" s="531">
        <v>-6.6199999999999995E-2</v>
      </c>
      <c r="NI505" s="301">
        <v>-6.2600000000000003E-2</v>
      </c>
      <c r="NJ505" s="301">
        <v>-5.7099999999999998E-2</v>
      </c>
      <c r="NK505" s="531">
        <v>-4.7E-2</v>
      </c>
      <c r="NL505" s="301">
        <v>-5.6399999999999999E-2</v>
      </c>
      <c r="NM505" s="301">
        <v>-4.8000000000000001E-2</v>
      </c>
      <c r="NN505" s="47">
        <v>-3.7199999999999997E-2</v>
      </c>
      <c r="NO505" s="47">
        <v>-3.7400000000000003E-2</v>
      </c>
      <c r="NP505" s="79"/>
      <c r="NQ505" s="124"/>
      <c r="NR505" s="47"/>
      <c r="NS505" s="79"/>
      <c r="NT505" s="124"/>
      <c r="NU505" s="47"/>
      <c r="NV505" s="79"/>
      <c r="NW505" s="124"/>
      <c r="NX505" s="47"/>
      <c r="NY505" s="79"/>
      <c r="NZ505" s="124"/>
      <c r="OA505" s="47"/>
      <c r="OB505" s="79"/>
      <c r="OC505" s="124"/>
      <c r="OD505" s="47"/>
      <c r="OE505" s="79"/>
      <c r="OF505" s="124"/>
      <c r="OG505" s="47"/>
      <c r="OH505" s="79"/>
      <c r="OI505" s="124"/>
      <c r="OJ505" s="47"/>
      <c r="OK505" s="79"/>
      <c r="OL505" s="124"/>
      <c r="OM505" s="47"/>
      <c r="ON505" s="79"/>
      <c r="OO505" s="99"/>
      <c r="OP505" s="47"/>
      <c r="OQ505" s="47"/>
      <c r="OR505" s="99"/>
      <c r="OS505" s="47"/>
      <c r="OT505" s="47"/>
    </row>
    <row r="506" spans="20:410" ht="15.75" thickBot="1" x14ac:dyDescent="0.3">
      <c r="LR506" t="s">
        <v>62</v>
      </c>
      <c r="LS506" t="s">
        <v>62</v>
      </c>
      <c r="LX506" t="s">
        <v>62</v>
      </c>
      <c r="ME506" t="s">
        <v>62</v>
      </c>
      <c r="MJ506" t="s">
        <v>62</v>
      </c>
      <c r="ML506" s="530" t="s">
        <v>116</v>
      </c>
      <c r="NT506" s="72"/>
      <c r="NU506" s="73">
        <v>43634</v>
      </c>
      <c r="NV506" s="74"/>
      <c r="NW506" s="72"/>
      <c r="NX506" s="73">
        <v>43635</v>
      </c>
      <c r="NY506" s="74"/>
      <c r="NZ506" s="72"/>
      <c r="OA506" s="73">
        <v>43636</v>
      </c>
      <c r="OB506" s="74"/>
      <c r="OC506" s="72"/>
      <c r="OD506" s="73">
        <v>43637</v>
      </c>
      <c r="OE506" s="74"/>
      <c r="OF506" s="62"/>
      <c r="OG506" s="63">
        <v>43640</v>
      </c>
      <c r="OH506" s="64"/>
      <c r="OI506" s="62"/>
      <c r="OJ506" s="63">
        <v>43641</v>
      </c>
      <c r="OK506" s="64"/>
      <c r="OL506" s="62"/>
      <c r="OM506" s="63">
        <v>43642</v>
      </c>
      <c r="ON506" s="64"/>
      <c r="OO506" s="62"/>
      <c r="OP506" s="63">
        <v>43643</v>
      </c>
      <c r="OQ506" s="64"/>
      <c r="OR506" s="62"/>
      <c r="OS506" s="63">
        <v>43644</v>
      </c>
      <c r="OT506" s="64"/>
    </row>
    <row r="507" spans="20:410" ht="15.75" thickBot="1" x14ac:dyDescent="0.3">
      <c r="MB507" t="s">
        <v>62</v>
      </c>
      <c r="MD507" t="s">
        <v>62</v>
      </c>
      <c r="MF507" t="s">
        <v>62</v>
      </c>
      <c r="MJ507" t="s">
        <v>62</v>
      </c>
      <c r="MK507" t="s">
        <v>62</v>
      </c>
      <c r="ML507" s="530" t="s">
        <v>166</v>
      </c>
    </row>
    <row r="508" spans="20:410" ht="15.75" thickBot="1" x14ac:dyDescent="0.3">
      <c r="KG508" s="8" t="s">
        <v>121</v>
      </c>
      <c r="KH508" s="8" t="s">
        <v>91</v>
      </c>
      <c r="KL508" t="s">
        <v>62</v>
      </c>
      <c r="KM508" t="s">
        <v>62</v>
      </c>
      <c r="KU508" t="s">
        <v>62</v>
      </c>
      <c r="KY508" t="s">
        <v>62</v>
      </c>
      <c r="ME508" t="s">
        <v>62</v>
      </c>
      <c r="MJ508" t="s">
        <v>62</v>
      </c>
    </row>
    <row r="509" spans="20:410" ht="15.75" thickBot="1" x14ac:dyDescent="0.3">
      <c r="KG509" s="342">
        <v>43586</v>
      </c>
      <c r="KH509" s="342">
        <v>43587</v>
      </c>
      <c r="KI509" s="345" t="s">
        <v>100</v>
      </c>
      <c r="KJ509" s="342">
        <v>43591</v>
      </c>
      <c r="KK509" s="342">
        <v>43592</v>
      </c>
      <c r="KL509" s="342">
        <v>43593</v>
      </c>
      <c r="KM509" s="342">
        <v>43594</v>
      </c>
      <c r="KN509" s="342">
        <v>43595</v>
      </c>
      <c r="KO509" s="342">
        <v>43598</v>
      </c>
      <c r="KP509" s="342">
        <v>43599</v>
      </c>
      <c r="KQ509" s="342">
        <v>43600</v>
      </c>
      <c r="KR509" s="342">
        <v>43601</v>
      </c>
      <c r="KS509" s="342">
        <v>43602</v>
      </c>
      <c r="KT509" s="342">
        <v>43605</v>
      </c>
      <c r="KU509" s="342">
        <v>43606</v>
      </c>
      <c r="KV509" s="342">
        <v>43607</v>
      </c>
      <c r="KW509" s="342">
        <v>43608</v>
      </c>
      <c r="KX509" s="342">
        <v>43609</v>
      </c>
      <c r="KY509" s="342">
        <v>43612</v>
      </c>
      <c r="KZ509" s="342">
        <v>43613</v>
      </c>
      <c r="LA509" s="342">
        <v>43614</v>
      </c>
      <c r="LB509" s="342">
        <v>43615</v>
      </c>
      <c r="LC509" s="342">
        <v>43616</v>
      </c>
      <c r="MB509" t="s">
        <v>62</v>
      </c>
      <c r="NZ509" t="s">
        <v>62</v>
      </c>
    </row>
    <row r="510" spans="20:410" ht="15.75" thickBot="1" x14ac:dyDescent="0.3">
      <c r="KG510" s="47">
        <v>1.54E-2</v>
      </c>
      <c r="KH510" s="47">
        <v>1.6899999999999998E-2</v>
      </c>
      <c r="KI510" s="47">
        <v>1.47E-2</v>
      </c>
      <c r="KJ510" s="47">
        <v>4.4699999999999997E-2</v>
      </c>
      <c r="KK510" s="47">
        <v>8.2400000000000001E-2</v>
      </c>
      <c r="KL510" s="47">
        <v>0.105</v>
      </c>
      <c r="KM510" s="47">
        <v>0.1166</v>
      </c>
      <c r="KN510" s="47">
        <v>8.9700000000000002E-2</v>
      </c>
      <c r="KO510" s="47">
        <v>0.1447</v>
      </c>
      <c r="KP510" s="47">
        <v>0.13100000000000001</v>
      </c>
      <c r="KQ510" s="47">
        <v>0.1411</v>
      </c>
      <c r="KR510" s="47">
        <v>0.1431</v>
      </c>
      <c r="KS510" s="47">
        <v>0.1464</v>
      </c>
      <c r="KT510" s="47">
        <v>0.13439999999999999</v>
      </c>
      <c r="KU510" s="47">
        <v>0.1158</v>
      </c>
      <c r="KV510" s="47">
        <v>0.13059999999999999</v>
      </c>
      <c r="KW510" s="47">
        <v>0.16550000000000001</v>
      </c>
      <c r="KX510" s="47">
        <v>0.1648</v>
      </c>
      <c r="KY510" s="47">
        <v>0.15659999999999999</v>
      </c>
      <c r="KZ510" s="47">
        <v>0.1759</v>
      </c>
      <c r="LA510" s="47">
        <v>0.17230000000000001</v>
      </c>
      <c r="LB510" s="47">
        <v>0.1709</v>
      </c>
      <c r="LC510" s="47">
        <v>0.23219999999999999</v>
      </c>
    </row>
    <row r="511" spans="20:410" ht="15.75" thickBot="1" x14ac:dyDescent="0.3">
      <c r="KG511" s="30">
        <v>-2.2100000000000002E-2</v>
      </c>
      <c r="KH511" s="30">
        <v>-2.7699999999999999E-2</v>
      </c>
      <c r="KI511" s="30">
        <v>-3.1399999999999997E-2</v>
      </c>
      <c r="KJ511" s="30">
        <v>-4.4400000000000002E-2</v>
      </c>
      <c r="KK511" s="30">
        <v>-2.3800000000000002E-2</v>
      </c>
      <c r="KL511" s="30">
        <v>-3.7699999999999997E-2</v>
      </c>
      <c r="KM511" s="30">
        <v>-5.0799999999999998E-2</v>
      </c>
      <c r="KN511" s="30">
        <v>-4.7300000000000002E-2</v>
      </c>
      <c r="KO511" s="30">
        <v>-9.8799999999999999E-2</v>
      </c>
      <c r="KP511" s="30">
        <v>-9.01E-2</v>
      </c>
      <c r="KQ511" s="30">
        <v>-0.10199999999999999</v>
      </c>
      <c r="KR511" s="30">
        <v>-0.122</v>
      </c>
      <c r="KS511" s="30">
        <v>-0.1323</v>
      </c>
      <c r="KT511" s="30">
        <v>-9.8500000000000004E-2</v>
      </c>
      <c r="KU511" s="30">
        <v>-0.1106</v>
      </c>
      <c r="KV511" s="30">
        <v>-0.10680000000000001</v>
      </c>
      <c r="KW511" s="30">
        <v>-0.1075</v>
      </c>
      <c r="KX511" s="30">
        <v>-9.69E-2</v>
      </c>
      <c r="KY511" s="30">
        <v>-9.7100000000000006E-2</v>
      </c>
      <c r="KZ511" s="30">
        <v>-8.1600000000000006E-2</v>
      </c>
      <c r="LA511" s="30">
        <v>-7.3499999999999996E-2</v>
      </c>
      <c r="LB511" s="30">
        <v>-7.8399999999999997E-2</v>
      </c>
      <c r="LC511" s="30">
        <v>-8.1900000000000001E-2</v>
      </c>
    </row>
    <row r="512" spans="20:410" ht="15.75" thickBot="1" x14ac:dyDescent="0.3">
      <c r="KG512" s="8">
        <v>63287</v>
      </c>
      <c r="KH512" s="8">
        <v>64558</v>
      </c>
      <c r="KI512" s="8">
        <v>66453</v>
      </c>
      <c r="KJ512" s="8">
        <v>88099</v>
      </c>
      <c r="KK512" s="8">
        <v>93423</v>
      </c>
      <c r="KL512" s="8">
        <v>92217</v>
      </c>
      <c r="KM512" s="8">
        <v>91637</v>
      </c>
      <c r="KN512" s="8">
        <v>353307</v>
      </c>
      <c r="KO512" s="8">
        <v>270475</v>
      </c>
      <c r="KP512" s="8">
        <v>261664</v>
      </c>
      <c r="KQ512" s="8">
        <v>265761</v>
      </c>
      <c r="KR512" s="8">
        <v>260958</v>
      </c>
      <c r="KS512" s="8">
        <v>292152</v>
      </c>
      <c r="KT512" s="8">
        <v>246039</v>
      </c>
      <c r="KU512" s="8">
        <v>266311</v>
      </c>
      <c r="KV512" s="8">
        <v>237297</v>
      </c>
      <c r="KW512" s="8">
        <v>288696</v>
      </c>
      <c r="KX512" s="8">
        <v>260153</v>
      </c>
      <c r="KY512" s="8">
        <v>166507</v>
      </c>
      <c r="KZ512" s="8">
        <v>271733</v>
      </c>
      <c r="LA512" s="8">
        <v>290277</v>
      </c>
      <c r="LB512" s="8">
        <v>258354</v>
      </c>
      <c r="LC512" s="8">
        <v>374926</v>
      </c>
      <c r="MC512" t="s">
        <v>62</v>
      </c>
    </row>
    <row r="513" spans="16:370" x14ac:dyDescent="0.25">
      <c r="KV513" t="s">
        <v>62</v>
      </c>
      <c r="KW513" t="s">
        <v>62</v>
      </c>
      <c r="KX513" t="s">
        <v>62</v>
      </c>
      <c r="KY513" t="s">
        <v>62</v>
      </c>
      <c r="KZ513" t="s">
        <v>62</v>
      </c>
      <c r="LA513" t="s">
        <v>62</v>
      </c>
      <c r="LB513" t="s">
        <v>62</v>
      </c>
      <c r="LC513" t="s">
        <v>62</v>
      </c>
      <c r="LD513" t="s">
        <v>62</v>
      </c>
    </row>
    <row r="514" spans="16:370" x14ac:dyDescent="0.25">
      <c r="KY514" t="s">
        <v>62</v>
      </c>
      <c r="LA514" t="s">
        <v>62</v>
      </c>
      <c r="LD514" t="s">
        <v>62</v>
      </c>
      <c r="MB514" t="s">
        <v>62</v>
      </c>
      <c r="MD514" t="s">
        <v>62</v>
      </c>
    </row>
    <row r="515" spans="16:370" x14ac:dyDescent="0.25">
      <c r="KZ515" t="s">
        <v>62</v>
      </c>
      <c r="MB515" t="s">
        <v>62</v>
      </c>
      <c r="ME515" t="s">
        <v>62</v>
      </c>
    </row>
    <row r="516" spans="16:370" x14ac:dyDescent="0.25">
      <c r="KW516" t="s">
        <v>62</v>
      </c>
      <c r="MC516" t="s">
        <v>62</v>
      </c>
    </row>
    <row r="517" spans="16:370" x14ac:dyDescent="0.25">
      <c r="P517" t="s">
        <v>62</v>
      </c>
      <c r="S517" t="s">
        <v>62</v>
      </c>
      <c r="KW517" t="s">
        <v>62</v>
      </c>
      <c r="KY517" t="s">
        <v>62</v>
      </c>
    </row>
    <row r="518" spans="16:370" x14ac:dyDescent="0.25">
      <c r="KW518" t="s">
        <v>62</v>
      </c>
    </row>
    <row r="519" spans="16:370" x14ac:dyDescent="0.25">
      <c r="KY519" t="s">
        <v>62</v>
      </c>
      <c r="MC519" t="s">
        <v>62</v>
      </c>
    </row>
    <row r="520" spans="16:370" x14ac:dyDescent="0.25">
      <c r="KZ520" t="s">
        <v>62</v>
      </c>
    </row>
    <row r="521" spans="16:370" x14ac:dyDescent="0.25">
      <c r="MB521" t="s">
        <v>62</v>
      </c>
    </row>
    <row r="522" spans="16:370" x14ac:dyDescent="0.25">
      <c r="KX522" t="s">
        <v>62</v>
      </c>
    </row>
    <row r="523" spans="16:370" x14ac:dyDescent="0.25">
      <c r="MD523" t="s">
        <v>62</v>
      </c>
      <c r="ME523" t="s">
        <v>62</v>
      </c>
    </row>
    <row r="524" spans="16:370" x14ac:dyDescent="0.25">
      <c r="KZ524" t="s">
        <v>62</v>
      </c>
      <c r="LA524" t="s">
        <v>62</v>
      </c>
    </row>
    <row r="525" spans="16:370" ht="15.75" thickBot="1" x14ac:dyDescent="0.3">
      <c r="KY525" t="s">
        <v>62</v>
      </c>
      <c r="MB525" t="s">
        <v>62</v>
      </c>
    </row>
    <row r="526" spans="16:370" ht="15.75" thickBot="1" x14ac:dyDescent="0.3">
      <c r="JS526" t="s">
        <v>62</v>
      </c>
      <c r="JT526" t="s">
        <v>62</v>
      </c>
      <c r="MM526" s="8" t="s">
        <v>122</v>
      </c>
      <c r="MN526" s="8" t="s">
        <v>91</v>
      </c>
    </row>
    <row r="527" spans="16:370" ht="15.75" thickBot="1" x14ac:dyDescent="0.3">
      <c r="JS527" t="s">
        <v>62</v>
      </c>
      <c r="MM527" s="342">
        <v>43619</v>
      </c>
      <c r="MN527" s="342">
        <v>43620</v>
      </c>
      <c r="MO527" s="342">
        <v>43621</v>
      </c>
      <c r="MP527" s="342">
        <v>43622</v>
      </c>
      <c r="MQ527" s="345" t="s">
        <v>100</v>
      </c>
      <c r="MR527" s="342">
        <v>43626</v>
      </c>
      <c r="MS527" s="342">
        <v>43627</v>
      </c>
      <c r="MT527" s="342">
        <v>43628</v>
      </c>
      <c r="MU527" s="342">
        <v>43629</v>
      </c>
      <c r="MV527" s="342">
        <v>43630</v>
      </c>
      <c r="MW527" s="342">
        <v>43633</v>
      </c>
      <c r="MX527" s="342">
        <v>43634</v>
      </c>
      <c r="MY527" s="342">
        <v>43635</v>
      </c>
      <c r="MZ527" s="342">
        <v>43636</v>
      </c>
      <c r="NA527" s="342">
        <v>43637</v>
      </c>
      <c r="NB527" s="342">
        <v>43640</v>
      </c>
      <c r="NC527" s="342">
        <v>43641</v>
      </c>
      <c r="ND527" s="342">
        <v>43642</v>
      </c>
      <c r="NE527" s="342">
        <v>43643</v>
      </c>
      <c r="NF527" s="342">
        <v>43644</v>
      </c>
    </row>
    <row r="528" spans="16:370" ht="15.75" thickBot="1" x14ac:dyDescent="0.3">
      <c r="JS528" t="s">
        <v>62</v>
      </c>
      <c r="MM528" s="85">
        <v>8.0999999999999996E-3</v>
      </c>
      <c r="MN528" s="30">
        <v>1.5299999999999999E-2</v>
      </c>
      <c r="MO528" s="30">
        <v>2.5000000000000001E-3</v>
      </c>
      <c r="MP528" s="30">
        <v>-2E-3</v>
      </c>
      <c r="MQ528" s="30">
        <v>-5.8999999999999999E-3</v>
      </c>
      <c r="MR528" s="30">
        <v>-2.63E-2</v>
      </c>
      <c r="MS528" s="30">
        <v>-2.1999999999999999E-2</v>
      </c>
      <c r="MT528" s="30">
        <v>-4.0899999999999999E-2</v>
      </c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</row>
    <row r="529" spans="281:384" ht="15.75" thickBot="1" x14ac:dyDescent="0.3">
      <c r="MM529" s="79">
        <v>-2.3699999999999999E-2</v>
      </c>
      <c r="MN529" s="47">
        <v>-4.1000000000000002E-2</v>
      </c>
      <c r="MO529" s="47">
        <v>-5.16E-2</v>
      </c>
      <c r="MP529" s="47">
        <v>-6.2100000000000002E-2</v>
      </c>
      <c r="MQ529" s="47">
        <v>-7.7499999999999999E-2</v>
      </c>
      <c r="MR529" s="47">
        <v>-7.6399999999999996E-2</v>
      </c>
      <c r="MS529" s="47">
        <v>-7.7899999999999997E-2</v>
      </c>
      <c r="MT529" s="47">
        <v>-5.7099999999999998E-2</v>
      </c>
      <c r="MU529" s="47"/>
      <c r="MV529" s="47"/>
      <c r="MW529" s="47"/>
      <c r="MX529" s="47"/>
      <c r="MY529" s="47"/>
      <c r="MZ529" s="47"/>
      <c r="NA529" s="47"/>
      <c r="NB529" s="47"/>
      <c r="NC529" s="47"/>
      <c r="ND529" s="47"/>
      <c r="NE529" s="47"/>
      <c r="NF529" s="47"/>
    </row>
    <row r="530" spans="281:384" ht="15.75" thickBot="1" x14ac:dyDescent="0.3">
      <c r="MM530" s="83">
        <v>3.5799999999999998E-2</v>
      </c>
      <c r="MN530" s="83">
        <v>4.1200000000000001E-2</v>
      </c>
      <c r="MO530" s="34">
        <v>6.4699999999999994E-2</v>
      </c>
      <c r="MP530" s="34">
        <v>5.4399999999999997E-2</v>
      </c>
      <c r="MQ530" s="34">
        <v>7.2700000000000001E-2</v>
      </c>
      <c r="MR530" s="34">
        <v>3.04E-2</v>
      </c>
      <c r="MS530" s="34">
        <v>5.1999999999999998E-3</v>
      </c>
      <c r="MT530" s="34">
        <v>1.32E-2</v>
      </c>
    </row>
    <row r="531" spans="281:384" ht="15.75" thickBot="1" x14ac:dyDescent="0.3">
      <c r="MV531" t="s">
        <v>62</v>
      </c>
    </row>
    <row r="532" spans="281:384" ht="15.75" thickBot="1" x14ac:dyDescent="0.3">
      <c r="ML532" s="521" t="s">
        <v>115</v>
      </c>
      <c r="MV532" t="s">
        <v>62</v>
      </c>
    </row>
    <row r="533" spans="281:384" ht="15.75" thickBot="1" x14ac:dyDescent="0.3">
      <c r="KK533" s="724" t="s">
        <v>152</v>
      </c>
      <c r="KL533" s="725"/>
      <c r="KM533" s="725"/>
      <c r="KN533" s="725"/>
      <c r="KO533" s="725"/>
      <c r="KP533" s="725"/>
      <c r="KQ533" s="725"/>
      <c r="KR533" s="726"/>
      <c r="KT533" t="s">
        <v>62</v>
      </c>
      <c r="ML533" s="520" t="s">
        <v>69</v>
      </c>
      <c r="NT533" t="s">
        <v>62</v>
      </c>
    </row>
    <row r="534" spans="281:384" ht="15.75" thickBot="1" x14ac:dyDescent="0.3">
      <c r="KK534" s="724" t="s">
        <v>153</v>
      </c>
      <c r="KL534" s="725"/>
      <c r="KM534" s="725"/>
      <c r="KN534" s="725"/>
      <c r="KO534" s="725"/>
      <c r="KP534" s="725"/>
      <c r="KQ534" s="725"/>
      <c r="KR534" s="726"/>
      <c r="ME534" t="s">
        <v>62</v>
      </c>
      <c r="ML534" s="519" t="s">
        <v>72</v>
      </c>
    </row>
    <row r="535" spans="281:384" ht="15.75" thickBot="1" x14ac:dyDescent="0.3">
      <c r="KK535" s="724" t="s">
        <v>150</v>
      </c>
      <c r="KL535" s="725"/>
      <c r="KM535" s="725"/>
      <c r="KN535" s="725"/>
      <c r="KO535" s="725"/>
      <c r="KP535" s="725"/>
      <c r="KQ535" s="725"/>
      <c r="KR535" s="726"/>
    </row>
    <row r="536" spans="281:384" ht="15.75" thickBot="1" x14ac:dyDescent="0.3">
      <c r="KK536" s="724" t="s">
        <v>147</v>
      </c>
      <c r="KL536" s="725"/>
      <c r="KM536" s="725"/>
      <c r="KN536" s="725"/>
      <c r="KO536" s="725"/>
      <c r="KP536" s="725"/>
      <c r="KQ536" s="725"/>
      <c r="KR536" s="726"/>
    </row>
    <row r="537" spans="281:384" ht="15.75" thickBot="1" x14ac:dyDescent="0.3">
      <c r="KK537" s="724" t="s">
        <v>148</v>
      </c>
      <c r="KL537" s="725"/>
      <c r="KM537" s="725"/>
      <c r="KN537" s="725"/>
      <c r="KO537" s="725"/>
      <c r="KP537" s="725"/>
      <c r="KQ537" s="725"/>
      <c r="KR537" s="726"/>
    </row>
    <row r="538" spans="281:384" ht="15.75" thickBot="1" x14ac:dyDescent="0.3">
      <c r="KK538" s="724" t="s">
        <v>149</v>
      </c>
      <c r="KL538" s="725"/>
      <c r="KM538" s="725"/>
      <c r="KN538" s="725"/>
      <c r="KO538" s="725"/>
      <c r="KP538" s="725"/>
      <c r="KQ538" s="725"/>
      <c r="KR538" s="726"/>
    </row>
    <row r="540" spans="281:384" x14ac:dyDescent="0.25">
      <c r="JZ540" t="s">
        <v>62</v>
      </c>
    </row>
    <row r="541" spans="281:384" ht="15.75" thickBot="1" x14ac:dyDescent="0.3"/>
    <row r="542" spans="281:384" ht="15.75" thickBot="1" x14ac:dyDescent="0.3">
      <c r="JY542" t="s">
        <v>62</v>
      </c>
      <c r="LM542" s="724" t="s">
        <v>152</v>
      </c>
      <c r="LN542" s="725"/>
      <c r="LO542" s="725"/>
      <c r="LP542" s="725"/>
      <c r="LQ542" s="725"/>
      <c r="LR542" s="725"/>
      <c r="LS542" s="725"/>
      <c r="LT542" s="726"/>
    </row>
    <row r="543" spans="281:384" ht="15.75" thickBot="1" x14ac:dyDescent="0.3">
      <c r="JU543" t="s">
        <v>62</v>
      </c>
      <c r="LM543" s="724" t="s">
        <v>153</v>
      </c>
      <c r="LN543" s="725"/>
      <c r="LO543" s="725"/>
      <c r="LP543" s="725"/>
      <c r="LQ543" s="725"/>
      <c r="LR543" s="725"/>
      <c r="LS543" s="725"/>
      <c r="LT543" s="726"/>
      <c r="ME543" t="s">
        <v>62</v>
      </c>
    </row>
    <row r="544" spans="281:384" ht="15.75" thickBot="1" x14ac:dyDescent="0.3">
      <c r="KA544" t="s">
        <v>62</v>
      </c>
      <c r="KC544" t="s">
        <v>62</v>
      </c>
      <c r="LM544" s="724" t="s">
        <v>150</v>
      </c>
      <c r="LN544" s="725"/>
      <c r="LO544" s="725"/>
      <c r="LP544" s="725"/>
      <c r="LQ544" s="725"/>
      <c r="LR544" s="725"/>
      <c r="LS544" s="725"/>
      <c r="LT544" s="726"/>
    </row>
    <row r="545" spans="12:410" ht="15.75" thickBot="1" x14ac:dyDescent="0.3">
      <c r="LM545" s="724" t="s">
        <v>151</v>
      </c>
      <c r="LN545" s="725"/>
      <c r="LO545" s="725"/>
      <c r="LP545" s="725"/>
      <c r="LQ545" s="725"/>
      <c r="LR545" s="725"/>
      <c r="LS545" s="725"/>
      <c r="LT545" s="726"/>
    </row>
    <row r="546" spans="12:410" ht="15.75" thickBot="1" x14ac:dyDescent="0.3">
      <c r="JZ546" t="s">
        <v>62</v>
      </c>
      <c r="LM546" s="724" t="s">
        <v>148</v>
      </c>
      <c r="LN546" s="725"/>
      <c r="LO546" s="725"/>
      <c r="LP546" s="725"/>
      <c r="LQ546" s="725"/>
      <c r="LR546" s="725"/>
      <c r="LS546" s="725"/>
      <c r="LT546" s="726"/>
    </row>
    <row r="547" spans="12:410" ht="15.75" thickBot="1" x14ac:dyDescent="0.3">
      <c r="LM547" s="724"/>
      <c r="LN547" s="725"/>
      <c r="LO547" s="725"/>
      <c r="LP547" s="725"/>
      <c r="LQ547" s="725"/>
      <c r="LR547" s="725"/>
      <c r="LS547" s="725"/>
      <c r="LT547" s="726"/>
    </row>
    <row r="548" spans="12:410" x14ac:dyDescent="0.25">
      <c r="JY548" t="s">
        <v>62</v>
      </c>
    </row>
    <row r="549" spans="12:410" ht="15.75" thickBot="1" x14ac:dyDescent="0.3">
      <c r="JU549" t="s">
        <v>62</v>
      </c>
      <c r="MM549" t="s">
        <v>62</v>
      </c>
    </row>
    <row r="550" spans="12:410" ht="15.75" thickBot="1" x14ac:dyDescent="0.3">
      <c r="JY550" t="s">
        <v>62</v>
      </c>
      <c r="LY550" t="s">
        <v>62</v>
      </c>
      <c r="MK550" s="8" t="s">
        <v>121</v>
      </c>
      <c r="MM550" s="8" t="s">
        <v>122</v>
      </c>
      <c r="MN550" t="s">
        <v>62</v>
      </c>
      <c r="MQ550" t="s">
        <v>62</v>
      </c>
      <c r="MV550" t="s">
        <v>62</v>
      </c>
      <c r="MY550" t="s">
        <v>62</v>
      </c>
      <c r="NB550" t="s">
        <v>62</v>
      </c>
    </row>
    <row r="551" spans="12:410" ht="15.75" thickBot="1" x14ac:dyDescent="0.3">
      <c r="JU551" t="s">
        <v>62</v>
      </c>
      <c r="LW551" t="s">
        <v>62</v>
      </c>
      <c r="LX551" t="s">
        <v>62</v>
      </c>
      <c r="LZ551" t="s">
        <v>62</v>
      </c>
      <c r="MA551" t="s">
        <v>62</v>
      </c>
      <c r="MB551" t="s">
        <v>62</v>
      </c>
      <c r="MD551" t="s">
        <v>62</v>
      </c>
      <c r="MI551" t="s">
        <v>62</v>
      </c>
      <c r="MJ551" s="475">
        <f>LINEST(MJ552:MJ559)</f>
        <v>-1.483571428571428E-2</v>
      </c>
      <c r="MK551" s="8" t="s">
        <v>116</v>
      </c>
      <c r="ML551" t="s">
        <v>62</v>
      </c>
      <c r="MM551" s="8" t="s">
        <v>116</v>
      </c>
      <c r="MO551" s="501" t="s">
        <v>62</v>
      </c>
      <c r="MP551" t="s">
        <v>62</v>
      </c>
      <c r="MR551" t="s">
        <v>62</v>
      </c>
      <c r="MS551" t="s">
        <v>62</v>
      </c>
      <c r="MV551" t="s">
        <v>62</v>
      </c>
      <c r="MY551" t="s">
        <v>62</v>
      </c>
      <c r="NB551" t="s">
        <v>62</v>
      </c>
      <c r="ND551" t="s">
        <v>62</v>
      </c>
      <c r="NE551" t="s">
        <v>62</v>
      </c>
      <c r="NG551" t="s">
        <v>62</v>
      </c>
      <c r="NH551" t="s">
        <v>62</v>
      </c>
      <c r="NJ551" t="s">
        <v>62</v>
      </c>
      <c r="NK551" t="s">
        <v>62</v>
      </c>
      <c r="NN551" t="s">
        <v>62</v>
      </c>
    </row>
    <row r="552" spans="12:410" ht="15.75" thickBot="1" x14ac:dyDescent="0.3">
      <c r="JT552" s="8" t="s">
        <v>121</v>
      </c>
      <c r="JU552" s="125">
        <v>6.7000000000000002E-3</v>
      </c>
      <c r="JV552" s="16">
        <v>1.0500000000000001E-2</v>
      </c>
      <c r="JW552" s="130">
        <v>1.2999999999999999E-3</v>
      </c>
      <c r="JX552" s="125">
        <v>3.0999999999999999E-3</v>
      </c>
      <c r="JY552" s="16">
        <v>6.7999999999999996E-3</v>
      </c>
      <c r="JZ552" s="130">
        <v>-3.7000000000000002E-3</v>
      </c>
      <c r="KA552" s="125">
        <v>-6.1000000000000004E-3</v>
      </c>
      <c r="KB552" s="16">
        <v>-1.1299999999999999E-2</v>
      </c>
      <c r="KC552" s="130">
        <v>-1.1599999999999999E-2</v>
      </c>
      <c r="KD552" s="125">
        <v>-2E-3</v>
      </c>
      <c r="KE552" s="16">
        <v>7.7000000000000002E-3</v>
      </c>
      <c r="KF552" s="130">
        <v>5.7000000000000002E-3</v>
      </c>
      <c r="KG552" s="125">
        <v>2E-3</v>
      </c>
      <c r="KH552" s="16">
        <v>5.0000000000000001E-3</v>
      </c>
      <c r="KI552" s="130">
        <v>1.5E-3</v>
      </c>
      <c r="KJ552" s="125">
        <v>1.17E-2</v>
      </c>
      <c r="KK552" s="16">
        <v>1.49E-2</v>
      </c>
      <c r="KL552" s="130">
        <v>1.5599999999999999E-2</v>
      </c>
      <c r="KM552" s="125">
        <v>2.0400000000000001E-2</v>
      </c>
      <c r="KN552" s="16">
        <v>1.37E-2</v>
      </c>
      <c r="KO552" s="130">
        <v>1.89E-2</v>
      </c>
      <c r="KP552" s="125">
        <v>2.3300000000000001E-2</v>
      </c>
      <c r="KQ552" s="16">
        <v>2.9700000000000001E-2</v>
      </c>
      <c r="KR552" s="130">
        <v>2.6100000000000002E-2</v>
      </c>
      <c r="KS552" s="125">
        <v>3.2300000000000002E-2</v>
      </c>
      <c r="KT552" s="16">
        <v>2.7300000000000001E-2</v>
      </c>
      <c r="KU552" s="130">
        <v>3.1699999999999999E-2</v>
      </c>
      <c r="KV552" s="125">
        <v>3.9800000000000002E-2</v>
      </c>
      <c r="KW552" s="16">
        <v>3.7999999999999999E-2</v>
      </c>
      <c r="KX552" s="130">
        <v>2.5499999999999998E-2</v>
      </c>
      <c r="KY552" s="125">
        <v>0.03</v>
      </c>
      <c r="KZ552" s="16">
        <v>1.84E-2</v>
      </c>
      <c r="LA552" s="130">
        <v>3.1399999999999997E-2</v>
      </c>
      <c r="LB552" s="125">
        <v>3.6900000000000002E-2</v>
      </c>
      <c r="LC552" s="16">
        <v>3.1800000000000002E-2</v>
      </c>
      <c r="LD552" s="130">
        <v>3.1899999999999998E-2</v>
      </c>
      <c r="LE552" s="125">
        <v>3.5799999999999998E-2</v>
      </c>
      <c r="LF552" s="16">
        <v>3.3599999999999998E-2</v>
      </c>
      <c r="LG552" s="130">
        <v>3.8899999999999997E-2</v>
      </c>
      <c r="LH552" s="125">
        <v>2.3900000000000001E-2</v>
      </c>
      <c r="LI552" s="16">
        <v>2.4799999999999999E-2</v>
      </c>
      <c r="LJ552" s="130">
        <v>3.1E-2</v>
      </c>
      <c r="LK552" s="125">
        <v>3.5299999999999998E-2</v>
      </c>
      <c r="LL552" s="16">
        <v>3.5900000000000001E-2</v>
      </c>
      <c r="LM552" s="130">
        <v>4.4299999999999999E-2</v>
      </c>
      <c r="LN552" s="125">
        <v>4.7100000000000003E-2</v>
      </c>
      <c r="LO552" s="16">
        <v>5.0500000000000003E-2</v>
      </c>
      <c r="LP552" s="130">
        <v>4.5900000000000003E-2</v>
      </c>
      <c r="LQ552" s="125">
        <v>4.9200000000000001E-2</v>
      </c>
      <c r="LR552" s="16">
        <v>3.9199999999999999E-2</v>
      </c>
      <c r="LS552" s="130">
        <v>5.0599999999999999E-2</v>
      </c>
      <c r="LT552" s="103">
        <v>5.67E-2</v>
      </c>
      <c r="LU552" s="16">
        <v>5.0299999999999997E-2</v>
      </c>
      <c r="LV552" s="16">
        <v>4.6300000000000001E-2</v>
      </c>
      <c r="LW552" s="103">
        <v>4.7500000000000001E-2</v>
      </c>
      <c r="LX552" s="16">
        <v>5.1200000000000002E-2</v>
      </c>
      <c r="LY552" s="16">
        <v>4.9599999999999998E-2</v>
      </c>
      <c r="LZ552" s="103">
        <v>4.2299999999999997E-2</v>
      </c>
      <c r="MA552" s="16">
        <v>5.2200000000000003E-2</v>
      </c>
      <c r="MB552" s="16">
        <v>4.0800000000000003E-2</v>
      </c>
      <c r="MC552" s="103">
        <v>4.2000000000000003E-2</v>
      </c>
      <c r="MD552" s="16">
        <v>4.2500000000000003E-2</v>
      </c>
      <c r="ME552" s="130">
        <v>3.5400000000000001E-2</v>
      </c>
      <c r="MF552" s="103">
        <v>3.4700000000000002E-2</v>
      </c>
      <c r="MG552" s="16">
        <v>4.0099999999999997E-2</v>
      </c>
      <c r="MH552" s="16">
        <v>3.6400000000000002E-2</v>
      </c>
      <c r="MI552" s="103">
        <v>3.6600000000000001E-2</v>
      </c>
      <c r="MJ552" s="16">
        <v>4.9000000000000002E-2</v>
      </c>
      <c r="MK552" s="16">
        <v>3.56E-2</v>
      </c>
      <c r="MM552" s="102">
        <v>6.8999999999999999E-3</v>
      </c>
      <c r="MN552" s="86">
        <v>3.8E-3</v>
      </c>
      <c r="MO552" s="86">
        <v>2.3900000000000001E-2</v>
      </c>
      <c r="MP552" s="102">
        <v>2.1399999999999999E-2</v>
      </c>
      <c r="MQ552" s="86">
        <v>1.3599999999999999E-2</v>
      </c>
      <c r="MR552" s="86">
        <v>1.4500000000000001E-2</v>
      </c>
      <c r="MS552" s="102">
        <v>6.7999999999999996E-3</v>
      </c>
      <c r="MT552" s="86">
        <v>9.4000000000000004E-3</v>
      </c>
      <c r="MU552" s="86">
        <v>6.8999999999999999E-3</v>
      </c>
      <c r="MV552" s="102">
        <v>3.8E-3</v>
      </c>
      <c r="MW552" s="86">
        <v>5.4000000000000003E-3</v>
      </c>
      <c r="MX552" s="86">
        <v>1.7100000000000001E-2</v>
      </c>
      <c r="MY552" s="102">
        <v>2.9999999999999997E-4</v>
      </c>
      <c r="MZ552" s="86">
        <v>8.0000000000000004E-4</v>
      </c>
      <c r="NA552" s="86">
        <v>1.4200000000000001E-2</v>
      </c>
      <c r="NB552" s="102">
        <v>1.04E-2</v>
      </c>
      <c r="NC552" s="86">
        <v>1.52E-2</v>
      </c>
      <c r="ND552" s="86">
        <v>1.9E-2</v>
      </c>
      <c r="NE552" s="102">
        <v>2.01E-2</v>
      </c>
      <c r="NF552" s="86">
        <v>8.6999999999999994E-3</v>
      </c>
      <c r="NG552" s="86">
        <v>2.5999999999999999E-3</v>
      </c>
      <c r="NH552" s="102">
        <v>1.23E-2</v>
      </c>
      <c r="NI552" s="86">
        <v>-9.1000000000000004E-3</v>
      </c>
      <c r="NJ552" s="86">
        <v>-3.7000000000000002E-3</v>
      </c>
      <c r="NK552" s="102">
        <v>-2.5999999999999999E-3</v>
      </c>
      <c r="NL552" s="86">
        <v>2.0299999999999999E-2</v>
      </c>
      <c r="NM552" s="86">
        <v>8.5000000000000006E-3</v>
      </c>
    </row>
    <row r="553" spans="12:410" ht="15.75" thickBot="1" x14ac:dyDescent="0.3">
      <c r="JT553" s="8" t="s">
        <v>116</v>
      </c>
      <c r="JU553" s="47">
        <v>-5.1999999999999998E-3</v>
      </c>
      <c r="JV553" s="47">
        <v>1.2999999999999999E-3</v>
      </c>
      <c r="JW553" s="47">
        <v>1.54E-2</v>
      </c>
      <c r="JX553" s="99">
        <v>2E-3</v>
      </c>
      <c r="JY553" s="47">
        <v>5.7999999999999996E-3</v>
      </c>
      <c r="JZ553" s="47">
        <v>1.6899999999999998E-2</v>
      </c>
      <c r="KA553" s="99">
        <v>2.01E-2</v>
      </c>
      <c r="KB553" s="47">
        <v>2.1100000000000001E-2</v>
      </c>
      <c r="KC553" s="47">
        <v>1.47E-2</v>
      </c>
      <c r="KD553" s="99">
        <v>5.5199999999999999E-2</v>
      </c>
      <c r="KE553" s="47">
        <v>5.0200000000000002E-2</v>
      </c>
      <c r="KF553" s="47">
        <v>4.4699999999999997E-2</v>
      </c>
      <c r="KG553" s="99">
        <v>3.5999999999999997E-2</v>
      </c>
      <c r="KH553" s="47">
        <v>5.4800000000000001E-2</v>
      </c>
      <c r="KI553" s="47">
        <v>8.2400000000000001E-2</v>
      </c>
      <c r="KJ553" s="47">
        <v>9.7799999999999998E-2</v>
      </c>
      <c r="KK553" s="47">
        <v>9.7799999999999998E-2</v>
      </c>
      <c r="KL553" s="47">
        <v>0.105</v>
      </c>
      <c r="KM553" s="99">
        <v>0.12089999999999999</v>
      </c>
      <c r="KN553" s="47">
        <v>0.1222</v>
      </c>
      <c r="KO553" s="47">
        <v>0.1166</v>
      </c>
      <c r="KP553" s="99">
        <v>0.1123</v>
      </c>
      <c r="KQ553" s="47">
        <v>0.10970000000000001</v>
      </c>
      <c r="KR553" s="47">
        <v>8.9700000000000002E-2</v>
      </c>
      <c r="KS553" s="99">
        <v>0.10580000000000001</v>
      </c>
      <c r="KT553" s="47">
        <v>0.1129</v>
      </c>
      <c r="KU553" s="47">
        <v>0.1447</v>
      </c>
      <c r="KV553" s="99">
        <v>0.12</v>
      </c>
      <c r="KW553" s="47">
        <v>0.1198</v>
      </c>
      <c r="KX553" s="47">
        <v>0.13100000000000001</v>
      </c>
      <c r="KY553" s="99">
        <v>0.12939999999999999</v>
      </c>
      <c r="KZ553" s="47">
        <v>0.1578</v>
      </c>
      <c r="LA553" s="47">
        <v>0.1411</v>
      </c>
      <c r="LB553" s="99">
        <v>0.1502</v>
      </c>
      <c r="LC553" s="47">
        <v>0.13800000000000001</v>
      </c>
      <c r="LD553" s="47">
        <v>0.1431</v>
      </c>
      <c r="LE553" s="99">
        <v>0.15959999999999999</v>
      </c>
      <c r="LF553" s="47">
        <v>0.17050000000000001</v>
      </c>
      <c r="LG553" s="47">
        <v>0.1464</v>
      </c>
      <c r="LH553" s="99">
        <v>0.12659999999999999</v>
      </c>
      <c r="LI553" s="47">
        <v>0.1431</v>
      </c>
      <c r="LJ553" s="47">
        <v>0.13439999999999999</v>
      </c>
      <c r="LK553" s="99">
        <v>0.13750000000000001</v>
      </c>
      <c r="LL553" s="47">
        <v>0.1275</v>
      </c>
      <c r="LM553" s="47">
        <v>0.1158</v>
      </c>
      <c r="LN553" s="99">
        <v>0.1205</v>
      </c>
      <c r="LO553" s="47">
        <v>0.11899999999999999</v>
      </c>
      <c r="LP553" s="47">
        <v>0.13059999999999999</v>
      </c>
      <c r="LQ553" s="99">
        <v>0.14019999999999999</v>
      </c>
      <c r="LR553" s="47">
        <v>0.1492</v>
      </c>
      <c r="LS553" s="47">
        <v>0.16550000000000001</v>
      </c>
      <c r="LT553" s="99">
        <v>0.16189999999999999</v>
      </c>
      <c r="LU553" s="47">
        <v>0.15529999999999999</v>
      </c>
      <c r="LV553" s="47">
        <v>0.1648</v>
      </c>
      <c r="LW553" s="99">
        <v>0.1459</v>
      </c>
      <c r="LX553" s="47">
        <v>0.1585</v>
      </c>
      <c r="LY553" s="47">
        <v>0.15659999999999999</v>
      </c>
      <c r="LZ553" s="99">
        <v>0.15229999999999999</v>
      </c>
      <c r="MA553" s="47">
        <v>0.16300000000000001</v>
      </c>
      <c r="MB553" s="47">
        <v>0.1759</v>
      </c>
      <c r="MC553" s="99">
        <v>0.18279999999999999</v>
      </c>
      <c r="MD553" s="47">
        <v>0.1812</v>
      </c>
      <c r="ME553" s="79">
        <v>0.17230000000000001</v>
      </c>
      <c r="MF553" s="99">
        <v>0.153</v>
      </c>
      <c r="MG553" s="47">
        <v>0.1613</v>
      </c>
      <c r="MH553" s="47">
        <v>0.1709</v>
      </c>
      <c r="MI553" s="99">
        <v>0.21390000000000001</v>
      </c>
      <c r="MJ553" s="47">
        <v>0.22770000000000001</v>
      </c>
      <c r="MK553" s="47">
        <v>0.23219999999999999</v>
      </c>
      <c r="MM553" s="105">
        <v>5.4999999999999997E-3</v>
      </c>
      <c r="MN553" s="34">
        <v>2.4899999999999999E-2</v>
      </c>
      <c r="MO553" s="34">
        <v>3.5799999999999998E-2</v>
      </c>
      <c r="MP553" s="105">
        <v>2.5399999999999999E-2</v>
      </c>
      <c r="MQ553" s="34">
        <v>3.1099999999999999E-2</v>
      </c>
      <c r="MR553" s="34">
        <v>4.1200000000000001E-2</v>
      </c>
      <c r="MS553" s="105">
        <v>7.0900000000000005E-2</v>
      </c>
      <c r="MT553" s="34">
        <v>7.2300000000000003E-2</v>
      </c>
      <c r="MU553" s="34">
        <v>6.4699999999999994E-2</v>
      </c>
      <c r="MV553" s="105">
        <v>7.1800000000000003E-2</v>
      </c>
      <c r="MW553" s="34">
        <v>6.4500000000000002E-2</v>
      </c>
      <c r="MX553" s="34">
        <v>5.4399999999999997E-2</v>
      </c>
      <c r="MY553" s="105">
        <v>5.8200000000000002E-2</v>
      </c>
      <c r="MZ553" s="34">
        <v>6.0900000000000003E-2</v>
      </c>
      <c r="NA553" s="34">
        <v>7.2700000000000001E-2</v>
      </c>
      <c r="NB553" s="105">
        <v>5.3199999999999997E-2</v>
      </c>
      <c r="NC553" s="34">
        <v>4.4299999999999999E-2</v>
      </c>
      <c r="ND553" s="34">
        <v>3.04E-2</v>
      </c>
      <c r="NE553" s="105">
        <v>2.1499999999999998E-2</v>
      </c>
      <c r="NF553" s="34">
        <v>5.4000000000000003E-3</v>
      </c>
      <c r="NG553" s="34">
        <v>5.1999999999999998E-3</v>
      </c>
      <c r="NH553" s="105">
        <v>-8.9999999999999998E-4</v>
      </c>
      <c r="NI553" s="34">
        <v>2.5999999999999999E-3</v>
      </c>
      <c r="NJ553" s="34">
        <v>1.32E-2</v>
      </c>
      <c r="NK553" s="105">
        <v>1.01E-2</v>
      </c>
      <c r="NL553" s="34">
        <v>-1.9E-3</v>
      </c>
      <c r="NM553" s="34">
        <v>5.0000000000000001E-3</v>
      </c>
    </row>
    <row r="554" spans="12:410" ht="15.75" thickBot="1" x14ac:dyDescent="0.3">
      <c r="L554" t="s">
        <v>62</v>
      </c>
      <c r="JU554" s="30">
        <v>6.6E-3</v>
      </c>
      <c r="JV554" s="30">
        <v>-2.3999999999999998E-3</v>
      </c>
      <c r="JW554" s="30">
        <v>-2.2100000000000002E-2</v>
      </c>
      <c r="JX554" s="104">
        <v>-1.67E-2</v>
      </c>
      <c r="JY554" s="30">
        <v>-1.35E-2</v>
      </c>
      <c r="JZ554" s="30">
        <v>-2.7699999999999999E-2</v>
      </c>
      <c r="KA554" s="104">
        <v>-3.4799999999999998E-2</v>
      </c>
      <c r="KB554" s="30">
        <v>-2.7199999999999998E-2</v>
      </c>
      <c r="KC554" s="30">
        <v>-3.1399999999999997E-2</v>
      </c>
      <c r="KD554" s="104">
        <v>-5.62E-2</v>
      </c>
      <c r="KE554" s="30">
        <v>-4.9599999999999998E-2</v>
      </c>
      <c r="KF554" s="30">
        <v>-4.4400000000000002E-2</v>
      </c>
      <c r="KG554" s="104">
        <v>-1.2500000000000001E-2</v>
      </c>
      <c r="KH554" s="30">
        <v>-9.9000000000000008E-3</v>
      </c>
      <c r="KI554" s="30">
        <v>-2.3800000000000002E-2</v>
      </c>
      <c r="KJ554" s="30">
        <v>-3.0499999999999999E-2</v>
      </c>
      <c r="KK554" s="30">
        <v>-3.0499999999999999E-2</v>
      </c>
      <c r="KL554" s="30">
        <v>-3.7699999999999997E-2</v>
      </c>
      <c r="KM554" s="104">
        <v>-5.28E-2</v>
      </c>
      <c r="KN554" s="30">
        <v>-5.3400000000000003E-2</v>
      </c>
      <c r="KO554" s="30">
        <v>-5.0799999999999998E-2</v>
      </c>
      <c r="KP554" s="104">
        <v>-4.6100000000000002E-2</v>
      </c>
      <c r="KQ554" s="30">
        <v>-4.9700000000000001E-2</v>
      </c>
      <c r="KR554" s="30">
        <v>-4.7300000000000002E-2</v>
      </c>
      <c r="KS554" s="104">
        <v>-7.0499999999999993E-2</v>
      </c>
      <c r="KT554" s="30">
        <v>-8.1199999999999994E-2</v>
      </c>
      <c r="KU554" s="30">
        <v>-9.8799999999999999E-2</v>
      </c>
      <c r="KV554" s="104">
        <v>-9.1700000000000004E-2</v>
      </c>
      <c r="KW554" s="30">
        <v>-9.6299999999999997E-2</v>
      </c>
      <c r="KX554" s="30">
        <v>-9.01E-2</v>
      </c>
      <c r="KY554" s="104">
        <v>-0.1011</v>
      </c>
      <c r="KZ554" s="30">
        <v>-0.11119999999999999</v>
      </c>
      <c r="LA554" s="30">
        <v>-0.10199999999999999</v>
      </c>
      <c r="LB554" s="104">
        <v>-0.1187</v>
      </c>
      <c r="LC554" s="30">
        <v>-0.1067</v>
      </c>
      <c r="LD554" s="30">
        <v>-0.122</v>
      </c>
      <c r="LE554" s="104">
        <v>-0.13059999999999999</v>
      </c>
      <c r="LF554" s="30">
        <v>-0.12920000000000001</v>
      </c>
      <c r="LG554" s="30">
        <v>-0.1323</v>
      </c>
      <c r="LH554" s="104">
        <v>-7.6300000000000007E-2</v>
      </c>
      <c r="LI554" s="30">
        <v>-9.06E-2</v>
      </c>
      <c r="LJ554" s="30">
        <v>-9.8500000000000004E-2</v>
      </c>
      <c r="LK554" s="104">
        <v>-0.1181</v>
      </c>
      <c r="LL554" s="30">
        <v>-0.1202</v>
      </c>
      <c r="LM554" s="30">
        <v>-0.1106</v>
      </c>
      <c r="LN554" s="104">
        <v>-0.1114</v>
      </c>
      <c r="LO554" s="30">
        <v>-0.10929999999999999</v>
      </c>
      <c r="LP554" s="30">
        <v>-0.10680000000000001</v>
      </c>
      <c r="LQ554" s="104">
        <v>-0.11070000000000001</v>
      </c>
      <c r="LR554" s="30">
        <v>-0.10979999999999999</v>
      </c>
      <c r="LS554" s="30">
        <v>-0.1075</v>
      </c>
      <c r="LT554" s="104">
        <v>-0.1179</v>
      </c>
      <c r="LU554" s="30">
        <v>-0.1085</v>
      </c>
      <c r="LV554" s="30">
        <v>-9.69E-2</v>
      </c>
      <c r="LW554" s="104">
        <v>-9.0899999999999995E-2</v>
      </c>
      <c r="LX554" s="30">
        <v>-8.8999999999999996E-2</v>
      </c>
      <c r="LY554" s="30">
        <v>-9.7100000000000006E-2</v>
      </c>
      <c r="LZ554" s="104">
        <v>-9.1200000000000003E-2</v>
      </c>
      <c r="MA554" s="30">
        <v>-8.8400000000000006E-2</v>
      </c>
      <c r="MB554" s="30">
        <v>-8.1600000000000006E-2</v>
      </c>
      <c r="MC554" s="104">
        <v>-8.5300000000000001E-2</v>
      </c>
      <c r="MD554" s="30">
        <v>-7.9600000000000004E-2</v>
      </c>
      <c r="ME554" s="85">
        <v>-7.3499999999999996E-2</v>
      </c>
      <c r="MF554" s="104">
        <v>-5.8400000000000001E-2</v>
      </c>
      <c r="MG554" s="30">
        <v>-7.0599999999999996E-2</v>
      </c>
      <c r="MH554" s="30">
        <v>-7.8399999999999997E-2</v>
      </c>
      <c r="MI554" s="104">
        <v>-8.1699999999999995E-2</v>
      </c>
      <c r="MJ554" s="30">
        <v>-8.3500000000000005E-2</v>
      </c>
      <c r="MK554" s="30">
        <v>-8.1900000000000001E-2</v>
      </c>
      <c r="MM554" s="104">
        <v>5.3E-3</v>
      </c>
      <c r="MN554" s="30">
        <v>1.6899999999999998E-2</v>
      </c>
      <c r="MO554" s="30">
        <v>8.0999999999999996E-3</v>
      </c>
      <c r="MP554" s="104">
        <v>8.3000000000000001E-3</v>
      </c>
      <c r="MQ554" s="30">
        <v>1.26E-2</v>
      </c>
      <c r="MR554" s="30">
        <v>1.5299999999999999E-2</v>
      </c>
      <c r="MS554" s="104">
        <v>1.5299999999999999E-2</v>
      </c>
      <c r="MT554" s="30">
        <v>4.4000000000000003E-3</v>
      </c>
      <c r="MU554" s="30">
        <v>2.5000000000000001E-3</v>
      </c>
      <c r="MV554" s="104">
        <v>1.5E-3</v>
      </c>
      <c r="MW554" s="30">
        <v>1.5E-3</v>
      </c>
      <c r="MX554" s="30">
        <v>-2E-3</v>
      </c>
      <c r="MY554" s="104">
        <v>-2.0999999999999999E-3</v>
      </c>
      <c r="MZ554" s="30">
        <v>-7.6E-3</v>
      </c>
      <c r="NA554" s="30">
        <v>-5.8999999999999999E-3</v>
      </c>
      <c r="NB554" s="104">
        <v>-1.9699999999999999E-2</v>
      </c>
      <c r="NC554" s="30">
        <v>-2.0500000000000001E-2</v>
      </c>
      <c r="ND554" s="30">
        <v>-2.63E-2</v>
      </c>
      <c r="NE554" s="104">
        <v>-2.8000000000000001E-2</v>
      </c>
      <c r="NF554" s="30">
        <v>-2.58E-2</v>
      </c>
      <c r="NG554" s="30">
        <v>-2.1999999999999999E-2</v>
      </c>
      <c r="NH554" s="104">
        <v>-3.9899999999999998E-2</v>
      </c>
      <c r="NI554" s="30">
        <v>-3.3700000000000001E-2</v>
      </c>
      <c r="NJ554" s="30">
        <v>-4.0899999999999999E-2</v>
      </c>
      <c r="NK554" s="104">
        <v>-6.3799999999999996E-2</v>
      </c>
      <c r="NL554" s="30">
        <v>-6.4799999999999996E-2</v>
      </c>
      <c r="NM554" s="30">
        <v>-5.4600000000000003E-2</v>
      </c>
    </row>
    <row r="555" spans="12:410" ht="15.75" thickBot="1" x14ac:dyDescent="0.3">
      <c r="JU555" s="128">
        <v>1.03E-2</v>
      </c>
      <c r="JV555" s="22">
        <v>1.8800000000000001E-2</v>
      </c>
      <c r="JW555" s="81">
        <v>2.6800000000000001E-2</v>
      </c>
      <c r="JX555" s="128">
        <v>3.04E-2</v>
      </c>
      <c r="JY555" s="22">
        <v>2.5700000000000001E-2</v>
      </c>
      <c r="JZ555" s="81">
        <v>2.8299999999999999E-2</v>
      </c>
      <c r="KA555" s="128">
        <v>2.9499999999999998E-2</v>
      </c>
      <c r="KB555" s="22">
        <v>1.89E-2</v>
      </c>
      <c r="KC555" s="81">
        <v>8.4000000000000005E-2</v>
      </c>
      <c r="KD555" s="128">
        <v>7.0999999999999994E-2</v>
      </c>
      <c r="KE555" s="22">
        <v>5.9799999999999999E-2</v>
      </c>
      <c r="KF555" s="81">
        <v>5.79E-2</v>
      </c>
      <c r="KG555" s="128">
        <v>6.3899999999999998E-2</v>
      </c>
      <c r="KH555" s="22">
        <v>4.65E-2</v>
      </c>
      <c r="KI555" s="81">
        <v>4.3400000000000001E-2</v>
      </c>
      <c r="KJ555" s="128">
        <v>3.2800000000000003E-2</v>
      </c>
      <c r="KK555" s="22">
        <v>9.1000000000000004E-3</v>
      </c>
      <c r="KL555" s="81">
        <v>1.5699999999999999E-2</v>
      </c>
      <c r="KM555" s="128">
        <v>2.2599999999999999E-2</v>
      </c>
      <c r="KN555" s="22">
        <v>5.1999999999999998E-3</v>
      </c>
      <c r="KO555" s="81">
        <v>3.2000000000000002E-3</v>
      </c>
      <c r="KP555" s="128">
        <v>-2.3E-3</v>
      </c>
      <c r="KQ555" s="22">
        <v>2.3E-3</v>
      </c>
      <c r="KR555" s="81">
        <v>-8.9999999999999993E-3</v>
      </c>
      <c r="KS555" s="128">
        <v>4.4000000000000003E-3</v>
      </c>
      <c r="KT555" s="22">
        <v>2.8999999999999998E-3</v>
      </c>
      <c r="KU555" s="81">
        <v>-2.53E-2</v>
      </c>
      <c r="KV555" s="128">
        <v>-2.9700000000000001E-2</v>
      </c>
      <c r="KW555" s="22">
        <v>-2.3199999999999998E-2</v>
      </c>
      <c r="KX555" s="81">
        <v>-4.6399999999999997E-2</v>
      </c>
      <c r="KY555" s="128">
        <v>-3.9100000000000003E-2</v>
      </c>
      <c r="KZ555" s="22">
        <v>-4.6800000000000001E-2</v>
      </c>
      <c r="LA555" s="81">
        <v>-7.6700000000000004E-2</v>
      </c>
      <c r="LB555" s="128">
        <v>-7.7399999999999997E-2</v>
      </c>
      <c r="LC555" s="22">
        <v>-9.6100000000000005E-2</v>
      </c>
      <c r="LD555" s="81">
        <v>-8.77E-2</v>
      </c>
      <c r="LE555" s="128">
        <v>-9.4100000000000003E-2</v>
      </c>
      <c r="LF555" s="22">
        <v>-0.10879999999999999</v>
      </c>
      <c r="LG555" s="81">
        <v>-0.1171</v>
      </c>
      <c r="LH555" s="128">
        <v>-0.1232</v>
      </c>
      <c r="LI555" s="22">
        <v>-0.11749999999999999</v>
      </c>
      <c r="LJ555" s="81">
        <v>-0.1278</v>
      </c>
      <c r="LK555" s="128">
        <v>-0.1207</v>
      </c>
      <c r="LL555" s="22">
        <v>-0.1275</v>
      </c>
      <c r="LM555" s="81">
        <v>-0.12740000000000001</v>
      </c>
      <c r="LN555" s="128">
        <v>-0.13220000000000001</v>
      </c>
      <c r="LO555" s="22">
        <v>-0.16020000000000001</v>
      </c>
      <c r="LP555" s="81">
        <v>-0.14879999999999999</v>
      </c>
      <c r="LQ555" s="128">
        <v>-0.16589999999999999</v>
      </c>
      <c r="LR555" s="22">
        <v>-0.15479999999999999</v>
      </c>
      <c r="LS555" s="81">
        <v>-0.1653</v>
      </c>
      <c r="LT555" s="106">
        <v>-0.15409999999999999</v>
      </c>
      <c r="LU555" s="22">
        <v>-0.1618</v>
      </c>
      <c r="LV555" s="22">
        <v>-0.15179999999999999</v>
      </c>
      <c r="LW555" s="106">
        <v>-0.13339999999999999</v>
      </c>
      <c r="LX555" s="22">
        <v>-0.15659999999999999</v>
      </c>
      <c r="LY555" s="22">
        <v>-0.1623</v>
      </c>
      <c r="LZ555" s="106">
        <v>-0.15310000000000001</v>
      </c>
      <c r="MA555" s="22">
        <v>-0.16300000000000001</v>
      </c>
      <c r="MB555" s="22">
        <v>-0.16739999999999999</v>
      </c>
      <c r="MC555" s="106">
        <v>-0.16439999999999999</v>
      </c>
      <c r="MD555" s="22">
        <v>-0.17199999999999999</v>
      </c>
      <c r="ME555" s="81">
        <v>-0.16839999999999999</v>
      </c>
      <c r="MF555" s="106">
        <v>-0.1666</v>
      </c>
      <c r="MG555" s="22">
        <v>-0.1711</v>
      </c>
      <c r="MH555" s="22">
        <v>-0.1744</v>
      </c>
      <c r="MI555" s="106">
        <v>-0.17849999999999999</v>
      </c>
      <c r="MJ555" s="22">
        <v>-0.2</v>
      </c>
      <c r="MK555" s="22">
        <v>-0.18759999999999999</v>
      </c>
      <c r="MM555" s="100">
        <v>1.2999999999999999E-3</v>
      </c>
      <c r="MN555" s="40">
        <v>5.9999999999999995E-4</v>
      </c>
      <c r="MO555" s="40">
        <v>5.9999999999999995E-4</v>
      </c>
      <c r="MP555" s="100">
        <v>-1.4E-3</v>
      </c>
      <c r="MQ555" s="40">
        <v>5.1000000000000004E-3</v>
      </c>
      <c r="MR555" s="40">
        <v>1.61E-2</v>
      </c>
      <c r="MS555" s="100">
        <v>1.37E-2</v>
      </c>
      <c r="MT555" s="40">
        <v>1.8800000000000001E-2</v>
      </c>
      <c r="MU555" s="40">
        <v>1.29E-2</v>
      </c>
      <c r="MV555" s="100">
        <v>7.1000000000000004E-3</v>
      </c>
      <c r="MW555" s="40">
        <v>1.1999999999999999E-3</v>
      </c>
      <c r="MX555" s="40">
        <v>2.6800000000000001E-2</v>
      </c>
      <c r="MY555" s="100">
        <v>2.98E-2</v>
      </c>
      <c r="MZ555" s="40">
        <v>3.0099999999999998E-2</v>
      </c>
      <c r="NA555" s="40">
        <v>4.6300000000000001E-2</v>
      </c>
      <c r="NB555" s="100">
        <v>7.0599999999999996E-2</v>
      </c>
      <c r="NC555" s="40">
        <v>7.4300000000000005E-2</v>
      </c>
      <c r="ND555" s="40">
        <v>7.0400000000000004E-2</v>
      </c>
      <c r="NE555" s="100">
        <v>7.6899999999999996E-2</v>
      </c>
      <c r="NF555" s="40">
        <v>8.5699999999999998E-2</v>
      </c>
      <c r="NG555" s="40">
        <v>6.4399999999999999E-2</v>
      </c>
      <c r="NH555" s="100">
        <v>5.7000000000000002E-2</v>
      </c>
      <c r="NI555" s="40">
        <v>5.6899999999999999E-2</v>
      </c>
      <c r="NJ555" s="40">
        <v>4.6800000000000001E-2</v>
      </c>
      <c r="NK555" s="100">
        <v>5.9299999999999999E-2</v>
      </c>
      <c r="NL555" s="40">
        <v>6.4600000000000005E-2</v>
      </c>
      <c r="NM555" s="40">
        <v>5.6300000000000003E-2</v>
      </c>
    </row>
    <row r="556" spans="12:410" ht="15.75" thickBot="1" x14ac:dyDescent="0.3">
      <c r="JU556" s="123">
        <v>6.7999999999999996E-3</v>
      </c>
      <c r="JV556" s="40">
        <v>-1.1299999999999999E-2</v>
      </c>
      <c r="JW556" s="84">
        <v>-1.23E-2</v>
      </c>
      <c r="JX556" s="123">
        <v>-8.9999999999999993E-3</v>
      </c>
      <c r="JY556" s="40">
        <v>-8.6999999999999994E-3</v>
      </c>
      <c r="JZ556" s="84">
        <v>-1.8700000000000001E-2</v>
      </c>
      <c r="KA556" s="123">
        <v>-1.3100000000000001E-2</v>
      </c>
      <c r="KB556" s="40">
        <v>-1.1599999999999999E-2</v>
      </c>
      <c r="KC556" s="84">
        <v>-2.1999999999999999E-2</v>
      </c>
      <c r="KD556" s="123">
        <v>-5.0799999999999998E-2</v>
      </c>
      <c r="KE556" s="40">
        <v>-3.44E-2</v>
      </c>
      <c r="KF556" s="84">
        <v>-2.12E-2</v>
      </c>
      <c r="KG556" s="123">
        <v>-2.3199999999999998E-2</v>
      </c>
      <c r="KH556" s="40">
        <v>-2.7900000000000001E-2</v>
      </c>
      <c r="KI556" s="84">
        <v>-3.6499999999999998E-2</v>
      </c>
      <c r="KJ556" s="123">
        <v>-3.2899999999999999E-2</v>
      </c>
      <c r="KK556" s="40">
        <v>-3.1699999999999999E-2</v>
      </c>
      <c r="KL556" s="84">
        <v>-2.7699999999999999E-2</v>
      </c>
      <c r="KM556" s="123">
        <v>-0.04</v>
      </c>
      <c r="KN556" s="40">
        <v>-2.7699999999999999E-2</v>
      </c>
      <c r="KO556" s="84">
        <v>-3.5999999999999997E-2</v>
      </c>
      <c r="KP556" s="123">
        <v>-3.2000000000000001E-2</v>
      </c>
      <c r="KQ556" s="40">
        <v>-4.1000000000000002E-2</v>
      </c>
      <c r="KR556" s="84">
        <v>-1.67E-2</v>
      </c>
      <c r="KS556" s="123">
        <v>-2.6800000000000001E-2</v>
      </c>
      <c r="KT556" s="40">
        <v>-2.9600000000000001E-2</v>
      </c>
      <c r="KU556" s="84">
        <v>-4.3999999999999997E-2</v>
      </c>
      <c r="KV556" s="123">
        <v>-4.0899999999999999E-2</v>
      </c>
      <c r="KW556" s="40">
        <v>-3.5799999999999998E-2</v>
      </c>
      <c r="KX556" s="84">
        <v>-2.8400000000000002E-2</v>
      </c>
      <c r="KY556" s="123">
        <v>-2.8000000000000001E-2</v>
      </c>
      <c r="KZ556" s="40">
        <v>-2.8000000000000001E-2</v>
      </c>
      <c r="LA556" s="84">
        <v>-8.3000000000000001E-3</v>
      </c>
      <c r="LB556" s="123">
        <v>-7.4000000000000003E-3</v>
      </c>
      <c r="LC556" s="40">
        <v>5.1000000000000004E-3</v>
      </c>
      <c r="LD556" s="84">
        <v>-2.5000000000000001E-3</v>
      </c>
      <c r="LE556" s="123">
        <v>-1.41E-2</v>
      </c>
      <c r="LF556" s="40">
        <v>-1.1900000000000001E-2</v>
      </c>
      <c r="LG556" s="84">
        <v>8.5000000000000006E-3</v>
      </c>
      <c r="LH556" s="123">
        <v>1.4500000000000001E-2</v>
      </c>
      <c r="LI556" s="40">
        <v>1.8E-3</v>
      </c>
      <c r="LJ556" s="84">
        <v>1.41E-2</v>
      </c>
      <c r="LK556" s="123">
        <v>3.0200000000000001E-2</v>
      </c>
      <c r="LL556" s="40">
        <v>3.9899999999999998E-2</v>
      </c>
      <c r="LM556" s="84">
        <v>4.2200000000000001E-2</v>
      </c>
      <c r="LN556" s="123">
        <v>4.3900000000000002E-2</v>
      </c>
      <c r="LO556" s="40">
        <v>5.0200000000000002E-2</v>
      </c>
      <c r="LP556" s="84">
        <v>3.2000000000000001E-2</v>
      </c>
      <c r="LQ556" s="123">
        <v>2.2700000000000001E-2</v>
      </c>
      <c r="LR556" s="40">
        <v>1.46E-2</v>
      </c>
      <c r="LS556" s="84">
        <v>-1.0500000000000001E-2</v>
      </c>
      <c r="LT556" s="100">
        <v>-7.4999999999999997E-3</v>
      </c>
      <c r="LU556" s="40">
        <v>-7.4000000000000003E-3</v>
      </c>
      <c r="LV556" s="40">
        <v>-1.29E-2</v>
      </c>
      <c r="LW556" s="100">
        <v>-8.8999999999999999E-3</v>
      </c>
      <c r="LX556" s="40">
        <v>-9.1000000000000004E-3</v>
      </c>
      <c r="LY556" s="40">
        <v>-3.5000000000000001E-3</v>
      </c>
      <c r="LZ556" s="100">
        <v>-5.0000000000000001E-3</v>
      </c>
      <c r="MA556" s="40">
        <v>-1.9400000000000001E-2</v>
      </c>
      <c r="MB556" s="40">
        <v>-2.3699999999999999E-2</v>
      </c>
      <c r="MC556" s="100">
        <v>-3.0099999999999998E-2</v>
      </c>
      <c r="MD556" s="40">
        <v>-2.6599999999999999E-2</v>
      </c>
      <c r="ME556" s="84">
        <v>-2.3199999999999998E-2</v>
      </c>
      <c r="MF556" s="100">
        <v>-1.9599999999999999E-2</v>
      </c>
      <c r="MG556" s="40">
        <v>-9.1000000000000004E-3</v>
      </c>
      <c r="MH556" s="40">
        <v>-1.2500000000000001E-2</v>
      </c>
      <c r="MI556" s="100">
        <v>-4.3499999999999997E-2</v>
      </c>
      <c r="MJ556" s="40">
        <v>-4.8300000000000003E-2</v>
      </c>
      <c r="MK556" s="40">
        <v>-5.4199999999999998E-2</v>
      </c>
      <c r="MM556" s="106">
        <v>-1E-4</v>
      </c>
      <c r="MN556" s="22">
        <v>-1.67E-2</v>
      </c>
      <c r="MO556" s="22">
        <v>-1.7000000000000001E-2</v>
      </c>
      <c r="MP556" s="106">
        <v>-1.32E-2</v>
      </c>
      <c r="MQ556" s="22">
        <v>-7.4999999999999997E-3</v>
      </c>
      <c r="MR556" s="22">
        <v>-5.1000000000000004E-3</v>
      </c>
      <c r="MS556" s="106">
        <v>-9.4000000000000004E-3</v>
      </c>
      <c r="MT556" s="22">
        <v>-2.5000000000000001E-3</v>
      </c>
      <c r="MU556" s="22">
        <v>-2.9999999999999997E-4</v>
      </c>
      <c r="MV556" s="106">
        <v>-1.0200000000000001E-2</v>
      </c>
      <c r="MW556" s="22">
        <v>4.7000000000000002E-3</v>
      </c>
      <c r="MX556" s="22">
        <v>-8.8999999999999999E-3</v>
      </c>
      <c r="MY556" s="106">
        <v>6.1999999999999998E-3</v>
      </c>
      <c r="MZ556" s="22">
        <v>8.8000000000000005E-3</v>
      </c>
      <c r="NA556" s="22">
        <v>-8.0000000000000002E-3</v>
      </c>
      <c r="NB556" s="106">
        <v>-4.1999999999999997E-3</v>
      </c>
      <c r="NC556" s="22">
        <v>-2.2700000000000001E-2</v>
      </c>
      <c r="ND556" s="22">
        <v>-1.26E-2</v>
      </c>
      <c r="NE556" s="106">
        <v>-1.5100000000000001E-2</v>
      </c>
      <c r="NF556" s="22">
        <v>5.8999999999999999E-3</v>
      </c>
      <c r="NG556" s="22">
        <v>1.38E-2</v>
      </c>
      <c r="NH556" s="106">
        <v>1.7399999999999999E-2</v>
      </c>
      <c r="NI556" s="22">
        <v>2.8000000000000001E-2</v>
      </c>
      <c r="NJ556" s="22">
        <v>1.3100000000000001E-2</v>
      </c>
      <c r="NK556" s="106">
        <v>9.4000000000000004E-3</v>
      </c>
      <c r="NL556" s="22">
        <v>8.6999999999999994E-3</v>
      </c>
      <c r="NM556" s="22">
        <v>7.1999999999999998E-3</v>
      </c>
    </row>
    <row r="557" spans="12:410" ht="15.75" thickBot="1" x14ac:dyDescent="0.3">
      <c r="JU557" s="127">
        <v>4.0000000000000001E-3</v>
      </c>
      <c r="JV557" s="7">
        <v>-5.5999999999999999E-3</v>
      </c>
      <c r="JW557" s="82">
        <v>1.4E-2</v>
      </c>
      <c r="JX557" s="127">
        <v>1.26E-2</v>
      </c>
      <c r="JY557" s="7">
        <v>1.24E-2</v>
      </c>
      <c r="JZ557" s="82">
        <v>2.4299999999999999E-2</v>
      </c>
      <c r="KA557" s="127">
        <v>2.76E-2</v>
      </c>
      <c r="KB557" s="7">
        <v>3.0300000000000001E-2</v>
      </c>
      <c r="KC557" s="82">
        <v>-7.1999999999999998E-3</v>
      </c>
      <c r="KD557" s="127">
        <v>5.1000000000000004E-3</v>
      </c>
      <c r="KE557" s="7">
        <v>1.0800000000000001E-2</v>
      </c>
      <c r="KF557" s="82">
        <v>8.2000000000000007E-3</v>
      </c>
      <c r="KG557" s="127">
        <v>-5.1999999999999998E-3</v>
      </c>
      <c r="KH557" s="7">
        <v>7.4999999999999997E-3</v>
      </c>
      <c r="KI557" s="82">
        <v>7.4000000000000003E-3</v>
      </c>
      <c r="KJ557" s="127">
        <v>4.1999999999999997E-3</v>
      </c>
      <c r="KK557" s="7">
        <v>1.01E-2</v>
      </c>
      <c r="KL557" s="82">
        <v>0.02</v>
      </c>
      <c r="KM557" s="127">
        <v>1.6899999999999998E-2</v>
      </c>
      <c r="KN557" s="7">
        <v>2.01E-2</v>
      </c>
      <c r="KO557" s="82">
        <v>8.8000000000000005E-3</v>
      </c>
      <c r="KP557" s="127">
        <v>7.7000000000000002E-3</v>
      </c>
      <c r="KQ557" s="7">
        <v>1.6000000000000001E-3</v>
      </c>
      <c r="KR557" s="82">
        <v>-3.3999999999999998E-3</v>
      </c>
      <c r="KS557" s="127">
        <v>0</v>
      </c>
      <c r="KT557" s="7">
        <v>-2.0999999999999999E-3</v>
      </c>
      <c r="KU557" s="82">
        <v>6.4000000000000003E-3</v>
      </c>
      <c r="KV557" s="127">
        <v>4.1999999999999997E-3</v>
      </c>
      <c r="KW557" s="7">
        <v>6.1999999999999998E-3</v>
      </c>
      <c r="KX557" s="82">
        <v>1.6799999999999999E-2</v>
      </c>
      <c r="KY557" s="127">
        <v>2.2100000000000002E-2</v>
      </c>
      <c r="KZ557" s="7">
        <v>2.6800000000000001E-2</v>
      </c>
      <c r="LA557" s="82">
        <v>2.5399999999999999E-2</v>
      </c>
      <c r="LB557" s="127">
        <v>2.8199999999999999E-2</v>
      </c>
      <c r="LC557" s="7">
        <v>2.8299999999999999E-2</v>
      </c>
      <c r="LD557" s="82">
        <v>4.8599999999999997E-2</v>
      </c>
      <c r="LE557" s="127">
        <v>4.5999999999999999E-2</v>
      </c>
      <c r="LF557" s="7">
        <v>5.7299999999999997E-2</v>
      </c>
      <c r="LG557" s="82">
        <v>6.5199999999999994E-2</v>
      </c>
      <c r="LH557" s="127">
        <v>5.1799999999999999E-2</v>
      </c>
      <c r="LI557" s="7">
        <v>4.7399999999999998E-2</v>
      </c>
      <c r="LJ557" s="82">
        <v>5.0500000000000003E-2</v>
      </c>
      <c r="LK557" s="127">
        <v>6.59E-2</v>
      </c>
      <c r="LL557" s="7">
        <v>6.6799999999999998E-2</v>
      </c>
      <c r="LM557" s="82">
        <v>6.3899999999999998E-2</v>
      </c>
      <c r="LN557" s="127">
        <v>6.6699999999999995E-2</v>
      </c>
      <c r="LO557" s="7">
        <v>6.0499999999999998E-2</v>
      </c>
      <c r="LP557" s="82">
        <v>6.83E-2</v>
      </c>
      <c r="LQ557" s="127">
        <v>7.2800000000000004E-2</v>
      </c>
      <c r="LR557" s="7">
        <v>7.0499999999999993E-2</v>
      </c>
      <c r="LS557" s="82">
        <v>4.8500000000000001E-2</v>
      </c>
      <c r="LT557" s="101">
        <v>4.1799999999999997E-2</v>
      </c>
      <c r="LU557" s="7">
        <v>4.0300000000000002E-2</v>
      </c>
      <c r="LV557" s="7">
        <v>2.5600000000000001E-2</v>
      </c>
      <c r="LW557" s="101">
        <v>2.5899999999999999E-2</v>
      </c>
      <c r="LX557" s="7">
        <v>3.4500000000000003E-2</v>
      </c>
      <c r="LY557" s="7">
        <v>3.6499999999999998E-2</v>
      </c>
      <c r="LZ557" s="101">
        <v>3.0700000000000002E-2</v>
      </c>
      <c r="MA557" s="7">
        <v>3.6600000000000001E-2</v>
      </c>
      <c r="MB557" s="7">
        <v>4.7E-2</v>
      </c>
      <c r="MC557" s="101">
        <v>4.3799999999999999E-2</v>
      </c>
      <c r="MD557" s="7">
        <v>5.0099999999999999E-2</v>
      </c>
      <c r="ME557" s="82">
        <v>6.0699999999999997E-2</v>
      </c>
      <c r="MF557" s="101">
        <v>5.5500000000000001E-2</v>
      </c>
      <c r="MG557" s="7">
        <v>5.8099999999999999E-2</v>
      </c>
      <c r="MH557" s="7">
        <v>6.1600000000000002E-2</v>
      </c>
      <c r="MI557" s="101">
        <v>5.62E-2</v>
      </c>
      <c r="MJ557" s="7">
        <v>6.0100000000000001E-2</v>
      </c>
      <c r="MK557" s="7">
        <v>3.2599999999999997E-2</v>
      </c>
      <c r="MM557" s="101">
        <v>-2.5000000000000001E-3</v>
      </c>
      <c r="MN557" s="7">
        <v>-0.01</v>
      </c>
      <c r="MO557" s="7">
        <v>-3.9199999999999999E-2</v>
      </c>
      <c r="MP557" s="101">
        <v>-4.6100000000000002E-2</v>
      </c>
      <c r="MQ557" s="7">
        <v>-4.3299999999999998E-2</v>
      </c>
      <c r="MR557" s="7">
        <v>-5.0900000000000001E-2</v>
      </c>
      <c r="MS557" s="101">
        <v>-6.1100000000000002E-2</v>
      </c>
      <c r="MT557" s="7">
        <v>-5.45E-2</v>
      </c>
      <c r="MU557" s="7">
        <v>-3.78E-2</v>
      </c>
      <c r="MV557" s="101">
        <v>-4.3299999999999998E-2</v>
      </c>
      <c r="MW557" s="7">
        <v>-4.99E-2</v>
      </c>
      <c r="MX557" s="7">
        <v>-5.3199999999999997E-2</v>
      </c>
      <c r="MY557" s="101">
        <v>-4.9700000000000001E-2</v>
      </c>
      <c r="MZ557" s="7">
        <v>-5.0799999999999998E-2</v>
      </c>
      <c r="NA557" s="7">
        <v>-8.2299999999999998E-2</v>
      </c>
      <c r="NB557" s="101">
        <v>-6.1600000000000002E-2</v>
      </c>
      <c r="NC557" s="7">
        <v>-5.2900000000000003E-2</v>
      </c>
      <c r="ND557" s="7">
        <v>-5.6800000000000003E-2</v>
      </c>
      <c r="NE557" s="101">
        <v>-5.33E-2</v>
      </c>
      <c r="NF557" s="7">
        <v>-5.0299999999999997E-2</v>
      </c>
      <c r="NG557" s="7">
        <v>-5.33E-2</v>
      </c>
      <c r="NH557" s="101">
        <v>-5.4600000000000003E-2</v>
      </c>
      <c r="NI557" s="7">
        <v>-5.0900000000000001E-2</v>
      </c>
      <c r="NJ557" s="7">
        <v>-3.3599999999999998E-2</v>
      </c>
      <c r="NK557" s="101">
        <v>-3.5900000000000001E-2</v>
      </c>
      <c r="NL557" s="7">
        <v>-3.6700000000000003E-2</v>
      </c>
      <c r="NM557" s="7">
        <v>-3.15E-2</v>
      </c>
    </row>
    <row r="558" spans="12:410" ht="15.75" thickBot="1" x14ac:dyDescent="0.3">
      <c r="JU558" s="126">
        <v>2.9999999999999997E-4</v>
      </c>
      <c r="JV558" s="86">
        <v>1.89E-2</v>
      </c>
      <c r="JW558" s="80">
        <v>2.6200000000000001E-2</v>
      </c>
      <c r="JX558" s="126">
        <v>2.29E-2</v>
      </c>
      <c r="JY558" s="86">
        <v>1.37E-2</v>
      </c>
      <c r="JZ558" s="80">
        <v>2.5700000000000001E-2</v>
      </c>
      <c r="KA558" s="126">
        <v>1.8800000000000001E-2</v>
      </c>
      <c r="KB558" s="86">
        <v>1.95E-2</v>
      </c>
      <c r="KC558" s="80">
        <v>1.7600000000000001E-2</v>
      </c>
      <c r="KD558" s="126">
        <v>3.15E-2</v>
      </c>
      <c r="KE558" s="86">
        <v>1.8800000000000001E-2</v>
      </c>
      <c r="KF558" s="80">
        <v>2.2800000000000001E-2</v>
      </c>
      <c r="KG558" s="126">
        <v>1.6400000000000001E-2</v>
      </c>
      <c r="KH558" s="86">
        <v>7.1000000000000004E-3</v>
      </c>
      <c r="KI558" s="80">
        <v>1.0200000000000001E-2</v>
      </c>
      <c r="KJ558" s="126">
        <v>1.01E-2</v>
      </c>
      <c r="KK558" s="86">
        <v>2.9499999999999998E-2</v>
      </c>
      <c r="KL558" s="80">
        <v>1.26E-2</v>
      </c>
      <c r="KM558" s="126">
        <v>1.67E-2</v>
      </c>
      <c r="KN558" s="86">
        <v>2.4799999999999999E-2</v>
      </c>
      <c r="KO558" s="80">
        <v>4.1399999999999999E-2</v>
      </c>
      <c r="KP558" s="126">
        <v>3.9699999999999999E-2</v>
      </c>
      <c r="KQ558" s="86">
        <v>4.6100000000000002E-2</v>
      </c>
      <c r="KR558" s="80">
        <v>6.2899999999999998E-2</v>
      </c>
      <c r="KS558" s="126">
        <v>7.6999999999999999E-2</v>
      </c>
      <c r="KT558" s="86">
        <v>9.3299999999999994E-2</v>
      </c>
      <c r="KU558" s="80">
        <v>0.11310000000000001</v>
      </c>
      <c r="KV558" s="126">
        <v>0.1096</v>
      </c>
      <c r="KW558" s="86">
        <v>0.1033</v>
      </c>
      <c r="KX558" s="80">
        <v>0.10199999999999999</v>
      </c>
      <c r="KY558" s="126">
        <v>0.1043</v>
      </c>
      <c r="KZ558" s="86">
        <v>0.1128</v>
      </c>
      <c r="LA558" s="80">
        <v>0.109</v>
      </c>
      <c r="LB558" s="126">
        <v>0.1168</v>
      </c>
      <c r="LC558" s="86">
        <v>0.1066</v>
      </c>
      <c r="LD558" s="80">
        <v>0.12039999999999999</v>
      </c>
      <c r="LE558" s="126">
        <v>0.1232</v>
      </c>
      <c r="LF558" s="86">
        <v>0.1208</v>
      </c>
      <c r="LG558" s="80">
        <v>0.12709999999999999</v>
      </c>
      <c r="LH558" s="126">
        <v>0.1056</v>
      </c>
      <c r="LI558" s="86">
        <v>0.1211</v>
      </c>
      <c r="LJ558" s="80">
        <v>0.12959999999999999</v>
      </c>
      <c r="LK558" s="126">
        <v>0.11990000000000001</v>
      </c>
      <c r="LL558" s="86">
        <v>0.12959999999999999</v>
      </c>
      <c r="LM558" s="80">
        <v>0.12330000000000001</v>
      </c>
      <c r="LN558" s="126">
        <v>0.1225</v>
      </c>
      <c r="LO558" s="86">
        <v>0.14560000000000001</v>
      </c>
      <c r="LP558" s="80">
        <v>0.1384</v>
      </c>
      <c r="LQ558" s="126">
        <v>0.1492</v>
      </c>
      <c r="LR558" s="86">
        <v>0.151</v>
      </c>
      <c r="LS558" s="80">
        <v>0.16769999999999999</v>
      </c>
      <c r="LT558" s="102">
        <v>0.16550000000000001</v>
      </c>
      <c r="LU558" s="86">
        <v>0.16339999999999999</v>
      </c>
      <c r="LV558" s="86">
        <v>0.15740000000000001</v>
      </c>
      <c r="LW558" s="102">
        <v>0.14410000000000001</v>
      </c>
      <c r="LX558" s="86">
        <v>0.14119999999999999</v>
      </c>
      <c r="LY558" s="86">
        <v>0.15210000000000001</v>
      </c>
      <c r="LZ558" s="102">
        <v>0.14369999999999999</v>
      </c>
      <c r="MA558" s="86">
        <v>0.14219999999999999</v>
      </c>
      <c r="MB558" s="86">
        <v>0.13239999999999999</v>
      </c>
      <c r="MC558" s="102">
        <v>0.14149999999999999</v>
      </c>
      <c r="MD558" s="86">
        <v>0.1502</v>
      </c>
      <c r="ME558" s="80">
        <v>0.1424</v>
      </c>
      <c r="MF558" s="102">
        <v>0.1361</v>
      </c>
      <c r="MG558" s="86">
        <v>0.1341</v>
      </c>
      <c r="MH558" s="86">
        <v>0.1444</v>
      </c>
      <c r="MI558" s="102">
        <v>0.15129999999999999</v>
      </c>
      <c r="MJ558" s="86">
        <v>0.15609999999999999</v>
      </c>
      <c r="MK558" s="86">
        <v>0.16719999999999999</v>
      </c>
      <c r="ML558" t="s">
        <v>127</v>
      </c>
      <c r="MM558" s="103">
        <v>-7.0000000000000001E-3</v>
      </c>
      <c r="MN558" s="16">
        <v>-2.0999999999999999E-3</v>
      </c>
      <c r="MO558" s="16">
        <v>1.15E-2</v>
      </c>
      <c r="MP558" s="103">
        <v>2.35E-2</v>
      </c>
      <c r="MQ558" s="16">
        <v>1.9300000000000001E-2</v>
      </c>
      <c r="MR558" s="16">
        <v>9.9000000000000008E-3</v>
      </c>
      <c r="MS558" s="103">
        <v>9.4000000000000004E-3</v>
      </c>
      <c r="MT558" s="16">
        <v>1.0999999999999999E-2</v>
      </c>
      <c r="MU558" s="16">
        <v>2.7000000000000001E-3</v>
      </c>
      <c r="MV558" s="103">
        <v>5.7000000000000002E-3</v>
      </c>
      <c r="MW558" s="16">
        <v>1.7100000000000001E-2</v>
      </c>
      <c r="MX558" s="16">
        <v>2.7900000000000001E-2</v>
      </c>
      <c r="MY558" s="103">
        <v>2.4E-2</v>
      </c>
      <c r="MZ558" s="16">
        <v>2.6100000000000002E-2</v>
      </c>
      <c r="NA558" s="16">
        <v>4.0500000000000001E-2</v>
      </c>
      <c r="NB558" s="103">
        <v>4.6399999999999997E-2</v>
      </c>
      <c r="NC558" s="16">
        <v>4.8800000000000003E-2</v>
      </c>
      <c r="ND558" s="16">
        <v>5.2299999999999999E-2</v>
      </c>
      <c r="NE558" s="103">
        <v>6.2199999999999998E-2</v>
      </c>
      <c r="NF558" s="16">
        <v>6.2100000000000002E-2</v>
      </c>
      <c r="NG558" s="16">
        <v>6.7199999999999996E-2</v>
      </c>
      <c r="NH558" s="103">
        <v>7.4899999999999994E-2</v>
      </c>
      <c r="NI558" s="16">
        <v>6.88E-2</v>
      </c>
      <c r="NJ558" s="16">
        <v>6.2199999999999998E-2</v>
      </c>
      <c r="NK558" s="103">
        <v>7.0499999999999993E-2</v>
      </c>
      <c r="NL558" s="16">
        <v>6.6199999999999995E-2</v>
      </c>
      <c r="NM558" s="16">
        <v>5.7099999999999998E-2</v>
      </c>
    </row>
    <row r="559" spans="12:410" ht="15.75" thickBot="1" x14ac:dyDescent="0.3">
      <c r="JU559" s="131">
        <v>-2.9499999999999998E-2</v>
      </c>
      <c r="JV559" s="34">
        <v>-3.0200000000000001E-2</v>
      </c>
      <c r="JW559" s="83">
        <v>-4.9299999999999997E-2</v>
      </c>
      <c r="JX559" s="131">
        <v>-4.53E-2</v>
      </c>
      <c r="JY559" s="34">
        <v>-4.2200000000000001E-2</v>
      </c>
      <c r="JZ559" s="83">
        <v>-4.5100000000000001E-2</v>
      </c>
      <c r="KA559" s="131">
        <v>-4.2000000000000003E-2</v>
      </c>
      <c r="KB559" s="34">
        <v>-3.9699999999999999E-2</v>
      </c>
      <c r="KC559" s="83">
        <v>-4.41E-2</v>
      </c>
      <c r="KD559" s="131">
        <v>-5.3800000000000001E-2</v>
      </c>
      <c r="KE559" s="34">
        <v>-6.3299999999999995E-2</v>
      </c>
      <c r="KF559" s="83">
        <v>-7.3700000000000002E-2</v>
      </c>
      <c r="KG559" s="131">
        <v>-7.7399999999999997E-2</v>
      </c>
      <c r="KH559" s="34">
        <v>-8.3099999999999993E-2</v>
      </c>
      <c r="KI559" s="83">
        <v>-8.4599999999999995E-2</v>
      </c>
      <c r="KJ559" s="131">
        <v>-0.1002</v>
      </c>
      <c r="KK559" s="34">
        <v>-9.9199999999999997E-2</v>
      </c>
      <c r="KL559" s="83">
        <v>-0.10349999999999999</v>
      </c>
      <c r="KM559" s="131">
        <v>-0.1047</v>
      </c>
      <c r="KN559" s="34">
        <v>-0.10489999999999999</v>
      </c>
      <c r="KO559" s="83">
        <v>-0.1021</v>
      </c>
      <c r="KP559" s="131">
        <v>-0.1026</v>
      </c>
      <c r="KQ559" s="34">
        <v>-9.8699999999999996E-2</v>
      </c>
      <c r="KR559" s="83">
        <v>-0.1023</v>
      </c>
      <c r="KS559" s="131">
        <v>-0.1222</v>
      </c>
      <c r="KT559" s="34">
        <v>-0.1235</v>
      </c>
      <c r="KU559" s="83">
        <v>-0.1278</v>
      </c>
      <c r="KV559" s="131">
        <v>-0.1113</v>
      </c>
      <c r="KW559" s="34">
        <v>-0.112</v>
      </c>
      <c r="KX559" s="83">
        <v>-0.1104</v>
      </c>
      <c r="KY559" s="131">
        <v>-0.1176</v>
      </c>
      <c r="KZ559" s="34">
        <v>-0.1298</v>
      </c>
      <c r="LA559" s="83">
        <v>-0.11990000000000001</v>
      </c>
      <c r="LB559" s="131">
        <v>-0.12859999999999999</v>
      </c>
      <c r="LC559" s="34">
        <v>-0.107</v>
      </c>
      <c r="LD559" s="83">
        <v>-0.1318</v>
      </c>
      <c r="LE559" s="131">
        <v>-0.1258</v>
      </c>
      <c r="LF559" s="34">
        <v>-0.1323</v>
      </c>
      <c r="LG559" s="83">
        <v>-0.13669999999999999</v>
      </c>
      <c r="LH559" s="131">
        <v>-0.1229</v>
      </c>
      <c r="LI559" s="34">
        <v>-0.13009999999999999</v>
      </c>
      <c r="LJ559" s="83">
        <v>-0.1333</v>
      </c>
      <c r="LK559" s="131">
        <v>-0.15</v>
      </c>
      <c r="LL559" s="34">
        <v>-0.152</v>
      </c>
      <c r="LM559" s="83">
        <v>-0.1515</v>
      </c>
      <c r="LN559" s="131">
        <v>-0.15709999999999999</v>
      </c>
      <c r="LO559" s="34">
        <v>-0.15629999999999999</v>
      </c>
      <c r="LP559" s="83">
        <v>-0.15959999999999999</v>
      </c>
      <c r="LQ559" s="131">
        <v>-0.1575</v>
      </c>
      <c r="LR559" s="34">
        <v>-0.15989999999999999</v>
      </c>
      <c r="LS559" s="83">
        <v>-0.14899999999999999</v>
      </c>
      <c r="LT559" s="105">
        <v>-0.1464</v>
      </c>
      <c r="LU559" s="34">
        <v>-0.13159999999999999</v>
      </c>
      <c r="LV559" s="34">
        <v>-0.13250000000000001</v>
      </c>
      <c r="LW559" s="105">
        <v>-0.13020000000000001</v>
      </c>
      <c r="LX559" s="34">
        <v>-0.13070000000000001</v>
      </c>
      <c r="LY559" s="34">
        <v>-0.13189999999999999</v>
      </c>
      <c r="LZ559" s="105">
        <v>-0.1197</v>
      </c>
      <c r="MA559" s="34">
        <v>-0.1232</v>
      </c>
      <c r="MB559" s="34">
        <v>-0.1234</v>
      </c>
      <c r="MC559" s="105">
        <v>-0.1303</v>
      </c>
      <c r="MD559" s="34">
        <v>-0.14580000000000001</v>
      </c>
      <c r="ME559" s="83">
        <v>-0.1457</v>
      </c>
      <c r="MF559" s="105">
        <v>-0.13469999999999999</v>
      </c>
      <c r="MG559" s="34">
        <v>-0.14280000000000001</v>
      </c>
      <c r="MH559" s="34">
        <v>-0.14799999999999999</v>
      </c>
      <c r="MI559" s="105">
        <v>-0.15429999999999999</v>
      </c>
      <c r="MJ559" s="34">
        <v>-0.16109999999999999</v>
      </c>
      <c r="MK559" s="34">
        <v>-0.1439</v>
      </c>
      <c r="MM559" s="99">
        <v>-9.4000000000000004E-3</v>
      </c>
      <c r="MN559" s="47">
        <v>-1.7399999999999999E-2</v>
      </c>
      <c r="MO559" s="47">
        <v>-2.3699999999999999E-2</v>
      </c>
      <c r="MP559" s="99">
        <v>-1.7899999999999999E-2</v>
      </c>
      <c r="MQ559" s="47">
        <v>-3.09E-2</v>
      </c>
      <c r="MR559" s="47">
        <v>-4.1000000000000002E-2</v>
      </c>
      <c r="MS559" s="99">
        <v>-4.5600000000000002E-2</v>
      </c>
      <c r="MT559" s="47">
        <v>-5.8900000000000001E-2</v>
      </c>
      <c r="MU559" s="47">
        <v>-5.16E-2</v>
      </c>
      <c r="MV559" s="99">
        <v>-3.6400000000000002E-2</v>
      </c>
      <c r="MW559" s="47">
        <v>-4.4499999999999998E-2</v>
      </c>
      <c r="MX559" s="47">
        <v>-6.2100000000000002E-2</v>
      </c>
      <c r="MY559" s="99">
        <v>-6.6699999999999995E-2</v>
      </c>
      <c r="MZ559" s="47">
        <v>-6.83E-2</v>
      </c>
      <c r="NA559" s="47">
        <v>-7.7499999999999999E-2</v>
      </c>
      <c r="NB559" s="99">
        <v>-9.5100000000000004E-2</v>
      </c>
      <c r="NC559" s="47">
        <v>-8.6499999999999994E-2</v>
      </c>
      <c r="ND559" s="47">
        <v>-7.6399999999999996E-2</v>
      </c>
      <c r="NE559" s="99">
        <v>-8.43E-2</v>
      </c>
      <c r="NF559" s="47">
        <v>-9.1700000000000004E-2</v>
      </c>
      <c r="NG559" s="47">
        <v>-7.7899999999999997E-2</v>
      </c>
      <c r="NH559" s="99">
        <v>-6.6199999999999995E-2</v>
      </c>
      <c r="NI559" s="47">
        <v>-6.2600000000000003E-2</v>
      </c>
      <c r="NJ559" s="47">
        <v>-5.7099999999999998E-2</v>
      </c>
      <c r="NK559" s="99">
        <v>-4.7E-2</v>
      </c>
      <c r="NL559" s="47">
        <v>-5.6399999999999999E-2</v>
      </c>
      <c r="NM559" s="47">
        <v>-4.8000000000000001E-2</v>
      </c>
    </row>
    <row r="560" spans="12:410" ht="15.75" thickBot="1" x14ac:dyDescent="0.3">
      <c r="JU560" s="62"/>
      <c r="JV560" s="63">
        <v>43586</v>
      </c>
      <c r="JW560" s="65"/>
      <c r="JX560" s="241"/>
      <c r="JY560" s="63">
        <v>43587</v>
      </c>
      <c r="JZ560" s="242"/>
      <c r="KA560" s="241"/>
      <c r="KB560" s="63">
        <v>43588</v>
      </c>
      <c r="KC560" s="244" t="s">
        <v>77</v>
      </c>
      <c r="KD560" s="245"/>
      <c r="KE560" s="67">
        <v>43591</v>
      </c>
      <c r="KF560" s="246"/>
      <c r="KG560" s="245"/>
      <c r="KH560" s="67">
        <v>43592</v>
      </c>
      <c r="KI560" s="247"/>
      <c r="KJ560" s="245"/>
      <c r="KK560" s="67">
        <v>43593</v>
      </c>
      <c r="KL560" s="247"/>
      <c r="KM560" s="245"/>
      <c r="KN560" s="67">
        <v>43594</v>
      </c>
      <c r="KO560" s="247"/>
      <c r="KP560" s="245"/>
      <c r="KQ560" s="67">
        <v>43595</v>
      </c>
      <c r="KR560" s="247"/>
      <c r="KS560" s="248"/>
      <c r="KT560" s="70">
        <v>43598</v>
      </c>
      <c r="KU560" s="249"/>
      <c r="KV560" s="248"/>
      <c r="KW560" s="70">
        <v>43599</v>
      </c>
      <c r="KX560" s="249"/>
      <c r="KY560" s="248"/>
      <c r="KZ560" s="70">
        <v>43600</v>
      </c>
      <c r="LA560" s="249"/>
      <c r="LB560" s="248"/>
      <c r="LC560" s="70">
        <v>43601</v>
      </c>
      <c r="LD560" s="249"/>
      <c r="LE560" s="248"/>
      <c r="LF560" s="70">
        <v>43602</v>
      </c>
      <c r="LG560" s="249"/>
      <c r="LH560" s="268"/>
      <c r="LI560" s="73">
        <v>43605</v>
      </c>
      <c r="LJ560" s="269"/>
      <c r="LK560" s="268"/>
      <c r="LL560" s="73">
        <v>43606</v>
      </c>
      <c r="LM560" s="269"/>
      <c r="LN560" s="268"/>
      <c r="LO560" s="73">
        <v>43607</v>
      </c>
      <c r="LP560" s="269"/>
      <c r="LQ560" s="268"/>
      <c r="LR560" s="73">
        <v>43608</v>
      </c>
      <c r="LS560" s="269"/>
      <c r="LT560" s="268"/>
      <c r="LU560" s="73">
        <v>43609</v>
      </c>
      <c r="LV560" s="269"/>
      <c r="LW560" s="241"/>
      <c r="LX560" s="63">
        <v>43612</v>
      </c>
      <c r="LY560" s="243"/>
      <c r="LZ560" s="241"/>
      <c r="MA560" s="63">
        <v>43613</v>
      </c>
      <c r="MB560" s="243"/>
      <c r="MC560" s="241"/>
      <c r="MD560" s="63">
        <v>43614</v>
      </c>
      <c r="ME560" s="243"/>
      <c r="MF560" s="65"/>
      <c r="MG560" s="63">
        <v>43615</v>
      </c>
      <c r="MH560" s="64"/>
      <c r="MI560" s="241"/>
      <c r="MJ560" s="63">
        <v>43616</v>
      </c>
      <c r="MK560" s="497"/>
      <c r="MM560" s="245"/>
      <c r="MN560" s="67">
        <v>43619</v>
      </c>
      <c r="MO560" s="295"/>
      <c r="MP560" s="245"/>
      <c r="MQ560" s="67">
        <v>43620</v>
      </c>
      <c r="MR560" s="290"/>
      <c r="MS560" s="245"/>
      <c r="MT560" s="67">
        <v>43621</v>
      </c>
      <c r="MU560" s="247"/>
      <c r="MV560" s="245"/>
      <c r="MW560" s="67">
        <v>43622</v>
      </c>
      <c r="MX560" s="295"/>
      <c r="MY560" s="245"/>
      <c r="MZ560" s="67">
        <v>43623</v>
      </c>
      <c r="NA560" s="349" t="s">
        <v>77</v>
      </c>
      <c r="NB560" s="248"/>
      <c r="NC560" s="70">
        <v>43626</v>
      </c>
      <c r="ND560" s="249"/>
      <c r="NE560" s="248"/>
      <c r="NF560" s="70">
        <v>43627</v>
      </c>
      <c r="NG560" s="249"/>
      <c r="NH560" s="248"/>
      <c r="NI560" s="70">
        <v>43628</v>
      </c>
      <c r="NJ560" s="249"/>
      <c r="NK560" s="271"/>
      <c r="NL560" s="70">
        <v>43629</v>
      </c>
      <c r="NM560" s="71"/>
      <c r="NN560" s="69"/>
      <c r="NO560" s="70">
        <v>43630</v>
      </c>
      <c r="NP560" s="71"/>
      <c r="NQ560" s="72"/>
      <c r="NR560" s="73">
        <v>43633</v>
      </c>
      <c r="NS560" s="74"/>
      <c r="NT560" s="72"/>
      <c r="NU560" s="73">
        <v>43634</v>
      </c>
      <c r="NV560" s="74"/>
      <c r="NW560" s="72"/>
      <c r="NX560" s="73">
        <v>43635</v>
      </c>
      <c r="NY560" s="74"/>
      <c r="NZ560" s="72"/>
      <c r="OA560" s="73">
        <v>43636</v>
      </c>
      <c r="OB560" s="74"/>
      <c r="OC560" s="72"/>
      <c r="OD560" s="73">
        <v>43637</v>
      </c>
      <c r="OE560" s="74"/>
      <c r="OF560" s="62"/>
      <c r="OG560" s="63">
        <v>43640</v>
      </c>
      <c r="OH560" s="64"/>
      <c r="OI560" s="62"/>
      <c r="OJ560" s="63">
        <v>43641</v>
      </c>
      <c r="OK560" s="64"/>
      <c r="OL560" s="62"/>
      <c r="OM560" s="63">
        <v>43642</v>
      </c>
      <c r="ON560" s="64"/>
      <c r="OO560" s="62"/>
      <c r="OP560" s="63">
        <v>43643</v>
      </c>
      <c r="OQ560" s="64"/>
      <c r="OR560" s="62"/>
      <c r="OS560" s="63">
        <v>43644</v>
      </c>
      <c r="OT560" s="64"/>
    </row>
    <row r="561" spans="280:379" ht="15.75" thickBot="1" x14ac:dyDescent="0.3">
      <c r="JT561" t="s">
        <v>62</v>
      </c>
      <c r="JU561" t="s">
        <v>62</v>
      </c>
      <c r="KX561" t="s">
        <v>62</v>
      </c>
      <c r="MD561" t="s">
        <v>62</v>
      </c>
    </row>
    <row r="562" spans="280:379" ht="15.75" thickBot="1" x14ac:dyDescent="0.3">
      <c r="JT562" s="8" t="s">
        <v>121</v>
      </c>
      <c r="MA562" t="s">
        <v>62</v>
      </c>
      <c r="MM562" t="s">
        <v>62</v>
      </c>
      <c r="MX562" t="s">
        <v>62</v>
      </c>
      <c r="MY562" t="s">
        <v>62</v>
      </c>
    </row>
    <row r="563" spans="280:379" ht="15.75" thickBot="1" x14ac:dyDescent="0.3">
      <c r="JT563" s="8" t="s">
        <v>116</v>
      </c>
      <c r="LW563" t="s">
        <v>62</v>
      </c>
      <c r="MZ563" t="s">
        <v>62</v>
      </c>
      <c r="NE563" t="s">
        <v>62</v>
      </c>
    </row>
    <row r="564" spans="280:379" x14ac:dyDescent="0.25">
      <c r="MO564" t="s">
        <v>62</v>
      </c>
      <c r="MR564" t="s">
        <v>62</v>
      </c>
      <c r="MV564" t="s">
        <v>62</v>
      </c>
      <c r="MZ564" t="s">
        <v>62</v>
      </c>
      <c r="NI564" t="s">
        <v>62</v>
      </c>
    </row>
    <row r="565" spans="280:379" x14ac:dyDescent="0.25">
      <c r="LW565" t="s">
        <v>62</v>
      </c>
      <c r="LY565" t="s">
        <v>62</v>
      </c>
      <c r="MY565" t="s">
        <v>62</v>
      </c>
      <c r="NC565" t="s">
        <v>62</v>
      </c>
    </row>
    <row r="566" spans="280:379" x14ac:dyDescent="0.25">
      <c r="LX566" t="s">
        <v>62</v>
      </c>
      <c r="MB566" t="s">
        <v>62</v>
      </c>
      <c r="MY566" t="s">
        <v>62</v>
      </c>
      <c r="NI566" t="s">
        <v>62</v>
      </c>
    </row>
    <row r="567" spans="280:379" x14ac:dyDescent="0.25">
      <c r="MA567" t="s">
        <v>62</v>
      </c>
      <c r="MK567" t="s">
        <v>62</v>
      </c>
      <c r="MU567" t="s">
        <v>62</v>
      </c>
      <c r="NI567" t="s">
        <v>62</v>
      </c>
    </row>
    <row r="568" spans="280:379" x14ac:dyDescent="0.25">
      <c r="LX568" t="s">
        <v>62</v>
      </c>
      <c r="NJ568" t="s">
        <v>62</v>
      </c>
    </row>
    <row r="569" spans="280:379" x14ac:dyDescent="0.25">
      <c r="MU569" t="s">
        <v>62</v>
      </c>
      <c r="MW569" t="s">
        <v>62</v>
      </c>
      <c r="NN569" t="s">
        <v>62</v>
      </c>
    </row>
    <row r="570" spans="280:379" x14ac:dyDescent="0.25">
      <c r="MY570" t="s">
        <v>62</v>
      </c>
    </row>
    <row r="572" spans="280:379" x14ac:dyDescent="0.25">
      <c r="NO572" t="s">
        <v>62</v>
      </c>
    </row>
    <row r="573" spans="280:379" x14ac:dyDescent="0.25">
      <c r="MB573" t="s">
        <v>62</v>
      </c>
      <c r="MC573" t="s">
        <v>62</v>
      </c>
    </row>
    <row r="574" spans="280:379" x14ac:dyDescent="0.25">
      <c r="LF574" t="s">
        <v>62</v>
      </c>
    </row>
    <row r="577" spans="335:375" x14ac:dyDescent="0.25">
      <c r="MD577" t="s">
        <v>62</v>
      </c>
      <c r="NJ577" t="s">
        <v>62</v>
      </c>
      <c r="NK577" t="s">
        <v>62</v>
      </c>
    </row>
    <row r="578" spans="335:375" x14ac:dyDescent="0.25">
      <c r="MA578" t="s">
        <v>62</v>
      </c>
    </row>
    <row r="579" spans="335:375" x14ac:dyDescent="0.25">
      <c r="LW579" t="s">
        <v>62</v>
      </c>
    </row>
    <row r="596" spans="24:335" x14ac:dyDescent="0.25">
      <c r="X596" t="s">
        <v>62</v>
      </c>
    </row>
    <row r="599" spans="24:335" x14ac:dyDescent="0.25">
      <c r="LW599" t="s">
        <v>62</v>
      </c>
    </row>
    <row r="609" spans="15:382" x14ac:dyDescent="0.25">
      <c r="MP609" t="s">
        <v>62</v>
      </c>
    </row>
    <row r="611" spans="15:382" ht="15.75" thickBot="1" x14ac:dyDescent="0.3">
      <c r="MN611" t="s">
        <v>62</v>
      </c>
      <c r="MO611" t="s">
        <v>62</v>
      </c>
      <c r="MQ611" t="s">
        <v>62</v>
      </c>
      <c r="MR611" t="s">
        <v>62</v>
      </c>
      <c r="MS611" t="s">
        <v>62</v>
      </c>
      <c r="MT611" t="s">
        <v>62</v>
      </c>
    </row>
    <row r="612" spans="15:382" ht="15.75" thickBot="1" x14ac:dyDescent="0.3">
      <c r="IH612" s="47">
        <v>8.1900000000000001E-2</v>
      </c>
      <c r="II612" s="47">
        <v>0.13439999999999999</v>
      </c>
      <c r="IJ612" s="47">
        <v>3.8100000000000002E-2</v>
      </c>
      <c r="IK612" s="47">
        <v>-1.46E-2</v>
      </c>
      <c r="IL612" s="47">
        <v>-7.7000000000000002E-3</v>
      </c>
      <c r="IM612" s="47">
        <v>-1.0200000000000001E-2</v>
      </c>
      <c r="IN612" s="47">
        <v>-1.2500000000000001E-2</v>
      </c>
      <c r="IO612" s="47">
        <v>-3.5499999999999997E-2</v>
      </c>
      <c r="IP612" s="47">
        <v>-1.6500000000000001E-2</v>
      </c>
      <c r="IQ612" s="47">
        <v>-3.9800000000000002E-2</v>
      </c>
      <c r="IR612" s="47">
        <v>-5.74E-2</v>
      </c>
      <c r="IS612" s="47">
        <v>-7.1800000000000003E-2</v>
      </c>
      <c r="IT612" s="47">
        <v>-8.5999999999999993E-2</v>
      </c>
      <c r="IU612" s="47">
        <v>-7.7100000000000002E-2</v>
      </c>
      <c r="IV612" s="47">
        <v>-5.4800000000000001E-2</v>
      </c>
      <c r="IW612" s="47">
        <v>-9.2399999999999996E-2</v>
      </c>
      <c r="IX612" s="47">
        <v>-7.3999999999999996E-2</v>
      </c>
      <c r="IY612" s="47">
        <v>-0.12280000000000001</v>
      </c>
      <c r="IZ612" s="47">
        <v>-0.10539999999999999</v>
      </c>
      <c r="JA612" s="47">
        <v>-9.5799999999999996E-2</v>
      </c>
      <c r="JB612" s="47">
        <v>-0.1143</v>
      </c>
      <c r="JC612" s="47">
        <v>-0.1095</v>
      </c>
      <c r="JD612" s="47">
        <v>-0.14299999999999999</v>
      </c>
      <c r="JE612" s="79">
        <v>-0.1593</v>
      </c>
      <c r="JF612" s="47">
        <v>-0.15570000000000001</v>
      </c>
      <c r="JG612" s="47">
        <v>-0.1113</v>
      </c>
      <c r="JH612" s="47">
        <v>-8.9300000000000004E-2</v>
      </c>
      <c r="JI612" s="47">
        <v>-8.7499999999999994E-2</v>
      </c>
      <c r="JJ612" s="47">
        <v>-0.1089</v>
      </c>
      <c r="JK612" s="47">
        <v>-0.13100000000000001</v>
      </c>
      <c r="JL612" s="47">
        <v>-0.16059999999999999</v>
      </c>
      <c r="JM612" s="47">
        <v>-0.1394</v>
      </c>
      <c r="JN612" s="47">
        <v>-0.15629999999999999</v>
      </c>
      <c r="JO612" s="47">
        <v>-0.16919999999999999</v>
      </c>
      <c r="JP612" s="47">
        <v>-0.19670000000000001</v>
      </c>
      <c r="JQ612" s="47">
        <v>-0.21110000000000001</v>
      </c>
      <c r="JR612" s="47">
        <v>-0.17829999999999999</v>
      </c>
      <c r="JS612" s="47">
        <v>-0.19470000000000001</v>
      </c>
      <c r="JT612" s="47">
        <v>-0.23469999999999999</v>
      </c>
      <c r="JU612" s="47">
        <v>-0.2253</v>
      </c>
      <c r="JV612" s="47">
        <v>-0.24329999999999999</v>
      </c>
      <c r="JW612" s="47">
        <v>-0.25929999999999997</v>
      </c>
      <c r="JX612" s="47">
        <v>-0.27689999999999998</v>
      </c>
      <c r="JY612" s="47">
        <v>-0.27250000000000002</v>
      </c>
      <c r="JZ612" s="47">
        <v>-0.26490000000000002</v>
      </c>
      <c r="KA612" s="47">
        <v>-0.2379</v>
      </c>
      <c r="KB612" s="47">
        <v>-0.19850000000000001</v>
      </c>
      <c r="KC612" s="47">
        <v>-0.19209999999999999</v>
      </c>
      <c r="KD612" s="47">
        <v>-0.21540000000000001</v>
      </c>
      <c r="KE612" s="47">
        <v>-0.2321</v>
      </c>
      <c r="KF612" s="47">
        <v>-0.25750000000000001</v>
      </c>
      <c r="KG612" s="47">
        <v>-0.27200000000000002</v>
      </c>
      <c r="KH612" s="47">
        <v>-0.27279999999999999</v>
      </c>
      <c r="KI612" s="47">
        <v>-0.27600000000000002</v>
      </c>
      <c r="KJ612" s="47">
        <v>-0.2772</v>
      </c>
      <c r="KK612" s="47">
        <v>-0.2505</v>
      </c>
      <c r="KL612" s="47">
        <v>-0.24110000000000001</v>
      </c>
      <c r="KM612" s="47">
        <v>-0.17649999999999999</v>
      </c>
      <c r="KN612" s="47">
        <v>-0.19539999999999999</v>
      </c>
      <c r="KO612" s="47">
        <v>-0.23649999999999999</v>
      </c>
      <c r="KP612" s="47">
        <v>-0.2021</v>
      </c>
      <c r="KQ612" s="47">
        <v>-0.19289999999999999</v>
      </c>
      <c r="KR612" s="47">
        <v>-0.218</v>
      </c>
      <c r="KS612" s="47">
        <v>-0.25950000000000001</v>
      </c>
      <c r="KT612" s="47">
        <v>-0.245</v>
      </c>
      <c r="KU612" s="47">
        <v>-0.26800000000000002</v>
      </c>
      <c r="KV612" s="47">
        <v>-0.2646</v>
      </c>
      <c r="KW612" s="47">
        <v>-0.25750000000000001</v>
      </c>
      <c r="KX612" s="47">
        <v>-0.26290000000000002</v>
      </c>
      <c r="KY612" s="47">
        <v>-0.2407</v>
      </c>
      <c r="KZ612" s="47">
        <v>-0.2414</v>
      </c>
      <c r="LA612" s="47">
        <v>-0.26219999999999999</v>
      </c>
      <c r="LB612" s="47">
        <v>-0.30759999999999998</v>
      </c>
      <c r="LC612" s="47">
        <v>-0.30909999999999999</v>
      </c>
      <c r="LD612" s="47">
        <v>-0.30020000000000002</v>
      </c>
      <c r="LE612" s="47">
        <v>-0.29759999999999998</v>
      </c>
      <c r="LF612" s="47">
        <v>-0.26469999999999999</v>
      </c>
      <c r="LG612" s="47">
        <v>-0.26679999999999998</v>
      </c>
      <c r="LH612" s="47">
        <v>-0.26939999999999997</v>
      </c>
      <c r="LI612" s="47">
        <v>-0.24079999999999999</v>
      </c>
      <c r="LJ612" s="47">
        <v>-0.2218</v>
      </c>
      <c r="LK612" s="47">
        <v>-0.19550000000000001</v>
      </c>
      <c r="LL612" s="47">
        <v>-0.21149999999999999</v>
      </c>
      <c r="LM612" s="47">
        <v>-0.22850000000000001</v>
      </c>
      <c r="LN612" s="47">
        <v>-0.23269999999999999</v>
      </c>
      <c r="LO612" s="47">
        <v>-0.21729999999999999</v>
      </c>
      <c r="LP612" s="47">
        <v>-0.21579999999999999</v>
      </c>
      <c r="LQ612" s="47">
        <v>-0.218</v>
      </c>
      <c r="LR612" s="47">
        <v>-0.188</v>
      </c>
      <c r="LS612" s="47">
        <v>-0.15029999999999999</v>
      </c>
      <c r="LT612" s="47">
        <v>-0.12770000000000001</v>
      </c>
      <c r="LU612" s="47">
        <v>-0.11609999999999999</v>
      </c>
      <c r="LV612" s="47">
        <v>-0.14299999999999999</v>
      </c>
      <c r="LW612" s="47">
        <v>-8.7999999999999995E-2</v>
      </c>
      <c r="LX612" s="47">
        <v>-0.1017</v>
      </c>
      <c r="LY612" s="47">
        <v>-9.1600000000000001E-2</v>
      </c>
      <c r="LZ612" s="47">
        <v>-8.9599999999999999E-2</v>
      </c>
      <c r="MA612" s="47">
        <v>-8.6300000000000002E-2</v>
      </c>
      <c r="MB612" s="47">
        <v>-9.8299999999999998E-2</v>
      </c>
      <c r="MC612" s="47">
        <v>-0.1169</v>
      </c>
      <c r="MD612" s="47">
        <v>-0.1021</v>
      </c>
      <c r="ME612" s="47">
        <v>-6.7199999999999996E-2</v>
      </c>
      <c r="MF612" s="47">
        <v>-6.7900000000000002E-2</v>
      </c>
      <c r="MG612" s="47">
        <v>-7.6100000000000001E-2</v>
      </c>
      <c r="MH612" s="47">
        <v>-5.6800000000000003E-2</v>
      </c>
      <c r="MI612" s="47">
        <v>-6.0400000000000002E-2</v>
      </c>
      <c r="MJ612" s="47">
        <v>-6.1800000000000001E-2</v>
      </c>
      <c r="MK612" s="47">
        <v>-5.0000000000000001E-4</v>
      </c>
      <c r="ML612" s="47">
        <v>-2.4199999999999999E-2</v>
      </c>
      <c r="MM612" s="47">
        <v>-4.1500000000000002E-2</v>
      </c>
      <c r="MN612" s="47">
        <v>-5.21E-2</v>
      </c>
      <c r="MO612" s="47">
        <v>-6.2600000000000003E-2</v>
      </c>
      <c r="MP612" s="47">
        <v>-7.8E-2</v>
      </c>
      <c r="MQ612" s="47">
        <v>-7.6899999999999996E-2</v>
      </c>
      <c r="MR612" s="47">
        <v>-7.8399999999999997E-2</v>
      </c>
      <c r="MS612" s="47">
        <v>-5.7599999999999998E-2</v>
      </c>
      <c r="NN612" t="s">
        <v>62</v>
      </c>
      <c r="NP612" t="s">
        <v>62</v>
      </c>
      <c r="NR612" t="s">
        <v>62</v>
      </c>
    </row>
    <row r="613" spans="15:382" ht="15.75" thickBot="1" x14ac:dyDescent="0.3">
      <c r="IH613" s="40">
        <v>6.83E-2</v>
      </c>
      <c r="II613" s="40">
        <v>8.9800000000000005E-2</v>
      </c>
      <c r="IJ613" s="40">
        <v>0.12280000000000001</v>
      </c>
      <c r="IK613" s="40">
        <v>0.1389</v>
      </c>
      <c r="IL613" s="40">
        <v>0.16520000000000001</v>
      </c>
      <c r="IM613" s="40">
        <v>0.1542</v>
      </c>
      <c r="IN613" s="40">
        <v>0.15790000000000001</v>
      </c>
      <c r="IO613" s="40">
        <v>0.12509999999999999</v>
      </c>
      <c r="IP613" s="40">
        <v>0.11559999999999999</v>
      </c>
      <c r="IQ613" s="40">
        <v>0.1411</v>
      </c>
      <c r="IR613" s="40">
        <v>0.16170000000000001</v>
      </c>
      <c r="IS613" s="40">
        <v>0.14530000000000001</v>
      </c>
      <c r="IT613" s="40">
        <v>0.17399999999999999</v>
      </c>
      <c r="IU613" s="40">
        <v>0.15790000000000001</v>
      </c>
      <c r="IV613" s="40">
        <v>0.12379999999999999</v>
      </c>
      <c r="IW613" s="40">
        <v>0.1081</v>
      </c>
      <c r="IX613" s="40">
        <v>0.1217</v>
      </c>
      <c r="IY613" s="40">
        <v>0.1424</v>
      </c>
      <c r="IZ613" s="40">
        <v>0.12189999999999999</v>
      </c>
      <c r="JA613" s="40">
        <v>0.1278</v>
      </c>
      <c r="JB613" s="40">
        <v>0.15440000000000001</v>
      </c>
      <c r="JC613" s="40">
        <v>0.16020000000000001</v>
      </c>
      <c r="JD613" s="40">
        <v>0.191</v>
      </c>
      <c r="JE613" s="84">
        <v>0.1981</v>
      </c>
      <c r="JF613" s="40">
        <v>0.19719999999999999</v>
      </c>
      <c r="JG613" s="40">
        <v>0.19259999999999999</v>
      </c>
      <c r="JH613" s="40">
        <v>0.14680000000000001</v>
      </c>
      <c r="JI613" s="40">
        <v>0.16869999999999999</v>
      </c>
      <c r="JJ613" s="40">
        <v>0.17949999999999999</v>
      </c>
      <c r="JK613" s="40">
        <v>0.2041</v>
      </c>
      <c r="JL613" s="40">
        <v>0.2014</v>
      </c>
      <c r="JM613" s="40">
        <v>0.16389999999999999</v>
      </c>
      <c r="JN613" s="40">
        <v>0.17280000000000001</v>
      </c>
      <c r="JO613" s="40">
        <v>0.17169999999999999</v>
      </c>
      <c r="JP613" s="40">
        <v>0.1593</v>
      </c>
      <c r="JQ613" s="40">
        <v>0.18509999999999999</v>
      </c>
      <c r="JR613" s="40">
        <v>0.1774</v>
      </c>
      <c r="JS613" s="40">
        <v>0.2069</v>
      </c>
      <c r="JT613" s="40">
        <v>0.16389999999999999</v>
      </c>
      <c r="JU613" s="40">
        <v>0.15010000000000001</v>
      </c>
      <c r="JV613" s="40">
        <v>0.17330000000000001</v>
      </c>
      <c r="JW613" s="40">
        <v>0.182</v>
      </c>
      <c r="JX613" s="40">
        <v>0.1278</v>
      </c>
      <c r="JY613" s="40">
        <v>0.1183</v>
      </c>
      <c r="JZ613" s="40">
        <v>0.1048</v>
      </c>
      <c r="KA613" s="40">
        <v>7.0400000000000004E-2</v>
      </c>
      <c r="KB613" s="40">
        <v>8.8999999999999996E-2</v>
      </c>
      <c r="KC613" s="40">
        <v>9.0700000000000003E-2</v>
      </c>
      <c r="KD613" s="40">
        <v>8.5800000000000001E-2</v>
      </c>
      <c r="KE613" s="40">
        <v>9.7500000000000003E-2</v>
      </c>
      <c r="KF613" s="40">
        <v>9.35E-2</v>
      </c>
      <c r="KG613" s="40">
        <v>0.1031</v>
      </c>
      <c r="KH613" s="40">
        <v>7.9899999999999999E-2</v>
      </c>
      <c r="KI613" s="40">
        <v>7.7600000000000002E-2</v>
      </c>
      <c r="KJ613" s="40">
        <v>7.9500000000000001E-2</v>
      </c>
      <c r="KK613" s="40">
        <v>6.6500000000000004E-2</v>
      </c>
      <c r="KL613" s="40">
        <v>4.1799999999999997E-2</v>
      </c>
      <c r="KM613" s="40">
        <v>6.1000000000000004E-3</v>
      </c>
      <c r="KN613" s="40">
        <v>1.04E-2</v>
      </c>
      <c r="KO613" s="40">
        <v>2.8199999999999999E-2</v>
      </c>
      <c r="KP613" s="40">
        <v>3.7600000000000001E-2</v>
      </c>
      <c r="KQ613" s="40">
        <v>4.02E-2</v>
      </c>
      <c r="KR613" s="40">
        <v>8.09E-2</v>
      </c>
      <c r="KS613" s="40">
        <v>0.1013</v>
      </c>
      <c r="KT613" s="40">
        <v>9.7100000000000006E-2</v>
      </c>
      <c r="KU613" s="40">
        <v>7.9399999999999998E-2</v>
      </c>
      <c r="KV613" s="40">
        <v>8.6400000000000005E-2</v>
      </c>
      <c r="KW613" s="40">
        <v>8.2900000000000001E-2</v>
      </c>
      <c r="KX613" s="40">
        <v>0.1053</v>
      </c>
      <c r="KY613" s="40">
        <v>9.6699999999999994E-2</v>
      </c>
      <c r="KZ613" s="40">
        <v>8.6199999999999999E-2</v>
      </c>
      <c r="LA613" s="40">
        <v>7.7399999999999997E-2</v>
      </c>
      <c r="LB613" s="40">
        <v>9.01E-2</v>
      </c>
      <c r="LC613" s="40">
        <v>6.4799999999999996E-2</v>
      </c>
      <c r="LD613" s="40">
        <v>8.14E-2</v>
      </c>
      <c r="LE613" s="40">
        <v>9.4E-2</v>
      </c>
      <c r="LF613" s="40">
        <v>9.4E-2</v>
      </c>
      <c r="LG613" s="40">
        <v>8.4000000000000005E-2</v>
      </c>
      <c r="LH613" s="40">
        <v>0.1115</v>
      </c>
      <c r="LI613" s="40">
        <v>8.6699999999999999E-2</v>
      </c>
      <c r="LJ613" s="40">
        <v>8.5900000000000004E-2</v>
      </c>
      <c r="LK613" s="40">
        <v>8.1100000000000005E-2</v>
      </c>
      <c r="LL613" s="40">
        <v>7.9200000000000007E-2</v>
      </c>
      <c r="LM613" s="40">
        <v>7.0099999999999996E-2</v>
      </c>
      <c r="LN613" s="40">
        <v>8.9599999999999999E-2</v>
      </c>
      <c r="LO613" s="40">
        <v>7.7299999999999994E-2</v>
      </c>
      <c r="LP613" s="40">
        <v>7.0900000000000005E-2</v>
      </c>
      <c r="LQ613" s="40">
        <v>6.7599999999999993E-2</v>
      </c>
      <c r="LR613" s="40">
        <v>6.8400000000000002E-2</v>
      </c>
      <c r="LS613" s="40">
        <v>5.3100000000000001E-2</v>
      </c>
      <c r="LT613" s="40">
        <v>6.1899999999999997E-2</v>
      </c>
      <c r="LU613" s="40">
        <v>5.3600000000000002E-2</v>
      </c>
      <c r="LV613" s="40">
        <v>7.2900000000000006E-2</v>
      </c>
      <c r="LW613" s="40">
        <v>4.5600000000000002E-2</v>
      </c>
      <c r="LX613" s="40">
        <v>6.1199999999999997E-2</v>
      </c>
      <c r="LY613" s="40">
        <v>8.1299999999999997E-2</v>
      </c>
      <c r="LZ613" s="40">
        <v>8.7099999999999997E-2</v>
      </c>
      <c r="MA613" s="40">
        <v>9.8100000000000007E-2</v>
      </c>
      <c r="MB613" s="40">
        <v>0.1037</v>
      </c>
      <c r="MC613" s="40">
        <v>0.1318</v>
      </c>
      <c r="MD613" s="40">
        <v>0.1216</v>
      </c>
      <c r="ME613" s="40">
        <v>7.9100000000000004E-2</v>
      </c>
      <c r="MF613" s="40">
        <v>7.6700000000000004E-2</v>
      </c>
      <c r="MG613" s="40">
        <v>8.6099999999999996E-2</v>
      </c>
      <c r="MH613" s="40">
        <v>6.59E-2</v>
      </c>
      <c r="MI613" s="40">
        <v>6.6400000000000001E-2</v>
      </c>
      <c r="MJ613" s="40">
        <v>7.7100000000000002E-2</v>
      </c>
      <c r="MK613" s="40">
        <v>3.5400000000000001E-2</v>
      </c>
      <c r="ML613" s="40">
        <v>3.5999999999999997E-2</v>
      </c>
      <c r="MM613" s="40">
        <v>5.1499999999999997E-2</v>
      </c>
      <c r="MN613" s="40">
        <v>4.8300000000000003E-2</v>
      </c>
      <c r="MO613" s="40">
        <v>6.2199999999999998E-2</v>
      </c>
      <c r="MP613" s="40">
        <v>8.1699999999999995E-2</v>
      </c>
      <c r="MQ613" s="40">
        <v>0.10580000000000001</v>
      </c>
      <c r="MR613" s="40">
        <v>9.98E-2</v>
      </c>
      <c r="MS613" s="40">
        <v>8.2199999999999995E-2</v>
      </c>
      <c r="NN613" t="s">
        <v>62</v>
      </c>
      <c r="NP613" t="s">
        <v>62</v>
      </c>
      <c r="NQ613" t="s">
        <v>62</v>
      </c>
      <c r="NR613" t="s">
        <v>62</v>
      </c>
    </row>
    <row r="614" spans="15:382" ht="15.75" thickBot="1" x14ac:dyDescent="0.3">
      <c r="IH614" s="7">
        <v>3.9199999999999999E-2</v>
      </c>
      <c r="II614" s="7">
        <v>1.9E-3</v>
      </c>
      <c r="IJ614" s="7">
        <v>-2.98E-2</v>
      </c>
      <c r="IK614" s="7">
        <v>-5.8299999999999998E-2</v>
      </c>
      <c r="IL614" s="7">
        <v>-4.3799999999999999E-2</v>
      </c>
      <c r="IM614" s="7">
        <v>-9.0399999999999994E-2</v>
      </c>
      <c r="IN614" s="7">
        <v>-6.8900000000000003E-2</v>
      </c>
      <c r="IO614" s="7">
        <v>-8.0799999999999997E-2</v>
      </c>
      <c r="IP614" s="7">
        <v>-8.4099999999999994E-2</v>
      </c>
      <c r="IQ614" s="7">
        <v>-6.6600000000000006E-2</v>
      </c>
      <c r="IR614" s="7">
        <v>-4.9099999999999998E-2</v>
      </c>
      <c r="IS614" s="7">
        <v>-5.1900000000000002E-2</v>
      </c>
      <c r="IT614" s="7">
        <v>-2.93E-2</v>
      </c>
      <c r="IU614" s="7">
        <v>-2.6200000000000001E-2</v>
      </c>
      <c r="IV614" s="7">
        <v>-2.46E-2</v>
      </c>
      <c r="IW614" s="7">
        <v>-4.5199999999999997E-2</v>
      </c>
      <c r="IX614" s="7">
        <v>-2.46E-2</v>
      </c>
      <c r="IY614" s="7">
        <v>-8.14E-2</v>
      </c>
      <c r="IZ614" s="7">
        <v>-7.7600000000000002E-2</v>
      </c>
      <c r="JA614" s="7">
        <v>-6.4299999999999996E-2</v>
      </c>
      <c r="JB614" s="7">
        <v>-0.1075</v>
      </c>
      <c r="JC614" s="7">
        <v>-0.115</v>
      </c>
      <c r="JD614" s="7">
        <v>-0.1023</v>
      </c>
      <c r="JE614" s="82">
        <v>-8.5900000000000004E-2</v>
      </c>
      <c r="JF614" s="7">
        <v>-7.4099999999999999E-2</v>
      </c>
      <c r="JG614" s="7">
        <v>-2.5399999999999999E-2</v>
      </c>
      <c r="JH614" s="7">
        <v>-1.5699999999999999E-2</v>
      </c>
      <c r="JI614" s="7">
        <v>-1.66E-2</v>
      </c>
      <c r="JJ614" s="7">
        <v>9.5999999999999992E-3</v>
      </c>
      <c r="JK614" s="7">
        <v>-4.5999999999999999E-3</v>
      </c>
      <c r="JL614" s="7">
        <v>5.0000000000000001E-3</v>
      </c>
      <c r="JM614" s="7">
        <v>-7.4000000000000003E-3</v>
      </c>
      <c r="JN614" s="7">
        <v>-2.6100000000000002E-2</v>
      </c>
      <c r="JO614" s="7">
        <v>-2.8400000000000002E-2</v>
      </c>
      <c r="JP614" s="7">
        <v>-5.7299999999999997E-2</v>
      </c>
      <c r="JQ614" s="7">
        <v>-5.2400000000000002E-2</v>
      </c>
      <c r="JR614" s="7">
        <v>-0.03</v>
      </c>
      <c r="JS614" s="7">
        <v>-0.05</v>
      </c>
      <c r="JT614" s="7">
        <v>-5.9799999999999999E-2</v>
      </c>
      <c r="JU614" s="7">
        <v>-8.4599999999999995E-2</v>
      </c>
      <c r="JV614" s="7">
        <v>-7.1300000000000002E-2</v>
      </c>
      <c r="JW614" s="7">
        <v>-5.6399999999999999E-2</v>
      </c>
      <c r="JX614" s="7">
        <v>-3.3500000000000002E-2</v>
      </c>
      <c r="JY614" s="7">
        <v>-3.7699999999999997E-2</v>
      </c>
      <c r="JZ614" s="7">
        <v>-1.9599999999999999E-2</v>
      </c>
      <c r="KA614" s="7">
        <v>-1.1000000000000001E-3</v>
      </c>
      <c r="KB614" s="7">
        <v>2.5399999999999999E-2</v>
      </c>
      <c r="KC614" s="7">
        <v>5.5999999999999999E-3</v>
      </c>
      <c r="KD614" s="7">
        <v>-1.1900000000000001E-2</v>
      </c>
      <c r="KE614" s="7">
        <v>-1.89E-2</v>
      </c>
      <c r="KF614" s="7">
        <v>-5.4199999999999998E-2</v>
      </c>
      <c r="KG614" s="7">
        <v>-2.9399999999999999E-2</v>
      </c>
      <c r="KH614" s="7">
        <v>-4.48E-2</v>
      </c>
      <c r="KI614" s="7">
        <v>-0.05</v>
      </c>
      <c r="KJ614" s="7">
        <v>-5.3100000000000001E-2</v>
      </c>
      <c r="KK614" s="7">
        <v>-7.4499999999999997E-2</v>
      </c>
      <c r="KL614" s="7">
        <v>-5.7500000000000002E-2</v>
      </c>
      <c r="KM614" s="7">
        <v>-5.6099999999999997E-2</v>
      </c>
      <c r="KN614" s="7">
        <v>-6.8900000000000003E-2</v>
      </c>
      <c r="KO614" s="7">
        <v>-6.1699999999999998E-2</v>
      </c>
      <c r="KP614" s="7">
        <v>-3.5200000000000002E-2</v>
      </c>
      <c r="KQ614" s="7">
        <v>-1.4500000000000001E-2</v>
      </c>
      <c r="KR614" s="7">
        <v>-2.5000000000000001E-2</v>
      </c>
      <c r="KS614" s="7">
        <v>-2.7699999999999999E-2</v>
      </c>
      <c r="KT614" s="7">
        <v>-1.4200000000000001E-2</v>
      </c>
      <c r="KU614" s="7">
        <v>-2.4799999999999999E-2</v>
      </c>
      <c r="KV614" s="7">
        <v>-1.01E-2</v>
      </c>
      <c r="KW614" s="7">
        <v>0</v>
      </c>
      <c r="KX614" s="7">
        <v>-1.8700000000000001E-2</v>
      </c>
      <c r="KY614" s="7">
        <v>-1.9800000000000002E-2</v>
      </c>
      <c r="KZ614" s="7">
        <v>-3.1099999999999999E-2</v>
      </c>
      <c r="LA614" s="7">
        <v>-4.1999999999999997E-3</v>
      </c>
      <c r="LB614" s="7">
        <v>-2.2599999999999999E-2</v>
      </c>
      <c r="LC614" s="7">
        <v>-1.95E-2</v>
      </c>
      <c r="LD614" s="7">
        <v>-1.23E-2</v>
      </c>
      <c r="LE614" s="7">
        <v>-5.3E-3</v>
      </c>
      <c r="LF614" s="7">
        <v>2.3599999999999999E-2</v>
      </c>
      <c r="LG614" s="7">
        <v>1.9699999999999999E-2</v>
      </c>
      <c r="LH614" s="7">
        <v>2.07E-2</v>
      </c>
      <c r="LI614" s="7">
        <v>4.4200000000000003E-2</v>
      </c>
      <c r="LJ614" s="7">
        <v>8.5099999999999995E-2</v>
      </c>
      <c r="LK614" s="7">
        <v>7.6300000000000007E-2</v>
      </c>
      <c r="LL614" s="7">
        <v>6.0900000000000003E-2</v>
      </c>
      <c r="LM614" s="7">
        <v>5.1900000000000002E-2</v>
      </c>
      <c r="LN614" s="7">
        <v>4.19E-2</v>
      </c>
      <c r="LO614" s="7">
        <v>5.5899999999999998E-2</v>
      </c>
      <c r="LP614" s="7">
        <v>6.6199999999999995E-2</v>
      </c>
      <c r="LQ614" s="7">
        <v>3.4700000000000002E-2</v>
      </c>
      <c r="LR614" s="7">
        <v>5.0099999999999999E-2</v>
      </c>
      <c r="LS614" s="7">
        <v>4.9299999999999997E-2</v>
      </c>
      <c r="LT614" s="7">
        <v>6.1899999999999997E-2</v>
      </c>
      <c r="LU614" s="7">
        <v>5.0700000000000002E-2</v>
      </c>
      <c r="LV614" s="7">
        <v>3.85E-2</v>
      </c>
      <c r="LW614" s="7">
        <v>4.8300000000000003E-2</v>
      </c>
      <c r="LX614" s="7">
        <v>5.8700000000000002E-2</v>
      </c>
      <c r="LY614" s="7">
        <v>6.7299999999999999E-2</v>
      </c>
      <c r="LZ614" s="7">
        <v>9.0499999999999997E-2</v>
      </c>
      <c r="MA614" s="7">
        <v>0.1071</v>
      </c>
      <c r="MB614" s="7">
        <v>9.2399999999999996E-2</v>
      </c>
      <c r="MC614" s="7">
        <v>0.10580000000000001</v>
      </c>
      <c r="MD614" s="7">
        <v>0.11020000000000001</v>
      </c>
      <c r="ME614" s="7">
        <v>9.0399999999999994E-2</v>
      </c>
      <c r="MF614" s="7">
        <v>6.7500000000000004E-2</v>
      </c>
      <c r="MG614" s="7">
        <v>7.8399999999999997E-2</v>
      </c>
      <c r="MH614" s="7">
        <v>8.8900000000000007E-2</v>
      </c>
      <c r="MI614" s="7">
        <v>0.1026</v>
      </c>
      <c r="MJ614" s="7">
        <v>0.10349999999999999</v>
      </c>
      <c r="MK614" s="7">
        <v>7.4499999999999997E-2</v>
      </c>
      <c r="ML614" s="7">
        <v>3.5299999999999998E-2</v>
      </c>
      <c r="MM614" s="7">
        <v>1.46E-2</v>
      </c>
      <c r="MN614" s="7">
        <v>2.7699999999999999E-2</v>
      </c>
      <c r="MO614" s="7">
        <v>1.23E-2</v>
      </c>
      <c r="MP614" s="7">
        <v>-1.6799999999999999E-2</v>
      </c>
      <c r="MQ614" s="7">
        <v>8.6999999999999994E-3</v>
      </c>
      <c r="MR614" s="7">
        <v>1.2200000000000001E-2</v>
      </c>
      <c r="MS614" s="7">
        <v>3.1899999999999998E-2</v>
      </c>
      <c r="MV614" t="s">
        <v>62</v>
      </c>
    </row>
    <row r="615" spans="15:382" ht="15.75" thickBot="1" x14ac:dyDescent="0.3">
      <c r="IH615" s="30">
        <v>-2.5999999999999999E-2</v>
      </c>
      <c r="II615" s="30">
        <v>-3.9199999999999999E-2</v>
      </c>
      <c r="IJ615" s="30">
        <v>5.9700000000000003E-2</v>
      </c>
      <c r="IK615" s="30">
        <v>6.6400000000000001E-2</v>
      </c>
      <c r="IL615" s="30">
        <v>7.2599999999999998E-2</v>
      </c>
      <c r="IM615" s="30">
        <v>6.1800000000000001E-2</v>
      </c>
      <c r="IN615" s="30">
        <v>0.1007</v>
      </c>
      <c r="IO615" s="30">
        <v>0.1192</v>
      </c>
      <c r="IP615" s="30">
        <v>9.7699999999999995E-2</v>
      </c>
      <c r="IQ615" s="30">
        <v>0.11650000000000001</v>
      </c>
      <c r="IR615" s="30">
        <v>9.9099999999999994E-2</v>
      </c>
      <c r="IS615" s="30">
        <v>0.12559999999999999</v>
      </c>
      <c r="IT615" s="30">
        <v>0.11849999999999999</v>
      </c>
      <c r="IU615" s="30">
        <v>0.1195</v>
      </c>
      <c r="IV615" s="30">
        <v>7.7600000000000002E-2</v>
      </c>
      <c r="IW615" s="30">
        <v>7.85E-2</v>
      </c>
      <c r="IX615" s="30">
        <v>4.3700000000000003E-2</v>
      </c>
      <c r="IY615" s="30">
        <v>8.4900000000000003E-2</v>
      </c>
      <c r="IZ615" s="30">
        <v>7.3099999999999998E-2</v>
      </c>
      <c r="JA615" s="30">
        <v>6.9599999999999995E-2</v>
      </c>
      <c r="JB615" s="30">
        <v>0.13220000000000001</v>
      </c>
      <c r="JC615" s="30">
        <v>0.15640000000000001</v>
      </c>
      <c r="JD615" s="30">
        <v>0.1386</v>
      </c>
      <c r="JE615" s="85">
        <v>0.13170000000000001</v>
      </c>
      <c r="JF615" s="30">
        <v>0.15190000000000001</v>
      </c>
      <c r="JG615" s="30">
        <v>6.2E-2</v>
      </c>
      <c r="JH615" s="30">
        <v>7.0400000000000004E-2</v>
      </c>
      <c r="JI615" s="30">
        <v>5.3999999999999999E-2</v>
      </c>
      <c r="JJ615" s="30">
        <v>5.3999999999999999E-2</v>
      </c>
      <c r="JK615" s="30">
        <v>7.7499999999999999E-2</v>
      </c>
      <c r="JL615" s="30">
        <v>8.1100000000000005E-2</v>
      </c>
      <c r="JM615" s="30">
        <v>8.5800000000000001E-2</v>
      </c>
      <c r="JN615" s="30">
        <v>0.10639999999999999</v>
      </c>
      <c r="JO615" s="30">
        <v>9.6199999999999994E-2</v>
      </c>
      <c r="JP615" s="30">
        <v>0.10580000000000001</v>
      </c>
      <c r="JQ615" s="30">
        <v>0.1101</v>
      </c>
      <c r="JR615" s="30">
        <v>5.1200000000000002E-2</v>
      </c>
      <c r="JS615" s="30">
        <v>7.2499999999999995E-2</v>
      </c>
      <c r="JT615" s="30">
        <v>0.1111</v>
      </c>
      <c r="JU615" s="30">
        <v>0.10730000000000001</v>
      </c>
      <c r="JV615" s="30">
        <v>7.1199999999999999E-2</v>
      </c>
      <c r="JW615" s="30">
        <v>4.1200000000000001E-2</v>
      </c>
      <c r="JX615" s="30">
        <v>4.82E-2</v>
      </c>
      <c r="JY615" s="30">
        <v>6.1499999999999999E-2</v>
      </c>
      <c r="JZ615" s="30">
        <v>7.0000000000000007E-2</v>
      </c>
      <c r="KA615" s="30">
        <v>2.8000000000000001E-2</v>
      </c>
      <c r="KB615" s="30">
        <v>3.6499999999999998E-2</v>
      </c>
      <c r="KC615" s="30">
        <v>5.16E-2</v>
      </c>
      <c r="KD615" s="30">
        <v>6.2E-2</v>
      </c>
      <c r="KE615" s="30">
        <v>6.5100000000000005E-2</v>
      </c>
      <c r="KF615" s="30">
        <v>4.6199999999999998E-2</v>
      </c>
      <c r="KG615" s="30">
        <v>3.9600000000000003E-2</v>
      </c>
      <c r="KH615" s="30">
        <v>5.0500000000000003E-2</v>
      </c>
      <c r="KI615" s="30">
        <v>6.83E-2</v>
      </c>
      <c r="KJ615" s="30">
        <v>4.7E-2</v>
      </c>
      <c r="KK615" s="30">
        <v>5.57E-2</v>
      </c>
      <c r="KL615" s="30">
        <v>6.8099999999999994E-2</v>
      </c>
      <c r="KM615" s="30">
        <v>3.39E-2</v>
      </c>
      <c r="KN615" s="30">
        <v>5.7500000000000002E-2</v>
      </c>
      <c r="KO615" s="30">
        <v>9.0499999999999997E-2</v>
      </c>
      <c r="KP615" s="30">
        <v>6.1400000000000003E-2</v>
      </c>
      <c r="KQ615" s="30">
        <v>7.3599999999999999E-2</v>
      </c>
      <c r="KR615" s="30">
        <v>9.0800000000000006E-2</v>
      </c>
      <c r="KS615" s="30">
        <v>0.1095</v>
      </c>
      <c r="KT615" s="30">
        <v>7.5999999999999998E-2</v>
      </c>
      <c r="KU615" s="30">
        <v>0.1116</v>
      </c>
      <c r="KV615" s="30">
        <v>0.129</v>
      </c>
      <c r="KW615" s="30">
        <v>0.13100000000000001</v>
      </c>
      <c r="KX615" s="30">
        <v>0.13650000000000001</v>
      </c>
      <c r="KY615" s="30">
        <v>0.13519999999999999</v>
      </c>
      <c r="KZ615" s="30">
        <v>0.17430000000000001</v>
      </c>
      <c r="LA615" s="30">
        <v>0.1492</v>
      </c>
      <c r="LB615" s="30">
        <v>0.18559999999999999</v>
      </c>
      <c r="LC615" s="30">
        <v>0.1885</v>
      </c>
      <c r="LD615" s="30">
        <v>0.19819999999999999</v>
      </c>
      <c r="LE615" s="30">
        <v>0.20860000000000001</v>
      </c>
      <c r="LF615" s="30">
        <v>0.2039</v>
      </c>
      <c r="LG615" s="30">
        <v>0.20219999999999999</v>
      </c>
      <c r="LH615" s="30">
        <v>0.18590000000000001</v>
      </c>
      <c r="LI615" s="30">
        <v>0.1731</v>
      </c>
      <c r="LJ615" s="30">
        <v>0.11169999999999999</v>
      </c>
      <c r="LK615" s="30">
        <v>0.108</v>
      </c>
      <c r="LL615" s="30">
        <v>0.12640000000000001</v>
      </c>
      <c r="LM615" s="30">
        <v>0.13830000000000001</v>
      </c>
      <c r="LN615" s="30">
        <v>0.114</v>
      </c>
      <c r="LO615" s="30">
        <v>9.1899999999999996E-2</v>
      </c>
      <c r="LP615" s="30">
        <v>0.142658571428571</v>
      </c>
      <c r="LQ615" s="30">
        <v>0.141761298701299</v>
      </c>
      <c r="LR615" s="30">
        <v>0.140864025974026</v>
      </c>
      <c r="LS615" s="30">
        <v>0.13996675324675301</v>
      </c>
      <c r="LT615" s="30">
        <v>0.13906948051948001</v>
      </c>
      <c r="LU615" s="30">
        <v>0.13817220779220801</v>
      </c>
      <c r="LV615" s="30">
        <v>6.6699999999999995E-2</v>
      </c>
      <c r="LW615" s="30">
        <v>1.52E-2</v>
      </c>
      <c r="LX615" s="30">
        <v>2.3900000000000001E-2</v>
      </c>
      <c r="LY615" s="30">
        <v>1.2E-2</v>
      </c>
      <c r="LZ615" s="30">
        <v>-8.0000000000000002E-3</v>
      </c>
      <c r="MA615" s="30">
        <v>-1.83E-2</v>
      </c>
      <c r="MB615" s="30">
        <v>1.55E-2</v>
      </c>
      <c r="MC615" s="30">
        <v>3.3999999999999998E-3</v>
      </c>
      <c r="MD615" s="30">
        <v>7.1999999999999998E-3</v>
      </c>
      <c r="ME615" s="30">
        <v>6.4999999999999997E-3</v>
      </c>
      <c r="MF615" s="30">
        <v>1.7100000000000001E-2</v>
      </c>
      <c r="MG615" s="30">
        <v>1.6899999999999998E-2</v>
      </c>
      <c r="MH615" s="30">
        <v>3.2399999999999998E-2</v>
      </c>
      <c r="MI615" s="30">
        <v>4.0500000000000001E-2</v>
      </c>
      <c r="MJ615" s="30">
        <v>3.56E-2</v>
      </c>
      <c r="MK615" s="30">
        <v>3.2099999999999997E-2</v>
      </c>
      <c r="ML615" s="30">
        <v>4.02E-2</v>
      </c>
      <c r="MM615" s="30">
        <v>4.7399999999999998E-2</v>
      </c>
      <c r="MN615" s="30">
        <v>3.4599999999999999E-2</v>
      </c>
      <c r="MO615" s="30">
        <v>3.0099999999999998E-2</v>
      </c>
      <c r="MP615" s="30">
        <v>2.6200000000000001E-2</v>
      </c>
      <c r="MQ615" s="30">
        <v>5.7999999999999996E-3</v>
      </c>
      <c r="MR615" s="30">
        <v>1.01E-2</v>
      </c>
      <c r="MS615" s="30">
        <v>-8.8000000000000005E-3</v>
      </c>
    </row>
    <row r="616" spans="15:382" ht="15.75" thickBot="1" x14ac:dyDescent="0.3">
      <c r="IH616" s="86">
        <v>-3.1199999999999999E-2</v>
      </c>
      <c r="II616" s="86">
        <v>-4.5600000000000002E-2</v>
      </c>
      <c r="IJ616" s="86">
        <v>-7.5499999999999998E-2</v>
      </c>
      <c r="IK616" s="86">
        <v>-4.6699999999999998E-2</v>
      </c>
      <c r="IL616" s="86">
        <v>-4.6699999999999998E-2</v>
      </c>
      <c r="IM616" s="86">
        <v>-3.6400000000000002E-2</v>
      </c>
      <c r="IN616" s="86">
        <v>-9.8599999999999993E-2</v>
      </c>
      <c r="IO616" s="86">
        <v>-0.10970000000000001</v>
      </c>
      <c r="IP616" s="86">
        <v>-9.1700000000000004E-2</v>
      </c>
      <c r="IQ616" s="86">
        <v>-0.13059999999999999</v>
      </c>
      <c r="IR616" s="86">
        <v>-0.1368</v>
      </c>
      <c r="IS616" s="86">
        <v>-0.17</v>
      </c>
      <c r="IT616" s="86">
        <v>-0.1593</v>
      </c>
      <c r="IU616" s="86">
        <v>-0.17</v>
      </c>
      <c r="IV616" s="86">
        <v>-0.1714</v>
      </c>
      <c r="IW616" s="86">
        <v>-0.1726</v>
      </c>
      <c r="IX616" s="86">
        <v>-0.16420000000000001</v>
      </c>
      <c r="IY616" s="86">
        <v>-0.1958</v>
      </c>
      <c r="IZ616" s="86">
        <v>-0.1802</v>
      </c>
      <c r="JA616" s="86">
        <v>-0.19239999999999999</v>
      </c>
      <c r="JB616" s="86">
        <v>-0.23169999999999999</v>
      </c>
      <c r="JC616" s="86">
        <v>-0.24099999999999999</v>
      </c>
      <c r="JD616" s="86">
        <v>-0.23619999999999999</v>
      </c>
      <c r="JE616" s="80">
        <v>-0.24030000000000001</v>
      </c>
      <c r="JF616" s="86">
        <v>-0.24679999999999999</v>
      </c>
      <c r="JG616" s="86">
        <v>-0.21879999999999999</v>
      </c>
      <c r="JH616" s="86">
        <v>-0.21049999999999999</v>
      </c>
      <c r="JI616" s="86">
        <v>-0.1956</v>
      </c>
      <c r="JJ616" s="86">
        <v>-0.1991</v>
      </c>
      <c r="JK616" s="86">
        <v>-0.23480000000000001</v>
      </c>
      <c r="JL616" s="86">
        <v>-0.24640000000000001</v>
      </c>
      <c r="JM616" s="86">
        <v>-0.2276</v>
      </c>
      <c r="JN616" s="86">
        <v>-0.24679999999999999</v>
      </c>
      <c r="JO616" s="86">
        <v>-0.24179999999999999</v>
      </c>
      <c r="JP616" s="86">
        <v>-0.24610000000000001</v>
      </c>
      <c r="JQ616" s="86">
        <v>-0.24049999999999999</v>
      </c>
      <c r="JR616" s="86">
        <v>-0.223</v>
      </c>
      <c r="JS616" s="86">
        <v>-0.2394</v>
      </c>
      <c r="JT616" s="86">
        <v>-0.2515</v>
      </c>
      <c r="JU616" s="86">
        <v>-0.2717</v>
      </c>
      <c r="JV616" s="86">
        <v>-0.26960000000000001</v>
      </c>
      <c r="JW616" s="86">
        <v>-0.22700000000000001</v>
      </c>
      <c r="JX616" s="86">
        <v>-0.2117</v>
      </c>
      <c r="JY616" s="86">
        <v>-0.21379999999999999</v>
      </c>
      <c r="JZ616" s="86">
        <v>-0.2402</v>
      </c>
      <c r="KA616" s="86">
        <v>-0.22770000000000001</v>
      </c>
      <c r="KB616" s="86">
        <v>-0.25259999999999999</v>
      </c>
      <c r="KC616" s="86">
        <v>-0.246</v>
      </c>
      <c r="KD616" s="86">
        <v>-0.28589999999999999</v>
      </c>
      <c r="KE616" s="86">
        <v>-0.27060000000000001</v>
      </c>
      <c r="KF616" s="86">
        <v>-0.27250000000000002</v>
      </c>
      <c r="KG616" s="86">
        <v>-0.2485</v>
      </c>
      <c r="KH616" s="86">
        <v>-0.25040000000000001</v>
      </c>
      <c r="KI616" s="86">
        <v>-0.24529999999999999</v>
      </c>
      <c r="KJ616" s="86">
        <v>-0.23250000000000001</v>
      </c>
      <c r="KK616" s="86">
        <v>-0.2</v>
      </c>
      <c r="KL616" s="86">
        <v>-0.18079999999999999</v>
      </c>
      <c r="KM616" s="86">
        <v>-0.19239999999999999</v>
      </c>
      <c r="KN616" s="86">
        <v>-0.19839999999999999</v>
      </c>
      <c r="KO616" s="86">
        <v>-0.21049999999999999</v>
      </c>
      <c r="KP616" s="86">
        <v>-0.19059999999999999</v>
      </c>
      <c r="KQ616" s="86">
        <v>-0.1769</v>
      </c>
      <c r="KR616" s="86">
        <v>-0.1862</v>
      </c>
      <c r="KS616" s="86">
        <v>-0.22170000000000001</v>
      </c>
      <c r="KT616" s="86">
        <v>-0.2056</v>
      </c>
      <c r="KU616" s="86">
        <v>-0.21740000000000001</v>
      </c>
      <c r="KV616" s="86">
        <v>-0.2172</v>
      </c>
      <c r="KW616" s="86">
        <v>-0.2089</v>
      </c>
      <c r="KX616" s="86">
        <v>-0.21779999999999999</v>
      </c>
      <c r="KY616" s="86">
        <v>-0.2268</v>
      </c>
      <c r="KZ616" s="86">
        <v>-0.2631</v>
      </c>
      <c r="LA616" s="86">
        <v>-0.2422</v>
      </c>
      <c r="LB616" s="86">
        <v>-0.25619999999999998</v>
      </c>
      <c r="LC616" s="86">
        <v>-0.26769999999999999</v>
      </c>
      <c r="LD616" s="86">
        <v>-0.2888</v>
      </c>
      <c r="LE616" s="80">
        <v>-0.30620000000000003</v>
      </c>
      <c r="LF616" s="86">
        <v>-0.31859999999999999</v>
      </c>
      <c r="LG616" s="86">
        <v>-0.31359999999999999</v>
      </c>
      <c r="LH616" s="86">
        <v>-0.3236</v>
      </c>
      <c r="LI616" s="86">
        <v>-0.33550000000000002</v>
      </c>
      <c r="LJ616" s="86">
        <v>-0.29830000000000001</v>
      </c>
      <c r="LK616" s="86">
        <v>-0.30659999999999998</v>
      </c>
      <c r="LL616" s="86">
        <v>-0.31540000000000001</v>
      </c>
      <c r="LM616" s="86">
        <v>-0.3241</v>
      </c>
      <c r="LN616" s="86">
        <v>-0.3377</v>
      </c>
      <c r="LO616" s="86">
        <v>-0.3115</v>
      </c>
      <c r="LP616" s="86">
        <v>-0.312</v>
      </c>
      <c r="LQ616" s="86">
        <v>-0.3201</v>
      </c>
      <c r="LR616" s="86">
        <v>-0.31490000000000001</v>
      </c>
      <c r="LS616" s="86">
        <v>-0.32750000000000001</v>
      </c>
      <c r="LT616" s="86">
        <v>-0.3251</v>
      </c>
      <c r="LU616" s="86">
        <v>-0.29630000000000001</v>
      </c>
      <c r="LV616" s="86">
        <v>-0.27479999999999999</v>
      </c>
      <c r="LW616" s="86">
        <v>-0.22459999999999999</v>
      </c>
      <c r="LX616" s="86">
        <v>-0.23569999999999999</v>
      </c>
      <c r="LY616" s="86">
        <v>-0.22869999999999999</v>
      </c>
      <c r="LZ616" s="80">
        <v>-0.21729999999999999</v>
      </c>
      <c r="MA616" s="86">
        <v>-0.26136999999999999</v>
      </c>
      <c r="MB616" s="86">
        <v>-0.257478571428571</v>
      </c>
      <c r="MC616" s="86">
        <v>-0.25358714285714301</v>
      </c>
      <c r="MD616" s="86">
        <v>-0.24969571428571399</v>
      </c>
      <c r="ME616" s="80">
        <v>-0.17</v>
      </c>
      <c r="MF616" s="86">
        <v>-0.18029999999999999</v>
      </c>
      <c r="MG616" s="86">
        <v>-0.18559999999999999</v>
      </c>
      <c r="MH616" s="86">
        <v>-0.20530000000000001</v>
      </c>
      <c r="MI616" s="86">
        <v>-0.1953</v>
      </c>
      <c r="MJ616" s="86">
        <v>-0.1933</v>
      </c>
      <c r="MK616" s="86">
        <v>-0.17050000000000001</v>
      </c>
      <c r="ML616" s="86">
        <v>-0.14660000000000001</v>
      </c>
      <c r="MM616" s="86">
        <v>-0.156</v>
      </c>
      <c r="MN616" s="86">
        <v>-0.1636</v>
      </c>
      <c r="MO616" s="86">
        <v>-0.15340000000000001</v>
      </c>
      <c r="MP616" s="86">
        <v>-0.15629999999999999</v>
      </c>
      <c r="MQ616" s="86">
        <v>-0.1515</v>
      </c>
      <c r="MR616" s="86">
        <v>-0.16789999999999999</v>
      </c>
      <c r="MS616" s="86">
        <v>-0.17419999999999999</v>
      </c>
    </row>
    <row r="617" spans="15:382" ht="15.75" thickBot="1" x14ac:dyDescent="0.3">
      <c r="IH617" s="34">
        <v>-3.7600000000000001E-2</v>
      </c>
      <c r="II617" s="34">
        <v>-2.8500000000000001E-2</v>
      </c>
      <c r="IJ617" s="34">
        <v>-6.0000000000000001E-3</v>
      </c>
      <c r="IK617" s="34">
        <v>-1.2500000000000001E-2</v>
      </c>
      <c r="IL617" s="34">
        <v>-3.3599999999999998E-2</v>
      </c>
      <c r="IM617" s="34">
        <v>8.9999999999999998E-4</v>
      </c>
      <c r="IN617" s="34">
        <v>1.3299999999999999E-2</v>
      </c>
      <c r="IO617" s="34">
        <v>6.5100000000000005E-2</v>
      </c>
      <c r="IP617" s="34">
        <v>4.5999999999999999E-2</v>
      </c>
      <c r="IQ617" s="34">
        <v>5.2699999999999997E-2</v>
      </c>
      <c r="IR617" s="34">
        <v>2.3400000000000001E-2</v>
      </c>
      <c r="IS617" s="34">
        <v>3.0999999999999999E-3</v>
      </c>
      <c r="IT617" s="34">
        <v>2.9999999999999997E-4</v>
      </c>
      <c r="IU617" s="34">
        <v>-8.3999999999999995E-3</v>
      </c>
      <c r="IV617" s="34">
        <v>2.3E-3</v>
      </c>
      <c r="IW617" s="34">
        <v>2.8199999999999999E-2</v>
      </c>
      <c r="IX617" s="34">
        <v>1.7600000000000001E-2</v>
      </c>
      <c r="IY617" s="34">
        <v>5.0299999999999997E-2</v>
      </c>
      <c r="IZ617" s="34">
        <v>4.3400000000000001E-2</v>
      </c>
      <c r="JA617" s="34">
        <v>5.4800000000000001E-2</v>
      </c>
      <c r="JB617" s="34">
        <v>8.77E-2</v>
      </c>
      <c r="JC617" s="34">
        <v>0.10680000000000001</v>
      </c>
      <c r="JD617" s="34">
        <v>9.4500000000000001E-2</v>
      </c>
      <c r="JE617" s="83">
        <v>0.1003</v>
      </c>
      <c r="JF617" s="34">
        <v>0.1217</v>
      </c>
      <c r="JG617" s="34">
        <v>2.75E-2</v>
      </c>
      <c r="JH617" s="34">
        <v>7.7000000000000002E-3</v>
      </c>
      <c r="JI617" s="34">
        <v>4.5999999999999999E-3</v>
      </c>
      <c r="JJ617" s="34">
        <v>1.8499999999999999E-2</v>
      </c>
      <c r="JK617" s="34">
        <v>9.2999999999999992E-3</v>
      </c>
      <c r="JL617" s="34">
        <v>9.0200000000000002E-2</v>
      </c>
      <c r="JM617" s="34">
        <v>0.1244</v>
      </c>
      <c r="JN617" s="34">
        <v>0.1353</v>
      </c>
      <c r="JO617" s="34">
        <v>0.1169</v>
      </c>
      <c r="JP617" s="34">
        <v>0.12820000000000001</v>
      </c>
      <c r="JQ617" s="34">
        <v>0.1014</v>
      </c>
      <c r="JR617" s="34">
        <v>6.3200000000000006E-2</v>
      </c>
      <c r="JS617" s="34">
        <v>9.5699999999999993E-2</v>
      </c>
      <c r="JT617" s="34">
        <v>0.1326</v>
      </c>
      <c r="JU617" s="34">
        <v>0.1169</v>
      </c>
      <c r="JV617" s="34">
        <v>8.0299999999999996E-2</v>
      </c>
      <c r="JW617" s="34">
        <v>5.3499999999999999E-2</v>
      </c>
      <c r="JX617" s="34">
        <v>6.6199999999999995E-2</v>
      </c>
      <c r="JY617" s="34">
        <v>9.6600000000000005E-2</v>
      </c>
      <c r="JZ617" s="34">
        <v>8.8300000000000003E-2</v>
      </c>
      <c r="KA617" s="34">
        <v>7.3499999999999996E-2</v>
      </c>
      <c r="KB617" s="34">
        <v>8.43E-2</v>
      </c>
      <c r="KC617" s="34">
        <v>0.1241</v>
      </c>
      <c r="KD617" s="34">
        <v>0.1389</v>
      </c>
      <c r="KE617" s="34">
        <v>0.1658</v>
      </c>
      <c r="KF617" s="34">
        <v>0.12520000000000001</v>
      </c>
      <c r="KG617" s="34">
        <v>0.11310000000000001</v>
      </c>
      <c r="KH617" s="34">
        <v>0.12709999999999999</v>
      </c>
      <c r="KI617" s="34">
        <v>0.13289999999999999</v>
      </c>
      <c r="KJ617" s="34">
        <v>0.1303</v>
      </c>
      <c r="KK617" s="34">
        <v>0.1391</v>
      </c>
      <c r="KL617" s="34">
        <v>0.1487</v>
      </c>
      <c r="KM617" s="34">
        <v>0.14949999999999999</v>
      </c>
      <c r="KN617" s="34">
        <v>0.1777</v>
      </c>
      <c r="KO617" s="34">
        <v>0.18279999999999999</v>
      </c>
      <c r="KP617" s="34">
        <v>7.9699999999999993E-2</v>
      </c>
      <c r="KQ617" s="34">
        <v>7.6200000000000004E-2</v>
      </c>
      <c r="KR617" s="34">
        <v>9.98E-2</v>
      </c>
      <c r="KS617" s="34">
        <v>9.8199999999999996E-2</v>
      </c>
      <c r="KT617" s="34">
        <v>5.33E-2</v>
      </c>
      <c r="KU617" s="34">
        <v>6.7299999999999999E-2</v>
      </c>
      <c r="KV617" s="34">
        <v>5.1700000000000003E-2</v>
      </c>
      <c r="KW617" s="34">
        <v>3.5299999999999998E-2</v>
      </c>
      <c r="KX617" s="34">
        <v>2.7300000000000001E-2</v>
      </c>
      <c r="KY617" s="34">
        <v>2.92E-2</v>
      </c>
      <c r="KZ617" s="34">
        <v>3.9399999999999998E-2</v>
      </c>
      <c r="LA617" s="34">
        <v>2.3400000000000001E-2</v>
      </c>
      <c r="LB617" s="34">
        <v>4.5100000000000001E-2</v>
      </c>
      <c r="LC617" s="34">
        <v>4.7800000000000002E-2</v>
      </c>
      <c r="LD617" s="34">
        <v>5.4100000000000002E-2</v>
      </c>
      <c r="LE617" s="34">
        <v>1.6299999999999999E-2</v>
      </c>
      <c r="LF617" s="34">
        <v>-9.4999999999999998E-3</v>
      </c>
      <c r="LG617" s="34">
        <v>-4.4999999999999997E-3</v>
      </c>
      <c r="LH617" s="34">
        <v>-1.55E-2</v>
      </c>
      <c r="LI617" s="34">
        <v>-1.8499999999999999E-2</v>
      </c>
      <c r="LJ617" s="34">
        <v>-6.1400000000000003E-2</v>
      </c>
      <c r="LK617" s="34">
        <v>-2.8299999999999999E-2</v>
      </c>
      <c r="LL617" s="34">
        <v>1E-4</v>
      </c>
      <c r="LM617" s="34">
        <v>4.7000000000000002E-3</v>
      </c>
      <c r="LN617" s="34">
        <v>-2.7000000000000001E-3</v>
      </c>
      <c r="LO617" s="34">
        <v>-5.1999999999999998E-2</v>
      </c>
      <c r="LP617" s="34">
        <v>-4.7800000000000002E-2</v>
      </c>
      <c r="LQ617" s="34">
        <v>-4.6800000000000001E-2</v>
      </c>
      <c r="LR617" s="34">
        <v>-7.6399999999999996E-2</v>
      </c>
      <c r="LS617" s="34">
        <v>-8.7300000000000003E-2</v>
      </c>
      <c r="LT617" s="34">
        <v>-0.1062</v>
      </c>
      <c r="LU617" s="34">
        <v>-0.1048</v>
      </c>
      <c r="LV617" s="34">
        <v>-0.105</v>
      </c>
      <c r="LW617" s="34">
        <v>-0.1305</v>
      </c>
      <c r="LX617" s="34">
        <v>-0.11310000000000001</v>
      </c>
      <c r="LY617" s="34">
        <v>-0.1226</v>
      </c>
      <c r="LZ617" s="34">
        <v>-0.13450000000000001</v>
      </c>
      <c r="MA617" s="34">
        <v>-0.1394</v>
      </c>
      <c r="MB617" s="34">
        <v>-0.13600000000000001</v>
      </c>
      <c r="MC617" s="34">
        <v>-0.1542</v>
      </c>
      <c r="MD617" s="34">
        <v>-0.1623</v>
      </c>
      <c r="ME617" s="34">
        <v>-0.1517</v>
      </c>
      <c r="MF617" s="34">
        <v>-0.13519999999999999</v>
      </c>
      <c r="MG617" s="34">
        <v>-0.1346</v>
      </c>
      <c r="MH617" s="34">
        <v>-0.12609999999999999</v>
      </c>
      <c r="MI617" s="34">
        <v>-0.1484</v>
      </c>
      <c r="MJ617" s="34">
        <v>-0.1507</v>
      </c>
      <c r="MK617" s="34">
        <v>-0.14660000000000001</v>
      </c>
      <c r="ML617" s="34">
        <v>-0.1108</v>
      </c>
      <c r="MM617" s="34">
        <v>-0.10539999999999999</v>
      </c>
      <c r="MN617" s="34">
        <v>-8.1900000000000001E-2</v>
      </c>
      <c r="MO617" s="34">
        <v>-9.2200000000000004E-2</v>
      </c>
      <c r="MP617" s="34">
        <v>-7.3899999999999993E-2</v>
      </c>
      <c r="MQ617" s="34">
        <v>-0.1162</v>
      </c>
      <c r="MR617" s="34">
        <v>-0.1414</v>
      </c>
      <c r="MS617" s="34">
        <v>-0.13339999999999999</v>
      </c>
    </row>
    <row r="618" spans="15:382" ht="15.75" thickBot="1" x14ac:dyDescent="0.3">
      <c r="IH618" s="16">
        <v>-4.19E-2</v>
      </c>
      <c r="II618" s="16">
        <v>-4.2500000000000003E-2</v>
      </c>
      <c r="IJ618" s="16">
        <v>-6.9500000000000006E-2</v>
      </c>
      <c r="IK618" s="16">
        <v>-3.85E-2</v>
      </c>
      <c r="IL618" s="16">
        <v>-4.6899999999999997E-2</v>
      </c>
      <c r="IM618" s="16">
        <v>-2.1399999999999999E-2</v>
      </c>
      <c r="IN618" s="16">
        <v>-2.93E-2</v>
      </c>
      <c r="IO618" s="16">
        <v>-6.6900000000000001E-2</v>
      </c>
      <c r="IP618" s="16">
        <v>-6.7699999999999996E-2</v>
      </c>
      <c r="IQ618" s="16">
        <v>-8.9200000000000002E-2</v>
      </c>
      <c r="IR618" s="16">
        <v>-8.4900000000000003E-2</v>
      </c>
      <c r="IS618" s="16">
        <v>-8.7999999999999995E-2</v>
      </c>
      <c r="IT618" s="16">
        <v>-8.0600000000000005E-2</v>
      </c>
      <c r="IU618" s="16">
        <v>-7.3700000000000002E-2</v>
      </c>
      <c r="IV618" s="16">
        <v>-7.4200000000000002E-2</v>
      </c>
      <c r="IW618" s="16">
        <v>-7.7799999999999994E-2</v>
      </c>
      <c r="IX618" s="16">
        <v>-0.1095</v>
      </c>
      <c r="IY618" s="16">
        <v>-9.2100000000000001E-2</v>
      </c>
      <c r="IZ618" s="16">
        <v>-7.1599999999999997E-2</v>
      </c>
      <c r="JA618" s="16">
        <v>-5.4600000000000003E-2</v>
      </c>
      <c r="JB618" s="16">
        <v>-6.1499999999999999E-2</v>
      </c>
      <c r="JC618" s="16">
        <v>-9.0200000000000002E-2</v>
      </c>
      <c r="JD618" s="16">
        <v>-7.2499999999999995E-2</v>
      </c>
      <c r="JE618" s="130">
        <v>-6.7100000000000007E-2</v>
      </c>
      <c r="JF618" s="16">
        <v>-7.6999999999999999E-2</v>
      </c>
      <c r="JG618" s="16">
        <v>-5.4800000000000001E-2</v>
      </c>
      <c r="JH618" s="16">
        <v>-6.0999999999999999E-2</v>
      </c>
      <c r="JI618" s="16">
        <v>-7.0300000000000001E-2</v>
      </c>
      <c r="JJ618" s="16">
        <v>-7.4300000000000005E-2</v>
      </c>
      <c r="JK618" s="16">
        <v>-5.1400000000000001E-2</v>
      </c>
      <c r="JL618" s="16">
        <v>-8.4599999999999995E-2</v>
      </c>
      <c r="JM618" s="16">
        <v>-7.2700000000000001E-2</v>
      </c>
      <c r="JN618" s="16">
        <v>-9.4100000000000003E-2</v>
      </c>
      <c r="JO618" s="16">
        <v>-7.5800000000000006E-2</v>
      </c>
      <c r="JP618" s="16">
        <v>-8.1500000000000003E-2</v>
      </c>
      <c r="JQ618" s="16">
        <v>-7.7299999999999994E-2</v>
      </c>
      <c r="JR618" s="16">
        <v>-5.7200000000000001E-2</v>
      </c>
      <c r="JS618" s="16">
        <v>-7.7799999999999994E-2</v>
      </c>
      <c r="JT618" s="16">
        <v>-6.7699999999999996E-2</v>
      </c>
      <c r="JU618" s="16">
        <v>-6.8199999999999997E-2</v>
      </c>
      <c r="JV618" s="16">
        <v>-6.5299999999999997E-2</v>
      </c>
      <c r="JW618" s="16">
        <v>-4.6399999999999997E-2</v>
      </c>
      <c r="JX618" s="16">
        <v>-2.7699999999999999E-2</v>
      </c>
      <c r="JY618" s="16">
        <v>-4.4999999999999998E-2</v>
      </c>
      <c r="JZ618" s="16">
        <v>-4.9700000000000001E-2</v>
      </c>
      <c r="KA618" s="16">
        <v>-3.04E-2</v>
      </c>
      <c r="KB618" s="16">
        <v>-8.3000000000000004E-2</v>
      </c>
      <c r="KC618" s="16">
        <v>-7.2300000000000003E-2</v>
      </c>
      <c r="KD618" s="16">
        <v>-7.7600000000000002E-2</v>
      </c>
      <c r="KE618" s="16">
        <v>-5.3999999999999999E-2</v>
      </c>
      <c r="KF618" s="16">
        <v>-5.6399999999999999E-2</v>
      </c>
      <c r="KG618" s="16">
        <v>-4.7199999999999999E-2</v>
      </c>
      <c r="KH618" s="16">
        <v>-4.4999999999999998E-2</v>
      </c>
      <c r="KI618" s="16">
        <v>-3.7199999999999997E-2</v>
      </c>
      <c r="KJ618" s="16">
        <v>-2.87E-2</v>
      </c>
      <c r="KK618" s="16">
        <v>-5.7000000000000002E-3</v>
      </c>
      <c r="KL618" s="16">
        <v>-1.54E-2</v>
      </c>
      <c r="KM618" s="16">
        <v>-6.5799999999999997E-2</v>
      </c>
      <c r="KN618" s="16">
        <v>-6.7400000000000002E-2</v>
      </c>
      <c r="KO618" s="16">
        <v>-9.1200000000000003E-2</v>
      </c>
      <c r="KP618" s="16">
        <v>-7.8E-2</v>
      </c>
      <c r="KQ618" s="16">
        <v>-6.9500000000000006E-2</v>
      </c>
      <c r="KR618" s="16">
        <v>-8.3000000000000004E-2</v>
      </c>
      <c r="KS618" s="16">
        <v>-8.9200000000000002E-2</v>
      </c>
      <c r="KT618" s="16">
        <v>-8.3099999999999993E-2</v>
      </c>
      <c r="KU618" s="16">
        <v>-7.2999999999999995E-2</v>
      </c>
      <c r="KV618" s="16">
        <v>-6.4699999999999994E-2</v>
      </c>
      <c r="KW618" s="16">
        <v>-5.7599999999999998E-2</v>
      </c>
      <c r="KX618" s="16">
        <v>-4.3299999999999998E-2</v>
      </c>
      <c r="KY618" s="16">
        <v>-4.1599999999999998E-2</v>
      </c>
      <c r="KZ618" s="16">
        <v>-4.5600000000000002E-2</v>
      </c>
      <c r="LA618" s="16">
        <v>-2.9399999999999999E-2</v>
      </c>
      <c r="LB618" s="16">
        <v>-1.4999999999999999E-2</v>
      </c>
      <c r="LC618" s="16">
        <v>-6.7000000000000002E-3</v>
      </c>
      <c r="LD618" s="16">
        <v>-1.34E-2</v>
      </c>
      <c r="LE618" s="16">
        <v>6.8999999999999999E-3</v>
      </c>
      <c r="LF618" s="16">
        <v>-8.9999999999999993E-3</v>
      </c>
      <c r="LG618" s="16">
        <v>-1.6999999999999999E-3</v>
      </c>
      <c r="LH618" s="16">
        <v>1.26E-2</v>
      </c>
      <c r="LI618" s="16">
        <v>1.67E-2</v>
      </c>
      <c r="LJ618" s="16">
        <v>5.7000000000000002E-3</v>
      </c>
      <c r="LK618" s="16">
        <v>-1.6E-2</v>
      </c>
      <c r="LL618" s="16">
        <v>-1.8100000000000002E-2</v>
      </c>
      <c r="LM618" s="16">
        <v>4.8999999999999998E-3</v>
      </c>
      <c r="LN618" s="16">
        <v>8.3000000000000001E-3</v>
      </c>
      <c r="LO618" s="16">
        <v>9.5999999999999992E-3</v>
      </c>
      <c r="LP618" s="16">
        <v>4.5999999999999999E-3</v>
      </c>
      <c r="LQ618" s="16">
        <v>-3.3E-3</v>
      </c>
      <c r="LR618" s="16">
        <v>1.4E-2</v>
      </c>
      <c r="LS618" s="16">
        <v>9.7999999999999997E-3</v>
      </c>
      <c r="LT618" s="16">
        <v>2.3900000000000001E-2</v>
      </c>
      <c r="LU618" s="16">
        <v>2.7199999999999998E-2</v>
      </c>
      <c r="LV618" s="16">
        <v>3.44E-2</v>
      </c>
      <c r="LW618" s="16">
        <v>0.04</v>
      </c>
      <c r="LX618" s="16">
        <v>3.3799999999999997E-2</v>
      </c>
      <c r="LY618" s="16">
        <v>3.9699999999999999E-2</v>
      </c>
      <c r="LZ618" s="16">
        <v>4.02E-2</v>
      </c>
      <c r="MA618" s="16">
        <v>4.7199999999999999E-2</v>
      </c>
      <c r="MB618" s="16">
        <v>3.9300000000000002E-2</v>
      </c>
      <c r="MC618" s="16">
        <v>5.2600000000000001E-2</v>
      </c>
      <c r="MD618" s="16">
        <v>5.4199999999999998E-2</v>
      </c>
      <c r="ME618" s="16">
        <v>5.8900000000000001E-2</v>
      </c>
      <c r="MF618" s="16">
        <v>5.4600000000000003E-2</v>
      </c>
      <c r="MG618" s="16">
        <v>5.79E-2</v>
      </c>
      <c r="MH618" s="16">
        <v>4.9099999999999998E-2</v>
      </c>
      <c r="MI618" s="16">
        <v>4.3700000000000003E-2</v>
      </c>
      <c r="MJ618" s="16">
        <v>4.4699999999999997E-2</v>
      </c>
      <c r="MK618" s="16">
        <v>4.3900000000000002E-2</v>
      </c>
      <c r="ML618" s="16">
        <v>5.5399999999999998E-2</v>
      </c>
      <c r="MM618" s="16">
        <v>5.3800000000000001E-2</v>
      </c>
      <c r="MN618" s="16">
        <v>4.6600000000000003E-2</v>
      </c>
      <c r="MO618" s="16">
        <v>7.1800000000000003E-2</v>
      </c>
      <c r="MP618" s="16">
        <v>8.4400000000000003E-2</v>
      </c>
      <c r="MQ618" s="16">
        <v>9.6199999999999994E-2</v>
      </c>
      <c r="MR618" s="16">
        <v>0.1111</v>
      </c>
      <c r="MS618" s="16">
        <v>0.1061</v>
      </c>
    </row>
    <row r="619" spans="15:382" ht="15.75" thickBot="1" x14ac:dyDescent="0.3">
      <c r="IH619" s="22">
        <v>-5.2699999999999997E-2</v>
      </c>
      <c r="II619" s="22">
        <v>-7.0300000000000001E-2</v>
      </c>
      <c r="IJ619" s="22">
        <v>-3.9800000000000002E-2</v>
      </c>
      <c r="IK619" s="22">
        <v>-3.4700000000000002E-2</v>
      </c>
      <c r="IL619" s="22">
        <v>-5.91E-2</v>
      </c>
      <c r="IM619" s="22">
        <v>-5.8500000000000003E-2</v>
      </c>
      <c r="IN619" s="22">
        <v>-6.2600000000000003E-2</v>
      </c>
      <c r="IO619" s="22">
        <v>-1.6500000000000001E-2</v>
      </c>
      <c r="IP619" s="22">
        <v>6.9999999999999999E-4</v>
      </c>
      <c r="IQ619" s="22">
        <v>1.5900000000000001E-2</v>
      </c>
      <c r="IR619" s="22">
        <v>4.3999999999999997E-2</v>
      </c>
      <c r="IS619" s="22">
        <v>0.1077</v>
      </c>
      <c r="IT619" s="22">
        <v>6.2399999999999997E-2</v>
      </c>
      <c r="IU619" s="22">
        <v>7.8E-2</v>
      </c>
      <c r="IV619" s="22">
        <v>0.12130000000000001</v>
      </c>
      <c r="IW619" s="22">
        <v>0.17319999999999999</v>
      </c>
      <c r="IX619" s="22">
        <v>0.1893</v>
      </c>
      <c r="IY619" s="22">
        <v>0.2145</v>
      </c>
      <c r="IZ619" s="22">
        <v>0.19639999999999999</v>
      </c>
      <c r="JA619" s="22">
        <v>0.15490000000000001</v>
      </c>
      <c r="JB619" s="22">
        <v>0.14069999999999999</v>
      </c>
      <c r="JC619" s="22">
        <v>0.1323</v>
      </c>
      <c r="JD619" s="22">
        <v>0.12989999999999999</v>
      </c>
      <c r="JE619" s="81">
        <v>0.1225</v>
      </c>
      <c r="JF619" s="22">
        <v>8.2799999999999999E-2</v>
      </c>
      <c r="JG619" s="22">
        <v>0.12820000000000001</v>
      </c>
      <c r="JH619" s="22">
        <v>0.15160000000000001</v>
      </c>
      <c r="JI619" s="22">
        <v>0.14269999999999999</v>
      </c>
      <c r="JJ619" s="22">
        <v>0.1207</v>
      </c>
      <c r="JK619" s="22">
        <v>0.13089999999999999</v>
      </c>
      <c r="JL619" s="22">
        <v>0.1139</v>
      </c>
      <c r="JM619" s="22">
        <v>7.2999999999999995E-2</v>
      </c>
      <c r="JN619" s="22">
        <v>0.10879999999999999</v>
      </c>
      <c r="JO619" s="22">
        <v>0.13039999999999999</v>
      </c>
      <c r="JP619" s="22">
        <v>0.1883</v>
      </c>
      <c r="JQ619" s="22">
        <v>0.1847</v>
      </c>
      <c r="JR619" s="22">
        <v>0.19670000000000001</v>
      </c>
      <c r="JS619" s="22">
        <v>0.18679999999999999</v>
      </c>
      <c r="JT619" s="22">
        <v>0.20610000000000001</v>
      </c>
      <c r="JU619" s="22">
        <v>0.27550000000000002</v>
      </c>
      <c r="JV619" s="22">
        <v>0.32469999999999999</v>
      </c>
      <c r="JW619" s="22">
        <v>0.31240000000000001</v>
      </c>
      <c r="JX619" s="22">
        <v>0.30759999999999998</v>
      </c>
      <c r="JY619" s="22">
        <v>0.29260000000000003</v>
      </c>
      <c r="JZ619" s="22">
        <v>0.31130000000000002</v>
      </c>
      <c r="KA619" s="22">
        <v>0.32519999999999999</v>
      </c>
      <c r="KB619" s="22">
        <v>0.2989</v>
      </c>
      <c r="KC619" s="22">
        <v>0.2384</v>
      </c>
      <c r="KD619" s="22">
        <v>0.30409999999999998</v>
      </c>
      <c r="KE619" s="22">
        <v>0.2472</v>
      </c>
      <c r="KF619" s="22">
        <v>0.37569999999999998</v>
      </c>
      <c r="KG619" s="22">
        <v>0.34129999999999999</v>
      </c>
      <c r="KH619" s="22">
        <v>0.35549999999999998</v>
      </c>
      <c r="KI619" s="22">
        <v>0.32969999999999999</v>
      </c>
      <c r="KJ619" s="22">
        <v>0.3347</v>
      </c>
      <c r="KK619" s="22">
        <v>0.26939999999999997</v>
      </c>
      <c r="KL619" s="22">
        <v>0.23619999999999999</v>
      </c>
      <c r="KM619" s="22">
        <v>0.30130000000000001</v>
      </c>
      <c r="KN619" s="22">
        <v>0.28449999999999998</v>
      </c>
      <c r="KO619" s="22">
        <v>0.2984</v>
      </c>
      <c r="KP619" s="22">
        <v>0.32719999999999999</v>
      </c>
      <c r="KQ619" s="22">
        <v>0.26379999999999998</v>
      </c>
      <c r="KR619" s="22">
        <v>0.2407</v>
      </c>
      <c r="KS619" s="22">
        <v>0.28910000000000002</v>
      </c>
      <c r="KT619" s="22">
        <v>0.32150000000000001</v>
      </c>
      <c r="KU619" s="22">
        <v>0.32490000000000002</v>
      </c>
      <c r="KV619" s="22">
        <v>0.28949999999999998</v>
      </c>
      <c r="KW619" s="22">
        <v>0.27479999999999999</v>
      </c>
      <c r="KX619" s="22">
        <v>0.27360000000000001</v>
      </c>
      <c r="KY619" s="22">
        <v>0.26779999999999998</v>
      </c>
      <c r="KZ619" s="22">
        <v>0.28129999999999999</v>
      </c>
      <c r="LA619" s="22">
        <v>0.28799999999999998</v>
      </c>
      <c r="LB619" s="22">
        <v>0.28060000000000002</v>
      </c>
      <c r="LC619" s="22">
        <v>0.3019</v>
      </c>
      <c r="LD619" s="22">
        <v>0.28100000000000003</v>
      </c>
      <c r="LE619" s="22">
        <v>0.2833</v>
      </c>
      <c r="LF619" s="22">
        <v>0.28029999999999999</v>
      </c>
      <c r="LG619" s="22">
        <v>0.28070000000000001</v>
      </c>
      <c r="LH619" s="22">
        <v>0.27779999999999999</v>
      </c>
      <c r="LI619" s="22">
        <v>0.27410000000000001</v>
      </c>
      <c r="LJ619" s="22">
        <v>0.29310000000000003</v>
      </c>
      <c r="LK619" s="22">
        <v>0.28100000000000003</v>
      </c>
      <c r="LL619" s="22">
        <v>0.27839999999999998</v>
      </c>
      <c r="LM619" s="22">
        <v>0.28270000000000001</v>
      </c>
      <c r="LN619" s="22">
        <v>0.32829999999999998</v>
      </c>
      <c r="LO619" s="22">
        <v>0.35510000000000003</v>
      </c>
      <c r="LP619" s="22">
        <v>0.35659999999999997</v>
      </c>
      <c r="LQ619" s="22">
        <v>0.4123</v>
      </c>
      <c r="LR619" s="22">
        <v>0.38619999999999999</v>
      </c>
      <c r="LS619" s="22">
        <v>0.37169999999999997</v>
      </c>
      <c r="LT619" s="22">
        <v>0.34399999999999997</v>
      </c>
      <c r="LU619" s="22">
        <v>0.33150000000000002</v>
      </c>
      <c r="LV619" s="22">
        <v>0.31929999999999997</v>
      </c>
      <c r="LW619" s="22">
        <v>0.30299999999999999</v>
      </c>
      <c r="LX619" s="22">
        <v>0.28189999999999998</v>
      </c>
      <c r="LY619" s="22">
        <v>0.25159999999999999</v>
      </c>
      <c r="LZ619" s="22">
        <v>0.24060000000000001</v>
      </c>
      <c r="MA619" s="22">
        <v>0.2112</v>
      </c>
      <c r="MB619" s="22">
        <v>0.20050000000000001</v>
      </c>
      <c r="MC619" s="22">
        <v>0.2009</v>
      </c>
      <c r="MD619" s="22">
        <v>0.17949999999999999</v>
      </c>
      <c r="ME619" s="22">
        <v>0.16300000000000001</v>
      </c>
      <c r="MF619" s="22">
        <v>0.17649999999999999</v>
      </c>
      <c r="MG619" s="22">
        <v>0.16600000000000001</v>
      </c>
      <c r="MH619" s="22">
        <v>0.16089999999999999</v>
      </c>
      <c r="MI619" s="22">
        <v>0.15989999999999999</v>
      </c>
      <c r="MJ619" s="22">
        <v>0.15390000000000001</v>
      </c>
      <c r="MK619" s="22">
        <v>0.14069999999999999</v>
      </c>
      <c r="ML619" s="22">
        <v>0.1237</v>
      </c>
      <c r="MM619" s="22">
        <v>0.1356</v>
      </c>
      <c r="MN619" s="22">
        <v>0.1404</v>
      </c>
      <c r="MO619" s="22">
        <v>0.1318</v>
      </c>
      <c r="MP619" s="22">
        <v>0.13270000000000001</v>
      </c>
      <c r="MQ619" s="22">
        <v>0.12809999999999999</v>
      </c>
      <c r="MR619" s="22">
        <v>0.1545</v>
      </c>
      <c r="MS619" s="22">
        <v>0.15379999999999999</v>
      </c>
    </row>
    <row r="620" spans="15:382" ht="15.75" thickBot="1" x14ac:dyDescent="0.3">
      <c r="ML620" t="s">
        <v>62</v>
      </c>
    </row>
    <row r="621" spans="15:382" ht="15.75" thickBot="1" x14ac:dyDescent="0.3">
      <c r="IH621" s="342">
        <v>43467</v>
      </c>
      <c r="II621" s="342">
        <v>43468</v>
      </c>
      <c r="IJ621" s="345" t="s">
        <v>100</v>
      </c>
      <c r="IK621" s="342">
        <v>43472</v>
      </c>
      <c r="IL621" s="342">
        <v>43473</v>
      </c>
      <c r="IM621" s="342">
        <v>43474</v>
      </c>
      <c r="IN621" s="342">
        <v>43475</v>
      </c>
      <c r="IO621" s="342">
        <v>43476</v>
      </c>
      <c r="IP621" s="342">
        <v>43479</v>
      </c>
      <c r="IQ621" s="342">
        <v>43480</v>
      </c>
      <c r="IR621" s="342">
        <v>43481</v>
      </c>
      <c r="IS621" s="342">
        <v>43482</v>
      </c>
      <c r="IT621" s="342">
        <v>43483</v>
      </c>
      <c r="IU621" s="342">
        <v>43486</v>
      </c>
      <c r="IV621" s="342">
        <v>43487</v>
      </c>
      <c r="IW621" s="342">
        <v>43488</v>
      </c>
      <c r="IX621" s="342">
        <v>43489</v>
      </c>
      <c r="IY621" s="342">
        <v>43490</v>
      </c>
      <c r="IZ621" s="342">
        <v>43493</v>
      </c>
      <c r="JA621" s="342">
        <v>43494</v>
      </c>
      <c r="JB621" s="342">
        <v>43495</v>
      </c>
      <c r="JC621" s="342">
        <v>43496</v>
      </c>
      <c r="JD621" s="344" t="s">
        <v>105</v>
      </c>
      <c r="JE621" s="342">
        <v>43500</v>
      </c>
      <c r="JF621" s="342">
        <v>43501</v>
      </c>
      <c r="JG621" s="342">
        <v>43502</v>
      </c>
      <c r="JH621" s="342">
        <v>43503</v>
      </c>
      <c r="JI621" s="342">
        <v>43504</v>
      </c>
      <c r="JJ621" s="342">
        <v>43507</v>
      </c>
      <c r="JK621" s="342">
        <v>43508</v>
      </c>
      <c r="JL621" s="342">
        <v>43509</v>
      </c>
      <c r="JM621" s="342">
        <v>43510</v>
      </c>
      <c r="JN621" s="342">
        <v>43511</v>
      </c>
      <c r="JO621" s="342">
        <v>43514</v>
      </c>
      <c r="JP621" s="342">
        <v>43515</v>
      </c>
      <c r="JQ621" s="342">
        <v>43516</v>
      </c>
      <c r="JR621" s="342">
        <v>43517</v>
      </c>
      <c r="JS621" s="342">
        <v>43518</v>
      </c>
      <c r="JT621" s="342">
        <v>43521</v>
      </c>
      <c r="JU621" s="342">
        <v>43522</v>
      </c>
      <c r="JV621" s="342">
        <v>43523</v>
      </c>
      <c r="JW621" s="342">
        <v>43524</v>
      </c>
      <c r="JX621" s="342" t="s">
        <v>104</v>
      </c>
      <c r="JY621" s="342">
        <v>43528</v>
      </c>
      <c r="JZ621" s="342">
        <v>43529</v>
      </c>
      <c r="KA621" s="342">
        <v>43530</v>
      </c>
      <c r="KB621" s="342">
        <v>43531</v>
      </c>
      <c r="KC621" s="344" t="s">
        <v>100</v>
      </c>
      <c r="KD621" s="342">
        <v>43535</v>
      </c>
      <c r="KE621" s="342">
        <v>43536</v>
      </c>
      <c r="KF621" s="342">
        <v>43537</v>
      </c>
      <c r="KG621" s="342">
        <v>43538</v>
      </c>
      <c r="KH621" s="342">
        <v>43539</v>
      </c>
      <c r="KI621" s="342">
        <v>43542</v>
      </c>
      <c r="KJ621" s="342">
        <v>43543</v>
      </c>
      <c r="KK621" s="342">
        <v>43544</v>
      </c>
      <c r="KL621" s="342">
        <v>43545</v>
      </c>
      <c r="KM621" s="342">
        <v>43546</v>
      </c>
      <c r="KN621" s="342">
        <v>43549</v>
      </c>
      <c r="KO621" s="342">
        <v>43550</v>
      </c>
      <c r="KP621" s="342">
        <v>43551</v>
      </c>
      <c r="KQ621" s="342">
        <v>43552</v>
      </c>
      <c r="KR621" s="342">
        <v>43553</v>
      </c>
      <c r="KS621" s="54" t="s">
        <v>110</v>
      </c>
      <c r="KT621" s="342">
        <v>43557</v>
      </c>
      <c r="KU621" s="342">
        <v>43558</v>
      </c>
      <c r="KV621" s="342">
        <v>43559</v>
      </c>
      <c r="KW621" s="345" t="s">
        <v>100</v>
      </c>
      <c r="KX621" s="342">
        <v>43563</v>
      </c>
      <c r="KY621" s="342">
        <v>43564</v>
      </c>
      <c r="KZ621" s="342">
        <v>43565</v>
      </c>
      <c r="LA621" s="342">
        <v>43566</v>
      </c>
      <c r="LB621" s="342">
        <v>43567</v>
      </c>
      <c r="LC621" s="342">
        <v>43570</v>
      </c>
      <c r="LD621" s="342">
        <v>43571</v>
      </c>
      <c r="LE621" s="342">
        <v>43572</v>
      </c>
      <c r="LF621" s="342">
        <v>43573</v>
      </c>
      <c r="LG621" s="342">
        <v>43574</v>
      </c>
      <c r="LH621" s="342">
        <v>43577</v>
      </c>
      <c r="LI621" s="342">
        <v>43578</v>
      </c>
      <c r="LJ621" s="342">
        <v>43579</v>
      </c>
      <c r="LK621" s="342">
        <v>43580</v>
      </c>
      <c r="LL621" s="342">
        <v>43581</v>
      </c>
      <c r="LM621" s="342">
        <v>43584</v>
      </c>
      <c r="LN621" s="342">
        <v>43585</v>
      </c>
      <c r="LO621" s="342">
        <v>43586</v>
      </c>
      <c r="LP621" s="342">
        <v>43587</v>
      </c>
      <c r="LQ621" s="345" t="s">
        <v>100</v>
      </c>
      <c r="LR621" s="342">
        <v>43591</v>
      </c>
      <c r="LS621" s="342">
        <v>43592</v>
      </c>
      <c r="LT621" s="342">
        <v>43593</v>
      </c>
      <c r="LU621" s="342">
        <v>43594</v>
      </c>
      <c r="LV621" s="342">
        <v>43595</v>
      </c>
      <c r="LW621" s="342">
        <v>43598</v>
      </c>
      <c r="LX621" s="342">
        <v>43599</v>
      </c>
      <c r="LY621" s="342">
        <v>43600</v>
      </c>
      <c r="LZ621" s="342">
        <v>43601</v>
      </c>
      <c r="MA621" s="342">
        <v>43602</v>
      </c>
      <c r="MB621" s="342">
        <v>43605</v>
      </c>
      <c r="MC621" s="342">
        <v>43606</v>
      </c>
      <c r="MD621" s="342">
        <v>43607</v>
      </c>
      <c r="ME621" s="342">
        <v>43608</v>
      </c>
      <c r="MF621" s="342">
        <v>43609</v>
      </c>
      <c r="MG621" s="342">
        <v>43612</v>
      </c>
      <c r="MH621" s="342">
        <v>43613</v>
      </c>
      <c r="MI621" s="342">
        <v>43614</v>
      </c>
      <c r="MJ621" s="342">
        <v>43615</v>
      </c>
      <c r="MK621" s="342">
        <v>43616</v>
      </c>
      <c r="ML621" s="342">
        <v>43619</v>
      </c>
      <c r="MM621" s="342">
        <v>43620</v>
      </c>
      <c r="MN621" s="342">
        <v>43621</v>
      </c>
      <c r="MO621" s="342">
        <v>43622</v>
      </c>
      <c r="MP621" s="345" t="s">
        <v>100</v>
      </c>
      <c r="MQ621" s="342">
        <v>43626</v>
      </c>
      <c r="MR621" s="342">
        <v>43627</v>
      </c>
      <c r="MS621" s="342">
        <v>43628</v>
      </c>
      <c r="MT621" s="342">
        <v>43629</v>
      </c>
      <c r="MU621" s="342">
        <v>43630</v>
      </c>
      <c r="MV621" s="342">
        <v>43633</v>
      </c>
      <c r="MW621" s="342">
        <v>43634</v>
      </c>
      <c r="MX621" s="342">
        <v>43635</v>
      </c>
      <c r="MY621" s="342">
        <v>43636</v>
      </c>
      <c r="MZ621" s="342">
        <v>43637</v>
      </c>
      <c r="NA621" s="342">
        <v>43640</v>
      </c>
      <c r="NB621" s="342">
        <v>43641</v>
      </c>
      <c r="NC621" s="342">
        <v>43642</v>
      </c>
      <c r="ND621" s="342">
        <v>43643</v>
      </c>
      <c r="NE621" s="342">
        <v>43644</v>
      </c>
    </row>
    <row r="622" spans="15:382" x14ac:dyDescent="0.25">
      <c r="MW622" t="s">
        <v>62</v>
      </c>
      <c r="NL622" t="s">
        <v>62</v>
      </c>
      <c r="NM622" s="505"/>
      <c r="NN622" s="505"/>
      <c r="NO622" s="505"/>
      <c r="NP622" s="505"/>
      <c r="NQ622" t="s">
        <v>62</v>
      </c>
      <c r="NR622" t="s">
        <v>62</v>
      </c>
    </row>
    <row r="623" spans="15:382" x14ac:dyDescent="0.25">
      <c r="O623" t="s">
        <v>62</v>
      </c>
      <c r="MO623" t="s">
        <v>62</v>
      </c>
    </row>
    <row r="625" spans="21:382" x14ac:dyDescent="0.25">
      <c r="MS625" t="s">
        <v>62</v>
      </c>
    </row>
    <row r="626" spans="21:382" x14ac:dyDescent="0.25">
      <c r="NR626" t="s">
        <v>62</v>
      </c>
    </row>
    <row r="627" spans="21:382" x14ac:dyDescent="0.25">
      <c r="MQ627" t="s">
        <v>62</v>
      </c>
      <c r="NM627" t="s">
        <v>62</v>
      </c>
    </row>
    <row r="630" spans="21:382" x14ac:dyDescent="0.25">
      <c r="MT630" t="s">
        <v>62</v>
      </c>
    </row>
    <row r="631" spans="21:382" x14ac:dyDescent="0.25">
      <c r="NL631" t="s">
        <v>62</v>
      </c>
    </row>
    <row r="632" spans="21:382" x14ac:dyDescent="0.25">
      <c r="NL632" t="s">
        <v>62</v>
      </c>
    </row>
    <row r="633" spans="21:382" x14ac:dyDescent="0.25">
      <c r="MO633" t="s">
        <v>62</v>
      </c>
    </row>
    <row r="634" spans="21:382" x14ac:dyDescent="0.25">
      <c r="MM634" t="s">
        <v>62</v>
      </c>
    </row>
    <row r="637" spans="21:382" x14ac:dyDescent="0.25">
      <c r="U637" t="s">
        <v>62</v>
      </c>
      <c r="NR637" t="s">
        <v>62</v>
      </c>
    </row>
    <row r="641" spans="12:383" x14ac:dyDescent="0.25">
      <c r="NL641" t="s">
        <v>62</v>
      </c>
    </row>
    <row r="642" spans="12:383" x14ac:dyDescent="0.25">
      <c r="MO642" t="s">
        <v>62</v>
      </c>
    </row>
    <row r="643" spans="12:383" x14ac:dyDescent="0.25">
      <c r="MS643" t="s">
        <v>62</v>
      </c>
    </row>
    <row r="644" spans="12:383" x14ac:dyDescent="0.25">
      <c r="NO644" t="s">
        <v>62</v>
      </c>
      <c r="NQ644" t="s">
        <v>62</v>
      </c>
    </row>
    <row r="645" spans="12:383" x14ac:dyDescent="0.25">
      <c r="MQ645" t="s">
        <v>62</v>
      </c>
    </row>
    <row r="651" spans="12:383" x14ac:dyDescent="0.25">
      <c r="R651" t="s">
        <v>62</v>
      </c>
      <c r="MT651" t="s">
        <v>62</v>
      </c>
    </row>
    <row r="652" spans="12:383" x14ac:dyDescent="0.25">
      <c r="L652" t="s">
        <v>62</v>
      </c>
    </row>
    <row r="654" spans="12:383" x14ac:dyDescent="0.25">
      <c r="NS654" t="s">
        <v>62</v>
      </c>
    </row>
    <row r="706" spans="241:369" ht="15.75" thickBot="1" x14ac:dyDescent="0.3"/>
    <row r="707" spans="241:369" ht="15.75" thickBot="1" x14ac:dyDescent="0.3">
      <c r="IH707" t="s">
        <v>62</v>
      </c>
      <c r="JC707" t="s">
        <v>62</v>
      </c>
      <c r="JD707" s="8" t="s">
        <v>96</v>
      </c>
      <c r="JE707" s="8" t="s">
        <v>92</v>
      </c>
      <c r="JK707" t="s">
        <v>62</v>
      </c>
      <c r="JX707" s="8" t="s">
        <v>104</v>
      </c>
      <c r="JY707" s="8" t="s">
        <v>92</v>
      </c>
      <c r="KR707" t="s">
        <v>62</v>
      </c>
      <c r="KS707" s="8" t="s">
        <v>110</v>
      </c>
      <c r="KT707" s="8" t="s">
        <v>92</v>
      </c>
      <c r="LN707" t="s">
        <v>62</v>
      </c>
      <c r="LO707" s="8" t="s">
        <v>121</v>
      </c>
      <c r="LP707" s="8" t="s">
        <v>92</v>
      </c>
      <c r="LQ707" t="s">
        <v>62</v>
      </c>
      <c r="LR707" t="s">
        <v>62</v>
      </c>
      <c r="LS707" t="s">
        <v>62</v>
      </c>
      <c r="LT707" t="s">
        <v>62</v>
      </c>
      <c r="LU707" t="s">
        <v>62</v>
      </c>
      <c r="LV707" t="s">
        <v>62</v>
      </c>
      <c r="LW707" t="s">
        <v>62</v>
      </c>
      <c r="LX707" t="s">
        <v>62</v>
      </c>
      <c r="LY707" t="s">
        <v>62</v>
      </c>
      <c r="MA707" t="s">
        <v>62</v>
      </c>
      <c r="MB707" t="s">
        <v>62</v>
      </c>
      <c r="MC707" t="s">
        <v>62</v>
      </c>
      <c r="ME707" t="s">
        <v>62</v>
      </c>
      <c r="MF707" t="s">
        <v>62</v>
      </c>
      <c r="MG707" t="s">
        <v>62</v>
      </c>
      <c r="MH707" t="s">
        <v>62</v>
      </c>
      <c r="MI707" t="s">
        <v>62</v>
      </c>
      <c r="MJ707" t="s">
        <v>62</v>
      </c>
      <c r="MK707" t="s">
        <v>62</v>
      </c>
      <c r="MO707" t="s">
        <v>62</v>
      </c>
      <c r="MQ707" t="s">
        <v>62</v>
      </c>
      <c r="MT707" t="s">
        <v>62</v>
      </c>
    </row>
    <row r="708" spans="241:369" ht="15.75" thickBot="1" x14ac:dyDescent="0.3">
      <c r="IH708" s="8" t="s">
        <v>0</v>
      </c>
      <c r="II708" s="342">
        <v>43468</v>
      </c>
      <c r="IJ708" s="345" t="s">
        <v>100</v>
      </c>
      <c r="IK708" s="342">
        <v>43472</v>
      </c>
      <c r="IL708" s="342">
        <v>43473</v>
      </c>
      <c r="IM708" s="342">
        <v>43474</v>
      </c>
      <c r="IN708" s="342">
        <v>43475</v>
      </c>
      <c r="IO708" s="342">
        <v>43476</v>
      </c>
      <c r="IP708" s="342">
        <v>43479</v>
      </c>
      <c r="IQ708" s="342">
        <v>43480</v>
      </c>
      <c r="IR708" s="342">
        <v>43481</v>
      </c>
      <c r="IS708" s="342">
        <v>43482</v>
      </c>
      <c r="IT708" s="342">
        <v>43483</v>
      </c>
      <c r="IU708" s="342">
        <v>43486</v>
      </c>
      <c r="IV708" s="342">
        <v>43487</v>
      </c>
      <c r="IW708" s="342">
        <v>43488</v>
      </c>
      <c r="IX708" s="342">
        <v>43489</v>
      </c>
      <c r="IY708" s="342">
        <v>43490</v>
      </c>
      <c r="IZ708" s="342">
        <v>43493</v>
      </c>
      <c r="JA708" s="342">
        <v>43494</v>
      </c>
      <c r="JB708" s="342">
        <v>43495</v>
      </c>
      <c r="JC708" s="342">
        <v>43496</v>
      </c>
      <c r="JD708" s="342">
        <v>43497</v>
      </c>
      <c r="JE708" s="342">
        <v>43500</v>
      </c>
      <c r="JF708" s="342">
        <v>43501</v>
      </c>
      <c r="JG708" s="342">
        <v>43502</v>
      </c>
      <c r="JH708" s="342">
        <v>43503</v>
      </c>
      <c r="JI708" s="342">
        <v>43504</v>
      </c>
      <c r="JJ708" s="342">
        <v>43507</v>
      </c>
      <c r="JK708" s="342">
        <v>43508</v>
      </c>
      <c r="JL708" s="342">
        <v>43509</v>
      </c>
      <c r="JM708" s="342">
        <v>43510</v>
      </c>
      <c r="JN708" s="342">
        <v>43511</v>
      </c>
      <c r="JO708" s="342">
        <v>43514</v>
      </c>
      <c r="JP708" s="342">
        <v>43515</v>
      </c>
      <c r="JQ708" s="342">
        <v>43516</v>
      </c>
      <c r="JR708" s="342">
        <v>43517</v>
      </c>
      <c r="JS708" s="342">
        <v>43518</v>
      </c>
      <c r="JT708" s="342">
        <v>43521</v>
      </c>
      <c r="JU708" s="342">
        <v>43522</v>
      </c>
      <c r="JV708" s="342">
        <v>43523</v>
      </c>
      <c r="JW708" s="342">
        <v>43524</v>
      </c>
      <c r="JX708" s="342">
        <v>43525</v>
      </c>
      <c r="JY708" s="342">
        <v>43528</v>
      </c>
      <c r="JZ708" s="342">
        <v>43529</v>
      </c>
      <c r="KA708" s="342">
        <v>43530</v>
      </c>
      <c r="KB708" s="342">
        <v>43531</v>
      </c>
      <c r="KC708" s="344" t="s">
        <v>100</v>
      </c>
      <c r="KD708" s="342">
        <v>43535</v>
      </c>
      <c r="KE708" s="342">
        <v>43536</v>
      </c>
      <c r="KF708" s="342">
        <v>43537</v>
      </c>
      <c r="KG708" s="342">
        <v>43538</v>
      </c>
      <c r="KH708" s="342">
        <v>43539</v>
      </c>
      <c r="KI708" s="342">
        <v>43542</v>
      </c>
      <c r="KJ708" s="342">
        <v>43543</v>
      </c>
      <c r="KK708" s="342">
        <v>43544</v>
      </c>
      <c r="KL708" s="342">
        <v>43545</v>
      </c>
      <c r="KM708" s="342">
        <v>43546</v>
      </c>
      <c r="KN708" s="342">
        <v>43549</v>
      </c>
      <c r="KO708" s="342">
        <v>43550</v>
      </c>
      <c r="KP708" s="342">
        <v>43551</v>
      </c>
      <c r="KQ708" s="342">
        <v>43552</v>
      </c>
      <c r="KR708" s="342">
        <v>43553</v>
      </c>
      <c r="KS708" s="342">
        <v>43556</v>
      </c>
      <c r="KT708" s="342">
        <v>43557</v>
      </c>
      <c r="KU708" s="342">
        <v>43558</v>
      </c>
      <c r="KV708" s="342">
        <v>43559</v>
      </c>
      <c r="KW708" s="345" t="s">
        <v>100</v>
      </c>
      <c r="KX708" s="342">
        <v>43563</v>
      </c>
      <c r="KY708" s="342">
        <v>43564</v>
      </c>
      <c r="KZ708" s="342">
        <v>43565</v>
      </c>
      <c r="LA708" s="342">
        <v>43566</v>
      </c>
      <c r="LB708" s="342">
        <v>43567</v>
      </c>
      <c r="LC708" s="342">
        <v>43570</v>
      </c>
      <c r="LD708" s="342">
        <v>43571</v>
      </c>
      <c r="LE708" s="342">
        <v>43572</v>
      </c>
      <c r="LF708" s="342">
        <v>43573</v>
      </c>
      <c r="LG708" s="342">
        <v>43574</v>
      </c>
      <c r="LH708" s="342">
        <v>43577</v>
      </c>
      <c r="LI708" s="342">
        <v>43578</v>
      </c>
      <c r="LJ708" s="342">
        <v>43579</v>
      </c>
      <c r="LK708" s="342">
        <v>43580</v>
      </c>
      <c r="LL708" s="342">
        <v>43581</v>
      </c>
      <c r="LM708" s="342">
        <v>43584</v>
      </c>
      <c r="LN708" s="342">
        <v>43585</v>
      </c>
      <c r="LO708" s="342">
        <v>43586</v>
      </c>
      <c r="LP708" s="342">
        <v>43587</v>
      </c>
      <c r="LQ708" s="345" t="s">
        <v>100</v>
      </c>
      <c r="LR708" s="342">
        <v>43591</v>
      </c>
      <c r="LS708" s="342">
        <v>43592</v>
      </c>
      <c r="LT708" s="342">
        <v>43593</v>
      </c>
      <c r="LU708" s="342">
        <v>43594</v>
      </c>
      <c r="LV708" s="342">
        <v>43595</v>
      </c>
      <c r="LW708" s="342">
        <v>43598</v>
      </c>
      <c r="LX708" s="342">
        <v>43599</v>
      </c>
      <c r="LY708" s="342">
        <v>43600</v>
      </c>
      <c r="LZ708" s="342">
        <v>43601</v>
      </c>
      <c r="MA708" s="342">
        <v>43602</v>
      </c>
      <c r="MB708" s="342">
        <v>43605</v>
      </c>
      <c r="MC708" s="342">
        <v>43606</v>
      </c>
      <c r="MD708" s="342">
        <v>43607</v>
      </c>
      <c r="ME708" s="342">
        <v>43608</v>
      </c>
      <c r="MF708" s="342">
        <v>43609</v>
      </c>
      <c r="MG708" s="342">
        <v>43612</v>
      </c>
      <c r="MH708" s="342">
        <v>43613</v>
      </c>
      <c r="MI708" s="342">
        <v>43614</v>
      </c>
      <c r="MJ708" s="342">
        <v>43615</v>
      </c>
      <c r="MK708" s="342">
        <v>43616</v>
      </c>
      <c r="ML708" s="342">
        <v>43619</v>
      </c>
      <c r="MM708" s="342">
        <v>43620</v>
      </c>
      <c r="MN708" s="342">
        <v>43621</v>
      </c>
      <c r="MO708" s="342">
        <v>43622</v>
      </c>
      <c r="MP708" s="345" t="s">
        <v>100</v>
      </c>
      <c r="MQ708" s="342">
        <v>43626</v>
      </c>
      <c r="MR708" s="342">
        <v>43627</v>
      </c>
      <c r="MS708" s="342">
        <v>43628</v>
      </c>
      <c r="MT708" s="342">
        <v>43629</v>
      </c>
      <c r="MU708" s="342">
        <v>43630</v>
      </c>
      <c r="MV708" s="342">
        <v>43633</v>
      </c>
      <c r="MW708" s="342">
        <v>43634</v>
      </c>
      <c r="MX708" s="342">
        <v>43635</v>
      </c>
      <c r="MY708" s="342">
        <v>43636</v>
      </c>
      <c r="MZ708" s="342">
        <v>43637</v>
      </c>
      <c r="NA708" s="342">
        <v>43640</v>
      </c>
      <c r="NB708" s="342">
        <v>43641</v>
      </c>
      <c r="NC708" s="342">
        <v>43642</v>
      </c>
      <c r="ND708" s="342">
        <v>43643</v>
      </c>
      <c r="NE708" s="342">
        <v>43644</v>
      </c>
    </row>
    <row r="709" spans="241:369" ht="15.75" thickBot="1" x14ac:dyDescent="0.3">
      <c r="IG709" t="s">
        <v>67</v>
      </c>
      <c r="IH709" s="47">
        <v>0.1195</v>
      </c>
      <c r="II709" s="47">
        <v>0.16289999999999999</v>
      </c>
      <c r="IJ709" s="47">
        <v>4.41E-2</v>
      </c>
      <c r="IK709" s="34">
        <v>2.0999999999999999E-3</v>
      </c>
      <c r="IL709" s="47">
        <v>2.5899999999999999E-2</v>
      </c>
      <c r="IM709" s="34">
        <v>1.11E-2</v>
      </c>
      <c r="IN709" s="34">
        <v>2.58E-2</v>
      </c>
      <c r="IO709" s="34">
        <v>0.10059999999999999</v>
      </c>
      <c r="IP709" s="34">
        <v>6.25E-2</v>
      </c>
      <c r="IQ709" s="34">
        <v>9.2499999999999999E-2</v>
      </c>
      <c r="IR709" s="34">
        <v>8.0799999999999997E-2</v>
      </c>
      <c r="IS709" s="34">
        <v>7.4899999999999994E-2</v>
      </c>
      <c r="IT709" s="34">
        <v>8.6300000000000002E-2</v>
      </c>
      <c r="IU709" s="34">
        <v>6.8699999999999997E-2</v>
      </c>
      <c r="IV709" s="34">
        <v>5.7099999999999998E-2</v>
      </c>
      <c r="IW709" s="34">
        <v>0.1206</v>
      </c>
      <c r="IX709" s="34">
        <v>9.1600000000000001E-2</v>
      </c>
      <c r="IY709" s="34">
        <v>0.1731</v>
      </c>
      <c r="IZ709" s="34">
        <v>0.14879999999999999</v>
      </c>
      <c r="JA709" s="34">
        <v>0.15060000000000001</v>
      </c>
      <c r="JB709" s="34">
        <v>0.20200000000000001</v>
      </c>
      <c r="JC709" s="34">
        <v>0.21629999999999999</v>
      </c>
      <c r="JD709" s="34">
        <v>0.23749999999999999</v>
      </c>
      <c r="JE709" s="34">
        <v>0.2596</v>
      </c>
      <c r="JF709" s="34">
        <v>0.27739999999999998</v>
      </c>
      <c r="JG709" s="34">
        <v>0.13880000000000001</v>
      </c>
      <c r="JH709" s="34">
        <v>9.7000000000000003E-2</v>
      </c>
      <c r="JI709" s="34">
        <v>9.2100000000000001E-2</v>
      </c>
      <c r="JJ709" s="34">
        <v>0.12740000000000001</v>
      </c>
      <c r="JK709" s="34">
        <v>0.14030000000000001</v>
      </c>
      <c r="JL709" s="34">
        <v>0.25080000000000002</v>
      </c>
      <c r="JM709" s="34">
        <v>0.26379999999999998</v>
      </c>
      <c r="JN709" s="34">
        <v>0.29160000000000003</v>
      </c>
      <c r="JO709" s="34">
        <v>0.28610000000000002</v>
      </c>
      <c r="JP709" s="34">
        <v>0.32490000000000002</v>
      </c>
      <c r="JQ709" s="34">
        <v>0.3125</v>
      </c>
      <c r="JR709" s="34">
        <v>0.24149999999999999</v>
      </c>
      <c r="JS709" s="34">
        <v>0.29039999999999999</v>
      </c>
      <c r="JT709" s="34">
        <v>0.36730000000000002</v>
      </c>
      <c r="JU709" s="34">
        <v>0.3422</v>
      </c>
      <c r="JV709" s="34">
        <v>0.3236</v>
      </c>
      <c r="JW709" s="34">
        <v>0.31280000000000002</v>
      </c>
      <c r="JX709" s="34">
        <v>0.34310000000000002</v>
      </c>
      <c r="JY709" s="34">
        <v>0.36909999999999998</v>
      </c>
      <c r="JZ709" s="34">
        <v>0.35320000000000001</v>
      </c>
      <c r="KA709" s="34">
        <v>0.31140000000000001</v>
      </c>
      <c r="KB709" s="34">
        <v>0.2828</v>
      </c>
      <c r="KC709" s="34">
        <v>0.31619999999999998</v>
      </c>
      <c r="KD709" s="34">
        <v>0.3543</v>
      </c>
      <c r="KE709" s="34">
        <v>0.39789999999999998</v>
      </c>
      <c r="KF709" s="34">
        <v>0.38269999999999998</v>
      </c>
      <c r="KG709" s="34">
        <v>0.3851</v>
      </c>
      <c r="KH709" s="34">
        <v>0.39989999999999998</v>
      </c>
      <c r="KI709" s="34">
        <v>0.40889999999999999</v>
      </c>
      <c r="KJ709" s="34">
        <v>0.40749999999999997</v>
      </c>
      <c r="KK709" s="34">
        <v>0.3896</v>
      </c>
      <c r="KL709" s="34">
        <v>0.38979999999999998</v>
      </c>
      <c r="KM709" s="34">
        <v>0.32600000000000001</v>
      </c>
      <c r="KN709" s="34">
        <v>0.37309999999999999</v>
      </c>
      <c r="KO709" s="34">
        <v>0.41930000000000001</v>
      </c>
      <c r="KP709" s="34">
        <v>0.28179999999999999</v>
      </c>
      <c r="KQ709" s="34">
        <v>0.26910000000000001</v>
      </c>
      <c r="KR709" s="34">
        <v>0.31780000000000003</v>
      </c>
      <c r="KS709" s="34">
        <v>0.35770000000000002</v>
      </c>
      <c r="KT709" s="34">
        <v>0.29830000000000001</v>
      </c>
      <c r="KU709" s="34">
        <v>0.33529999999999999</v>
      </c>
      <c r="KV709" s="34">
        <v>0.31630000000000003</v>
      </c>
      <c r="KW709" s="34">
        <v>0.2928</v>
      </c>
      <c r="KX709" s="34">
        <v>0.29020000000000001</v>
      </c>
      <c r="KY709" s="34">
        <v>0.26989999999999997</v>
      </c>
      <c r="KZ709" s="34">
        <v>0.28079999999999999</v>
      </c>
      <c r="LA709" s="34">
        <v>0.28560000000000002</v>
      </c>
      <c r="LB709" s="34">
        <v>0.35270000000000001</v>
      </c>
      <c r="LC709" s="34">
        <v>0.3569</v>
      </c>
      <c r="LD709" s="34">
        <v>0.3543</v>
      </c>
      <c r="LE709" s="34">
        <v>0.31390000000000001</v>
      </c>
      <c r="LF709" s="34">
        <v>0.25519999999999998</v>
      </c>
      <c r="LG709" s="34">
        <v>0.26229999999999998</v>
      </c>
      <c r="LH709" s="34">
        <v>0.25390000000000001</v>
      </c>
      <c r="LI709" s="34">
        <v>0.2223</v>
      </c>
      <c r="LJ709" s="34">
        <v>0.16039999999999999</v>
      </c>
      <c r="LK709" s="34">
        <v>0.16719999999999999</v>
      </c>
      <c r="LL709" s="34">
        <v>0.21160000000000001</v>
      </c>
      <c r="LM709" s="34">
        <v>0.23319999999999999</v>
      </c>
      <c r="LN709" s="34">
        <v>0.23</v>
      </c>
      <c r="LO709" s="34">
        <v>0.1653</v>
      </c>
      <c r="LP709" s="34">
        <v>0.16800000000000001</v>
      </c>
      <c r="LQ709" s="34">
        <v>0.17119999999999999</v>
      </c>
      <c r="LR709" s="34">
        <v>0.1116</v>
      </c>
      <c r="LS709" s="34">
        <v>6.3E-2</v>
      </c>
      <c r="LT709" s="34">
        <v>2.1499999999999998E-2</v>
      </c>
      <c r="LU709" s="34">
        <v>1.1299999999999999E-2</v>
      </c>
      <c r="LV709" s="34">
        <v>3.7999999999999999E-2</v>
      </c>
      <c r="LW709" s="47">
        <v>4.2500000000000003E-2</v>
      </c>
      <c r="LX709" s="47">
        <v>1.14E-2</v>
      </c>
      <c r="LY709" s="47">
        <v>3.1E-2</v>
      </c>
      <c r="LZ709" s="47">
        <v>4.4900000000000002E-2</v>
      </c>
      <c r="MA709" s="47">
        <v>5.3100000000000001E-2</v>
      </c>
      <c r="MB709" s="47">
        <v>3.7699999999999997E-2</v>
      </c>
      <c r="MC709" s="47">
        <v>3.73E-2</v>
      </c>
      <c r="MD709" s="47">
        <v>6.0199999999999997E-2</v>
      </c>
      <c r="ME709" s="47">
        <v>8.4500000000000006E-2</v>
      </c>
      <c r="MF709" s="47">
        <v>6.7299999999999999E-2</v>
      </c>
      <c r="MG709" s="47">
        <v>5.8500000000000003E-2</v>
      </c>
      <c r="MH709" s="47">
        <v>6.93E-2</v>
      </c>
      <c r="MI709" s="47">
        <v>8.7999999999999995E-2</v>
      </c>
      <c r="MJ709" s="47">
        <v>8.8900000000000007E-2</v>
      </c>
      <c r="MK709" s="47">
        <v>0.14610000000000001</v>
      </c>
      <c r="ML709" s="47">
        <v>8.6599999999999996E-2</v>
      </c>
      <c r="MM709" s="47">
        <v>6.3899999999999998E-2</v>
      </c>
      <c r="MN709" s="47">
        <v>2.98E-2</v>
      </c>
      <c r="MO709" s="47">
        <v>2.9600000000000001E-2</v>
      </c>
      <c r="MP709" s="34">
        <v>4.1000000000000003E-3</v>
      </c>
      <c r="MQ709" s="47">
        <v>3.9300000000000002E-2</v>
      </c>
      <c r="MR709" s="47">
        <v>6.3E-2</v>
      </c>
      <c r="MS709" s="47">
        <v>7.5800000000000006E-2</v>
      </c>
    </row>
    <row r="710" spans="241:369" ht="15.75" thickBot="1" x14ac:dyDescent="0.3">
      <c r="IG710" t="s">
        <v>63</v>
      </c>
      <c r="IH710" s="47">
        <v>0.1079</v>
      </c>
      <c r="II710" s="47">
        <v>0.1736</v>
      </c>
      <c r="IJ710" s="30">
        <v>2.1600000000000001E-2</v>
      </c>
      <c r="IK710" s="30">
        <v>8.1000000000000003E-2</v>
      </c>
      <c r="IL710" s="30">
        <v>8.0299999999999996E-2</v>
      </c>
      <c r="IM710" s="30">
        <v>7.1999999999999995E-2</v>
      </c>
      <c r="IN710" s="30">
        <v>0.1132</v>
      </c>
      <c r="IO710" s="30">
        <v>0.1547</v>
      </c>
      <c r="IP710" s="30">
        <v>0.1142</v>
      </c>
      <c r="IQ710" s="30">
        <v>0.15629999999999999</v>
      </c>
      <c r="IR710" s="30">
        <v>0.1565</v>
      </c>
      <c r="IS710" s="30">
        <v>0.19739999999999999</v>
      </c>
      <c r="IT710" s="30">
        <v>0.20449999999999999</v>
      </c>
      <c r="IU710" s="30">
        <v>0.1966</v>
      </c>
      <c r="IV710" s="30">
        <v>0.13239999999999999</v>
      </c>
      <c r="IW710" s="30">
        <v>0.1709</v>
      </c>
      <c r="IX710" s="30">
        <v>0.1177</v>
      </c>
      <c r="IY710" s="30">
        <v>0.2077</v>
      </c>
      <c r="IZ710" s="30">
        <v>0.17849999999999999</v>
      </c>
      <c r="JA710" s="30">
        <v>0.16539999999999999</v>
      </c>
      <c r="JB710" s="30">
        <v>0.2465</v>
      </c>
      <c r="JC710" s="30">
        <v>0.26590000000000003</v>
      </c>
      <c r="JD710" s="30">
        <v>0.28160000000000002</v>
      </c>
      <c r="JE710" s="30">
        <v>0.29099999999999998</v>
      </c>
      <c r="JF710" s="30">
        <v>0.30759999999999998</v>
      </c>
      <c r="JG710" s="30">
        <v>0.17330000000000001</v>
      </c>
      <c r="JH710" s="30">
        <v>0.15970000000000001</v>
      </c>
      <c r="JI710" s="30">
        <v>0.14149999999999999</v>
      </c>
      <c r="JJ710" s="30">
        <v>0.16289999999999999</v>
      </c>
      <c r="JK710" s="30">
        <v>0.20849999999999999</v>
      </c>
      <c r="JL710" s="30">
        <v>0.2417</v>
      </c>
      <c r="JM710" s="30">
        <v>0.22520000000000001</v>
      </c>
      <c r="JN710" s="30">
        <v>0.26269999999999999</v>
      </c>
      <c r="JO710" s="30">
        <v>0.26540000000000002</v>
      </c>
      <c r="JP710" s="30">
        <v>0.30249999999999999</v>
      </c>
      <c r="JQ710" s="30">
        <v>0.32119999999999999</v>
      </c>
      <c r="JR710" s="30">
        <v>0.32950000000000002</v>
      </c>
      <c r="JS710" s="30">
        <v>0.36720000000000003</v>
      </c>
      <c r="JT710" s="30">
        <v>0.3458</v>
      </c>
      <c r="JU710" s="30">
        <v>0.33260000000000001</v>
      </c>
      <c r="JV710" s="30">
        <v>0.3145</v>
      </c>
      <c r="JW710" s="30">
        <v>0.30049999999999999</v>
      </c>
      <c r="JX710" s="30">
        <v>0.3251</v>
      </c>
      <c r="JY710" s="30">
        <v>0.33400000000000002</v>
      </c>
      <c r="JZ710" s="30">
        <v>0.33489999999999998</v>
      </c>
      <c r="KA710" s="30">
        <v>0.26590000000000003</v>
      </c>
      <c r="KB710" s="30">
        <v>0.23499999999999999</v>
      </c>
      <c r="KC710" s="30">
        <v>0.2437</v>
      </c>
      <c r="KD710" s="30">
        <v>0.27739999999999998</v>
      </c>
      <c r="KE710" s="30">
        <v>0.29720000000000002</v>
      </c>
      <c r="KF710" s="30">
        <v>0.30370000000000003</v>
      </c>
      <c r="KG710" s="30">
        <v>0.31159999999999999</v>
      </c>
      <c r="KH710" s="30">
        <v>0.32329999999999998</v>
      </c>
      <c r="KI710" s="30">
        <v>0.34429999999999999</v>
      </c>
      <c r="KJ710" s="30">
        <v>0.32419999999999999</v>
      </c>
      <c r="KK710" s="30">
        <v>0.30620000000000003</v>
      </c>
      <c r="KL710" s="30">
        <v>0.30919999999999997</v>
      </c>
      <c r="KM710" s="30">
        <v>0.2104</v>
      </c>
      <c r="KN710" s="30">
        <v>0.25290000000000001</v>
      </c>
      <c r="KO710" s="30">
        <v>0.32700000000000001</v>
      </c>
      <c r="KP710" s="30">
        <v>0.26350000000000001</v>
      </c>
      <c r="KQ710" s="30">
        <v>0.26650000000000001</v>
      </c>
      <c r="KR710" s="30">
        <v>0.30880000000000002</v>
      </c>
      <c r="KS710" s="30">
        <v>0.36899999999999999</v>
      </c>
      <c r="KT710" s="30">
        <v>0.32100000000000001</v>
      </c>
      <c r="KU710" s="30">
        <v>0.37959999999999999</v>
      </c>
      <c r="KV710" s="30">
        <v>0.39360000000000001</v>
      </c>
      <c r="KW710" s="30">
        <v>0.38850000000000001</v>
      </c>
      <c r="KX710" s="30">
        <v>0.39939999999999998</v>
      </c>
      <c r="KY710" s="30">
        <v>0.37590000000000001</v>
      </c>
      <c r="KZ710" s="30">
        <v>0.41570000000000001</v>
      </c>
      <c r="LA710" s="30">
        <v>0.41139999999999999</v>
      </c>
      <c r="LB710" s="30">
        <v>0.49320000000000003</v>
      </c>
      <c r="LC710" s="30">
        <v>0.49759999999999999</v>
      </c>
      <c r="LD710" s="30">
        <v>0.49840000000000001</v>
      </c>
      <c r="LE710" s="30">
        <v>0.50619999999999998</v>
      </c>
      <c r="LF710" s="30">
        <v>0.46860000000000002</v>
      </c>
      <c r="LG710" s="30">
        <v>0.46899999999999997</v>
      </c>
      <c r="LH710" s="30">
        <v>0.45529999999999998</v>
      </c>
      <c r="LI710" s="30">
        <v>0.41389999999999999</v>
      </c>
      <c r="LJ710" s="30">
        <v>0.33350000000000002</v>
      </c>
      <c r="LK710" s="30">
        <v>0.30349999999999999</v>
      </c>
      <c r="LL710" s="30">
        <v>0.33789999999999998</v>
      </c>
      <c r="LM710" s="30">
        <v>0.36680000000000001</v>
      </c>
      <c r="LN710" s="30">
        <v>0.34670000000000001</v>
      </c>
      <c r="LO710" s="30">
        <v>0.30919999999999997</v>
      </c>
      <c r="LP710" s="30">
        <v>0.30209999999999998</v>
      </c>
      <c r="LQ710" s="30">
        <v>0.30059999999999998</v>
      </c>
      <c r="LR710" s="30">
        <v>0.2576</v>
      </c>
      <c r="LS710" s="30">
        <v>0.24049999999999999</v>
      </c>
      <c r="LT710" s="30">
        <v>0.20399999999999999</v>
      </c>
      <c r="LU710" s="30">
        <v>0.17929999999999999</v>
      </c>
      <c r="LV710" s="30">
        <v>0.2097</v>
      </c>
      <c r="LW710" s="30">
        <v>0.1032</v>
      </c>
      <c r="LX710" s="30">
        <v>0.13700000000000001</v>
      </c>
      <c r="LY710" s="30">
        <v>0.1036</v>
      </c>
      <c r="LZ710" s="30">
        <v>8.1600000000000006E-2</v>
      </c>
      <c r="MA710" s="30">
        <v>6.8000000000000005E-2</v>
      </c>
      <c r="MB710" s="30">
        <v>0.1138</v>
      </c>
      <c r="MC710" s="30">
        <v>0.1203</v>
      </c>
      <c r="MD710" s="30">
        <v>0.10929999999999999</v>
      </c>
      <c r="ME710" s="30">
        <v>7.3800000000000004E-2</v>
      </c>
      <c r="MF710" s="30">
        <v>8.5000000000000006E-2</v>
      </c>
      <c r="MG710" s="30">
        <v>9.2999999999999999E-2</v>
      </c>
      <c r="MH710" s="30">
        <v>8.9200000000000002E-2</v>
      </c>
      <c r="MI710" s="30">
        <v>0.1009</v>
      </c>
      <c r="MJ710" s="30">
        <v>9.74E-2</v>
      </c>
      <c r="MK710" s="30">
        <v>3.2599999999999997E-2</v>
      </c>
      <c r="ML710" s="30">
        <v>6.4399999999999999E-2</v>
      </c>
      <c r="MM710" s="30">
        <v>8.8900000000000007E-2</v>
      </c>
      <c r="MN710" s="30">
        <v>8.6699999999999999E-2</v>
      </c>
      <c r="MO710" s="30">
        <v>9.2700000000000005E-2</v>
      </c>
      <c r="MP710" s="30">
        <v>0.1042</v>
      </c>
      <c r="MQ710" s="30">
        <v>8.2699999999999996E-2</v>
      </c>
      <c r="MR710" s="30">
        <v>8.8499999999999995E-2</v>
      </c>
      <c r="MS710" s="30">
        <v>4.8800000000000003E-2</v>
      </c>
    </row>
    <row r="711" spans="241:369" x14ac:dyDescent="0.25">
      <c r="LX711" t="s">
        <v>62</v>
      </c>
      <c r="ML711" t="s">
        <v>62</v>
      </c>
      <c r="MM711" t="s">
        <v>62</v>
      </c>
      <c r="MN711" t="s">
        <v>62</v>
      </c>
      <c r="MO711" t="s">
        <v>62</v>
      </c>
      <c r="MP711" t="s">
        <v>62</v>
      </c>
      <c r="MR711" t="s">
        <v>62</v>
      </c>
      <c r="MS711" t="s">
        <v>62</v>
      </c>
    </row>
    <row r="712" spans="241:369" x14ac:dyDescent="0.25">
      <c r="LX712" t="s">
        <v>62</v>
      </c>
      <c r="ML712" t="s">
        <v>62</v>
      </c>
      <c r="MM712" t="s">
        <v>62</v>
      </c>
    </row>
    <row r="714" spans="241:369" x14ac:dyDescent="0.25">
      <c r="LY714" t="s">
        <v>62</v>
      </c>
      <c r="MM714" t="s">
        <v>62</v>
      </c>
    </row>
    <row r="715" spans="241:369" x14ac:dyDescent="0.25">
      <c r="MS715" t="s">
        <v>62</v>
      </c>
    </row>
    <row r="716" spans="241:369" x14ac:dyDescent="0.25">
      <c r="MM716" t="s">
        <v>62</v>
      </c>
    </row>
    <row r="717" spans="241:369" x14ac:dyDescent="0.25">
      <c r="MP717" t="s">
        <v>62</v>
      </c>
      <c r="MR717" t="s">
        <v>62</v>
      </c>
    </row>
    <row r="720" spans="241:369" x14ac:dyDescent="0.25">
      <c r="MQ720" t="s">
        <v>62</v>
      </c>
    </row>
    <row r="721" spans="336:357" x14ac:dyDescent="0.25">
      <c r="MO721" t="s">
        <v>62</v>
      </c>
      <c r="MP721" t="s">
        <v>62</v>
      </c>
      <c r="MS721" t="s">
        <v>62</v>
      </c>
    </row>
    <row r="724" spans="336:357" x14ac:dyDescent="0.25">
      <c r="MP724" t="s">
        <v>62</v>
      </c>
    </row>
    <row r="726" spans="336:357" x14ac:dyDescent="0.25">
      <c r="LY726" t="s">
        <v>62</v>
      </c>
    </row>
    <row r="728" spans="336:357" x14ac:dyDescent="0.25">
      <c r="LY728" t="s">
        <v>62</v>
      </c>
      <c r="MP728" t="s">
        <v>62</v>
      </c>
    </row>
    <row r="729" spans="336:357" x14ac:dyDescent="0.25">
      <c r="MM729" t="s">
        <v>62</v>
      </c>
    </row>
    <row r="730" spans="336:357" x14ac:dyDescent="0.25">
      <c r="LZ730" t="s">
        <v>62</v>
      </c>
    </row>
    <row r="732" spans="336:357" x14ac:dyDescent="0.25">
      <c r="LZ732" t="s">
        <v>62</v>
      </c>
    </row>
    <row r="734" spans="336:357" x14ac:dyDescent="0.25">
      <c r="LX734" t="s">
        <v>62</v>
      </c>
      <c r="MS734" t="s">
        <v>62</v>
      </c>
    </row>
    <row r="735" spans="336:357" x14ac:dyDescent="0.25">
      <c r="MR735" t="s">
        <v>62</v>
      </c>
    </row>
    <row r="736" spans="336:357" x14ac:dyDescent="0.25">
      <c r="MQ736" t="s">
        <v>62</v>
      </c>
    </row>
    <row r="740" spans="241:369" x14ac:dyDescent="0.25">
      <c r="MG740" t="s">
        <v>62</v>
      </c>
    </row>
    <row r="741" spans="241:369" x14ac:dyDescent="0.25">
      <c r="MP741" t="s">
        <v>62</v>
      </c>
    </row>
    <row r="743" spans="241:369" x14ac:dyDescent="0.25">
      <c r="ML743" t="s">
        <v>62</v>
      </c>
      <c r="MM743" t="s">
        <v>62</v>
      </c>
    </row>
    <row r="744" spans="241:369" ht="15.75" thickBot="1" x14ac:dyDescent="0.3">
      <c r="LZ744" t="s">
        <v>62</v>
      </c>
      <c r="MA744" t="s">
        <v>62</v>
      </c>
      <c r="ML744" t="s">
        <v>62</v>
      </c>
      <c r="MN744" t="s">
        <v>62</v>
      </c>
      <c r="MP744" t="s">
        <v>62</v>
      </c>
    </row>
    <row r="745" spans="241:369" ht="15.75" thickBot="1" x14ac:dyDescent="0.3">
      <c r="II745" s="8" t="s">
        <v>112</v>
      </c>
      <c r="IJ745" s="8" t="s">
        <v>92</v>
      </c>
      <c r="JC745" t="s">
        <v>62</v>
      </c>
      <c r="JD745" s="8" t="s">
        <v>96</v>
      </c>
      <c r="JE745" s="8" t="s">
        <v>92</v>
      </c>
      <c r="JW745" t="s">
        <v>62</v>
      </c>
      <c r="JX745" s="8" t="s">
        <v>104</v>
      </c>
      <c r="JY745" s="8" t="s">
        <v>92</v>
      </c>
      <c r="KR745" t="s">
        <v>62</v>
      </c>
      <c r="KS745" s="8" t="s">
        <v>110</v>
      </c>
      <c r="KT745" s="8" t="s">
        <v>92</v>
      </c>
      <c r="LO745" s="8" t="s">
        <v>121</v>
      </c>
      <c r="LP745" s="8" t="s">
        <v>92</v>
      </c>
      <c r="LS745" t="s">
        <v>62</v>
      </c>
      <c r="MD745" t="s">
        <v>62</v>
      </c>
      <c r="MF745" t="s">
        <v>62</v>
      </c>
      <c r="MI745" t="s">
        <v>62</v>
      </c>
      <c r="ML745" s="8" t="s">
        <v>122</v>
      </c>
      <c r="MM745" s="8" t="s">
        <v>92</v>
      </c>
      <c r="MO745" t="s">
        <v>62</v>
      </c>
      <c r="MQ745" t="s">
        <v>62</v>
      </c>
      <c r="MR745" t="s">
        <v>62</v>
      </c>
      <c r="MS745" t="s">
        <v>62</v>
      </c>
    </row>
    <row r="746" spans="241:369" ht="15.75" thickBot="1" x14ac:dyDescent="0.3">
      <c r="II746" s="342">
        <v>43468</v>
      </c>
      <c r="IJ746" s="345" t="s">
        <v>100</v>
      </c>
      <c r="IK746" s="342">
        <v>43472</v>
      </c>
      <c r="IL746" s="342">
        <v>43473</v>
      </c>
      <c r="IM746" s="342">
        <v>43474</v>
      </c>
      <c r="IN746" s="342">
        <v>43475</v>
      </c>
      <c r="IO746" s="342">
        <v>43476</v>
      </c>
      <c r="IP746" s="342">
        <v>43479</v>
      </c>
      <c r="IQ746" s="342">
        <v>43480</v>
      </c>
      <c r="IR746" s="342">
        <v>43481</v>
      </c>
      <c r="IS746" s="342">
        <v>43482</v>
      </c>
      <c r="IT746" s="342">
        <v>43483</v>
      </c>
      <c r="IU746" s="342">
        <v>43486</v>
      </c>
      <c r="IV746" s="342">
        <v>43487</v>
      </c>
      <c r="IW746" s="342">
        <v>43488</v>
      </c>
      <c r="IX746" s="342">
        <v>43489</v>
      </c>
      <c r="IY746" s="342">
        <v>43490</v>
      </c>
      <c r="IZ746" s="342">
        <v>43493</v>
      </c>
      <c r="JA746" s="342">
        <v>43494</v>
      </c>
      <c r="JB746" s="342">
        <v>43495</v>
      </c>
      <c r="JC746" s="342">
        <v>43496</v>
      </c>
      <c r="JD746" s="342">
        <v>43497</v>
      </c>
      <c r="JE746" s="342">
        <v>43500</v>
      </c>
      <c r="JF746" s="342">
        <v>43501</v>
      </c>
      <c r="JG746" s="342">
        <v>43502</v>
      </c>
      <c r="JH746" s="342">
        <v>43503</v>
      </c>
      <c r="JI746" s="342">
        <v>43504</v>
      </c>
      <c r="JJ746" s="342">
        <v>43507</v>
      </c>
      <c r="JK746" s="342">
        <v>43508</v>
      </c>
      <c r="JL746" s="342">
        <v>43509</v>
      </c>
      <c r="JM746" s="342">
        <v>43510</v>
      </c>
      <c r="JN746" s="342">
        <v>43511</v>
      </c>
      <c r="JO746" s="342">
        <v>43514</v>
      </c>
      <c r="JP746" s="342">
        <v>43515</v>
      </c>
      <c r="JQ746" s="342">
        <v>43516</v>
      </c>
      <c r="JR746" s="342">
        <v>43517</v>
      </c>
      <c r="JS746" s="342">
        <v>43518</v>
      </c>
      <c r="JT746" s="342">
        <v>43521</v>
      </c>
      <c r="JU746" s="342">
        <v>43522</v>
      </c>
      <c r="JV746" s="342">
        <v>43523</v>
      </c>
      <c r="JW746" s="342">
        <v>43524</v>
      </c>
      <c r="JX746" s="342">
        <v>43525</v>
      </c>
      <c r="JY746" s="342">
        <v>43528</v>
      </c>
      <c r="JZ746" s="342">
        <v>43529</v>
      </c>
      <c r="KA746" s="342">
        <v>43530</v>
      </c>
      <c r="KB746" s="342">
        <v>43531</v>
      </c>
      <c r="KC746" s="344" t="s">
        <v>100</v>
      </c>
      <c r="KD746" s="342">
        <v>43535</v>
      </c>
      <c r="KE746" s="342">
        <v>43536</v>
      </c>
      <c r="KF746" s="342">
        <v>43537</v>
      </c>
      <c r="KG746" s="342">
        <v>43538</v>
      </c>
      <c r="KH746" s="342">
        <v>43539</v>
      </c>
      <c r="KI746" s="342">
        <v>43542</v>
      </c>
      <c r="KJ746" s="342">
        <v>43543</v>
      </c>
      <c r="KK746" s="342">
        <v>43544</v>
      </c>
      <c r="KL746" s="342">
        <v>43545</v>
      </c>
      <c r="KM746" s="342">
        <v>43546</v>
      </c>
      <c r="KN746" s="342">
        <v>43549</v>
      </c>
      <c r="KO746" s="342">
        <v>43550</v>
      </c>
      <c r="KP746" s="342">
        <v>43551</v>
      </c>
      <c r="KQ746" s="342">
        <v>43552</v>
      </c>
      <c r="KR746" s="342">
        <v>43553</v>
      </c>
      <c r="KS746" s="342">
        <v>43556</v>
      </c>
      <c r="KT746" s="342">
        <v>43557</v>
      </c>
      <c r="KU746" s="342">
        <v>43558</v>
      </c>
      <c r="KV746" s="342">
        <v>43559</v>
      </c>
      <c r="KW746" s="345" t="s">
        <v>100</v>
      </c>
      <c r="KX746" s="342">
        <v>43563</v>
      </c>
      <c r="KY746" s="342">
        <v>43564</v>
      </c>
      <c r="KZ746" s="342">
        <v>43565</v>
      </c>
      <c r="LA746" s="342">
        <v>43566</v>
      </c>
      <c r="LB746" s="342">
        <v>43567</v>
      </c>
      <c r="LC746" s="342">
        <v>43570</v>
      </c>
      <c r="LD746" s="342">
        <v>43571</v>
      </c>
      <c r="LE746" s="342">
        <v>43572</v>
      </c>
      <c r="LF746" s="342">
        <v>43573</v>
      </c>
      <c r="LG746" s="342">
        <v>43574</v>
      </c>
      <c r="LH746" s="342">
        <v>43577</v>
      </c>
      <c r="LI746" s="342">
        <v>43578</v>
      </c>
      <c r="LJ746" s="342">
        <v>43579</v>
      </c>
      <c r="LK746" s="342">
        <v>43580</v>
      </c>
      <c r="LL746" s="342">
        <v>43581</v>
      </c>
      <c r="LM746" s="342">
        <v>43584</v>
      </c>
      <c r="LN746" s="342">
        <v>43585</v>
      </c>
      <c r="LO746" s="342">
        <v>43586</v>
      </c>
      <c r="LP746" s="342">
        <v>43587</v>
      </c>
      <c r="LQ746" s="345" t="s">
        <v>100</v>
      </c>
      <c r="LR746" s="342">
        <v>43591</v>
      </c>
      <c r="LS746" s="342">
        <v>43592</v>
      </c>
      <c r="LT746" s="342">
        <v>43593</v>
      </c>
      <c r="LU746" s="342">
        <v>43594</v>
      </c>
      <c r="LV746" s="342">
        <v>43595</v>
      </c>
      <c r="LW746" s="342">
        <v>43598</v>
      </c>
      <c r="LX746" s="342">
        <v>43599</v>
      </c>
      <c r="LY746" s="342">
        <v>43600</v>
      </c>
      <c r="LZ746" s="342">
        <v>43601</v>
      </c>
      <c r="MA746" s="342">
        <v>43602</v>
      </c>
      <c r="MB746" s="342">
        <v>43605</v>
      </c>
      <c r="MC746" s="342">
        <v>43606</v>
      </c>
      <c r="MD746" s="342">
        <v>43607</v>
      </c>
      <c r="ME746" s="342">
        <v>43608</v>
      </c>
      <c r="MF746" s="342">
        <v>43609</v>
      </c>
      <c r="MG746" s="342">
        <v>43612</v>
      </c>
      <c r="MH746" s="342">
        <v>43613</v>
      </c>
      <c r="MI746" s="342">
        <v>43614</v>
      </c>
      <c r="MJ746" s="342">
        <v>43615</v>
      </c>
      <c r="MK746" s="342">
        <v>43616</v>
      </c>
      <c r="ML746" s="342">
        <v>43619</v>
      </c>
      <c r="MM746" s="342">
        <v>43620</v>
      </c>
      <c r="MN746" s="342">
        <v>43621</v>
      </c>
      <c r="MO746" s="342">
        <v>43622</v>
      </c>
      <c r="MP746" s="345" t="s">
        <v>100</v>
      </c>
      <c r="MQ746" s="342">
        <v>43626</v>
      </c>
      <c r="MR746" s="342">
        <v>43627</v>
      </c>
      <c r="MS746" s="342">
        <v>43628</v>
      </c>
      <c r="MT746" s="342">
        <v>43629</v>
      </c>
      <c r="MU746" s="342">
        <v>43630</v>
      </c>
      <c r="MV746" s="342">
        <v>43633</v>
      </c>
      <c r="MW746" s="342">
        <v>43634</v>
      </c>
      <c r="MX746" s="342">
        <v>43635</v>
      </c>
      <c r="MY746" s="342">
        <v>43636</v>
      </c>
      <c r="MZ746" s="342">
        <v>43637</v>
      </c>
      <c r="NA746" s="342">
        <v>43640</v>
      </c>
      <c r="NB746" s="342">
        <v>43641</v>
      </c>
      <c r="NC746" s="342">
        <v>43642</v>
      </c>
      <c r="ND746" s="342">
        <v>43643</v>
      </c>
      <c r="NE746" s="342">
        <v>43644</v>
      </c>
    </row>
    <row r="747" spans="241:369" ht="15.75" thickBot="1" x14ac:dyDescent="0.3">
      <c r="IH747" t="s">
        <v>62</v>
      </c>
      <c r="II747" s="30">
        <v>-2.5999999999999999E-2</v>
      </c>
      <c r="IJ747" s="30">
        <v>-3.9199999999999999E-2</v>
      </c>
      <c r="IK747" s="30">
        <v>5.9700000000000003E-2</v>
      </c>
      <c r="IL747" s="30">
        <v>6.6400000000000001E-2</v>
      </c>
      <c r="IM747" s="30">
        <v>7.2599999999999998E-2</v>
      </c>
      <c r="IN747" s="30">
        <v>6.1800000000000001E-2</v>
      </c>
      <c r="IO747" s="30">
        <v>0.1007</v>
      </c>
      <c r="IP747" s="30">
        <v>0.1192</v>
      </c>
      <c r="IQ747" s="30">
        <v>9.7699999999999995E-2</v>
      </c>
      <c r="IR747" s="30">
        <v>0.11650000000000001</v>
      </c>
      <c r="IS747" s="30">
        <v>9.9099999999999994E-2</v>
      </c>
      <c r="IT747" s="30">
        <v>0.12559999999999999</v>
      </c>
      <c r="IU747" s="30">
        <v>0.11849999999999999</v>
      </c>
      <c r="IV747" s="30">
        <v>0.1195</v>
      </c>
      <c r="IW747" s="30">
        <v>7.7600000000000002E-2</v>
      </c>
      <c r="IX747" s="30">
        <v>7.85E-2</v>
      </c>
      <c r="IY747" s="30">
        <v>4.3700000000000003E-2</v>
      </c>
      <c r="IZ747" s="30">
        <v>8.4900000000000003E-2</v>
      </c>
      <c r="JA747" s="30">
        <v>7.3099999999999998E-2</v>
      </c>
      <c r="JB747" s="30">
        <v>6.9599999999999995E-2</v>
      </c>
      <c r="JC747" s="30">
        <v>0.13220000000000001</v>
      </c>
      <c r="JD747" s="30">
        <v>0.15640000000000001</v>
      </c>
      <c r="JE747" s="30">
        <v>0.1386</v>
      </c>
      <c r="JF747" s="85">
        <v>0.13170000000000001</v>
      </c>
      <c r="JG747" s="30">
        <v>0.15190000000000001</v>
      </c>
      <c r="JH747" s="30">
        <v>6.2E-2</v>
      </c>
      <c r="JI747" s="30">
        <v>7.0400000000000004E-2</v>
      </c>
      <c r="JJ747" s="30">
        <v>5.3999999999999999E-2</v>
      </c>
      <c r="JK747" s="30">
        <v>5.3999999999999999E-2</v>
      </c>
      <c r="JL747" s="30">
        <v>7.7499999999999999E-2</v>
      </c>
      <c r="JM747" s="30">
        <v>8.1100000000000005E-2</v>
      </c>
      <c r="JN747" s="30">
        <v>8.5800000000000001E-2</v>
      </c>
      <c r="JO747" s="30">
        <v>0.10639999999999999</v>
      </c>
      <c r="JP747" s="30">
        <v>9.6199999999999994E-2</v>
      </c>
      <c r="JQ747" s="30">
        <v>0.10580000000000001</v>
      </c>
      <c r="JR747" s="30">
        <v>0.1101</v>
      </c>
      <c r="JS747" s="30">
        <v>5.1200000000000002E-2</v>
      </c>
      <c r="JT747" s="30">
        <v>7.2499999999999995E-2</v>
      </c>
      <c r="JU747" s="30">
        <v>0.1111</v>
      </c>
      <c r="JV747" s="30">
        <v>0.10730000000000001</v>
      </c>
      <c r="JW747" s="30">
        <v>7.1199999999999999E-2</v>
      </c>
      <c r="JX747" s="30">
        <v>4.1200000000000001E-2</v>
      </c>
      <c r="JY747" s="30">
        <v>4.82E-2</v>
      </c>
      <c r="JZ747" s="30">
        <v>6.1499999999999999E-2</v>
      </c>
      <c r="KA747" s="30">
        <v>7.0000000000000007E-2</v>
      </c>
      <c r="KB747" s="30">
        <v>2.8000000000000001E-2</v>
      </c>
      <c r="KC747" s="30">
        <v>3.6499999999999998E-2</v>
      </c>
      <c r="KD747" s="30">
        <v>5.16E-2</v>
      </c>
      <c r="KE747" s="30">
        <v>6.2E-2</v>
      </c>
      <c r="KF747" s="30">
        <v>6.5100000000000005E-2</v>
      </c>
      <c r="KG747" s="30">
        <v>4.6199999999999998E-2</v>
      </c>
      <c r="KH747" s="30">
        <v>3.9600000000000003E-2</v>
      </c>
      <c r="KI747" s="30">
        <v>5.0500000000000003E-2</v>
      </c>
      <c r="KJ747" s="30">
        <v>6.83E-2</v>
      </c>
      <c r="KK747" s="30">
        <v>4.7E-2</v>
      </c>
      <c r="KL747" s="30">
        <v>5.57E-2</v>
      </c>
      <c r="KM747" s="30">
        <v>6.8099999999999994E-2</v>
      </c>
      <c r="KN747" s="30">
        <v>3.39E-2</v>
      </c>
      <c r="KO747" s="30">
        <v>5.7500000000000002E-2</v>
      </c>
      <c r="KP747" s="30">
        <v>9.0499999999999997E-2</v>
      </c>
      <c r="KQ747" s="30">
        <v>6.1400000000000003E-2</v>
      </c>
      <c r="KR747" s="30">
        <v>7.3599999999999999E-2</v>
      </c>
      <c r="KS747" s="30">
        <v>9.0800000000000006E-2</v>
      </c>
      <c r="KT747" s="30">
        <v>0.1095</v>
      </c>
      <c r="KU747" s="30">
        <v>7.5999999999999998E-2</v>
      </c>
      <c r="KV747" s="30">
        <v>0.1116</v>
      </c>
      <c r="KW747" s="30">
        <v>0.129</v>
      </c>
      <c r="KX747" s="30">
        <v>0.13100000000000001</v>
      </c>
      <c r="KY747" s="30">
        <v>0.13650000000000001</v>
      </c>
      <c r="KZ747" s="30">
        <v>0.13519999999999999</v>
      </c>
      <c r="LA747" s="30">
        <v>0.17430000000000001</v>
      </c>
      <c r="LB747" s="30">
        <v>0.1492</v>
      </c>
      <c r="LC747" s="30">
        <v>0.18559999999999999</v>
      </c>
      <c r="LD747" s="30">
        <v>0.1885</v>
      </c>
      <c r="LE747" s="30">
        <v>0.19819999999999999</v>
      </c>
      <c r="LF747" s="30">
        <v>0.20860000000000001</v>
      </c>
      <c r="LG747" s="30">
        <v>0.2039</v>
      </c>
      <c r="LH747" s="30">
        <v>0.20219999999999999</v>
      </c>
      <c r="LI747" s="30">
        <v>0.18590000000000001</v>
      </c>
      <c r="LJ747" s="30">
        <v>0.1731</v>
      </c>
      <c r="LK747" s="30">
        <v>0.108</v>
      </c>
      <c r="LL747" s="30">
        <v>0.12640000000000001</v>
      </c>
      <c r="LM747" s="30">
        <v>0.13830000000000001</v>
      </c>
      <c r="LN747" s="30">
        <v>0.114</v>
      </c>
      <c r="LO747" s="30">
        <v>9.1899999999999996E-2</v>
      </c>
      <c r="LP747" s="30">
        <v>8.6300000000000002E-2</v>
      </c>
      <c r="LQ747" s="30">
        <v>8.2600000000000007E-2</v>
      </c>
      <c r="LR747" s="30">
        <v>6.9599999999999995E-2</v>
      </c>
      <c r="LS747" s="30">
        <v>9.0200000000000002E-2</v>
      </c>
      <c r="LT747" s="30">
        <v>7.6300000000000007E-2</v>
      </c>
      <c r="LU747" s="30">
        <v>6.3200000000000006E-2</v>
      </c>
      <c r="LV747" s="30">
        <v>6.6699999999999995E-2</v>
      </c>
      <c r="LW747" s="30">
        <v>1.52E-2</v>
      </c>
      <c r="LX747" s="30">
        <v>2.3900000000000001E-2</v>
      </c>
      <c r="LY747" s="30">
        <v>1.2E-2</v>
      </c>
      <c r="LZ747" s="30">
        <v>-8.0000000000000002E-3</v>
      </c>
      <c r="MA747" s="30">
        <v>-1.83E-2</v>
      </c>
      <c r="MB747" s="30">
        <v>1.55E-2</v>
      </c>
      <c r="MC747" s="30">
        <v>3.3999999999999998E-3</v>
      </c>
      <c r="MD747" s="30">
        <v>7.1999999999999998E-3</v>
      </c>
      <c r="ME747" s="30">
        <v>6.4999999999999997E-3</v>
      </c>
      <c r="MF747" s="30">
        <v>1.7100000000000001E-2</v>
      </c>
      <c r="MG747" s="30">
        <v>1.6899999999999998E-2</v>
      </c>
      <c r="MH747" s="30">
        <v>3.2399999999999998E-2</v>
      </c>
      <c r="MI747" s="30">
        <v>4.0500000000000001E-2</v>
      </c>
      <c r="MJ747" s="30">
        <v>3.56E-2</v>
      </c>
      <c r="MK747" s="30">
        <v>3.2099999999999997E-2</v>
      </c>
      <c r="ML747" s="30">
        <v>4.02E-2</v>
      </c>
      <c r="MM747" s="30">
        <v>4.7399999999999998E-2</v>
      </c>
      <c r="MN747" s="30">
        <v>3.4599999999999999E-2</v>
      </c>
      <c r="MO747" s="30">
        <v>3.0099999999999998E-2</v>
      </c>
      <c r="MP747" s="30">
        <v>2.6200000000000001E-2</v>
      </c>
      <c r="MQ747" s="30">
        <v>5.7999999999999996E-3</v>
      </c>
      <c r="MR747" s="30">
        <v>1.01E-2</v>
      </c>
      <c r="MS747" s="30">
        <v>-8.8000000000000005E-3</v>
      </c>
    </row>
    <row r="748" spans="241:369" ht="15.75" thickBot="1" x14ac:dyDescent="0.3">
      <c r="IG748" t="s">
        <v>62</v>
      </c>
      <c r="II748" s="47">
        <v>8.1900000000000001E-2</v>
      </c>
      <c r="IJ748" s="47">
        <v>0.13439999999999999</v>
      </c>
      <c r="IK748" s="47">
        <v>3.8100000000000002E-2</v>
      </c>
      <c r="IL748" s="47">
        <v>-1.46E-2</v>
      </c>
      <c r="IM748" s="47">
        <v>-7.7000000000000002E-3</v>
      </c>
      <c r="IN748" s="47">
        <v>-1.0200000000000001E-2</v>
      </c>
      <c r="IO748" s="47">
        <v>-1.2500000000000001E-2</v>
      </c>
      <c r="IP748" s="47">
        <v>-3.5499999999999997E-2</v>
      </c>
      <c r="IQ748" s="47">
        <v>-1.6500000000000001E-2</v>
      </c>
      <c r="IR748" s="47">
        <v>-3.9800000000000002E-2</v>
      </c>
      <c r="IS748" s="47">
        <v>-5.74E-2</v>
      </c>
      <c r="IT748" s="47">
        <v>-7.1800000000000003E-2</v>
      </c>
      <c r="IU748" s="47">
        <v>-8.5999999999999993E-2</v>
      </c>
      <c r="IV748" s="47">
        <v>-7.7100000000000002E-2</v>
      </c>
      <c r="IW748" s="47">
        <v>-5.4800000000000001E-2</v>
      </c>
      <c r="IX748" s="47">
        <v>-9.2399999999999996E-2</v>
      </c>
      <c r="IY748" s="47">
        <v>-7.3999999999999996E-2</v>
      </c>
      <c r="IZ748" s="47">
        <v>-0.12280000000000001</v>
      </c>
      <c r="JA748" s="47">
        <v>-0.10539999999999999</v>
      </c>
      <c r="JB748" s="47">
        <v>-9.5799999999999996E-2</v>
      </c>
      <c r="JC748" s="47">
        <v>-0.1143</v>
      </c>
      <c r="JD748" s="47">
        <v>-0.1095</v>
      </c>
      <c r="JE748" s="47">
        <v>-0.14299999999999999</v>
      </c>
      <c r="JF748" s="79">
        <v>-0.1593</v>
      </c>
      <c r="JG748" s="47">
        <v>-0.15570000000000001</v>
      </c>
      <c r="JH748" s="47">
        <v>-0.1113</v>
      </c>
      <c r="JI748" s="47">
        <v>-8.9300000000000004E-2</v>
      </c>
      <c r="JJ748" s="47">
        <v>-8.7499999999999994E-2</v>
      </c>
      <c r="JK748" s="47">
        <v>-0.1089</v>
      </c>
      <c r="JL748" s="47">
        <v>-0.13100000000000001</v>
      </c>
      <c r="JM748" s="47">
        <v>-0.16059999999999999</v>
      </c>
      <c r="JN748" s="47">
        <v>-0.1394</v>
      </c>
      <c r="JO748" s="47">
        <v>-0.15629999999999999</v>
      </c>
      <c r="JP748" s="47">
        <v>-0.16919999999999999</v>
      </c>
      <c r="JQ748" s="47">
        <v>-0.19670000000000001</v>
      </c>
      <c r="JR748" s="47">
        <v>-0.21110000000000001</v>
      </c>
      <c r="JS748" s="47">
        <v>-0.17829999999999999</v>
      </c>
      <c r="JT748" s="47">
        <v>-0.19470000000000001</v>
      </c>
      <c r="JU748" s="47">
        <v>-0.23469999999999999</v>
      </c>
      <c r="JV748" s="47">
        <v>-0.2253</v>
      </c>
      <c r="JW748" s="47">
        <v>-0.24329999999999999</v>
      </c>
      <c r="JX748" s="47">
        <v>-0.25929999999999997</v>
      </c>
      <c r="JY748" s="47">
        <v>-0.27689999999999998</v>
      </c>
      <c r="JZ748" s="47">
        <v>-0.27250000000000002</v>
      </c>
      <c r="KA748" s="47">
        <v>-0.26490000000000002</v>
      </c>
      <c r="KB748" s="47">
        <v>-0.2379</v>
      </c>
      <c r="KC748" s="47">
        <v>-0.19850000000000001</v>
      </c>
      <c r="KD748" s="47">
        <v>-0.19209999999999999</v>
      </c>
      <c r="KE748" s="47">
        <v>-0.21540000000000001</v>
      </c>
      <c r="KF748" s="47">
        <v>-0.2321</v>
      </c>
      <c r="KG748" s="47">
        <v>-0.25750000000000001</v>
      </c>
      <c r="KH748" s="47">
        <v>-0.27200000000000002</v>
      </c>
      <c r="KI748" s="47">
        <v>-0.27279999999999999</v>
      </c>
      <c r="KJ748" s="47">
        <v>-0.27600000000000002</v>
      </c>
      <c r="KK748" s="47">
        <v>-0.2772</v>
      </c>
      <c r="KL748" s="47">
        <v>-0.2505</v>
      </c>
      <c r="KM748" s="47">
        <v>-0.24110000000000001</v>
      </c>
      <c r="KN748" s="47">
        <v>-0.17649999999999999</v>
      </c>
      <c r="KO748" s="47">
        <v>-0.19539999999999999</v>
      </c>
      <c r="KP748" s="47">
        <v>-0.23649999999999999</v>
      </c>
      <c r="KQ748" s="47">
        <v>-0.2021</v>
      </c>
      <c r="KR748" s="47">
        <v>-0.19289999999999999</v>
      </c>
      <c r="KS748" s="47">
        <v>-0.218</v>
      </c>
      <c r="KT748" s="47">
        <v>-0.25950000000000001</v>
      </c>
      <c r="KU748" s="47">
        <v>-0.245</v>
      </c>
      <c r="KV748" s="47">
        <v>-0.26800000000000002</v>
      </c>
      <c r="KW748" s="47">
        <v>-0.2646</v>
      </c>
      <c r="KX748" s="47">
        <v>-0.25750000000000001</v>
      </c>
      <c r="KY748" s="47">
        <v>-0.26290000000000002</v>
      </c>
      <c r="KZ748" s="47">
        <v>-0.2407</v>
      </c>
      <c r="LA748" s="47">
        <v>-0.2414</v>
      </c>
      <c r="LB748" s="47">
        <v>-0.26219999999999999</v>
      </c>
      <c r="LC748" s="47">
        <v>-0.30759999999999998</v>
      </c>
      <c r="LD748" s="47">
        <v>-0.30909999999999999</v>
      </c>
      <c r="LE748" s="47">
        <v>-0.30020000000000002</v>
      </c>
      <c r="LF748" s="47">
        <v>-0.29759999999999998</v>
      </c>
      <c r="LG748" s="47">
        <v>-0.26469999999999999</v>
      </c>
      <c r="LH748" s="47">
        <v>-0.26679999999999998</v>
      </c>
      <c r="LI748" s="47">
        <v>-0.26939999999999997</v>
      </c>
      <c r="LJ748" s="47">
        <v>-0.24079999999999999</v>
      </c>
      <c r="LK748" s="47">
        <v>-0.19550000000000001</v>
      </c>
      <c r="LL748" s="47">
        <v>-0.21149999999999999</v>
      </c>
      <c r="LM748" s="47">
        <v>-0.22850000000000001</v>
      </c>
      <c r="LN748" s="47">
        <v>-0.23269999999999999</v>
      </c>
      <c r="LO748" s="47">
        <v>-0.21729999999999999</v>
      </c>
      <c r="LP748" s="47">
        <v>-0.21579999999999999</v>
      </c>
      <c r="LQ748" s="47">
        <v>-0.218</v>
      </c>
      <c r="LR748" s="47">
        <v>-0.188</v>
      </c>
      <c r="LS748" s="47">
        <v>-0.15029999999999999</v>
      </c>
      <c r="LT748" s="47">
        <v>-0.12770000000000001</v>
      </c>
      <c r="LU748" s="47">
        <v>-0.11609999999999999</v>
      </c>
      <c r="LV748" s="47">
        <v>-0.14299999999999999</v>
      </c>
      <c r="LW748" s="47">
        <v>-8.7999999999999995E-2</v>
      </c>
      <c r="LX748" s="47">
        <v>-0.1017</v>
      </c>
      <c r="LY748" s="47">
        <v>-9.1600000000000001E-2</v>
      </c>
      <c r="LZ748" s="47">
        <v>-8.9599999999999999E-2</v>
      </c>
      <c r="MA748" s="47">
        <v>-8.6300000000000002E-2</v>
      </c>
      <c r="MB748" s="47">
        <v>-9.8299999999999998E-2</v>
      </c>
      <c r="MC748" s="47">
        <v>-0.1169</v>
      </c>
      <c r="MD748" s="47">
        <v>-0.1021</v>
      </c>
      <c r="ME748" s="47">
        <v>-6.7199999999999996E-2</v>
      </c>
      <c r="MF748" s="47">
        <v>-6.7900000000000002E-2</v>
      </c>
      <c r="MG748" s="47">
        <v>-7.6100000000000001E-2</v>
      </c>
      <c r="MH748" s="47">
        <v>-5.6800000000000003E-2</v>
      </c>
      <c r="MI748" s="47">
        <v>-6.0400000000000002E-2</v>
      </c>
      <c r="MJ748" s="47">
        <v>-6.1800000000000001E-2</v>
      </c>
      <c r="MK748" s="47">
        <v>-5.0000000000000001E-4</v>
      </c>
      <c r="ML748" s="47">
        <v>-2.4199999999999999E-2</v>
      </c>
      <c r="MM748" s="47">
        <v>-4.1500000000000002E-2</v>
      </c>
      <c r="MN748" s="47">
        <v>-5.21E-2</v>
      </c>
      <c r="MO748" s="47">
        <v>-6.2600000000000003E-2</v>
      </c>
      <c r="MP748" s="47">
        <v>-7.8E-2</v>
      </c>
      <c r="MQ748" s="47">
        <v>-7.6899999999999996E-2</v>
      </c>
      <c r="MR748" s="47">
        <v>-7.8399999999999997E-2</v>
      </c>
      <c r="MS748" s="47">
        <v>-5.7599999999999998E-2</v>
      </c>
    </row>
    <row r="749" spans="241:369" ht="15.75" thickBot="1" x14ac:dyDescent="0.3">
      <c r="II749" s="34">
        <v>-2.8500000000000001E-2</v>
      </c>
      <c r="IJ749" s="34">
        <v>-6.0000000000000001E-3</v>
      </c>
      <c r="IK749" s="34">
        <v>-1.2500000000000001E-2</v>
      </c>
      <c r="IL749" s="34">
        <v>-3.3599999999999998E-2</v>
      </c>
      <c r="IM749" s="34">
        <v>8.9999999999999998E-4</v>
      </c>
      <c r="IN749" s="34">
        <v>1.3299999999999999E-2</v>
      </c>
      <c r="IO749" s="34">
        <v>6.5100000000000005E-2</v>
      </c>
      <c r="IP749" s="34">
        <v>4.5999999999999999E-2</v>
      </c>
      <c r="IQ749" s="34">
        <v>5.2699999999999997E-2</v>
      </c>
      <c r="IR749" s="34">
        <v>2.3400000000000001E-2</v>
      </c>
      <c r="IS749" s="34">
        <v>3.0999999999999999E-3</v>
      </c>
      <c r="IT749" s="34">
        <v>2.9999999999999997E-4</v>
      </c>
      <c r="IU749" s="34">
        <v>-8.3999999999999995E-3</v>
      </c>
      <c r="IV749" s="34">
        <v>2.3E-3</v>
      </c>
      <c r="IW749" s="34">
        <v>2.8199999999999999E-2</v>
      </c>
      <c r="IX749" s="34">
        <v>1.7600000000000001E-2</v>
      </c>
      <c r="IY749" s="34">
        <v>5.0299999999999997E-2</v>
      </c>
      <c r="IZ749" s="34">
        <v>4.3400000000000001E-2</v>
      </c>
      <c r="JA749" s="34">
        <v>5.4800000000000001E-2</v>
      </c>
      <c r="JB749" s="34">
        <v>8.77E-2</v>
      </c>
      <c r="JC749" s="34">
        <v>0.10680000000000001</v>
      </c>
      <c r="JD749" s="34">
        <v>9.4500000000000001E-2</v>
      </c>
      <c r="JE749" s="83">
        <v>0.1003</v>
      </c>
      <c r="JF749" s="34">
        <v>0.1217</v>
      </c>
      <c r="JG749" s="34">
        <v>2.75E-2</v>
      </c>
      <c r="JH749" s="34">
        <v>7.7000000000000002E-3</v>
      </c>
      <c r="JI749" s="34">
        <v>4.5999999999999999E-3</v>
      </c>
      <c r="JJ749" s="34">
        <v>1.8499999999999999E-2</v>
      </c>
      <c r="JK749" s="34">
        <v>9.2999999999999992E-3</v>
      </c>
      <c r="JL749" s="34">
        <v>9.0200000000000002E-2</v>
      </c>
      <c r="JM749" s="34">
        <v>0.1244</v>
      </c>
      <c r="JN749" s="34">
        <v>0.1353</v>
      </c>
      <c r="JO749" s="34">
        <v>0.1169</v>
      </c>
      <c r="JP749" s="34">
        <v>0.12820000000000001</v>
      </c>
      <c r="JQ749" s="34">
        <v>0.1014</v>
      </c>
      <c r="JR749" s="34">
        <v>6.3200000000000006E-2</v>
      </c>
      <c r="JS749" s="34">
        <v>9.5699999999999993E-2</v>
      </c>
      <c r="JT749" s="34">
        <v>0.1326</v>
      </c>
      <c r="JU749" s="34">
        <v>0.1169</v>
      </c>
      <c r="JV749" s="34">
        <v>8.0299999999999996E-2</v>
      </c>
      <c r="JW749" s="34">
        <v>5.3499999999999999E-2</v>
      </c>
      <c r="JX749" s="34">
        <v>6.6199999999999995E-2</v>
      </c>
      <c r="JY749" s="34">
        <v>9.6600000000000005E-2</v>
      </c>
      <c r="JZ749" s="34">
        <v>8.8300000000000003E-2</v>
      </c>
      <c r="KA749" s="34">
        <v>7.3499999999999996E-2</v>
      </c>
      <c r="KB749" s="34">
        <v>8.43E-2</v>
      </c>
      <c r="KC749" s="34">
        <v>0.1241</v>
      </c>
      <c r="KD749" s="34">
        <v>0.1389</v>
      </c>
      <c r="KE749" s="34">
        <v>0.1658</v>
      </c>
      <c r="KF749" s="34">
        <v>0.12520000000000001</v>
      </c>
      <c r="KG749" s="34">
        <v>0.11310000000000001</v>
      </c>
      <c r="KH749" s="34">
        <v>0.12709999999999999</v>
      </c>
      <c r="KI749" s="34">
        <v>0.13289999999999999</v>
      </c>
      <c r="KJ749" s="34">
        <v>0.1303</v>
      </c>
      <c r="KK749" s="34">
        <v>0.1391</v>
      </c>
      <c r="KL749" s="34">
        <v>0.1487</v>
      </c>
      <c r="KM749" s="34">
        <v>0.14949999999999999</v>
      </c>
      <c r="KN749" s="34">
        <v>0.1777</v>
      </c>
      <c r="KO749" s="34">
        <v>0.18279999999999999</v>
      </c>
      <c r="KP749" s="34">
        <v>7.9699999999999993E-2</v>
      </c>
      <c r="KQ749" s="34">
        <v>7.6200000000000004E-2</v>
      </c>
      <c r="KR749" s="34">
        <v>9.98E-2</v>
      </c>
      <c r="KS749" s="34">
        <v>9.8199999999999996E-2</v>
      </c>
      <c r="KT749" s="34">
        <v>5.33E-2</v>
      </c>
      <c r="KU749" s="34">
        <v>6.7299999999999999E-2</v>
      </c>
      <c r="KV749" s="34">
        <v>5.1700000000000003E-2</v>
      </c>
      <c r="KW749" s="34">
        <v>3.5299999999999998E-2</v>
      </c>
      <c r="KX749" s="34">
        <v>2.7300000000000001E-2</v>
      </c>
      <c r="KY749" s="34">
        <v>2.92E-2</v>
      </c>
      <c r="KZ749" s="34">
        <v>3.9399999999999998E-2</v>
      </c>
      <c r="LA749" s="34">
        <v>2.3400000000000001E-2</v>
      </c>
      <c r="LB749" s="34">
        <v>4.5100000000000001E-2</v>
      </c>
      <c r="LC749" s="34">
        <v>4.7800000000000002E-2</v>
      </c>
      <c r="LD749" s="34">
        <v>5.4100000000000002E-2</v>
      </c>
      <c r="LE749" s="34">
        <v>1.6299999999999999E-2</v>
      </c>
      <c r="LF749" s="34">
        <v>-9.4999999999999998E-3</v>
      </c>
      <c r="LG749" s="34">
        <v>-4.4999999999999997E-3</v>
      </c>
      <c r="LH749" s="34">
        <v>-1.55E-2</v>
      </c>
      <c r="LI749" s="34">
        <v>-1.8499999999999999E-2</v>
      </c>
      <c r="LJ749" s="34">
        <v>-6.1400000000000003E-2</v>
      </c>
      <c r="LK749" s="34">
        <v>-2.8299999999999999E-2</v>
      </c>
      <c r="LL749" s="34">
        <v>1E-4</v>
      </c>
      <c r="LM749" s="34">
        <v>4.7000000000000002E-3</v>
      </c>
      <c r="LN749" s="34">
        <v>-2.7000000000000001E-3</v>
      </c>
      <c r="LO749" s="34">
        <v>-5.1999999999999998E-2</v>
      </c>
      <c r="LP749" s="34">
        <v>-4.7800000000000002E-2</v>
      </c>
      <c r="LQ749" s="34">
        <v>-4.6800000000000001E-2</v>
      </c>
      <c r="LR749" s="34">
        <v>-7.6399999999999996E-2</v>
      </c>
      <c r="LS749" s="34">
        <v>-8.7300000000000003E-2</v>
      </c>
      <c r="LT749" s="34">
        <v>-0.1062</v>
      </c>
      <c r="LU749" s="34">
        <v>-0.1048</v>
      </c>
      <c r="LV749" s="34">
        <v>-0.105</v>
      </c>
      <c r="LW749" s="34">
        <v>-0.1305</v>
      </c>
      <c r="LX749" s="34">
        <v>-0.11310000000000001</v>
      </c>
      <c r="LY749" s="34">
        <v>-0.1226</v>
      </c>
      <c r="LZ749" s="34">
        <v>-0.13450000000000001</v>
      </c>
      <c r="MA749" s="34">
        <v>-0.1394</v>
      </c>
      <c r="MB749" s="34">
        <v>-0.13600000000000001</v>
      </c>
      <c r="MC749" s="34">
        <v>-0.1542</v>
      </c>
      <c r="MD749" s="34">
        <v>-0.1623</v>
      </c>
      <c r="ME749" s="34">
        <v>-0.1517</v>
      </c>
      <c r="MF749" s="34">
        <v>-0.13519999999999999</v>
      </c>
      <c r="MG749" s="34">
        <v>-0.1346</v>
      </c>
      <c r="MH749" s="34">
        <v>-0.12609999999999999</v>
      </c>
      <c r="MI749" s="34">
        <v>-0.1484</v>
      </c>
      <c r="MJ749" s="34">
        <v>-0.1507</v>
      </c>
      <c r="MK749" s="34">
        <v>-0.14660000000000001</v>
      </c>
      <c r="ML749" s="34">
        <v>-0.1108</v>
      </c>
      <c r="MM749" s="34">
        <v>-0.10539999999999999</v>
      </c>
      <c r="MN749" s="34">
        <v>-8.1900000000000001E-2</v>
      </c>
      <c r="MO749" s="34">
        <v>-9.2200000000000004E-2</v>
      </c>
      <c r="MP749" s="34">
        <v>-7.3899999999999993E-2</v>
      </c>
      <c r="MQ749" s="34">
        <v>-0.1162</v>
      </c>
      <c r="MR749" s="34">
        <v>-0.1414</v>
      </c>
      <c r="MS749" s="34">
        <v>-0.13339999999999999</v>
      </c>
    </row>
    <row r="750" spans="241:369" x14ac:dyDescent="0.25">
      <c r="LY750" t="s">
        <v>62</v>
      </c>
      <c r="LZ750" t="s">
        <v>62</v>
      </c>
      <c r="ME750" t="s">
        <v>62</v>
      </c>
      <c r="MN750" t="s">
        <v>62</v>
      </c>
      <c r="MO750" t="s">
        <v>62</v>
      </c>
      <c r="MQ750" t="s">
        <v>62</v>
      </c>
    </row>
    <row r="751" spans="241:369" x14ac:dyDescent="0.25">
      <c r="LZ751" t="s">
        <v>62</v>
      </c>
      <c r="MP751" t="s">
        <v>62</v>
      </c>
    </row>
    <row r="753" spans="337:357" x14ac:dyDescent="0.25">
      <c r="MO753" t="s">
        <v>62</v>
      </c>
    </row>
    <row r="754" spans="337:357" x14ac:dyDescent="0.25">
      <c r="MM754" t="s">
        <v>62</v>
      </c>
      <c r="MS754" t="s">
        <v>62</v>
      </c>
    </row>
    <row r="755" spans="337:357" x14ac:dyDescent="0.25">
      <c r="LY755" t="s">
        <v>62</v>
      </c>
      <c r="MD755" t="s">
        <v>62</v>
      </c>
    </row>
    <row r="756" spans="337:357" x14ac:dyDescent="0.25">
      <c r="LY756" t="s">
        <v>62</v>
      </c>
      <c r="ME756" t="s">
        <v>62</v>
      </c>
    </row>
    <row r="757" spans="337:357" x14ac:dyDescent="0.25">
      <c r="MD757" t="s">
        <v>62</v>
      </c>
    </row>
    <row r="758" spans="337:357" x14ac:dyDescent="0.25">
      <c r="MD758" t="s">
        <v>62</v>
      </c>
      <c r="MO758" t="s">
        <v>62</v>
      </c>
      <c r="MP758" t="s">
        <v>62</v>
      </c>
    </row>
    <row r="759" spans="337:357" x14ac:dyDescent="0.25">
      <c r="LZ759" t="s">
        <v>62</v>
      </c>
      <c r="MN759" t="s">
        <v>62</v>
      </c>
      <c r="MQ759" t="s">
        <v>62</v>
      </c>
    </row>
    <row r="760" spans="337:357" x14ac:dyDescent="0.25">
      <c r="LZ760" t="s">
        <v>62</v>
      </c>
      <c r="MP760" t="s">
        <v>62</v>
      </c>
    </row>
    <row r="763" spans="337:357" x14ac:dyDescent="0.25">
      <c r="MQ763" t="s">
        <v>62</v>
      </c>
    </row>
    <row r="774" spans="350:350" x14ac:dyDescent="0.25">
      <c r="ML774" t="s">
        <v>62</v>
      </c>
    </row>
  </sheetData>
  <customSheetViews>
    <customSheetView guid="{7FB8B549-326C-4BEC-8C8D-0E9173EDA60F}" scale="115" topLeftCell="PK65">
      <selection activeCell="PV94" sqref="PV94"/>
      <pageMargins left="0.7" right="0.7" top="0.75" bottom="0.75" header="0.3" footer="0.3"/>
      <pageSetup orientation="portrait" horizontalDpi="4294967294" verticalDpi="0" r:id="rId1"/>
    </customSheetView>
  </customSheetViews>
  <mergeCells count="106">
    <mergeCell ref="NS142:OA142"/>
    <mergeCell ref="U2:AB2"/>
    <mergeCell ref="CE2:CL2"/>
    <mergeCell ref="ER2:EY2"/>
    <mergeCell ref="HS2:HZ2"/>
    <mergeCell ref="KO2:KV2"/>
    <mergeCell ref="U3:AB3"/>
    <mergeCell ref="CE3:CL3"/>
    <mergeCell ref="ER3:EY3"/>
    <mergeCell ref="HS3:HZ3"/>
    <mergeCell ref="KO3:KV3"/>
    <mergeCell ref="U4:AB4"/>
    <mergeCell ref="CE4:CL4"/>
    <mergeCell ref="ER4:EY4"/>
    <mergeCell ref="HS4:HZ4"/>
    <mergeCell ref="KO4:KV4"/>
    <mergeCell ref="U5:AB5"/>
    <mergeCell ref="CE5:CL5"/>
    <mergeCell ref="ER5:EY5"/>
    <mergeCell ref="HS5:HZ5"/>
    <mergeCell ref="KO5:KV5"/>
    <mergeCell ref="U6:AB6"/>
    <mergeCell ref="CE6:CL6"/>
    <mergeCell ref="ER6:EY6"/>
    <mergeCell ref="HS6:HZ6"/>
    <mergeCell ref="KO6:KV6"/>
    <mergeCell ref="U7:AB7"/>
    <mergeCell ref="CE7:CL7"/>
    <mergeCell ref="ER7:EY7"/>
    <mergeCell ref="HS7:HZ7"/>
    <mergeCell ref="KO7:KV7"/>
    <mergeCell ref="U8:AB8"/>
    <mergeCell ref="CE8:CL8"/>
    <mergeCell ref="ER8:EY8"/>
    <mergeCell ref="HS8:HZ8"/>
    <mergeCell ref="KO8:KV8"/>
    <mergeCell ref="U9:AB9"/>
    <mergeCell ref="CE9:CL9"/>
    <mergeCell ref="ER9:EY9"/>
    <mergeCell ref="HS9:HZ9"/>
    <mergeCell ref="KO9:KV9"/>
    <mergeCell ref="U10:AB10"/>
    <mergeCell ref="CE10:CL10"/>
    <mergeCell ref="ER10:EY10"/>
    <mergeCell ref="HS10:HZ10"/>
    <mergeCell ref="KO10:KV10"/>
    <mergeCell ref="U11:AB11"/>
    <mergeCell ref="CE11:CL11"/>
    <mergeCell ref="ER11:EY11"/>
    <mergeCell ref="HS11:HZ11"/>
    <mergeCell ref="KO11:KV11"/>
    <mergeCell ref="U12:AB12"/>
    <mergeCell ref="CE12:CL12"/>
    <mergeCell ref="ER12:EY12"/>
    <mergeCell ref="HS12:HZ12"/>
    <mergeCell ref="KO12:KV12"/>
    <mergeCell ref="U13:AB13"/>
    <mergeCell ref="CE13:CL13"/>
    <mergeCell ref="ER13:EY13"/>
    <mergeCell ref="HS13:HZ13"/>
    <mergeCell ref="KO13:KV13"/>
    <mergeCell ref="U14:AB14"/>
    <mergeCell ref="CE14:CL14"/>
    <mergeCell ref="ER14:EY14"/>
    <mergeCell ref="HS14:HZ14"/>
    <mergeCell ref="KO14:KV14"/>
    <mergeCell ref="U15:AB15"/>
    <mergeCell ref="CE15:CL15"/>
    <mergeCell ref="ER15:EY15"/>
    <mergeCell ref="HS15:HZ15"/>
    <mergeCell ref="KO15:KV15"/>
    <mergeCell ref="U16:AB16"/>
    <mergeCell ref="CE16:CL16"/>
    <mergeCell ref="ER16:EY16"/>
    <mergeCell ref="HS16:HZ16"/>
    <mergeCell ref="KO16:KV16"/>
    <mergeCell ref="U17:AB17"/>
    <mergeCell ref="CE17:CL17"/>
    <mergeCell ref="ER17:EY17"/>
    <mergeCell ref="HS17:HZ17"/>
    <mergeCell ref="KO17:KV17"/>
    <mergeCell ref="KO21:KV21"/>
    <mergeCell ref="KO22:KV22"/>
    <mergeCell ref="KK533:KR533"/>
    <mergeCell ref="KK534:KR534"/>
    <mergeCell ref="KK535:KR535"/>
    <mergeCell ref="KK536:KR536"/>
    <mergeCell ref="U18:AB18"/>
    <mergeCell ref="CE18:CL18"/>
    <mergeCell ref="ER18:EY18"/>
    <mergeCell ref="HS18:HZ18"/>
    <mergeCell ref="KO18:KV18"/>
    <mergeCell ref="U19:AB19"/>
    <mergeCell ref="CE19:CL19"/>
    <mergeCell ref="ER19:EY19"/>
    <mergeCell ref="HS19:HZ19"/>
    <mergeCell ref="KO19:KV19"/>
    <mergeCell ref="LM546:LT546"/>
    <mergeCell ref="LM547:LT547"/>
    <mergeCell ref="MR147:MV147"/>
    <mergeCell ref="KK537:KR537"/>
    <mergeCell ref="KK538:KR538"/>
    <mergeCell ref="LM542:LT542"/>
    <mergeCell ref="LM543:LT543"/>
    <mergeCell ref="LM544:LT544"/>
    <mergeCell ref="LM545:LT545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DAILYS'!NF35:NJ35</xm:f>
              <xm:sqref>NE35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DAILYS'!NF33:NJ33</xm:f>
              <xm:sqref>NE33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DAILYS'!NF32:NJ32</xm:f>
              <xm:sqref>NE32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DAILYS'!NF30:NJ30</xm:f>
              <xm:sqref>NE30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DAILYS'!NF29:NJ29</xm:f>
              <xm:sqref>NE29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DAILYS'!NF28:NJ28</xm:f>
              <xm:sqref>NE28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DAILYS'!NF26:NJ26</xm:f>
              <xm:sqref>NE26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DAILYS'!NF25:NJ25</xm:f>
              <xm:sqref>NE25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DAILYS'!NF24:NJ24</xm:f>
              <xm:sqref>NE24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DAILYS'!NF23:NJ23</xm:f>
              <xm:sqref>NE23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DAILYS'!NF21:NJ21</xm:f>
              <xm:sqref>NE21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DAILYS'!NF20:NJ20</xm:f>
              <xm:sqref>NE20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DAILYS'!NF19:NJ19</xm:f>
              <xm:sqref>NE19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DAILYS'!NF18:NJ18</xm:f>
              <xm:sqref>NE18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DAILYS'!NF17:NJ17</xm:f>
              <xm:sqref>NE17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DAILYS'!NF15:NJ15</xm:f>
              <xm:sqref>NE15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DAILYS'!NF14:NJ14</xm:f>
              <xm:sqref>NE14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DAILYS'!NF13:NJ13</xm:f>
              <xm:sqref>NE13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DAILYS'!NF12:NJ12</xm:f>
              <xm:sqref>NE12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DAILYS'!NF11:NJ11</xm:f>
              <xm:sqref>NE11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DAILYS'!NF10:NJ10</xm:f>
              <xm:sqref>NE10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DAILYS'!NF8:NJ8</xm:f>
              <xm:sqref>NE8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DAILYS'!NF7:NJ7</xm:f>
              <xm:sqref>NE7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DAILYS'!NF6:NJ6</xm:f>
              <xm:sqref>NE6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DAILYS'!NF5:NJ5</xm:f>
              <xm:sqref>NE5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DAILYS'!NF4:NJ4</xm:f>
              <xm:sqref>NE4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DAILYS'!NF3:NJ3</xm:f>
              <xm:sqref>NE3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DAILYS'!NF2:NJ2</xm:f>
              <xm:sqref>NE2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opLeftCell="MV44" zoomScaleNormal="100" workbookViewId="0">
      <selection activeCell="NS308" sqref="NS30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J2" s="47">
        <v>8.1900000000000001E-2</v>
      </c>
      <c r="K2" s="47">
        <v>5.2499999999999998E-2</v>
      </c>
      <c r="L2" s="30">
        <v>9.8900000000000002E-2</v>
      </c>
      <c r="U2" s="724" t="s">
        <v>132</v>
      </c>
      <c r="V2" s="725"/>
      <c r="W2" s="725"/>
      <c r="X2" s="725"/>
      <c r="Y2" s="725"/>
      <c r="Z2" s="725"/>
      <c r="AA2" s="725"/>
      <c r="AB2" s="726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24" t="s">
        <v>132</v>
      </c>
      <c r="CF2" s="725"/>
      <c r="CG2" s="725"/>
      <c r="CH2" s="725"/>
      <c r="CI2" s="725"/>
      <c r="CJ2" s="725"/>
      <c r="CK2" s="725"/>
      <c r="CL2" s="726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24" t="s">
        <v>132</v>
      </c>
      <c r="ES2" s="725"/>
      <c r="ET2" s="725"/>
      <c r="EU2" s="725"/>
      <c r="EV2" s="725"/>
      <c r="EW2" s="725"/>
      <c r="EX2" s="725"/>
      <c r="EY2" s="726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24" t="s">
        <v>132</v>
      </c>
      <c r="HT2" s="725"/>
      <c r="HU2" s="725"/>
      <c r="HV2" s="725"/>
      <c r="HW2" s="725"/>
      <c r="HX2" s="725"/>
      <c r="HY2" s="725"/>
      <c r="HZ2" s="726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724" t="s">
        <v>132</v>
      </c>
      <c r="KH2" s="725"/>
      <c r="KI2" s="725"/>
      <c r="KJ2" s="725"/>
      <c r="KK2" s="725"/>
      <c r="KL2" s="725"/>
      <c r="KM2" s="725"/>
      <c r="KN2" s="726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-8.9999999999999998E-4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-3.3E-3</v>
      </c>
      <c r="OC2" s="7">
        <f t="shared" ref="OC2:OC37" si="16">AVERAGE(MW2:OA2)</f>
        <v>9.4000000000000008E-4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J3" s="40">
        <v>6.83E-2</v>
      </c>
      <c r="K3" s="40">
        <v>3.3000000000000002E-2</v>
      </c>
      <c r="L3" s="40">
        <v>3.3000000000000002E-2</v>
      </c>
      <c r="U3" s="724" t="s">
        <v>128</v>
      </c>
      <c r="V3" s="725"/>
      <c r="W3" s="725"/>
      <c r="X3" s="725"/>
      <c r="Y3" s="725"/>
      <c r="Z3" s="725"/>
      <c r="AA3" s="725"/>
      <c r="AB3" s="726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24" t="s">
        <v>128</v>
      </c>
      <c r="CF3" s="725"/>
      <c r="CG3" s="725"/>
      <c r="CH3" s="725"/>
      <c r="CI3" s="725"/>
      <c r="CJ3" s="725"/>
      <c r="CK3" s="725"/>
      <c r="CL3" s="726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24" t="s">
        <v>128</v>
      </c>
      <c r="ES3" s="725"/>
      <c r="ET3" s="725"/>
      <c r="EU3" s="725"/>
      <c r="EV3" s="725"/>
      <c r="EW3" s="725"/>
      <c r="EX3" s="725"/>
      <c r="EY3" s="726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24" t="s">
        <v>128</v>
      </c>
      <c r="HT3" s="725"/>
      <c r="HU3" s="725"/>
      <c r="HV3" s="725"/>
      <c r="HW3" s="725"/>
      <c r="HX3" s="725"/>
      <c r="HY3" s="725"/>
      <c r="HZ3" s="726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724" t="s">
        <v>128</v>
      </c>
      <c r="KH3" s="725"/>
      <c r="KI3" s="725"/>
      <c r="KJ3" s="725"/>
      <c r="KK3" s="725"/>
      <c r="KL3" s="725"/>
      <c r="KM3" s="725"/>
      <c r="KN3" s="726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-2.5000000000000001E-3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1.4000000000000007E-4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J4" s="7">
        <v>3.9199999999999999E-2</v>
      </c>
      <c r="K4" s="34">
        <v>9.1000000000000004E-3</v>
      </c>
      <c r="L4" s="22">
        <v>3.0499999999999999E-2</v>
      </c>
      <c r="U4" s="724" t="s">
        <v>142</v>
      </c>
      <c r="V4" s="725"/>
      <c r="W4" s="725"/>
      <c r="X4" s="725"/>
      <c r="Y4" s="725"/>
      <c r="Z4" s="725"/>
      <c r="AA4" s="725"/>
      <c r="AB4" s="726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24" t="s">
        <v>142</v>
      </c>
      <c r="CF4" s="725"/>
      <c r="CG4" s="725"/>
      <c r="CH4" s="725"/>
      <c r="CI4" s="725"/>
      <c r="CJ4" s="725"/>
      <c r="CK4" s="725"/>
      <c r="CL4" s="726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24" t="s">
        <v>142</v>
      </c>
      <c r="ES4" s="725"/>
      <c r="ET4" s="725"/>
      <c r="EU4" s="725"/>
      <c r="EV4" s="725"/>
      <c r="EW4" s="725"/>
      <c r="EX4" s="725"/>
      <c r="EY4" s="726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24" t="s">
        <v>142</v>
      </c>
      <c r="HT4" s="725"/>
      <c r="HU4" s="725"/>
      <c r="HV4" s="725"/>
      <c r="HW4" s="725"/>
      <c r="HX4" s="725"/>
      <c r="HY4" s="725"/>
      <c r="HZ4" s="726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724" t="s">
        <v>142</v>
      </c>
      <c r="KH4" s="725"/>
      <c r="KI4" s="725"/>
      <c r="KJ4" s="725"/>
      <c r="KK4" s="725"/>
      <c r="KL4" s="725"/>
      <c r="KM4" s="725"/>
      <c r="KN4" s="726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1.4E-3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-3.4999999999999994E-4</v>
      </c>
      <c r="OD4" s="7">
        <f t="shared" si="17"/>
        <v>3.2000000000000002E-3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J5" s="30">
        <v>-2.5999999999999999E-2</v>
      </c>
      <c r="K5" s="16">
        <v>-5.9999999999999995E-4</v>
      </c>
      <c r="L5" s="34">
        <v>2.2499999999999999E-2</v>
      </c>
      <c r="U5" s="724" t="s">
        <v>129</v>
      </c>
      <c r="V5" s="725"/>
      <c r="W5" s="725"/>
      <c r="X5" s="725"/>
      <c r="Y5" s="725"/>
      <c r="Z5" s="725"/>
      <c r="AA5" s="725"/>
      <c r="AB5" s="726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24" t="s">
        <v>129</v>
      </c>
      <c r="CF5" s="725"/>
      <c r="CG5" s="725"/>
      <c r="CH5" s="725"/>
      <c r="CI5" s="725"/>
      <c r="CJ5" s="725"/>
      <c r="CK5" s="725"/>
      <c r="CL5" s="726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24" t="s">
        <v>129</v>
      </c>
      <c r="ES5" s="725"/>
      <c r="ET5" s="725"/>
      <c r="EU5" s="725"/>
      <c r="EV5" s="725"/>
      <c r="EW5" s="725"/>
      <c r="EX5" s="725"/>
      <c r="EY5" s="726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24" t="s">
        <v>129</v>
      </c>
      <c r="HT5" s="725"/>
      <c r="HU5" s="725"/>
      <c r="HV5" s="725"/>
      <c r="HW5" s="725"/>
      <c r="HX5" s="725"/>
      <c r="HY5" s="725"/>
      <c r="HZ5" s="726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724" t="s">
        <v>129</v>
      </c>
      <c r="KH5" s="725"/>
      <c r="KI5" s="725"/>
      <c r="KJ5" s="725"/>
      <c r="KK5" s="725"/>
      <c r="KL5" s="725"/>
      <c r="KM5" s="725"/>
      <c r="KN5" s="726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-1.6000000000000001E-3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-3.0000000000000058E-5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J6" s="86">
        <v>-3.1199999999999999E-2</v>
      </c>
      <c r="K6" s="30">
        <v>-1.32E-2</v>
      </c>
      <c r="L6" s="16">
        <v>-2.7E-2</v>
      </c>
      <c r="U6" s="724" t="s">
        <v>154</v>
      </c>
      <c r="V6" s="725"/>
      <c r="W6" s="725"/>
      <c r="X6" s="725"/>
      <c r="Y6" s="725"/>
      <c r="Z6" s="725"/>
      <c r="AA6" s="725"/>
      <c r="AB6" s="726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24" t="s">
        <v>154</v>
      </c>
      <c r="CF6" s="725"/>
      <c r="CG6" s="725"/>
      <c r="CH6" s="725"/>
      <c r="CI6" s="725"/>
      <c r="CJ6" s="725"/>
      <c r="CK6" s="725"/>
      <c r="CL6" s="726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24" t="s">
        <v>154</v>
      </c>
      <c r="ES6" s="725"/>
      <c r="ET6" s="725"/>
      <c r="EU6" s="725"/>
      <c r="EV6" s="725"/>
      <c r="EW6" s="725"/>
      <c r="EX6" s="725"/>
      <c r="EY6" s="726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24" t="s">
        <v>154</v>
      </c>
      <c r="HT6" s="725"/>
      <c r="HU6" s="725"/>
      <c r="HV6" s="725"/>
      <c r="HW6" s="725"/>
      <c r="HX6" s="725"/>
      <c r="HY6" s="725"/>
      <c r="HZ6" s="726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724" t="s">
        <v>154</v>
      </c>
      <c r="KH6" s="725"/>
      <c r="KI6" s="725"/>
      <c r="KJ6" s="725"/>
      <c r="KK6" s="725"/>
      <c r="KL6" s="725"/>
      <c r="KM6" s="725"/>
      <c r="KN6" s="726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-1.6999999999999999E-3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-4.1999999999999991E-4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J7" s="34">
        <v>-3.7600000000000001E-2</v>
      </c>
      <c r="K7" s="86">
        <v>-1.44E-2</v>
      </c>
      <c r="L7" s="292">
        <v>-2.9899999999999999E-2</v>
      </c>
      <c r="U7" s="724" t="s">
        <v>130</v>
      </c>
      <c r="V7" s="725"/>
      <c r="W7" s="725"/>
      <c r="X7" s="725"/>
      <c r="Y7" s="725"/>
      <c r="Z7" s="725"/>
      <c r="AA7" s="725"/>
      <c r="AB7" s="726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24" t="s">
        <v>130</v>
      </c>
      <c r="CF7" s="725"/>
      <c r="CG7" s="725"/>
      <c r="CH7" s="725"/>
      <c r="CI7" s="725"/>
      <c r="CJ7" s="725"/>
      <c r="CK7" s="725"/>
      <c r="CL7" s="726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24" t="s">
        <v>130</v>
      </c>
      <c r="ES7" s="725"/>
      <c r="ET7" s="725"/>
      <c r="EU7" s="725"/>
      <c r="EV7" s="725"/>
      <c r="EW7" s="725"/>
      <c r="EX7" s="725"/>
      <c r="EY7" s="726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24" t="s">
        <v>130</v>
      </c>
      <c r="HT7" s="725"/>
      <c r="HU7" s="725"/>
      <c r="HV7" s="725"/>
      <c r="HW7" s="725"/>
      <c r="HX7" s="725"/>
      <c r="HY7" s="725"/>
      <c r="HZ7" s="726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724" t="s">
        <v>130</v>
      </c>
      <c r="KH7" s="725"/>
      <c r="KI7" s="725"/>
      <c r="KJ7" s="725"/>
      <c r="KK7" s="725"/>
      <c r="KL7" s="725"/>
      <c r="KM7" s="725"/>
      <c r="KN7" s="726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-4.7999999999999996E-3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4.0000000000000105E-5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J8" s="16">
        <v>-4.19E-2</v>
      </c>
      <c r="K8" s="291">
        <v>-1.7600000000000001E-2</v>
      </c>
      <c r="L8" s="7">
        <v>-3.1699999999999999E-2</v>
      </c>
      <c r="U8" s="724" t="s">
        <v>131</v>
      </c>
      <c r="V8" s="725"/>
      <c r="W8" s="725"/>
      <c r="X8" s="725"/>
      <c r="Y8" s="725"/>
      <c r="Z8" s="725"/>
      <c r="AA8" s="725"/>
      <c r="AB8" s="726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24" t="s">
        <v>131</v>
      </c>
      <c r="CF8" s="725"/>
      <c r="CG8" s="725"/>
      <c r="CH8" s="725"/>
      <c r="CI8" s="725"/>
      <c r="CJ8" s="725"/>
      <c r="CK8" s="725"/>
      <c r="CL8" s="726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24" t="s">
        <v>131</v>
      </c>
      <c r="ES8" s="725"/>
      <c r="ET8" s="725"/>
      <c r="EU8" s="725"/>
      <c r="EV8" s="725"/>
      <c r="EW8" s="725"/>
      <c r="EX8" s="725"/>
      <c r="EY8" s="726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24" t="s">
        <v>131</v>
      </c>
      <c r="HT8" s="725"/>
      <c r="HU8" s="725"/>
      <c r="HV8" s="725"/>
      <c r="HW8" s="725"/>
      <c r="HX8" s="725"/>
      <c r="HY8" s="725"/>
      <c r="HZ8" s="726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724" t="s">
        <v>131</v>
      </c>
      <c r="KH8" s="725"/>
      <c r="KI8" s="725"/>
      <c r="KJ8" s="725"/>
      <c r="KK8" s="725"/>
      <c r="KL8" s="725"/>
      <c r="KM8" s="725"/>
      <c r="KN8" s="726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1E-3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-1.0000000000000002E-3</v>
      </c>
      <c r="OD8" s="7">
        <f t="shared" si="17"/>
        <v>4.5999999999999999E-3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J9" s="291">
        <v>-5.2699999999999997E-2</v>
      </c>
      <c r="K9" s="7">
        <v>-3.73E-2</v>
      </c>
      <c r="L9" s="47">
        <v>-9.6299999999999997E-2</v>
      </c>
      <c r="U9" s="724" t="s">
        <v>133</v>
      </c>
      <c r="V9" s="725"/>
      <c r="W9" s="725"/>
      <c r="X9" s="725"/>
      <c r="Y9" s="725"/>
      <c r="Z9" s="725"/>
      <c r="AA9" s="725"/>
      <c r="AB9" s="726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24" t="s">
        <v>133</v>
      </c>
      <c r="CF9" s="725"/>
      <c r="CG9" s="725"/>
      <c r="CH9" s="725"/>
      <c r="CI9" s="725"/>
      <c r="CJ9" s="725"/>
      <c r="CK9" s="725"/>
      <c r="CL9" s="726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24" t="s">
        <v>133</v>
      </c>
      <c r="ES9" s="725"/>
      <c r="ET9" s="725"/>
      <c r="EU9" s="725"/>
      <c r="EV9" s="725"/>
      <c r="EW9" s="725"/>
      <c r="EX9" s="725"/>
      <c r="EY9" s="726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24" t="s">
        <v>133</v>
      </c>
      <c r="HT9" s="725"/>
      <c r="HU9" s="725"/>
      <c r="HV9" s="725"/>
      <c r="HW9" s="725"/>
      <c r="HX9" s="725"/>
      <c r="HY9" s="725"/>
      <c r="HZ9" s="726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724" t="s">
        <v>133</v>
      </c>
      <c r="KH9" s="725"/>
      <c r="KI9" s="725"/>
      <c r="KJ9" s="725"/>
      <c r="KK9" s="725"/>
      <c r="KL9" s="725"/>
      <c r="KM9" s="725"/>
      <c r="KN9" s="726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1.9700000000000002E-2</v>
      </c>
      <c r="NI9" s="13">
        <f t="shared" si="35"/>
        <v>2.0999999999999999E-3</v>
      </c>
      <c r="NJ9" s="13">
        <f t="shared" si="35"/>
        <v>1.0700000000000001E-2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-6.7096774193548382E-4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727" t="s">
        <v>134</v>
      </c>
      <c r="V10" s="728"/>
      <c r="W10" s="728"/>
      <c r="X10" s="728"/>
      <c r="Y10" s="728"/>
      <c r="Z10" s="728"/>
      <c r="AA10" s="728"/>
      <c r="AB10" s="729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27" t="s">
        <v>134</v>
      </c>
      <c r="CF10" s="728"/>
      <c r="CG10" s="728"/>
      <c r="CH10" s="728"/>
      <c r="CI10" s="728"/>
      <c r="CJ10" s="728"/>
      <c r="CK10" s="728"/>
      <c r="CL10" s="729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27" t="s">
        <v>134</v>
      </c>
      <c r="ES10" s="728"/>
      <c r="ET10" s="728"/>
      <c r="EU10" s="728"/>
      <c r="EV10" s="728"/>
      <c r="EW10" s="728"/>
      <c r="EX10" s="728"/>
      <c r="EY10" s="729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27" t="s">
        <v>134</v>
      </c>
      <c r="HT10" s="728"/>
      <c r="HU10" s="728"/>
      <c r="HV10" s="728"/>
      <c r="HW10" s="728"/>
      <c r="HX10" s="728"/>
      <c r="HY10" s="728"/>
      <c r="HZ10" s="729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727" t="s">
        <v>134</v>
      </c>
      <c r="KH10" s="728"/>
      <c r="KI10" s="728"/>
      <c r="KJ10" s="728"/>
      <c r="KK10" s="728"/>
      <c r="KL10" s="728"/>
      <c r="KM10" s="728"/>
      <c r="KN10" s="729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1.9E-3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9.8999999999999999E-4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H11" s="16">
        <v>3.1E-2</v>
      </c>
      <c r="I11" s="40">
        <v>2.63E-2</v>
      </c>
      <c r="J11" s="34">
        <v>3.4500000000000003E-2</v>
      </c>
      <c r="K11" s="30">
        <v>3.8899999999999997E-2</v>
      </c>
      <c r="L11" s="34">
        <v>5.1799999999999999E-2</v>
      </c>
      <c r="U11" s="727" t="s">
        <v>143</v>
      </c>
      <c r="V11" s="728"/>
      <c r="W11" s="728"/>
      <c r="X11" s="728"/>
      <c r="Y11" s="728"/>
      <c r="Z11" s="728"/>
      <c r="AA11" s="728"/>
      <c r="AB11" s="729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27" t="s">
        <v>143</v>
      </c>
      <c r="CF11" s="728"/>
      <c r="CG11" s="728"/>
      <c r="CH11" s="728"/>
      <c r="CI11" s="728"/>
      <c r="CJ11" s="728"/>
      <c r="CK11" s="728"/>
      <c r="CL11" s="729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27" t="s">
        <v>143</v>
      </c>
      <c r="ES11" s="728"/>
      <c r="ET11" s="728"/>
      <c r="EU11" s="728"/>
      <c r="EV11" s="728"/>
      <c r="EW11" s="728"/>
      <c r="EX11" s="728"/>
      <c r="EY11" s="729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27" t="s">
        <v>143</v>
      </c>
      <c r="HT11" s="728"/>
      <c r="HU11" s="728"/>
      <c r="HV11" s="728"/>
      <c r="HW11" s="728"/>
      <c r="HX11" s="728"/>
      <c r="HY11" s="728"/>
      <c r="HZ11" s="729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727" t="s">
        <v>143</v>
      </c>
      <c r="KH11" s="728"/>
      <c r="KI11" s="728"/>
      <c r="KJ11" s="728"/>
      <c r="KK11" s="728"/>
      <c r="KL11" s="728"/>
      <c r="KM11" s="728"/>
      <c r="KN11" s="729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5.9999999999999995E-4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5.0000000000000012E-4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H12" s="86">
        <v>2.8799999999999999E-2</v>
      </c>
      <c r="I12" s="7">
        <v>1.4500000000000001E-2</v>
      </c>
      <c r="J12" s="16">
        <v>2.5499999999999998E-2</v>
      </c>
      <c r="K12" s="7">
        <v>2.1499999999999998E-2</v>
      </c>
      <c r="L12" s="22">
        <v>4.6100000000000002E-2</v>
      </c>
      <c r="U12" s="727" t="s">
        <v>144</v>
      </c>
      <c r="V12" s="728"/>
      <c r="W12" s="728"/>
      <c r="X12" s="728"/>
      <c r="Y12" s="728"/>
      <c r="Z12" s="728"/>
      <c r="AA12" s="728"/>
      <c r="AB12" s="729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27" t="s">
        <v>144</v>
      </c>
      <c r="CF12" s="728"/>
      <c r="CG12" s="728"/>
      <c r="CH12" s="728"/>
      <c r="CI12" s="728"/>
      <c r="CJ12" s="728"/>
      <c r="CK12" s="728"/>
      <c r="CL12" s="729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27" t="s">
        <v>144</v>
      </c>
      <c r="ES12" s="728"/>
      <c r="ET12" s="728"/>
      <c r="EU12" s="728"/>
      <c r="EV12" s="728"/>
      <c r="EW12" s="728"/>
      <c r="EX12" s="728"/>
      <c r="EY12" s="729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27" t="s">
        <v>144</v>
      </c>
      <c r="HT12" s="728"/>
      <c r="HU12" s="728"/>
      <c r="HV12" s="728"/>
      <c r="HW12" s="728"/>
      <c r="HX12" s="728"/>
      <c r="HY12" s="728"/>
      <c r="HZ12" s="729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727" t="s">
        <v>144</v>
      </c>
      <c r="KH12" s="728"/>
      <c r="KI12" s="728"/>
      <c r="KJ12" s="728"/>
      <c r="KK12" s="728"/>
      <c r="KL12" s="728"/>
      <c r="KM12" s="728"/>
      <c r="KN12" s="729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-2.3999999999999998E-3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-3.5999999999999999E-3</v>
      </c>
      <c r="OC12" s="16">
        <f t="shared" si="16"/>
        <v>9.2000000000000014E-4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H13" s="40">
        <v>1.61E-2</v>
      </c>
      <c r="I13" s="47">
        <v>6.8999999999999999E-3</v>
      </c>
      <c r="J13" s="86">
        <v>1.03E-2</v>
      </c>
      <c r="K13" s="34">
        <v>1.24E-2</v>
      </c>
      <c r="L13" s="30">
        <v>1.8499999999999999E-2</v>
      </c>
      <c r="U13" s="724" t="s">
        <v>135</v>
      </c>
      <c r="V13" s="725"/>
      <c r="W13" s="725"/>
      <c r="X13" s="725"/>
      <c r="Y13" s="725"/>
      <c r="Z13" s="725"/>
      <c r="AA13" s="725"/>
      <c r="AB13" s="726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24" t="s">
        <v>135</v>
      </c>
      <c r="CF13" s="725"/>
      <c r="CG13" s="725"/>
      <c r="CH13" s="725"/>
      <c r="CI13" s="725"/>
      <c r="CJ13" s="725"/>
      <c r="CK13" s="725"/>
      <c r="CL13" s="726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24" t="s">
        <v>135</v>
      </c>
      <c r="ES13" s="725"/>
      <c r="ET13" s="725"/>
      <c r="EU13" s="725"/>
      <c r="EV13" s="725"/>
      <c r="EW13" s="725"/>
      <c r="EX13" s="725"/>
      <c r="EY13" s="726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24" t="s">
        <v>135</v>
      </c>
      <c r="HT13" s="725"/>
      <c r="HU13" s="725"/>
      <c r="HV13" s="725"/>
      <c r="HW13" s="725"/>
      <c r="HX13" s="725"/>
      <c r="HY13" s="725"/>
      <c r="HZ13" s="726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724" t="s">
        <v>135</v>
      </c>
      <c r="KH13" s="725"/>
      <c r="KI13" s="725"/>
      <c r="KJ13" s="725"/>
      <c r="KK13" s="725"/>
      <c r="KL13" s="725"/>
      <c r="KM13" s="725"/>
      <c r="KN13" s="726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1.1999999999999999E-3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1.7100000000000001E-3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H14" s="30">
        <v>6.7000000000000002E-3</v>
      </c>
      <c r="I14" s="30">
        <v>6.1999999999999998E-3</v>
      </c>
      <c r="J14" s="22">
        <v>5.9999999999999995E-4</v>
      </c>
      <c r="K14" s="40">
        <v>3.7000000000000002E-3</v>
      </c>
      <c r="L14" s="292">
        <v>-1.11E-2</v>
      </c>
      <c r="U14" s="724" t="s">
        <v>136</v>
      </c>
      <c r="V14" s="725"/>
      <c r="W14" s="725"/>
      <c r="X14" s="725"/>
      <c r="Y14" s="725"/>
      <c r="Z14" s="725"/>
      <c r="AA14" s="725"/>
      <c r="AB14" s="726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24" t="s">
        <v>136</v>
      </c>
      <c r="CF14" s="725"/>
      <c r="CG14" s="725"/>
      <c r="CH14" s="725"/>
      <c r="CI14" s="725"/>
      <c r="CJ14" s="725"/>
      <c r="CK14" s="725"/>
      <c r="CL14" s="726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24" t="s">
        <v>136</v>
      </c>
      <c r="ES14" s="725"/>
      <c r="ET14" s="725"/>
      <c r="EU14" s="725"/>
      <c r="EV14" s="725"/>
      <c r="EW14" s="725"/>
      <c r="EX14" s="725"/>
      <c r="EY14" s="726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24" t="s">
        <v>136</v>
      </c>
      <c r="HT14" s="725"/>
      <c r="HU14" s="725"/>
      <c r="HV14" s="725"/>
      <c r="HW14" s="725"/>
      <c r="HX14" s="725"/>
      <c r="HY14" s="725"/>
      <c r="HZ14" s="726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724" t="s">
        <v>136</v>
      </c>
      <c r="KH14" s="725"/>
      <c r="KI14" s="725"/>
      <c r="KJ14" s="725"/>
      <c r="KK14" s="725"/>
      <c r="KL14" s="725"/>
      <c r="KM14" s="725"/>
      <c r="KN14" s="726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4.7999999999999996E-3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1.2299999999999998E-3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H15" s="22">
        <v>5.1000000000000004E-3</v>
      </c>
      <c r="I15" s="86">
        <v>0</v>
      </c>
      <c r="J15" s="47">
        <v>-2.5000000000000001E-3</v>
      </c>
      <c r="K15" s="47">
        <v>-2.3E-3</v>
      </c>
      <c r="L15" s="7">
        <v>-1.1900000000000001E-2</v>
      </c>
      <c r="U15" s="724" t="s">
        <v>137</v>
      </c>
      <c r="V15" s="725"/>
      <c r="W15" s="725"/>
      <c r="X15" s="725"/>
      <c r="Y15" s="725"/>
      <c r="Z15" s="725"/>
      <c r="AA15" s="725"/>
      <c r="AB15" s="726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24" t="s">
        <v>137</v>
      </c>
      <c r="CF15" s="725"/>
      <c r="CG15" s="725"/>
      <c r="CH15" s="725"/>
      <c r="CI15" s="725"/>
      <c r="CJ15" s="725"/>
      <c r="CK15" s="725"/>
      <c r="CL15" s="726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24" t="s">
        <v>137</v>
      </c>
      <c r="ES15" s="725"/>
      <c r="ET15" s="725"/>
      <c r="EU15" s="725"/>
      <c r="EV15" s="725"/>
      <c r="EW15" s="725"/>
      <c r="EX15" s="725"/>
      <c r="EY15" s="726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24" t="s">
        <v>137</v>
      </c>
      <c r="HT15" s="725"/>
      <c r="HU15" s="725"/>
      <c r="HV15" s="725"/>
      <c r="HW15" s="725"/>
      <c r="HX15" s="725"/>
      <c r="HY15" s="725"/>
      <c r="HZ15" s="726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724" t="s">
        <v>137</v>
      </c>
      <c r="KH15" s="725"/>
      <c r="KI15" s="725"/>
      <c r="KJ15" s="725"/>
      <c r="KK15" s="725"/>
      <c r="KL15" s="725"/>
      <c r="KM15" s="725"/>
      <c r="KN15" s="726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1E-4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-4.9999999999999982E-5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H16" s="34">
        <v>-6.4999999999999997E-3</v>
      </c>
      <c r="I16" s="16">
        <v>-8.3999999999999995E-3</v>
      </c>
      <c r="J16" s="30">
        <v>-1.0800000000000001E-2</v>
      </c>
      <c r="K16" s="22">
        <v>-4.1000000000000003E-3</v>
      </c>
      <c r="L16" s="47">
        <v>-2.3E-2</v>
      </c>
      <c r="N16" t="s">
        <v>62</v>
      </c>
      <c r="U16" s="724" t="s">
        <v>138</v>
      </c>
      <c r="V16" s="725"/>
      <c r="W16" s="725"/>
      <c r="X16" s="725"/>
      <c r="Y16" s="725"/>
      <c r="Z16" s="725"/>
      <c r="AA16" s="725"/>
      <c r="AB16" s="726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24" t="s">
        <v>138</v>
      </c>
      <c r="CF16" s="725"/>
      <c r="CG16" s="725"/>
      <c r="CH16" s="725"/>
      <c r="CI16" s="725"/>
      <c r="CJ16" s="725"/>
      <c r="CK16" s="725"/>
      <c r="CL16" s="726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24" t="s">
        <v>138</v>
      </c>
      <c r="ES16" s="725"/>
      <c r="ET16" s="725"/>
      <c r="EU16" s="725"/>
      <c r="EV16" s="725"/>
      <c r="EW16" s="725"/>
      <c r="EX16" s="725"/>
      <c r="EY16" s="726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24" t="s">
        <v>138</v>
      </c>
      <c r="HT16" s="725"/>
      <c r="HU16" s="725"/>
      <c r="HV16" s="725"/>
      <c r="HW16" s="725"/>
      <c r="HX16" s="725"/>
      <c r="HY16" s="725"/>
      <c r="HZ16" s="726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724" t="s">
        <v>138</v>
      </c>
      <c r="KH16" s="725"/>
      <c r="KI16" s="725"/>
      <c r="KJ16" s="725"/>
      <c r="KK16" s="725"/>
      <c r="KL16" s="725"/>
      <c r="KM16" s="725"/>
      <c r="KN16" s="726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5.3E-3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2.0129032258064516E-3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8:463" ht="15.75" thickBot="1" x14ac:dyDescent="0.3">
      <c r="H17" s="293">
        <v>-2.8500000000000001E-2</v>
      </c>
      <c r="I17" s="34">
        <v>-2.1100000000000001E-2</v>
      </c>
      <c r="J17" s="40">
        <v>-1.0999999999999999E-2</v>
      </c>
      <c r="K17" s="16">
        <v>-7.9000000000000008E-3</v>
      </c>
      <c r="L17" s="40">
        <v>-3.2800000000000003E-2</v>
      </c>
      <c r="U17" s="724" t="s">
        <v>140</v>
      </c>
      <c r="V17" s="725"/>
      <c r="W17" s="725"/>
      <c r="X17" s="725"/>
      <c r="Y17" s="725"/>
      <c r="Z17" s="725"/>
      <c r="AA17" s="725"/>
      <c r="AB17" s="726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24" t="s">
        <v>140</v>
      </c>
      <c r="CF17" s="725"/>
      <c r="CG17" s="725"/>
      <c r="CH17" s="725"/>
      <c r="CI17" s="725"/>
      <c r="CJ17" s="725"/>
      <c r="CK17" s="725"/>
      <c r="CL17" s="726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24" t="s">
        <v>140</v>
      </c>
      <c r="ES17" s="725"/>
      <c r="ET17" s="725"/>
      <c r="EU17" s="725"/>
      <c r="EV17" s="725"/>
      <c r="EW17" s="725"/>
      <c r="EX17" s="725"/>
      <c r="EY17" s="726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24" t="s">
        <v>140</v>
      </c>
      <c r="HT17" s="725"/>
      <c r="HU17" s="725"/>
      <c r="HV17" s="725"/>
      <c r="HW17" s="725"/>
      <c r="HX17" s="725"/>
      <c r="HY17" s="725"/>
      <c r="HZ17" s="726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724" t="s">
        <v>140</v>
      </c>
      <c r="KH17" s="725"/>
      <c r="KI17" s="725"/>
      <c r="KJ17" s="725"/>
      <c r="KK17" s="725"/>
      <c r="KL17" s="725"/>
      <c r="KM17" s="725"/>
      <c r="KN17" s="726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-8.0000000000000004E-4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-2.999999999999996E-5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8:463" ht="15.75" thickBot="1" x14ac:dyDescent="0.3">
      <c r="H18" s="47">
        <v>-5.2699999999999997E-2</v>
      </c>
      <c r="I18" s="291">
        <v>-2.4400000000000002E-2</v>
      </c>
      <c r="J18" s="293">
        <v>-4.6600000000000003E-2</v>
      </c>
      <c r="K18" s="292">
        <v>-6.2199999999999998E-2</v>
      </c>
      <c r="L18" s="16">
        <v>-3.7600000000000001E-2</v>
      </c>
      <c r="U18" s="724" t="s">
        <v>139</v>
      </c>
      <c r="V18" s="725"/>
      <c r="W18" s="725"/>
      <c r="X18" s="725"/>
      <c r="Y18" s="725"/>
      <c r="Z18" s="725"/>
      <c r="AA18" s="725"/>
      <c r="AB18" s="726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24" t="s">
        <v>139</v>
      </c>
      <c r="CF18" s="725"/>
      <c r="CG18" s="725"/>
      <c r="CH18" s="725"/>
      <c r="CI18" s="725"/>
      <c r="CJ18" s="725"/>
      <c r="CK18" s="725"/>
      <c r="CL18" s="726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24" t="s">
        <v>139</v>
      </c>
      <c r="ES18" s="725"/>
      <c r="ET18" s="725"/>
      <c r="EU18" s="725"/>
      <c r="EV18" s="725"/>
      <c r="EW18" s="725"/>
      <c r="EX18" s="725"/>
      <c r="EY18" s="726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24" t="s">
        <v>139</v>
      </c>
      <c r="HT18" s="725"/>
      <c r="HU18" s="725"/>
      <c r="HV18" s="725"/>
      <c r="HW18" s="725"/>
      <c r="HX18" s="725"/>
      <c r="HY18" s="725"/>
      <c r="HZ18" s="726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724" t="s">
        <v>139</v>
      </c>
      <c r="KH18" s="725"/>
      <c r="KI18" s="725"/>
      <c r="KJ18" s="725"/>
      <c r="KK18" s="725"/>
      <c r="KL18" s="725"/>
      <c r="KM18" s="725"/>
      <c r="KN18" s="726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-3.5999999999999999E-3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-3.5999999999999999E-3</v>
      </c>
      <c r="OC18" s="22">
        <f t="shared" si="16"/>
        <v>1.8999999999999998E-4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8:463" ht="15.75" thickBot="1" x14ac:dyDescent="0.3">
      <c r="U19" s="727" t="s">
        <v>141</v>
      </c>
      <c r="V19" s="728"/>
      <c r="W19" s="728"/>
      <c r="X19" s="728"/>
      <c r="Y19" s="728"/>
      <c r="Z19" s="728"/>
      <c r="AA19" s="728"/>
      <c r="AB19" s="729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27" t="s">
        <v>141</v>
      </c>
      <c r="CF19" s="728"/>
      <c r="CG19" s="728"/>
      <c r="CH19" s="728"/>
      <c r="CI19" s="728"/>
      <c r="CJ19" s="728"/>
      <c r="CK19" s="728"/>
      <c r="CL19" s="729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27" t="s">
        <v>141</v>
      </c>
      <c r="ES19" s="728"/>
      <c r="ET19" s="728"/>
      <c r="EU19" s="728"/>
      <c r="EV19" s="728"/>
      <c r="EW19" s="728"/>
      <c r="EX19" s="728"/>
      <c r="EY19" s="729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27" t="s">
        <v>141</v>
      </c>
      <c r="HT19" s="728"/>
      <c r="HU19" s="728"/>
      <c r="HV19" s="728"/>
      <c r="HW19" s="728"/>
      <c r="HX19" s="728"/>
      <c r="HY19" s="728"/>
      <c r="HZ19" s="729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727" t="s">
        <v>141</v>
      </c>
      <c r="KH19" s="728"/>
      <c r="KI19" s="728"/>
      <c r="KJ19" s="728"/>
      <c r="KK19" s="728"/>
      <c r="KL19" s="728"/>
      <c r="KM19" s="728"/>
      <c r="KN19" s="729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-2.0000000000000001E-4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9.7000000000000005E-4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8:463" ht="15.75" thickBot="1" x14ac:dyDescent="0.3">
      <c r="H20" s="47">
        <v>1.9E-2</v>
      </c>
      <c r="I20" s="40">
        <v>2.5499999999999998E-2</v>
      </c>
      <c r="J20" s="22">
        <v>2.81E-2</v>
      </c>
      <c r="K20" s="22">
        <v>6.3700000000000007E-2</v>
      </c>
      <c r="L20" s="40">
        <v>2.87E-2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2.7000000000000001E-3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3.1999999999999981E-4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8:463" ht="15.75" thickBot="1" x14ac:dyDescent="0.3">
      <c r="H21" s="292">
        <v>1.7999999999999999E-2</v>
      </c>
      <c r="I21" s="30">
        <v>1.8800000000000001E-2</v>
      </c>
      <c r="J21" s="40">
        <v>2.06E-2</v>
      </c>
      <c r="K21" s="30">
        <v>2.6499999999999999E-2</v>
      </c>
      <c r="L21" s="7">
        <v>2.2599999999999999E-2</v>
      </c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724" t="s">
        <v>145</v>
      </c>
      <c r="KH21" s="725"/>
      <c r="KI21" s="725"/>
      <c r="KJ21" s="725"/>
      <c r="KK21" s="725"/>
      <c r="KL21" s="725"/>
      <c r="KM21" s="725"/>
      <c r="KN21" s="726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-1.2999999999999999E-3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-6.4000000000000005E-4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8:463" ht="15.75" thickBot="1" x14ac:dyDescent="0.3">
      <c r="H22" s="22">
        <v>1.72E-2</v>
      </c>
      <c r="I22" s="7">
        <v>1.7500000000000002E-2</v>
      </c>
      <c r="J22" s="7">
        <v>1.7500000000000002E-2</v>
      </c>
      <c r="K22" s="7">
        <v>-2.8E-3</v>
      </c>
      <c r="L22" s="292">
        <v>1.0699999999999999E-2</v>
      </c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724" t="s">
        <v>146</v>
      </c>
      <c r="KH22" s="725"/>
      <c r="KI22" s="725"/>
      <c r="KJ22" s="725"/>
      <c r="KK22" s="725"/>
      <c r="KL22" s="725"/>
      <c r="KM22" s="725"/>
      <c r="KN22" s="726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-7.6000000000000009E-3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-1.2903225806451703E-5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8:463" ht="15.75" thickBot="1" x14ac:dyDescent="0.3">
      <c r="H23" s="16">
        <v>-8.0000000000000004E-4</v>
      </c>
      <c r="I23" s="22">
        <v>1.52E-2</v>
      </c>
      <c r="J23" s="16">
        <v>4.3E-3</v>
      </c>
      <c r="K23" s="16">
        <v>-3.0999999999999999E-3</v>
      </c>
      <c r="L23" s="16">
        <v>7.4000000000000003E-3</v>
      </c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-2.5999999999999999E-3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5.9999999999999984E-4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8:463" ht="15.75" thickBot="1" x14ac:dyDescent="0.3">
      <c r="H24" s="7">
        <v>-3.3E-3</v>
      </c>
      <c r="I24" s="34">
        <v>6.7000000000000002E-3</v>
      </c>
      <c r="J24" s="292">
        <v>-6.1999999999999998E-3</v>
      </c>
      <c r="K24" s="47">
        <v>-1.44E-2</v>
      </c>
      <c r="L24" s="34">
        <v>-2.8E-3</v>
      </c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-4.0000000000000002E-4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-8.0999999999999996E-4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8:463" ht="15.75" thickBot="1" x14ac:dyDescent="0.3">
      <c r="H25" s="40">
        <v>-9.4999999999999998E-3</v>
      </c>
      <c r="I25" s="16">
        <v>-2.1499999999999998E-2</v>
      </c>
      <c r="J25" s="30">
        <v>-1.7399999999999999E-2</v>
      </c>
      <c r="K25" s="40">
        <v>-1.6400000000000001E-2</v>
      </c>
      <c r="L25" s="30">
        <v>-7.1000000000000004E-3</v>
      </c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-3.5000000000000001E-3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-2.4000000000000003E-4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8:463" ht="15.75" thickBot="1" x14ac:dyDescent="0.3">
      <c r="H26" s="34">
        <v>-1.9099999999999999E-2</v>
      </c>
      <c r="I26" s="47">
        <v>-2.3300000000000001E-2</v>
      </c>
      <c r="J26" s="47">
        <v>-1.7600000000000001E-2</v>
      </c>
      <c r="K26" s="34">
        <v>-2.0299999999999999E-2</v>
      </c>
      <c r="L26" s="47">
        <v>-1.4200000000000001E-2</v>
      </c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6.9999999999999999E-4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7.3999999999999999E-4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8:463" ht="15.75" thickBot="1" x14ac:dyDescent="0.3">
      <c r="H27" s="30">
        <v>-2.1499999999999998E-2</v>
      </c>
      <c r="I27" s="292">
        <v>-3.8899999999999997E-2</v>
      </c>
      <c r="J27" s="34">
        <v>-2.93E-2</v>
      </c>
      <c r="K27" s="292">
        <v>-3.32E-2</v>
      </c>
      <c r="L27" s="22">
        <v>-4.53E-2</v>
      </c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-6.3E-3</v>
      </c>
      <c r="NI27" s="29">
        <f t="shared" si="80"/>
        <v>1.2199999999999999E-2</v>
      </c>
      <c r="NJ27" s="29">
        <f t="shared" si="80"/>
        <v>-5.9999999999999973E-4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8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-3.0000000000000001E-3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-3.4000000000000002E-4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8:463" ht="15.75" thickBot="1" x14ac:dyDescent="0.3">
      <c r="H29" s="22">
        <v>1.5599999999999999E-2</v>
      </c>
      <c r="I29" s="22">
        <v>4.3299999999999998E-2</v>
      </c>
      <c r="J29" s="22">
        <v>5.1900000000000002E-2</v>
      </c>
      <c r="K29" s="7">
        <v>2.06E-2</v>
      </c>
      <c r="L29" s="30">
        <v>4.1200000000000001E-2</v>
      </c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3.8E-3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-9.9999999999999964E-5</v>
      </c>
      <c r="OD29" s="30">
        <f t="shared" si="17"/>
        <v>3.8E-3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8:463" ht="15.75" thickBot="1" x14ac:dyDescent="0.3">
      <c r="H30" s="47">
        <v>8.8999999999999999E-3</v>
      </c>
      <c r="I30" s="47">
        <v>2.23E-2</v>
      </c>
      <c r="J30" s="34">
        <v>2.5899999999999999E-2</v>
      </c>
      <c r="K30" s="47">
        <v>1.84E-2</v>
      </c>
      <c r="L30" s="34">
        <v>3.27E-2</v>
      </c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-8.9999999999999998E-4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-1.4300000000000003E-3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8:463" ht="15.75" thickBot="1" x14ac:dyDescent="0.3">
      <c r="H31" s="16">
        <v>6.8999999999999999E-3</v>
      </c>
      <c r="I31" s="34">
        <v>1.0699999999999999E-2</v>
      </c>
      <c r="J31" s="30">
        <v>8.9999999999999998E-4</v>
      </c>
      <c r="K31" s="22">
        <v>1.61E-2</v>
      </c>
      <c r="L31" s="22">
        <v>2.52E-2</v>
      </c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-3.1999999999999997E-3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-1.8645161290322578E-3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8:463" ht="15.75" thickBot="1" x14ac:dyDescent="0.3">
      <c r="H32" s="7">
        <v>3.0999999999999999E-3</v>
      </c>
      <c r="I32" s="7">
        <v>1.6000000000000001E-3</v>
      </c>
      <c r="J32" s="292">
        <v>-1.1999999999999999E-3</v>
      </c>
      <c r="K32" s="40">
        <v>1.3599999999999999E-2</v>
      </c>
      <c r="L32" s="40">
        <v>2.07E-2</v>
      </c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-6.3E-3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-6.3E-3</v>
      </c>
      <c r="OC32" s="34">
        <f t="shared" si="16"/>
        <v>1.0999999999999985E-4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H33" s="30">
        <v>1E-3</v>
      </c>
      <c r="I33" s="16">
        <v>-5.0000000000000001E-4</v>
      </c>
      <c r="J33" s="16">
        <v>-3.5999999999999999E-3</v>
      </c>
      <c r="K33" s="292">
        <v>8.3999999999999995E-3</v>
      </c>
      <c r="L33" s="16">
        <v>1.7399999999999999E-2</v>
      </c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-4.1000000000000003E-3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-9.5999999999999992E-4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H34" s="34">
        <v>-8.6999999999999994E-3</v>
      </c>
      <c r="I34" s="292">
        <v>-1.4E-3</v>
      </c>
      <c r="J34" s="40">
        <v>-1.5699999999999999E-2</v>
      </c>
      <c r="K34" s="34">
        <v>-1.06E-2</v>
      </c>
      <c r="L34" s="292">
        <v>-3.1600000000000003E-2</v>
      </c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-0.03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-8.0645161290322559E-4</v>
      </c>
      <c r="OD34" s="34">
        <f t="shared" si="17"/>
        <v>3.5799999999999998E-2</v>
      </c>
      <c r="OQ34" s="529">
        <v>43630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H35" s="292">
        <v>-1.0699999999999999E-2</v>
      </c>
      <c r="I35" s="40">
        <v>-3.4099999999999998E-2</v>
      </c>
      <c r="J35" s="7">
        <v>-2.06E-2</v>
      </c>
      <c r="K35" s="16">
        <v>-3.1699999999999999E-2</v>
      </c>
      <c r="L35" s="47">
        <v>-4.8800000000000003E-2</v>
      </c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-1.9E-3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1.2100000000000004E-3</v>
      </c>
      <c r="OD35" s="40">
        <f t="shared" si="17"/>
        <v>4.7999999999999996E-3</v>
      </c>
      <c r="ON35" t="s">
        <v>62</v>
      </c>
      <c r="OQ35" s="48" t="s">
        <v>119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H36" s="40">
        <v>-1.61E-2</v>
      </c>
      <c r="I36" s="30">
        <v>-4.19E-2</v>
      </c>
      <c r="J36" s="47">
        <v>-3.7600000000000001E-2</v>
      </c>
      <c r="K36" s="30">
        <v>-3.4799999999999998E-2</v>
      </c>
      <c r="L36" s="7">
        <v>-5.6800000000000003E-2</v>
      </c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-1.7600000000000001E-2</v>
      </c>
      <c r="NI36" s="43">
        <f t="shared" si="122"/>
        <v>9.4999999999999998E-3</v>
      </c>
      <c r="NJ36" s="43">
        <f t="shared" si="122"/>
        <v>4.000000000000001E-3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-1.7600000000000001E-2</v>
      </c>
      <c r="OC36" s="40">
        <f t="shared" si="16"/>
        <v>1.9451612903225802E-3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C37" t="s">
        <v>62</v>
      </c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2.0799999999999999E-2</v>
      </c>
      <c r="NI37" s="46">
        <f t="shared" si="140"/>
        <v>9.0999999999999987E-3</v>
      </c>
      <c r="NJ37" s="46">
        <f t="shared" si="140"/>
        <v>2.1399999999999999E-2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-8.5806451612903281E-4</v>
      </c>
      <c r="OD37" s="47">
        <f t="shared" si="17"/>
        <v>2.1399999999999999E-2</v>
      </c>
      <c r="OF37" s="529">
        <v>43619</v>
      </c>
      <c r="OG37" s="529">
        <v>43620</v>
      </c>
      <c r="OH37" s="529">
        <v>43621</v>
      </c>
      <c r="OI37" s="529">
        <v>43622</v>
      </c>
      <c r="OJ37" s="529">
        <v>43623</v>
      </c>
      <c r="OK37" s="529">
        <v>43626</v>
      </c>
      <c r="OL37" s="529">
        <v>43627</v>
      </c>
      <c r="OM37" s="529">
        <v>43628</v>
      </c>
      <c r="ON37" s="529">
        <v>43629</v>
      </c>
      <c r="OO37" s="529">
        <v>43629</v>
      </c>
      <c r="OP37" t="s">
        <v>62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H38" s="16">
        <v>2.0500000000000001E-2</v>
      </c>
      <c r="I38" s="16">
        <v>1.7000000000000001E-2</v>
      </c>
      <c r="J38" s="30">
        <v>6.2600000000000003E-2</v>
      </c>
      <c r="K38" s="30">
        <v>2.4199999999999999E-2</v>
      </c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OF38" s="48" t="s">
        <v>160</v>
      </c>
      <c r="OG38" s="48" t="s">
        <v>161</v>
      </c>
      <c r="OH38" s="48" t="s">
        <v>162</v>
      </c>
      <c r="OI38" s="48" t="s">
        <v>163</v>
      </c>
      <c r="OJ38" s="48" t="s">
        <v>119</v>
      </c>
      <c r="OK38" s="48" t="s">
        <v>160</v>
      </c>
      <c r="OL38" s="48" t="s">
        <v>161</v>
      </c>
      <c r="OM38" s="48" t="s">
        <v>162</v>
      </c>
      <c r="ON38" s="48" t="s">
        <v>164</v>
      </c>
      <c r="OO38" s="48" t="s">
        <v>165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H39" s="47">
        <v>1.7399999999999999E-2</v>
      </c>
      <c r="I39" s="7">
        <v>1.3299999999999999E-2</v>
      </c>
      <c r="J39" s="34">
        <v>3.2899999999999999E-2</v>
      </c>
      <c r="K39" s="34">
        <v>1.9099999999999999E-2</v>
      </c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22">
        <v>0.15379999999999999</v>
      </c>
      <c r="NI39" s="22">
        <v>0.1479</v>
      </c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F39" s="34">
        <v>3.5799999999999998E-2</v>
      </c>
      <c r="OG39" s="40">
        <v>1.55E-2</v>
      </c>
      <c r="OH39" s="34">
        <v>2.35E-2</v>
      </c>
      <c r="OI39" s="16">
        <v>2.52E-2</v>
      </c>
      <c r="OJ39" s="40">
        <v>1.95E-2</v>
      </c>
      <c r="OK39" s="7">
        <v>2.5499999999999998E-2</v>
      </c>
      <c r="OL39" s="22">
        <v>2.64E-2</v>
      </c>
      <c r="OM39" s="47">
        <v>2.0799999999999999E-2</v>
      </c>
      <c r="ON39" s="40">
        <v>1.2500000000000001E-2</v>
      </c>
      <c r="OO39" s="86">
        <v>2.29E-2</v>
      </c>
      <c r="OR39" s="47">
        <v>1.06E-2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H40" s="292">
        <v>1.5599999999999999E-2</v>
      </c>
      <c r="I40" s="34">
        <v>1.14E-2</v>
      </c>
      <c r="J40" s="40">
        <v>2.6599999999999999E-2</v>
      </c>
      <c r="K40" s="40">
        <v>5.7999999999999996E-3</v>
      </c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16">
        <v>0.1061</v>
      </c>
      <c r="NI40" s="16">
        <v>0.10100000000000001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1.5035714285714291E-4</v>
      </c>
      <c r="OD40" s="53">
        <f>MAX(OD2:OD8,OD10:OD15,OD17:OD21,OD23:OD26,OD28:OD30,OD32:OD33,OD35)</f>
        <v>9.5999999999999992E-3</v>
      </c>
      <c r="OF40" s="86">
        <v>2.3900000000000001E-2</v>
      </c>
      <c r="OG40" s="22">
        <v>1.1900000000000001E-2</v>
      </c>
      <c r="OH40" s="7">
        <v>1.3100000000000001E-2</v>
      </c>
      <c r="OI40" s="40">
        <v>1.3899999999999999E-2</v>
      </c>
      <c r="OJ40" s="34">
        <v>1.83E-2</v>
      </c>
      <c r="OK40" s="40">
        <v>2.41E-2</v>
      </c>
      <c r="OL40" s="16">
        <v>1.49E-2</v>
      </c>
      <c r="OM40" s="7">
        <v>1.9699999999999999E-2</v>
      </c>
      <c r="ON40" s="47">
        <v>1.01E-2</v>
      </c>
      <c r="OO40" s="40">
        <v>5.3E-3</v>
      </c>
      <c r="OR40" s="30">
        <v>7.7999999999999996E-3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H41" s="7">
        <v>3.8E-3</v>
      </c>
      <c r="I41" s="47">
        <v>9.5999999999999992E-3</v>
      </c>
      <c r="J41" s="16">
        <v>-6.8999999999999999E-3</v>
      </c>
      <c r="K41" s="47">
        <v>4.7999999999999996E-3</v>
      </c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40">
        <v>8.2199999999999995E-2</v>
      </c>
      <c r="NI41" s="40">
        <v>9.1700000000000004E-2</v>
      </c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F41" s="16">
        <v>1.15E-2</v>
      </c>
      <c r="OG41" s="30">
        <v>7.1999999999999998E-3</v>
      </c>
      <c r="OH41" s="22">
        <v>4.7999999999999996E-3</v>
      </c>
      <c r="OI41" s="86">
        <v>1.0200000000000001E-2</v>
      </c>
      <c r="OJ41" s="16">
        <v>1.26E-2</v>
      </c>
      <c r="OK41" s="16">
        <v>1.18E-2</v>
      </c>
      <c r="OL41" s="30">
        <v>4.3E-3</v>
      </c>
      <c r="OM41" s="34">
        <v>8.0000000000000002E-3</v>
      </c>
      <c r="ON41" s="16">
        <v>8.3000000000000001E-3</v>
      </c>
      <c r="OO41" s="22">
        <v>-6.9999999999999999E-4</v>
      </c>
      <c r="OR41" s="40">
        <v>5.3E-3</v>
      </c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H42" s="34">
        <v>-6.8999999999999999E-3</v>
      </c>
      <c r="I42" s="40">
        <v>5.8999999999999999E-3</v>
      </c>
      <c r="J42" s="22">
        <v>-1.4200000000000001E-2</v>
      </c>
      <c r="K42" s="7">
        <v>-7.4999999999999997E-3</v>
      </c>
      <c r="M42" t="s">
        <v>62</v>
      </c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7">
        <v>3.1899999999999998E-2</v>
      </c>
      <c r="NI42" s="7">
        <v>3.4000000000000002E-2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OF42" s="30">
        <v>8.0999999999999996E-3</v>
      </c>
      <c r="OG42" s="34">
        <v>5.4000000000000003E-3</v>
      </c>
      <c r="OH42" s="40">
        <v>-3.2000000000000002E-3</v>
      </c>
      <c r="OI42" s="30">
        <v>-4.4999999999999997E-3</v>
      </c>
      <c r="OJ42" s="22">
        <v>8.9999999999999998E-4</v>
      </c>
      <c r="OK42" s="86">
        <v>4.7999999999999996E-3</v>
      </c>
      <c r="OL42" s="7">
        <v>3.5000000000000001E-3</v>
      </c>
      <c r="OM42" s="22">
        <v>-6.9999999999999999E-4</v>
      </c>
      <c r="ON42" s="86">
        <v>1.1000000000000001E-3</v>
      </c>
      <c r="OO42" s="7">
        <v>-8.0000000000000004E-4</v>
      </c>
      <c r="OR42" s="7">
        <v>5.1000000000000004E-3</v>
      </c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C43" t="s">
        <v>62</v>
      </c>
      <c r="D43" t="s">
        <v>62</v>
      </c>
      <c r="H43" s="30">
        <v>-1.18E-2</v>
      </c>
      <c r="I43" s="30">
        <v>-3.5000000000000001E-3</v>
      </c>
      <c r="J43" s="47">
        <v>-1.8499999999999999E-2</v>
      </c>
      <c r="K43" s="22">
        <v>-8.3999999999999995E-3</v>
      </c>
      <c r="O43" t="s">
        <v>62</v>
      </c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30">
        <v>-8.8000000000000005E-3</v>
      </c>
      <c r="NI43" s="30">
        <v>-2.2499999999999999E-2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OF43" s="40">
        <v>5.9999999999999995E-4</v>
      </c>
      <c r="OG43" s="16">
        <v>-1.6000000000000001E-3</v>
      </c>
      <c r="OH43" s="16">
        <v>-7.1999999999999998E-3</v>
      </c>
      <c r="OI43" s="22">
        <v>-8.6E-3</v>
      </c>
      <c r="OJ43" s="86">
        <v>-2.8999999999999998E-3</v>
      </c>
      <c r="OK43" s="47">
        <v>1.1000000000000001E-3</v>
      </c>
      <c r="OL43" s="47">
        <v>-1.5E-3</v>
      </c>
      <c r="OM43" s="16">
        <v>-5.0000000000000001E-3</v>
      </c>
      <c r="ON43" s="7">
        <v>-2.3E-3</v>
      </c>
      <c r="OO43" s="30">
        <v>-1E-3</v>
      </c>
      <c r="OR43" s="16">
        <v>-3.8999999999999998E-3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E44" t="s">
        <v>62</v>
      </c>
      <c r="G44" t="s">
        <v>62</v>
      </c>
      <c r="H44" s="22">
        <v>-1.8100000000000002E-2</v>
      </c>
      <c r="I44" s="292">
        <v>-1.2200000000000001E-2</v>
      </c>
      <c r="J44" s="292">
        <v>-3.9300000000000002E-2</v>
      </c>
      <c r="K44" s="292">
        <v>-9.2999999999999992E-3</v>
      </c>
      <c r="O44" t="s">
        <v>62</v>
      </c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47">
        <v>-5.7599999999999998E-2</v>
      </c>
      <c r="NI44" s="47">
        <v>-4.8500000000000001E-2</v>
      </c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OF44" s="22">
        <v>-1.7000000000000001E-2</v>
      </c>
      <c r="OG44" s="86">
        <v>-9.4000000000000004E-3</v>
      </c>
      <c r="OH44" s="86">
        <v>-7.6E-3</v>
      </c>
      <c r="OI44" s="34">
        <v>-1.03E-2</v>
      </c>
      <c r="OJ44" s="30">
        <v>-3.8999999999999998E-3</v>
      </c>
      <c r="OK44" s="22">
        <v>-4.5999999999999999E-3</v>
      </c>
      <c r="OL44" s="40">
        <v>-6.0000000000000001E-3</v>
      </c>
      <c r="OM44" s="86">
        <v>-6.3E-3</v>
      </c>
      <c r="ON44" s="22">
        <v>-3.7000000000000002E-3</v>
      </c>
      <c r="OO44" s="16">
        <v>-4.3E-3</v>
      </c>
      <c r="OR44" s="34">
        <v>-4.4999999999999997E-3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H45" s="40">
        <v>-2.0500000000000001E-2</v>
      </c>
      <c r="I45" s="22">
        <v>-4.1500000000000002E-2</v>
      </c>
      <c r="J45" s="7">
        <v>-4.3200000000000002E-2</v>
      </c>
      <c r="K45" s="16">
        <v>-2.87E-2</v>
      </c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34">
        <v>-0.13339999999999999</v>
      </c>
      <c r="NI45" s="34">
        <v>-0.1416</v>
      </c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F45" s="47">
        <v>-2.3699999999999999E-2</v>
      </c>
      <c r="OG45" s="7">
        <v>-1.17E-2</v>
      </c>
      <c r="OH45" s="47">
        <v>-1.06E-2</v>
      </c>
      <c r="OI45" s="47">
        <v>-1.0500000000000001E-2</v>
      </c>
      <c r="OJ45" s="47">
        <v>-1.54E-2</v>
      </c>
      <c r="OK45" s="30">
        <v>-2.0400000000000001E-2</v>
      </c>
      <c r="OL45" s="86">
        <v>-1.6400000000000001E-2</v>
      </c>
      <c r="OM45" s="40">
        <v>-1.7600000000000001E-2</v>
      </c>
      <c r="ON45" s="34">
        <v>-3.0999999999999999E-3</v>
      </c>
      <c r="OO45" s="47">
        <v>-9.4000000000000004E-3</v>
      </c>
      <c r="OR45" s="86">
        <v>-7.1000000000000004E-3</v>
      </c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86">
        <v>-0.17419999999999999</v>
      </c>
      <c r="NI46" s="86">
        <v>-0.16200000000000001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F46" s="7">
        <v>-3.9199999999999999E-2</v>
      </c>
      <c r="OG46" s="47">
        <v>-1.7299999999999999E-2</v>
      </c>
      <c r="OH46" s="30">
        <v>-1.2800000000000001E-2</v>
      </c>
      <c r="OI46" s="7">
        <v>-1.54E-2</v>
      </c>
      <c r="OJ46" s="7">
        <v>-2.9100000000000001E-2</v>
      </c>
      <c r="OK46" s="34">
        <v>-4.2299999999999997E-2</v>
      </c>
      <c r="OL46" s="34">
        <v>-2.52E-2</v>
      </c>
      <c r="OM46" s="30">
        <v>-1.89E-2</v>
      </c>
      <c r="ON46" s="30">
        <v>-2.29E-2</v>
      </c>
      <c r="OO46" s="34">
        <v>-1.2E-2</v>
      </c>
      <c r="OR46" s="22">
        <v>-1.3299999999999999E-2</v>
      </c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2" t="s">
        <v>77</v>
      </c>
      <c r="NB48" s="506"/>
      <c r="NC48" s="507">
        <v>43626</v>
      </c>
      <c r="ND48" s="508"/>
      <c r="NE48" s="506"/>
      <c r="NF48" s="507">
        <v>43627</v>
      </c>
      <c r="NG48" s="508"/>
      <c r="NH48" s="506"/>
      <c r="NI48" s="507">
        <v>43628</v>
      </c>
      <c r="NJ48" s="508"/>
      <c r="NK48" s="271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25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98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28">
        <v>0.12559999999999999</v>
      </c>
      <c r="NF51" s="22">
        <v>0.14660000000000001</v>
      </c>
      <c r="NG51" s="81">
        <v>0.1545</v>
      </c>
      <c r="NH51" s="128">
        <v>0.15809999999999999</v>
      </c>
      <c r="NI51" s="22">
        <v>0.16869999999999999</v>
      </c>
      <c r="NJ51" s="81">
        <v>0.15379999999999999</v>
      </c>
      <c r="NK51" s="106">
        <v>0.15010000000000001</v>
      </c>
      <c r="NL51" s="22">
        <v>0.14940000000000001</v>
      </c>
      <c r="NM51" s="22">
        <v>0.1479</v>
      </c>
      <c r="NN51" s="22">
        <v>0.15359999999999999</v>
      </c>
      <c r="NO51" s="22">
        <v>0.14030000000000001</v>
      </c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23">
        <v>0.1123</v>
      </c>
      <c r="NF52" s="40">
        <v>0.1211</v>
      </c>
      <c r="NG52" s="130">
        <v>0.1111</v>
      </c>
      <c r="NH52" s="125">
        <v>0.1188</v>
      </c>
      <c r="NI52" s="16">
        <v>0.11269999999999999</v>
      </c>
      <c r="NJ52" s="130">
        <v>0.1061</v>
      </c>
      <c r="NK52" s="103">
        <v>0.1144</v>
      </c>
      <c r="NL52" s="16">
        <v>0.1101</v>
      </c>
      <c r="NM52" s="16">
        <v>0.10100000000000001</v>
      </c>
      <c r="NN52" s="16">
        <v>0.11020000000000001</v>
      </c>
      <c r="NO52" s="16">
        <v>0.10630000000000001</v>
      </c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25">
        <v>0.1061</v>
      </c>
      <c r="NF53" s="16">
        <v>0.106</v>
      </c>
      <c r="NG53" s="84">
        <v>9.98E-2</v>
      </c>
      <c r="NH53" s="123">
        <v>9.2399999999999996E-2</v>
      </c>
      <c r="NI53" s="40">
        <v>9.2299999999999993E-2</v>
      </c>
      <c r="NJ53" s="84">
        <v>8.2199999999999995E-2</v>
      </c>
      <c r="NK53" s="100">
        <v>9.4700000000000006E-2</v>
      </c>
      <c r="NL53" s="40">
        <v>0.1</v>
      </c>
      <c r="NM53" s="40">
        <v>9.1700000000000004E-2</v>
      </c>
      <c r="NN53" s="40">
        <v>9.0399999999999994E-2</v>
      </c>
      <c r="NO53" s="40">
        <v>9.5699999999999993E-2</v>
      </c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27">
        <v>1.2200000000000001E-2</v>
      </c>
      <c r="NF54" s="7">
        <v>1.52E-2</v>
      </c>
      <c r="NG54" s="82">
        <v>1.2200000000000001E-2</v>
      </c>
      <c r="NH54" s="127">
        <v>1.09E-2</v>
      </c>
      <c r="NI54" s="7">
        <v>1.46E-2</v>
      </c>
      <c r="NJ54" s="82">
        <v>3.1899999999999998E-2</v>
      </c>
      <c r="NK54" s="101">
        <v>2.9600000000000001E-2</v>
      </c>
      <c r="NL54" s="7">
        <v>2.8799999999999999E-2</v>
      </c>
      <c r="NM54" s="7">
        <v>3.4000000000000002E-2</v>
      </c>
      <c r="NN54" s="7">
        <v>3.9600000000000003E-2</v>
      </c>
      <c r="NO54" s="7">
        <v>4.4699999999999997E-2</v>
      </c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29">
        <v>4.1000000000000003E-3</v>
      </c>
      <c r="NF55" s="30">
        <v>6.3E-3</v>
      </c>
      <c r="NG55" s="85">
        <v>1.01E-2</v>
      </c>
      <c r="NH55" s="129">
        <v>-7.7999999999999996E-3</v>
      </c>
      <c r="NI55" s="30">
        <v>-1.6000000000000001E-3</v>
      </c>
      <c r="NJ55" s="85">
        <v>-8.8000000000000005E-3</v>
      </c>
      <c r="NK55" s="104">
        <v>-3.1699999999999999E-2</v>
      </c>
      <c r="NL55" s="30">
        <v>-3.27E-2</v>
      </c>
      <c r="NM55" s="30">
        <v>-2.2499999999999999E-2</v>
      </c>
      <c r="NN55" s="30">
        <v>-3.3500000000000002E-2</v>
      </c>
      <c r="NO55" s="30">
        <v>-2.5700000000000001E-2</v>
      </c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124">
        <v>-8.48E-2</v>
      </c>
      <c r="NF56" s="47">
        <v>-9.2200000000000004E-2</v>
      </c>
      <c r="NG56" s="79">
        <v>-7.8399999999999997E-2</v>
      </c>
      <c r="NH56" s="124">
        <v>-6.6699999999999995E-2</v>
      </c>
      <c r="NI56" s="47">
        <v>-6.3100000000000003E-2</v>
      </c>
      <c r="NJ56" s="79">
        <v>-5.7599999999999998E-2</v>
      </c>
      <c r="NK56" s="99">
        <v>-4.7500000000000001E-2</v>
      </c>
      <c r="NL56" s="47">
        <v>-5.6899999999999999E-2</v>
      </c>
      <c r="NM56" s="47">
        <v>-4.8500000000000001E-2</v>
      </c>
      <c r="NN56" s="47">
        <v>-3.7699999999999997E-2</v>
      </c>
      <c r="NO56" s="47">
        <v>-2.7099999999999999E-2</v>
      </c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31">
        <v>-0.12509999999999999</v>
      </c>
      <c r="NF57" s="34">
        <v>-0.14119999999999999</v>
      </c>
      <c r="NG57" s="83">
        <v>-0.1414</v>
      </c>
      <c r="NH57" s="131">
        <v>-0.14749999999999999</v>
      </c>
      <c r="NI57" s="34">
        <v>-0.14399999999999999</v>
      </c>
      <c r="NJ57" s="83">
        <v>-0.13339999999999999</v>
      </c>
      <c r="NK57" s="105">
        <v>-0.13650000000000001</v>
      </c>
      <c r="NL57" s="34">
        <v>-0.14849999999999999</v>
      </c>
      <c r="NM57" s="34">
        <v>-0.1416</v>
      </c>
      <c r="NN57" s="86">
        <v>-0.1555</v>
      </c>
      <c r="NO57" s="86">
        <v>-0.16259999999999999</v>
      </c>
      <c r="NP57" s="86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26">
        <v>-0.15040000000000001</v>
      </c>
      <c r="NF58" s="86">
        <v>-0.1618</v>
      </c>
      <c r="NG58" s="80">
        <v>-0.16789999999999999</v>
      </c>
      <c r="NH58" s="126">
        <v>-0.15820000000000001</v>
      </c>
      <c r="NI58" s="86">
        <v>-0.17960000000000001</v>
      </c>
      <c r="NJ58" s="80">
        <v>-0.17419999999999999</v>
      </c>
      <c r="NK58" s="102">
        <v>-0.1731</v>
      </c>
      <c r="NL58" s="86">
        <v>-0.1502</v>
      </c>
      <c r="NM58" s="86">
        <v>-0.16200000000000001</v>
      </c>
      <c r="NN58" s="34">
        <v>-0.1671</v>
      </c>
      <c r="NO58" s="34">
        <v>-0.1716</v>
      </c>
      <c r="NP58" s="34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77">
        <v>3.14</v>
      </c>
      <c r="NF59" s="56">
        <v>6.98</v>
      </c>
      <c r="NG59" s="78">
        <v>-1.5</v>
      </c>
      <c r="NH59" s="77">
        <v>-3.06</v>
      </c>
      <c r="NI59" s="56">
        <v>2.86</v>
      </c>
      <c r="NJ59" s="78">
        <v>-4.3</v>
      </c>
      <c r="NK59" s="107">
        <v>2.96</v>
      </c>
      <c r="NL59" s="56">
        <v>-0.1</v>
      </c>
      <c r="NM59" s="78">
        <v>-1.74</v>
      </c>
      <c r="NN59" s="77">
        <v>3.84</v>
      </c>
      <c r="NO59" s="56">
        <v>-1.36</v>
      </c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03">
        <v>9.9000000000000008E-3</v>
      </c>
      <c r="NF60" s="363">
        <v>2.1000000000000001E-2</v>
      </c>
      <c r="NG60" s="442">
        <v>1.38E-2</v>
      </c>
      <c r="NH60" s="457">
        <v>1.17E-2</v>
      </c>
      <c r="NI60" s="363">
        <v>1.06E-2</v>
      </c>
      <c r="NJ60" s="445">
        <v>1.7299999999999999E-2</v>
      </c>
      <c r="NK60" s="450">
        <v>1.2500000000000001E-2</v>
      </c>
      <c r="NL60" s="365">
        <v>2.29E-2</v>
      </c>
      <c r="NM60" s="448">
        <v>1.0200000000000001E-2</v>
      </c>
      <c r="NN60" s="443">
        <v>1.0800000000000001E-2</v>
      </c>
      <c r="NO60" s="443">
        <v>1.06E-2</v>
      </c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53">
        <v>-8.8999999999999999E-3</v>
      </c>
      <c r="NF61" s="463">
        <v>-1.61E-2</v>
      </c>
      <c r="NG61" s="441">
        <v>-2.1299999999999999E-2</v>
      </c>
      <c r="NH61" s="447">
        <v>-1.7899999999999999E-2</v>
      </c>
      <c r="NI61" s="365">
        <v>-2.1399999999999999E-2</v>
      </c>
      <c r="NJ61" s="444">
        <v>-1.49E-2</v>
      </c>
      <c r="NK61" s="452">
        <v>-2.29E-2</v>
      </c>
      <c r="NL61" s="463">
        <v>-1.2E-2</v>
      </c>
      <c r="NM61" s="458">
        <v>-1.18E-2</v>
      </c>
      <c r="NN61" s="463">
        <v>-2.5499999999999998E-2</v>
      </c>
      <c r="NO61" s="363">
        <v>-1.3299999999999999E-2</v>
      </c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2" t="s">
        <v>62</v>
      </c>
      <c r="NF62" s="465" t="s">
        <v>62</v>
      </c>
      <c r="NG62" s="364">
        <v>2.64E-2</v>
      </c>
      <c r="NH62" s="132" t="s">
        <v>62</v>
      </c>
      <c r="NI62" s="465" t="s">
        <v>62</v>
      </c>
      <c r="NJ62" s="461">
        <v>2.0799999999999999E-2</v>
      </c>
      <c r="NK62" s="133" t="s">
        <v>62</v>
      </c>
      <c r="NL62" s="465" t="s">
        <v>62</v>
      </c>
      <c r="NM62" s="366">
        <v>1.2200000000000001E-2</v>
      </c>
      <c r="NN62" s="132" t="s">
        <v>62</v>
      </c>
      <c r="NO62" s="465" t="s">
        <v>62</v>
      </c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2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56">
        <v>-1.89E-2</v>
      </c>
      <c r="NK63" s="133" t="s">
        <v>62</v>
      </c>
      <c r="NL63" s="133" t="s">
        <v>62</v>
      </c>
      <c r="NM63" s="456">
        <v>-1.37E-2</v>
      </c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4">
        <v>1.2548999999999999</v>
      </c>
      <c r="NF64" s="250">
        <v>1.2598</v>
      </c>
      <c r="NG64" s="255">
        <v>1.2626999999999999</v>
      </c>
      <c r="NH64" s="254">
        <v>1.2612000000000001</v>
      </c>
      <c r="NI64" s="250">
        <v>1.2666999999999999</v>
      </c>
      <c r="NJ64" s="255">
        <v>1.2632000000000001</v>
      </c>
      <c r="NK64" s="250">
        <v>1.2625</v>
      </c>
      <c r="NL64" s="250">
        <v>1.2583</v>
      </c>
      <c r="NM64" s="250">
        <v>1.2596000000000001</v>
      </c>
      <c r="NN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58" t="s">
        <v>51</v>
      </c>
      <c r="NF65" s="182" t="s">
        <v>51</v>
      </c>
      <c r="NG65" s="192" t="s">
        <v>51</v>
      </c>
      <c r="NH65" s="158" t="s">
        <v>51</v>
      </c>
      <c r="NI65" s="182" t="s">
        <v>51</v>
      </c>
      <c r="NJ65" s="192" t="s">
        <v>51</v>
      </c>
      <c r="NK65" s="182" t="s">
        <v>51</v>
      </c>
      <c r="NL65" s="182" t="s">
        <v>51</v>
      </c>
      <c r="NM65" s="182" t="s">
        <v>51</v>
      </c>
      <c r="NN65" s="182" t="s">
        <v>51</v>
      </c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40">
        <f t="shared" si="197"/>
        <v>0.27600000000000002</v>
      </c>
      <c r="NF66" s="114">
        <f t="shared" ref="NF66" si="198">SUM(NF51, -NF58)</f>
        <v>0.30840000000000001</v>
      </c>
      <c r="NG66" s="173">
        <f t="shared" ref="NG66:NH66" si="199">SUM(NG51, -NG58)</f>
        <v>0.32240000000000002</v>
      </c>
      <c r="NH66" s="140">
        <f t="shared" si="199"/>
        <v>0.31630000000000003</v>
      </c>
      <c r="NI66" s="114">
        <f t="shared" ref="NI66:NJ66" si="200">SUM(NI51, -NI58)</f>
        <v>0.3483</v>
      </c>
      <c r="NJ66" s="173">
        <f t="shared" si="200"/>
        <v>0.32799999999999996</v>
      </c>
      <c r="NK66" s="114">
        <f t="shared" ref="NK66:NL66" si="201">SUM(NK51, -NK58)</f>
        <v>0.32320000000000004</v>
      </c>
      <c r="NL66" s="114">
        <f t="shared" si="201"/>
        <v>0.29959999999999998</v>
      </c>
      <c r="NM66" s="114">
        <f t="shared" ref="NM66" si="202">SUM(NM51, -NM58)</f>
        <v>0.30990000000000001</v>
      </c>
      <c r="NN66" s="114">
        <f>SUM(NN51, -NN57)</f>
        <v>0.30909999999999999</v>
      </c>
      <c r="NO66" s="6">
        <f>SUM(NO51, -NO57)</f>
        <v>0.3029</v>
      </c>
      <c r="NP66" s="6">
        <f>SUM(NP51, -NP57)</f>
        <v>0</v>
      </c>
      <c r="NQ66" s="6">
        <f t="shared" ref="NQ66:OX66" si="203">SUM(NQ51, -NQ58)</f>
        <v>0</v>
      </c>
      <c r="NR66" s="6">
        <f t="shared" si="203"/>
        <v>0</v>
      </c>
      <c r="NS66" s="6">
        <f t="shared" si="203"/>
        <v>0</v>
      </c>
      <c r="NT66" s="6">
        <f t="shared" si="203"/>
        <v>0</v>
      </c>
      <c r="NU66" s="6">
        <f t="shared" si="203"/>
        <v>0</v>
      </c>
      <c r="NV66" s="6">
        <f t="shared" si="203"/>
        <v>0</v>
      </c>
      <c r="NW66" s="6">
        <f t="shared" si="203"/>
        <v>0</v>
      </c>
      <c r="NX66" s="6">
        <f t="shared" si="203"/>
        <v>0</v>
      </c>
      <c r="NY66" s="6">
        <f t="shared" si="203"/>
        <v>0</v>
      </c>
      <c r="NZ66" s="6">
        <f t="shared" si="203"/>
        <v>0</v>
      </c>
      <c r="OA66" s="6">
        <f t="shared" si="203"/>
        <v>0</v>
      </c>
      <c r="OB66" s="6">
        <f t="shared" si="203"/>
        <v>0</v>
      </c>
      <c r="OC66" s="6">
        <f t="shared" si="203"/>
        <v>0</v>
      </c>
      <c r="OD66" s="6">
        <f t="shared" si="203"/>
        <v>0</v>
      </c>
      <c r="OE66" s="6">
        <f t="shared" si="203"/>
        <v>0</v>
      </c>
      <c r="OF66" s="6">
        <f t="shared" si="203"/>
        <v>0</v>
      </c>
      <c r="OG66" s="6">
        <f t="shared" si="203"/>
        <v>0</v>
      </c>
      <c r="OH66" s="6">
        <f t="shared" si="203"/>
        <v>0</v>
      </c>
      <c r="OI66" s="6">
        <f t="shared" si="203"/>
        <v>0</v>
      </c>
      <c r="OJ66" s="6">
        <f t="shared" si="203"/>
        <v>0</v>
      </c>
      <c r="OK66" s="6">
        <f t="shared" si="203"/>
        <v>0</v>
      </c>
      <c r="OL66" s="6">
        <f t="shared" si="203"/>
        <v>0</v>
      </c>
      <c r="OM66" s="6">
        <f t="shared" si="203"/>
        <v>0</v>
      </c>
      <c r="ON66" s="6">
        <f t="shared" si="203"/>
        <v>0</v>
      </c>
      <c r="OO66" s="6">
        <f t="shared" si="203"/>
        <v>0</v>
      </c>
      <c r="OP66" s="6">
        <f t="shared" si="203"/>
        <v>0</v>
      </c>
      <c r="OQ66" s="6">
        <f t="shared" si="203"/>
        <v>0</v>
      </c>
      <c r="OR66" s="6">
        <f t="shared" si="203"/>
        <v>0</v>
      </c>
      <c r="OS66" s="6">
        <f t="shared" si="203"/>
        <v>0</v>
      </c>
      <c r="OT66" s="6">
        <f t="shared" si="203"/>
        <v>0</v>
      </c>
      <c r="OU66" s="6">
        <f t="shared" si="203"/>
        <v>0</v>
      </c>
      <c r="OV66" s="6">
        <f t="shared" si="203"/>
        <v>0</v>
      </c>
      <c r="OW66" s="6">
        <f t="shared" si="203"/>
        <v>0</v>
      </c>
      <c r="OX66" s="6">
        <f t="shared" si="20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4">SUM(PE51, -PE58)</f>
        <v>0</v>
      </c>
      <c r="PF66" s="6">
        <f t="shared" si="204"/>
        <v>0</v>
      </c>
      <c r="PG66" s="6">
        <f t="shared" si="204"/>
        <v>0</v>
      </c>
      <c r="PH66" s="6">
        <f t="shared" si="204"/>
        <v>0</v>
      </c>
      <c r="PI66" s="6">
        <f t="shared" si="204"/>
        <v>0</v>
      </c>
      <c r="PJ66" s="6">
        <f t="shared" si="204"/>
        <v>0</v>
      </c>
      <c r="PK66" s="6">
        <f t="shared" si="204"/>
        <v>0</v>
      </c>
      <c r="PL66" s="6">
        <f t="shared" si="204"/>
        <v>0</v>
      </c>
      <c r="PM66" s="6">
        <f t="shared" si="204"/>
        <v>0</v>
      </c>
      <c r="PN66" s="6">
        <f t="shared" si="204"/>
        <v>0</v>
      </c>
      <c r="PO66" s="6">
        <f t="shared" si="204"/>
        <v>0</v>
      </c>
      <c r="PP66" s="6">
        <f t="shared" si="204"/>
        <v>0</v>
      </c>
      <c r="PQ66" s="6">
        <f t="shared" si="204"/>
        <v>0</v>
      </c>
      <c r="PR66" s="6">
        <f t="shared" si="204"/>
        <v>0</v>
      </c>
      <c r="PS66" s="6">
        <f t="shared" si="204"/>
        <v>0</v>
      </c>
      <c r="PT66" s="6">
        <f t="shared" si="204"/>
        <v>0</v>
      </c>
      <c r="PU66" s="6">
        <f t="shared" si="204"/>
        <v>0</v>
      </c>
      <c r="PV66" s="6">
        <f t="shared" si="204"/>
        <v>0</v>
      </c>
      <c r="PW66" s="6">
        <f t="shared" si="204"/>
        <v>0</v>
      </c>
      <c r="PX66" s="6">
        <f t="shared" si="204"/>
        <v>0</v>
      </c>
      <c r="PY66" s="6">
        <f t="shared" si="204"/>
        <v>0</v>
      </c>
      <c r="PZ66" s="6">
        <f t="shared" si="204"/>
        <v>0</v>
      </c>
      <c r="QA66" s="6">
        <f t="shared" si="204"/>
        <v>0</v>
      </c>
      <c r="QB66" s="6">
        <f t="shared" si="204"/>
        <v>0</v>
      </c>
      <c r="QC66" s="6">
        <f t="shared" si="204"/>
        <v>0</v>
      </c>
      <c r="QD66" s="6">
        <f t="shared" si="204"/>
        <v>0</v>
      </c>
      <c r="QE66" s="6">
        <f t="shared" si="204"/>
        <v>0</v>
      </c>
      <c r="QF66" s="6">
        <f t="shared" si="204"/>
        <v>0</v>
      </c>
      <c r="QG66" s="6">
        <f t="shared" si="204"/>
        <v>0</v>
      </c>
      <c r="QH66" s="6">
        <f t="shared" si="204"/>
        <v>0</v>
      </c>
      <c r="QI66" s="6">
        <f t="shared" si="204"/>
        <v>0</v>
      </c>
      <c r="QJ66" s="6">
        <f t="shared" si="204"/>
        <v>0</v>
      </c>
      <c r="QK66" s="6">
        <f t="shared" si="204"/>
        <v>0</v>
      </c>
      <c r="QL66" s="6">
        <f t="shared" si="204"/>
        <v>0</v>
      </c>
      <c r="QM66" s="6">
        <f t="shared" si="204"/>
        <v>0</v>
      </c>
      <c r="QN66" s="6">
        <f t="shared" si="204"/>
        <v>0</v>
      </c>
      <c r="QO66" s="6">
        <f t="shared" si="204"/>
        <v>0</v>
      </c>
      <c r="QP66" s="6">
        <f t="shared" si="204"/>
        <v>0</v>
      </c>
      <c r="QQ66" s="6">
        <f t="shared" si="204"/>
        <v>0</v>
      </c>
      <c r="QR66" s="6">
        <f t="shared" si="204"/>
        <v>0</v>
      </c>
      <c r="QS66" s="6">
        <f t="shared" si="204"/>
        <v>0</v>
      </c>
      <c r="QT66" s="6">
        <f t="shared" si="204"/>
        <v>0</v>
      </c>
      <c r="QU66" s="6">
        <f t="shared" si="204"/>
        <v>0</v>
      </c>
      <c r="QV66" s="6">
        <f t="shared" si="204"/>
        <v>0</v>
      </c>
      <c r="QW66" s="6">
        <f t="shared" si="204"/>
        <v>0</v>
      </c>
      <c r="QX66" s="6">
        <f t="shared" si="204"/>
        <v>0</v>
      </c>
      <c r="QY66" s="6">
        <f t="shared" si="204"/>
        <v>0</v>
      </c>
      <c r="QZ66" s="6">
        <f t="shared" si="204"/>
        <v>0</v>
      </c>
      <c r="RA66" s="6">
        <f t="shared" si="204"/>
        <v>0</v>
      </c>
      <c r="RB66" s="6">
        <f t="shared" si="204"/>
        <v>0</v>
      </c>
      <c r="RC66" s="6">
        <f t="shared" si="204"/>
        <v>0</v>
      </c>
      <c r="RD66" s="6">
        <f t="shared" si="204"/>
        <v>0</v>
      </c>
      <c r="RE66" s="6">
        <f t="shared" si="204"/>
        <v>0</v>
      </c>
      <c r="RF66" s="6">
        <f t="shared" si="204"/>
        <v>0</v>
      </c>
      <c r="RG66" s="6">
        <f t="shared" si="204"/>
        <v>0</v>
      </c>
      <c r="RH66" s="6">
        <f t="shared" si="204"/>
        <v>0</v>
      </c>
      <c r="RI66" s="6">
        <f t="shared" si="204"/>
        <v>0</v>
      </c>
      <c r="RJ66" s="6">
        <f t="shared" si="204"/>
        <v>0</v>
      </c>
      <c r="RK66" s="6">
        <f t="shared" si="204"/>
        <v>0</v>
      </c>
      <c r="RL66" s="6">
        <f t="shared" si="204"/>
        <v>0</v>
      </c>
      <c r="RM66" s="6">
        <f t="shared" si="204"/>
        <v>0</v>
      </c>
      <c r="RN66" s="6">
        <f t="shared" si="204"/>
        <v>0</v>
      </c>
      <c r="RO66" s="6">
        <f t="shared" si="204"/>
        <v>0</v>
      </c>
      <c r="RP66" s="6">
        <f t="shared" si="20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36" t="s">
        <v>60</v>
      </c>
      <c r="NF67" s="253" t="s">
        <v>54</v>
      </c>
      <c r="NG67" s="256" t="s">
        <v>54</v>
      </c>
      <c r="NH67" s="155" t="s">
        <v>54</v>
      </c>
      <c r="NI67" s="253" t="s">
        <v>54</v>
      </c>
      <c r="NJ67" s="256" t="s">
        <v>54</v>
      </c>
      <c r="NK67" s="116" t="s">
        <v>45</v>
      </c>
      <c r="NL67" s="253" t="s">
        <v>54</v>
      </c>
      <c r="NM67" s="253" t="s">
        <v>54</v>
      </c>
      <c r="NN67" s="253" t="s">
        <v>54</v>
      </c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5">SUM(K51, -K57)</f>
        <v>0.16620000000000001</v>
      </c>
      <c r="L68" s="173">
        <f t="shared" si="205"/>
        <v>0.19230000000000003</v>
      </c>
      <c r="M68" s="140">
        <f t="shared" si="205"/>
        <v>0.17859999999999998</v>
      </c>
      <c r="N68" s="114">
        <f t="shared" si="205"/>
        <v>0.16650000000000001</v>
      </c>
      <c r="O68" s="173">
        <f t="shared" si="205"/>
        <v>0.18559999999999999</v>
      </c>
      <c r="P68" s="140">
        <f t="shared" si="205"/>
        <v>0.20569999999999999</v>
      </c>
      <c r="Q68" s="114">
        <f t="shared" si="205"/>
        <v>0.1983</v>
      </c>
      <c r="R68" s="173">
        <f t="shared" si="205"/>
        <v>0.21210000000000001</v>
      </c>
      <c r="S68" s="218">
        <f t="shared" si="205"/>
        <v>0.23520000000000002</v>
      </c>
      <c r="T68" s="15">
        <f t="shared" si="205"/>
        <v>0.22940000000000002</v>
      </c>
      <c r="U68" s="143">
        <f t="shared" ref="U68:Z68" si="206">SUM(U51, -U57)</f>
        <v>0.2127</v>
      </c>
      <c r="V68" s="218">
        <f t="shared" si="206"/>
        <v>0.2097</v>
      </c>
      <c r="W68" s="90">
        <f t="shared" si="206"/>
        <v>0.23599999999999999</v>
      </c>
      <c r="X68" s="145">
        <f t="shared" si="206"/>
        <v>0.2268</v>
      </c>
      <c r="Y68" s="140">
        <f t="shared" si="206"/>
        <v>0.2455</v>
      </c>
      <c r="Z68" s="114">
        <f t="shared" si="20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7">SUM(AK52, -AK58)</f>
        <v>0.23170000000000002</v>
      </c>
      <c r="AL68" s="87">
        <f t="shared" si="207"/>
        <v>0.2545</v>
      </c>
      <c r="AM68" s="144">
        <f t="shared" si="207"/>
        <v>0.29559999999999997</v>
      </c>
      <c r="AN68" s="138">
        <f t="shared" si="207"/>
        <v>0.29559999999999997</v>
      </c>
      <c r="AO68" s="110">
        <f t="shared" si="207"/>
        <v>0.30189999999999995</v>
      </c>
      <c r="AP68" s="170">
        <f t="shared" si="207"/>
        <v>0.27779999999999999</v>
      </c>
      <c r="AQ68" s="138">
        <f t="shared" si="207"/>
        <v>0.28659999999999997</v>
      </c>
      <c r="AR68" s="110">
        <f t="shared" si="207"/>
        <v>0.28660000000000002</v>
      </c>
      <c r="AS68" s="170">
        <f t="shared" si="207"/>
        <v>0.28949999999999998</v>
      </c>
      <c r="AT68" s="219">
        <f t="shared" si="207"/>
        <v>0.26090000000000002</v>
      </c>
      <c r="AU68" s="87">
        <f t="shared" si="207"/>
        <v>0.25990000000000002</v>
      </c>
      <c r="AV68" s="145">
        <f t="shared" si="207"/>
        <v>0.29270000000000002</v>
      </c>
      <c r="AW68" s="140">
        <f t="shared" si="207"/>
        <v>0.3024</v>
      </c>
      <c r="AX68" s="114">
        <f t="shared" si="207"/>
        <v>0.31730000000000003</v>
      </c>
      <c r="AY68" s="173">
        <f t="shared" si="207"/>
        <v>0.28070000000000001</v>
      </c>
      <c r="AZ68" s="140">
        <f t="shared" si="207"/>
        <v>0.26910000000000001</v>
      </c>
      <c r="BA68" s="114">
        <f t="shared" si="20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8">SUM(BD52, -BD58)</f>
        <v>0.30430000000000001</v>
      </c>
      <c r="BE68" s="173">
        <f t="shared" si="208"/>
        <v>0.3382</v>
      </c>
      <c r="BF68" s="140">
        <f t="shared" si="208"/>
        <v>0.32930000000000004</v>
      </c>
      <c r="BG68" s="114">
        <f t="shared" si="208"/>
        <v>0.31999999999999995</v>
      </c>
      <c r="BH68" s="173">
        <f t="shared" si="208"/>
        <v>0.30209999999999998</v>
      </c>
      <c r="BI68" s="140">
        <f t="shared" si="208"/>
        <v>0.30149999999999999</v>
      </c>
      <c r="BJ68" s="109">
        <f>SUM(BJ51, -BJ57)</f>
        <v>0.32200000000000001</v>
      </c>
      <c r="BK68" s="173">
        <f t="shared" ref="BK68:BQ68" si="209">SUM(BK52, -BK58)</f>
        <v>0.32019999999999998</v>
      </c>
      <c r="BL68" s="140">
        <f t="shared" si="209"/>
        <v>0.34360000000000002</v>
      </c>
      <c r="BM68" s="114">
        <f t="shared" si="209"/>
        <v>0.36709999999999998</v>
      </c>
      <c r="BN68" s="173">
        <f t="shared" si="209"/>
        <v>0.37239999999999995</v>
      </c>
      <c r="BO68" s="114">
        <f t="shared" si="209"/>
        <v>0.38129999999999997</v>
      </c>
      <c r="BP68" s="114">
        <f t="shared" si="209"/>
        <v>0.38109999999999999</v>
      </c>
      <c r="BQ68" s="110">
        <f t="shared" si="209"/>
        <v>0.39739999999999998</v>
      </c>
      <c r="BS68" s="140">
        <f t="shared" ref="BS68:CK68" si="210">SUM(BS52, -BS58)</f>
        <v>0.37659999999999999</v>
      </c>
      <c r="BT68" s="110">
        <f t="shared" si="210"/>
        <v>0.371</v>
      </c>
      <c r="BU68" s="170">
        <f t="shared" si="210"/>
        <v>0.37480000000000002</v>
      </c>
      <c r="BV68" s="140">
        <f t="shared" si="210"/>
        <v>0.37819999999999998</v>
      </c>
      <c r="BW68" s="114">
        <f t="shared" si="210"/>
        <v>0.37370000000000003</v>
      </c>
      <c r="BX68" s="170">
        <f t="shared" si="210"/>
        <v>0.372</v>
      </c>
      <c r="BY68" s="219">
        <f t="shared" si="210"/>
        <v>0.41650000000000004</v>
      </c>
      <c r="BZ68" s="87">
        <f t="shared" si="210"/>
        <v>0.42730000000000001</v>
      </c>
      <c r="CA68" s="144">
        <f t="shared" si="210"/>
        <v>0.3987</v>
      </c>
      <c r="CB68" s="140">
        <f t="shared" si="210"/>
        <v>0.33439999999999998</v>
      </c>
      <c r="CC68" s="114">
        <f t="shared" si="210"/>
        <v>0.34109999999999996</v>
      </c>
      <c r="CD68" s="173">
        <f t="shared" si="210"/>
        <v>0.34699999999999998</v>
      </c>
      <c r="CE68" s="140">
        <f t="shared" si="210"/>
        <v>0.34620000000000001</v>
      </c>
      <c r="CF68" s="114">
        <f t="shared" si="210"/>
        <v>0.32150000000000001</v>
      </c>
      <c r="CG68" s="173">
        <f t="shared" si="210"/>
        <v>0.35730000000000001</v>
      </c>
      <c r="CH68" s="140">
        <f t="shared" si="210"/>
        <v>0.34920000000000001</v>
      </c>
      <c r="CI68" s="114">
        <f t="shared" si="210"/>
        <v>0.35310000000000002</v>
      </c>
      <c r="CJ68" s="173">
        <f t="shared" si="210"/>
        <v>0.33829999999999999</v>
      </c>
      <c r="CK68" s="140">
        <f t="shared" si="210"/>
        <v>0.32700000000000001</v>
      </c>
      <c r="CL68" s="114">
        <f t="shared" ref="CL68:CR68" si="211">SUM(CL52, -CL58)</f>
        <v>0.34289999999999998</v>
      </c>
      <c r="CM68" s="173">
        <f t="shared" si="211"/>
        <v>0.31979999999999997</v>
      </c>
      <c r="CN68" s="140">
        <f t="shared" si="211"/>
        <v>0.32979999999999998</v>
      </c>
      <c r="CO68" s="114">
        <f t="shared" si="211"/>
        <v>0.35650000000000004</v>
      </c>
      <c r="CP68" s="173">
        <f t="shared" si="211"/>
        <v>0.36570000000000003</v>
      </c>
      <c r="CQ68" s="140">
        <f t="shared" si="211"/>
        <v>0.38119999999999998</v>
      </c>
      <c r="CR68" s="114">
        <f t="shared" si="211"/>
        <v>0.37290000000000001</v>
      </c>
      <c r="CS68" s="173">
        <f>SUM(CS51, -CS57)</f>
        <v>0.36199999999999999</v>
      </c>
      <c r="CT68" s="147">
        <f t="shared" ref="CT68:DN68" si="212">SUM(CT52, -CT58)</f>
        <v>0.37779999999999997</v>
      </c>
      <c r="CU68" s="109">
        <f t="shared" si="212"/>
        <v>0.37570000000000003</v>
      </c>
      <c r="CV68" s="169">
        <f t="shared" si="212"/>
        <v>0.35199999999999998</v>
      </c>
      <c r="CW68" s="147">
        <f t="shared" si="212"/>
        <v>0.3402</v>
      </c>
      <c r="CX68" s="109">
        <f t="shared" si="212"/>
        <v>0.38439999999999996</v>
      </c>
      <c r="CY68" s="169">
        <f t="shared" si="212"/>
        <v>0.3821</v>
      </c>
      <c r="CZ68" s="147">
        <f t="shared" si="212"/>
        <v>0.37609999999999999</v>
      </c>
      <c r="DA68" s="109">
        <f t="shared" si="212"/>
        <v>0.37839999999999996</v>
      </c>
      <c r="DB68" s="173">
        <f t="shared" si="212"/>
        <v>0.37219999999999998</v>
      </c>
      <c r="DC68" s="140">
        <f t="shared" si="212"/>
        <v>0.37109999999999999</v>
      </c>
      <c r="DD68" s="114">
        <f t="shared" si="212"/>
        <v>0.38900000000000001</v>
      </c>
      <c r="DE68" s="173">
        <f t="shared" si="212"/>
        <v>0.40539999999999998</v>
      </c>
      <c r="DF68" s="140">
        <f t="shared" si="212"/>
        <v>0.42230000000000001</v>
      </c>
      <c r="DG68" s="114">
        <f t="shared" si="212"/>
        <v>0.4173</v>
      </c>
      <c r="DH68" s="173">
        <f t="shared" si="212"/>
        <v>0.42520000000000002</v>
      </c>
      <c r="DI68" s="140">
        <f t="shared" si="212"/>
        <v>0.42180000000000001</v>
      </c>
      <c r="DJ68" s="114">
        <f t="shared" si="212"/>
        <v>0.4279</v>
      </c>
      <c r="DK68" s="173">
        <f t="shared" si="212"/>
        <v>0.40039999999999998</v>
      </c>
      <c r="DL68" s="114">
        <f t="shared" si="212"/>
        <v>0.40390000000000004</v>
      </c>
      <c r="DM68" s="114">
        <f t="shared" si="212"/>
        <v>0.3957</v>
      </c>
      <c r="DN68" s="323">
        <f t="shared" si="21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3">SUM(DQ51, -DQ57)</f>
        <v>0.44079999999999997</v>
      </c>
      <c r="DR68" s="147">
        <f t="shared" si="213"/>
        <v>0.45929999999999999</v>
      </c>
      <c r="DS68" s="109">
        <f t="shared" si="213"/>
        <v>0.49309999999999998</v>
      </c>
      <c r="DT68" s="169">
        <f t="shared" si="213"/>
        <v>0.50080000000000002</v>
      </c>
      <c r="DU68" s="147">
        <f t="shared" si="213"/>
        <v>0.49399999999999999</v>
      </c>
      <c r="DV68" s="109">
        <f t="shared" si="213"/>
        <v>0.5464</v>
      </c>
      <c r="DW68" s="169">
        <f t="shared" si="213"/>
        <v>0.56799999999999995</v>
      </c>
      <c r="DX68" s="109">
        <f t="shared" si="213"/>
        <v>0.53810000000000002</v>
      </c>
      <c r="DY68" s="114">
        <f t="shared" si="213"/>
        <v>0.52139999999999997</v>
      </c>
      <c r="DZ68" s="114">
        <f t="shared" si="213"/>
        <v>0.53939999999999999</v>
      </c>
      <c r="EA68" s="6">
        <f t="shared" si="213"/>
        <v>0</v>
      </c>
      <c r="EB68" s="6">
        <f t="shared" si="213"/>
        <v>0</v>
      </c>
      <c r="EC68" s="6">
        <f t="shared" si="21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4">SUM(EK51, -EK57)</f>
        <v>0.53959999999999997</v>
      </c>
      <c r="EL68" s="114">
        <f t="shared" si="214"/>
        <v>0.53439999999999999</v>
      </c>
      <c r="EM68" s="173">
        <f t="shared" si="214"/>
        <v>0.51929999999999998</v>
      </c>
      <c r="EN68" s="140">
        <f t="shared" si="214"/>
        <v>0.55420000000000003</v>
      </c>
      <c r="EO68" s="114">
        <f t="shared" si="214"/>
        <v>0.53920000000000001</v>
      </c>
      <c r="EP68" s="173">
        <f t="shared" si="214"/>
        <v>0.50639999999999996</v>
      </c>
      <c r="EQ68" s="140">
        <f t="shared" si="214"/>
        <v>0.51200000000000001</v>
      </c>
      <c r="ER68" s="114">
        <f t="shared" si="214"/>
        <v>0.49129999999999996</v>
      </c>
      <c r="ES68" s="173">
        <f t="shared" si="214"/>
        <v>0.55149999999999999</v>
      </c>
      <c r="ET68" s="140">
        <f t="shared" si="214"/>
        <v>0.53849999999999998</v>
      </c>
      <c r="EU68" s="114">
        <f t="shared" si="214"/>
        <v>0.5353</v>
      </c>
      <c r="EV68" s="173">
        <f t="shared" si="214"/>
        <v>0.55289999999999995</v>
      </c>
      <c r="EW68" s="140">
        <f t="shared" si="214"/>
        <v>0.54709999999999992</v>
      </c>
      <c r="EX68" s="109">
        <f t="shared" si="214"/>
        <v>0.53580000000000005</v>
      </c>
      <c r="EY68" s="169">
        <f t="shared" ref="EY68:FK68" si="215">SUM(EY51, -EY57)</f>
        <v>0.49740000000000001</v>
      </c>
      <c r="EZ68" s="147">
        <f t="shared" si="215"/>
        <v>0.46350000000000002</v>
      </c>
      <c r="FA68" s="109">
        <f t="shared" si="215"/>
        <v>0.45340000000000003</v>
      </c>
      <c r="FB68" s="169">
        <f t="shared" si="215"/>
        <v>0.43049999999999999</v>
      </c>
      <c r="FC68" s="413">
        <f t="shared" si="215"/>
        <v>0.41459999999999997</v>
      </c>
      <c r="FD68" s="370">
        <f t="shared" si="215"/>
        <v>0.42659999999999998</v>
      </c>
      <c r="FE68" s="414">
        <f t="shared" si="215"/>
        <v>0.51949999999999996</v>
      </c>
      <c r="FF68" s="147">
        <f t="shared" si="215"/>
        <v>0.56230000000000002</v>
      </c>
      <c r="FG68" s="109">
        <f t="shared" si="215"/>
        <v>0.45320000000000005</v>
      </c>
      <c r="FH68" s="169">
        <f t="shared" si="215"/>
        <v>0.4793</v>
      </c>
      <c r="FI68" s="147">
        <f t="shared" si="215"/>
        <v>0.48919999999999997</v>
      </c>
      <c r="FJ68" s="109">
        <f t="shared" si="215"/>
        <v>0.53710000000000002</v>
      </c>
      <c r="FK68" s="169">
        <f t="shared" si="215"/>
        <v>0.63319999999999999</v>
      </c>
      <c r="FL68" s="140">
        <f t="shared" ref="FL68:FQ68" si="216">SUM(FL51, -FL57)</f>
        <v>0.61640000000000006</v>
      </c>
      <c r="FM68" s="114">
        <f t="shared" si="216"/>
        <v>0.59840000000000004</v>
      </c>
      <c r="FN68" s="173">
        <f t="shared" si="216"/>
        <v>0.58979999999999999</v>
      </c>
      <c r="FO68" s="140">
        <f t="shared" si="216"/>
        <v>0.58499999999999996</v>
      </c>
      <c r="FP68" s="114">
        <f t="shared" si="216"/>
        <v>0.60450000000000004</v>
      </c>
      <c r="FQ68" s="173">
        <f t="shared" si="216"/>
        <v>0.60589999999999999</v>
      </c>
      <c r="FR68" s="140">
        <f t="shared" ref="FR68:GE68" si="217">SUM(FR51, -FR57)</f>
        <v>0.60440000000000005</v>
      </c>
      <c r="FS68" s="114">
        <f t="shared" si="217"/>
        <v>0.58129999999999993</v>
      </c>
      <c r="FT68" s="173">
        <f t="shared" si="217"/>
        <v>0.57499999999999996</v>
      </c>
      <c r="FU68" s="140">
        <f t="shared" si="217"/>
        <v>0.58199999999999996</v>
      </c>
      <c r="FV68" s="114">
        <f t="shared" si="217"/>
        <v>0.58099999999999996</v>
      </c>
      <c r="FW68" s="173">
        <f t="shared" si="217"/>
        <v>0.56720000000000004</v>
      </c>
      <c r="FX68" s="140">
        <f t="shared" si="217"/>
        <v>0.56420000000000003</v>
      </c>
      <c r="FY68" s="114">
        <f t="shared" si="217"/>
        <v>0.53859999999999997</v>
      </c>
      <c r="FZ68" s="173">
        <f t="shared" si="217"/>
        <v>0.46939999999999998</v>
      </c>
      <c r="GA68" s="140">
        <f t="shared" si="217"/>
        <v>0.47499999999999998</v>
      </c>
      <c r="GB68" s="114">
        <f t="shared" si="217"/>
        <v>0.43679999999999997</v>
      </c>
      <c r="GC68" s="173">
        <f t="shared" si="217"/>
        <v>0.41699999999999998</v>
      </c>
      <c r="GD68" s="140">
        <f t="shared" si="217"/>
        <v>0.44890000000000002</v>
      </c>
      <c r="GE68" s="114">
        <f t="shared" si="217"/>
        <v>0.46040000000000003</v>
      </c>
      <c r="GF68" s="169">
        <f t="shared" ref="GF68:GO68" si="218">SUM(GF51, -GF57)</f>
        <v>0.4778</v>
      </c>
      <c r="GG68" s="223">
        <f t="shared" si="218"/>
        <v>0.45589999999999997</v>
      </c>
      <c r="GH68" s="88">
        <f t="shared" si="218"/>
        <v>0.47709999999999997</v>
      </c>
      <c r="GI68" s="139">
        <f t="shared" si="218"/>
        <v>0.47989999999999999</v>
      </c>
      <c r="GJ68" s="140">
        <f t="shared" si="218"/>
        <v>0.48719999999999997</v>
      </c>
      <c r="GK68" s="114">
        <f t="shared" si="218"/>
        <v>0.5121</v>
      </c>
      <c r="GL68" s="173">
        <f t="shared" si="218"/>
        <v>0.50890000000000002</v>
      </c>
      <c r="GM68" s="140">
        <f t="shared" si="218"/>
        <v>0.51190000000000002</v>
      </c>
      <c r="GN68" s="114">
        <f t="shared" si="218"/>
        <v>0.51229999999999998</v>
      </c>
      <c r="GO68" s="173">
        <f t="shared" si="218"/>
        <v>0.51780000000000004</v>
      </c>
      <c r="GP68" s="147">
        <f t="shared" ref="GP68:GU68" si="219">SUM(GP51, -GP57)</f>
        <v>0.50550000000000006</v>
      </c>
      <c r="GQ68" s="109">
        <f t="shared" si="219"/>
        <v>0.47660000000000002</v>
      </c>
      <c r="GR68" s="173">
        <f t="shared" si="219"/>
        <v>0.44069999999999998</v>
      </c>
      <c r="GS68" s="114">
        <f t="shared" si="219"/>
        <v>0.47020000000000001</v>
      </c>
      <c r="GT68" s="114">
        <f t="shared" si="219"/>
        <v>0.48019999999999996</v>
      </c>
      <c r="GU68" s="114">
        <f t="shared" si="21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20">SUM(HC51, -HC57)</f>
        <v>0.45860000000000001</v>
      </c>
      <c r="HD68" s="114">
        <f t="shared" si="220"/>
        <v>0.47220000000000001</v>
      </c>
      <c r="HE68" s="173">
        <f t="shared" si="220"/>
        <v>0.51080000000000003</v>
      </c>
      <c r="HF68" s="140">
        <f t="shared" si="220"/>
        <v>0.48199999999999998</v>
      </c>
      <c r="HG68" s="114">
        <f t="shared" si="220"/>
        <v>0.47839999999999999</v>
      </c>
      <c r="HH68" s="173">
        <f t="shared" si="220"/>
        <v>0.52710000000000001</v>
      </c>
      <c r="HI68" s="140">
        <f t="shared" si="220"/>
        <v>0.54980000000000007</v>
      </c>
      <c r="HJ68" s="114">
        <f t="shared" si="220"/>
        <v>0.53309999999999991</v>
      </c>
      <c r="HK68" s="173">
        <f t="shared" si="220"/>
        <v>0.5423</v>
      </c>
      <c r="HL68" s="140">
        <f t="shared" si="220"/>
        <v>0.55840000000000001</v>
      </c>
      <c r="HM68" s="114">
        <f t="shared" ref="HM68:HY68" si="221">SUM(HM51, -HM57)</f>
        <v>0.53680000000000005</v>
      </c>
      <c r="HN68" s="173">
        <f t="shared" si="221"/>
        <v>0.50669999999999993</v>
      </c>
      <c r="HO68" s="140">
        <f t="shared" si="221"/>
        <v>0.52200000000000002</v>
      </c>
      <c r="HP68" s="114">
        <f t="shared" si="221"/>
        <v>0.50880000000000003</v>
      </c>
      <c r="HQ68" s="173">
        <f t="shared" si="221"/>
        <v>0.48370000000000002</v>
      </c>
      <c r="HR68" s="140">
        <f t="shared" si="221"/>
        <v>0.49070000000000003</v>
      </c>
      <c r="HS68" s="114">
        <f t="shared" si="221"/>
        <v>0.48729999999999996</v>
      </c>
      <c r="HT68" s="173">
        <f t="shared" si="221"/>
        <v>0.4914</v>
      </c>
      <c r="HU68" s="140">
        <f t="shared" si="221"/>
        <v>0.50880000000000003</v>
      </c>
      <c r="HV68" s="114">
        <f t="shared" si="221"/>
        <v>0.50790000000000002</v>
      </c>
      <c r="HW68" s="173">
        <f t="shared" si="221"/>
        <v>0.49459999999999998</v>
      </c>
      <c r="HX68" s="140">
        <f t="shared" si="221"/>
        <v>0.51190000000000002</v>
      </c>
      <c r="HY68" s="114">
        <f t="shared" si="221"/>
        <v>0.52490000000000003</v>
      </c>
      <c r="HZ68" s="169">
        <f t="shared" ref="HZ68:IF68" si="222">SUM(HZ51, -HZ57)</f>
        <v>0.52269999999999994</v>
      </c>
      <c r="IA68" s="147">
        <f t="shared" si="222"/>
        <v>0.53179999999999994</v>
      </c>
      <c r="IB68" s="109">
        <f t="shared" si="222"/>
        <v>0.5343</v>
      </c>
      <c r="IC68" s="173">
        <f t="shared" si="222"/>
        <v>0.5302</v>
      </c>
      <c r="ID68" s="217">
        <f t="shared" si="222"/>
        <v>0.53069999999999995</v>
      </c>
      <c r="IE68" s="15">
        <f t="shared" si="222"/>
        <v>0.53749999999999998</v>
      </c>
      <c r="IF68" s="173">
        <f t="shared" si="222"/>
        <v>0.53679999999999994</v>
      </c>
      <c r="IG68" s="217">
        <f t="shared" ref="IG68:IM68" si="223">SUM(IG51, -IG57)</f>
        <v>0.53939999999999999</v>
      </c>
      <c r="IH68" s="15">
        <f t="shared" si="223"/>
        <v>0.56410000000000005</v>
      </c>
      <c r="II68" s="173">
        <f t="shared" si="223"/>
        <v>0.5696</v>
      </c>
      <c r="IJ68" s="217">
        <f t="shared" si="223"/>
        <v>0.56529999999999991</v>
      </c>
      <c r="IK68" s="15">
        <f t="shared" si="223"/>
        <v>0.58040000000000003</v>
      </c>
      <c r="IL68" s="145">
        <f t="shared" si="223"/>
        <v>0.56980000000000008</v>
      </c>
      <c r="IM68" s="140">
        <f t="shared" si="223"/>
        <v>0.57469999999999999</v>
      </c>
      <c r="IN68" s="109">
        <f t="shared" ref="IN68:IT68" si="224">SUM(IN51, -IN57)</f>
        <v>0.58489999999999998</v>
      </c>
      <c r="IO68" s="169">
        <f t="shared" si="224"/>
        <v>0.58089999999999997</v>
      </c>
      <c r="IP68" s="147">
        <f t="shared" si="224"/>
        <v>0.57780000000000009</v>
      </c>
      <c r="IQ68" s="109">
        <f t="shared" si="224"/>
        <v>0.55940000000000001</v>
      </c>
      <c r="IR68" s="169">
        <f t="shared" si="224"/>
        <v>0.54499999999999993</v>
      </c>
      <c r="IS68" s="223">
        <f t="shared" si="224"/>
        <v>0.55089999999999995</v>
      </c>
      <c r="IT68" s="88">
        <f t="shared" si="224"/>
        <v>0.55659999999999998</v>
      </c>
      <c r="IU68" s="139">
        <f t="shared" ref="IU68:JP68" si="225">SUM(IU51, -IU57)</f>
        <v>0.54749999999999999</v>
      </c>
      <c r="IV68" s="147">
        <f t="shared" si="225"/>
        <v>0.55570000000000008</v>
      </c>
      <c r="IW68" s="109">
        <f t="shared" si="225"/>
        <v>0.5524</v>
      </c>
      <c r="IX68" s="169">
        <f t="shared" si="225"/>
        <v>0.54719999999999991</v>
      </c>
      <c r="IY68" s="147">
        <f t="shared" si="225"/>
        <v>0.54649999999999999</v>
      </c>
      <c r="IZ68" s="109">
        <f t="shared" si="225"/>
        <v>0.56200000000000006</v>
      </c>
      <c r="JA68" s="325">
        <f t="shared" si="225"/>
        <v>0.51490000000000002</v>
      </c>
      <c r="JB68" s="147">
        <f t="shared" si="225"/>
        <v>0.50280000000000002</v>
      </c>
      <c r="JC68" s="109">
        <f t="shared" si="225"/>
        <v>0.51749999999999996</v>
      </c>
      <c r="JD68" s="169">
        <f t="shared" si="225"/>
        <v>0.51490000000000002</v>
      </c>
      <c r="JE68" s="147">
        <f t="shared" si="225"/>
        <v>0.50219999999999998</v>
      </c>
      <c r="JF68" s="109">
        <f t="shared" si="225"/>
        <v>0.48109999999999997</v>
      </c>
      <c r="JG68" s="169">
        <f t="shared" si="225"/>
        <v>0.47650000000000003</v>
      </c>
      <c r="JH68" s="147">
        <f t="shared" si="225"/>
        <v>0.48949999999999999</v>
      </c>
      <c r="JI68" s="109">
        <f t="shared" si="225"/>
        <v>0.49269999999999997</v>
      </c>
      <c r="JJ68" s="169">
        <f t="shared" si="225"/>
        <v>0.4899</v>
      </c>
      <c r="JK68" s="147">
        <f t="shared" si="225"/>
        <v>0.51270000000000004</v>
      </c>
      <c r="JL68" s="109">
        <f t="shared" si="225"/>
        <v>0.51359999999999995</v>
      </c>
      <c r="JM68" s="169">
        <f t="shared" si="225"/>
        <v>0.51119999999999999</v>
      </c>
      <c r="JN68" s="109">
        <f t="shared" si="225"/>
        <v>0.49729999999999996</v>
      </c>
      <c r="JO68" s="109">
        <f t="shared" si="225"/>
        <v>0.53139999999999998</v>
      </c>
      <c r="JP68" s="109">
        <f t="shared" si="22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6">SUM(JU51, -JU57)</f>
        <v>0.57650000000000001</v>
      </c>
      <c r="JV68" s="109">
        <f t="shared" si="226"/>
        <v>0.57850000000000001</v>
      </c>
      <c r="JW68" s="169">
        <f t="shared" si="226"/>
        <v>0.57240000000000002</v>
      </c>
      <c r="JX68" s="147">
        <f t="shared" si="226"/>
        <v>0.58940000000000003</v>
      </c>
      <c r="JY68" s="109">
        <f t="shared" si="226"/>
        <v>0.58089999999999997</v>
      </c>
      <c r="JZ68" s="169">
        <f t="shared" si="226"/>
        <v>0.57240000000000002</v>
      </c>
      <c r="KA68" s="147">
        <f t="shared" si="226"/>
        <v>0.57040000000000002</v>
      </c>
      <c r="KB68" s="109">
        <f t="shared" si="226"/>
        <v>0.55879999999999996</v>
      </c>
      <c r="KC68" s="169">
        <f t="shared" si="226"/>
        <v>0.63029999999999997</v>
      </c>
      <c r="KD68" s="147">
        <f t="shared" si="226"/>
        <v>0.57679999999999998</v>
      </c>
      <c r="KE68" s="109">
        <f t="shared" si="226"/>
        <v>0.5706</v>
      </c>
      <c r="KF68" s="169">
        <f t="shared" si="226"/>
        <v>0.57420000000000004</v>
      </c>
      <c r="KG68" s="147">
        <f t="shared" si="226"/>
        <v>0.58889999999999998</v>
      </c>
      <c r="KH68" s="109">
        <f t="shared" si="226"/>
        <v>0.55269999999999997</v>
      </c>
      <c r="KI68" s="169">
        <f t="shared" si="226"/>
        <v>0.52200000000000002</v>
      </c>
      <c r="KJ68" s="147">
        <f t="shared" si="226"/>
        <v>0.50349999999999995</v>
      </c>
      <c r="KK68" s="109">
        <f t="shared" si="226"/>
        <v>0.47229999999999994</v>
      </c>
      <c r="KL68" s="169">
        <f t="shared" si="226"/>
        <v>0.47170000000000001</v>
      </c>
      <c r="KM68" s="147">
        <f t="shared" si="226"/>
        <v>0.4627</v>
      </c>
      <c r="KN68" s="109">
        <f t="shared" si="226"/>
        <v>0.44400000000000001</v>
      </c>
      <c r="KO68" s="169">
        <f t="shared" si="226"/>
        <v>0.4476</v>
      </c>
      <c r="KP68" s="147">
        <f t="shared" si="226"/>
        <v>0.44640000000000002</v>
      </c>
      <c r="KQ68" s="109">
        <f t="shared" si="226"/>
        <v>0.4536</v>
      </c>
      <c r="KR68" s="169">
        <f t="shared" si="226"/>
        <v>0.46229999999999993</v>
      </c>
      <c r="KS68" s="147">
        <f t="shared" si="226"/>
        <v>0.45960000000000001</v>
      </c>
      <c r="KT68" s="114">
        <f t="shared" ref="KT68:LF68" si="227">SUM(KT51, -KT57)</f>
        <v>0.45740000000000003</v>
      </c>
      <c r="KU68" s="173">
        <f t="shared" si="227"/>
        <v>0.4335</v>
      </c>
      <c r="KV68" s="140">
        <f t="shared" si="227"/>
        <v>0.41259999999999997</v>
      </c>
      <c r="KW68" s="114">
        <f t="shared" si="227"/>
        <v>0.41979999999999995</v>
      </c>
      <c r="KX68" s="173">
        <f t="shared" si="227"/>
        <v>0.39500000000000002</v>
      </c>
      <c r="KY68" s="140">
        <f t="shared" si="227"/>
        <v>0.40950000000000003</v>
      </c>
      <c r="KZ68" s="114">
        <f t="shared" si="227"/>
        <v>0.41399999999999998</v>
      </c>
      <c r="LA68" s="173">
        <f t="shared" si="227"/>
        <v>0.37419999999999998</v>
      </c>
      <c r="LB68" s="140">
        <f t="shared" si="227"/>
        <v>0.38219999999999998</v>
      </c>
      <c r="LC68" s="114">
        <f t="shared" si="227"/>
        <v>0.34189999999999998</v>
      </c>
      <c r="LD68" s="173">
        <f t="shared" si="227"/>
        <v>0.37509999999999999</v>
      </c>
      <c r="LE68" s="140">
        <f t="shared" si="227"/>
        <v>0.36270000000000002</v>
      </c>
      <c r="LF68" s="114">
        <f t="shared" si="22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8">SUM(LI51, -LI57)</f>
        <v>0.34360000000000002</v>
      </c>
      <c r="LJ68" s="173">
        <f t="shared" si="228"/>
        <v>0.33650000000000002</v>
      </c>
      <c r="LK68" s="140">
        <f t="shared" si="228"/>
        <v>0.36030000000000001</v>
      </c>
      <c r="LL68" s="114">
        <f t="shared" si="228"/>
        <v>0.35550000000000004</v>
      </c>
      <c r="LM68" s="173">
        <f t="shared" si="228"/>
        <v>0.35509999999999997</v>
      </c>
      <c r="LN68" s="140">
        <f t="shared" si="228"/>
        <v>0.35589999999999999</v>
      </c>
      <c r="LO68" s="114">
        <f>SUM(LO52, -LO58)</f>
        <v>0.33189999999999997</v>
      </c>
      <c r="LP68" s="173">
        <f t="shared" ref="LP68:LU68" si="229">SUM(LP51, -LP57)</f>
        <v>0.34179999999999999</v>
      </c>
      <c r="LQ68" s="140">
        <f t="shared" si="229"/>
        <v>0.3226</v>
      </c>
      <c r="LR68" s="114">
        <f t="shared" si="229"/>
        <v>0.33609999999999995</v>
      </c>
      <c r="LS68" s="173">
        <f t="shared" si="229"/>
        <v>0.31469999999999998</v>
      </c>
      <c r="LT68" s="140">
        <f t="shared" si="229"/>
        <v>0.32330000000000003</v>
      </c>
      <c r="LU68" s="114">
        <f t="shared" si="229"/>
        <v>0.30080000000000001</v>
      </c>
      <c r="LV68" s="173">
        <f t="shared" ref="LV68" si="230">SUM(LV51, -LV57)</f>
        <v>0.31169999999999998</v>
      </c>
      <c r="LW68" s="140">
        <f t="shared" ref="LW68" si="231">SUM(LW51, -LW57)</f>
        <v>0.32779999999999998</v>
      </c>
      <c r="LX68" s="114">
        <f t="shared" ref="LX68" si="232">SUM(LX51, -LX57)</f>
        <v>0.30509999999999998</v>
      </c>
      <c r="LY68" s="173">
        <f t="shared" ref="LY68" si="233">SUM(LY51, -LY57)</f>
        <v>0.30059999999999998</v>
      </c>
      <c r="LZ68" s="140">
        <f t="shared" ref="LZ68" si="234">SUM(LZ51, -LZ57)</f>
        <v>0.29759999999999998</v>
      </c>
      <c r="MA68" s="114">
        <f t="shared" ref="MA68" si="235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6">SUM(MM51, -MM57)</f>
        <v>0.28170000000000001</v>
      </c>
      <c r="MN68" s="114">
        <f t="shared" si="236"/>
        <v>0.2457</v>
      </c>
      <c r="MO68" s="173">
        <f t="shared" si="236"/>
        <v>0.23449999999999999</v>
      </c>
      <c r="MP68" s="140">
        <f t="shared" si="236"/>
        <v>0.2487</v>
      </c>
      <c r="MQ68" s="114">
        <f t="shared" si="236"/>
        <v>0.24870000000000003</v>
      </c>
      <c r="MR68" s="173">
        <f t="shared" si="236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 t="shared" ref="MX68:NE68" si="237">SUM(MX52, -MX58)</f>
        <v>0.22520000000000001</v>
      </c>
      <c r="MY68" s="160">
        <f t="shared" si="237"/>
        <v>0.23809999999999998</v>
      </c>
      <c r="MZ68" s="201">
        <f t="shared" si="237"/>
        <v>0.2397</v>
      </c>
      <c r="NA68" s="181">
        <f t="shared" si="237"/>
        <v>0.2407</v>
      </c>
      <c r="NB68" s="140">
        <f t="shared" si="237"/>
        <v>0.2661</v>
      </c>
      <c r="NC68" s="114">
        <f t="shared" si="237"/>
        <v>0.26500000000000001</v>
      </c>
      <c r="ND68" s="173">
        <f t="shared" si="237"/>
        <v>0.25729999999999997</v>
      </c>
      <c r="NE68" s="140">
        <f t="shared" si="237"/>
        <v>0.26269999999999999</v>
      </c>
      <c r="NF68" s="114">
        <f>SUM(NF51, -NF57)</f>
        <v>0.2878</v>
      </c>
      <c r="NG68" s="173">
        <f>SUM(NG51, -NG57)</f>
        <v>0.2959</v>
      </c>
      <c r="NH68" s="140">
        <f>SUM(NH51, -NH57)</f>
        <v>0.30559999999999998</v>
      </c>
      <c r="NI68" s="114">
        <f>SUM(NI51, -NI57)</f>
        <v>0.31269999999999998</v>
      </c>
      <c r="NJ68" s="173">
        <f>SUM(NJ51, -NJ57)</f>
        <v>0.28720000000000001</v>
      </c>
      <c r="NK68" s="201">
        <f>SUM(NK52, -NK58)</f>
        <v>0.28749999999999998</v>
      </c>
      <c r="NL68" s="114">
        <f>SUM(NL51, -NL57)</f>
        <v>0.2979</v>
      </c>
      <c r="NM68" s="114">
        <f>SUM(NM51, -NM57)</f>
        <v>0.28949999999999998</v>
      </c>
      <c r="NN68" s="114">
        <f>SUM(NN51, -NN58)</f>
        <v>0.32069999999999999</v>
      </c>
      <c r="NO68" s="6">
        <f>SUM(NO52, -NO57)</f>
        <v>0.26890000000000003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48" t="s">
        <v>45</v>
      </c>
      <c r="NF69" s="111" t="s">
        <v>60</v>
      </c>
      <c r="NG69" s="177" t="s">
        <v>45</v>
      </c>
      <c r="NH69" s="148" t="s">
        <v>45</v>
      </c>
      <c r="NI69" s="116" t="s">
        <v>45</v>
      </c>
      <c r="NJ69" s="177" t="s">
        <v>45</v>
      </c>
      <c r="NK69" s="253" t="s">
        <v>54</v>
      </c>
      <c r="NL69" s="116" t="s">
        <v>45</v>
      </c>
      <c r="NM69" s="116" t="s">
        <v>45</v>
      </c>
      <c r="NN69" s="116" t="s">
        <v>45</v>
      </c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8">SUM(L51, -L56)</f>
        <v>0.16260000000000002</v>
      </c>
      <c r="M70" s="140">
        <f t="shared" si="238"/>
        <v>0.1641</v>
      </c>
      <c r="N70" s="114">
        <f t="shared" si="238"/>
        <v>0.16570000000000001</v>
      </c>
      <c r="O70" s="173">
        <f t="shared" si="238"/>
        <v>0.1774</v>
      </c>
      <c r="P70" s="140">
        <f t="shared" si="238"/>
        <v>0.20530000000000001</v>
      </c>
      <c r="Q70" s="114">
        <f t="shared" si="238"/>
        <v>0.19670000000000001</v>
      </c>
      <c r="R70" s="173">
        <f t="shared" si="238"/>
        <v>0.21190000000000001</v>
      </c>
      <c r="S70" s="217">
        <f t="shared" si="238"/>
        <v>0.23110000000000003</v>
      </c>
      <c r="T70" s="90">
        <f t="shared" si="238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9">SUM(AS53, -AS58)</f>
        <v>0.248</v>
      </c>
      <c r="AT70" s="217">
        <f t="shared" si="239"/>
        <v>0.23809999999999998</v>
      </c>
      <c r="AU70" s="15">
        <f t="shared" si="239"/>
        <v>0.25509999999999999</v>
      </c>
      <c r="AV70" s="144">
        <f t="shared" si="239"/>
        <v>0.249</v>
      </c>
      <c r="AW70" s="138">
        <f t="shared" si="239"/>
        <v>0.26829999999999998</v>
      </c>
      <c r="AX70" s="110">
        <f t="shared" si="239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40">SUM(BD51, -BD57)</f>
        <v>0.30359999999999998</v>
      </c>
      <c r="BE70" s="169">
        <f t="shared" si="240"/>
        <v>0.33729999999999999</v>
      </c>
      <c r="BF70" s="147">
        <f t="shared" si="240"/>
        <v>0.31259999999999999</v>
      </c>
      <c r="BG70" s="109">
        <f t="shared" si="240"/>
        <v>0.3034</v>
      </c>
      <c r="BH70" s="169">
        <f t="shared" si="240"/>
        <v>0.30179999999999996</v>
      </c>
      <c r="BI70" s="147">
        <f t="shared" si="240"/>
        <v>0.28360000000000002</v>
      </c>
      <c r="BJ70" s="114">
        <f>SUM(BJ52, -BJ58)</f>
        <v>0.31879999999999997</v>
      </c>
      <c r="BK70" s="170">
        <f t="shared" ref="BK70:BQ70" si="241">SUM(BK53, -BK58)</f>
        <v>0.26200000000000001</v>
      </c>
      <c r="BL70" s="138">
        <f t="shared" si="241"/>
        <v>0.3226</v>
      </c>
      <c r="BM70" s="110">
        <f t="shared" si="241"/>
        <v>0.32889999999999997</v>
      </c>
      <c r="BN70" s="170">
        <f t="shared" si="241"/>
        <v>0.3639</v>
      </c>
      <c r="BO70" s="110">
        <f t="shared" si="241"/>
        <v>0.37929999999999997</v>
      </c>
      <c r="BP70" s="114">
        <f t="shared" si="241"/>
        <v>0.37050000000000005</v>
      </c>
      <c r="BQ70" s="114">
        <f t="shared" si="241"/>
        <v>0.37329999999999997</v>
      </c>
      <c r="BS70" s="138">
        <f t="shared" ref="BS70:CC70" si="242">SUM(BS53, -BS58)</f>
        <v>0.37</v>
      </c>
      <c r="BT70" s="109">
        <f t="shared" si="242"/>
        <v>0.34289999999999998</v>
      </c>
      <c r="BU70" s="173">
        <f t="shared" si="242"/>
        <v>0.36609999999999998</v>
      </c>
      <c r="BV70" s="138">
        <f t="shared" si="242"/>
        <v>0.37419999999999998</v>
      </c>
      <c r="BW70" s="110">
        <f t="shared" si="242"/>
        <v>0.36470000000000002</v>
      </c>
      <c r="BX70" s="173">
        <f t="shared" si="242"/>
        <v>0.36280000000000001</v>
      </c>
      <c r="BY70" s="217">
        <f t="shared" si="242"/>
        <v>0.37780000000000002</v>
      </c>
      <c r="BZ70" s="88">
        <f t="shared" si="242"/>
        <v>0.38500000000000001</v>
      </c>
      <c r="CA70" s="139">
        <f t="shared" si="242"/>
        <v>0.36849999999999999</v>
      </c>
      <c r="CB70" s="147">
        <f t="shared" si="242"/>
        <v>0.3332</v>
      </c>
      <c r="CC70" s="109">
        <f t="shared" si="242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43">SUM(CV53, -CV58)</f>
        <v>0.31340000000000001</v>
      </c>
      <c r="CW70" s="140">
        <f t="shared" si="243"/>
        <v>0.30549999999999999</v>
      </c>
      <c r="CX70" s="110">
        <f t="shared" si="243"/>
        <v>0.3342</v>
      </c>
      <c r="CY70" s="170">
        <f>SUM(CY54, -CY58)</f>
        <v>0.35319999999999996</v>
      </c>
      <c r="CZ70" s="140">
        <f t="shared" si="243"/>
        <v>0.36080000000000001</v>
      </c>
      <c r="DA70" s="114">
        <f t="shared" si="243"/>
        <v>0.36449999999999999</v>
      </c>
      <c r="DB70" s="169">
        <f t="shared" si="243"/>
        <v>0.35870000000000002</v>
      </c>
      <c r="DC70" s="147">
        <f t="shared" si="243"/>
        <v>0.34139999999999998</v>
      </c>
      <c r="DD70" s="114">
        <f t="shared" ref="DD70:DN70" si="244">SUM(DD51, -DD57)</f>
        <v>0.34640000000000004</v>
      </c>
      <c r="DE70" s="169">
        <f t="shared" si="244"/>
        <v>0.38500000000000001</v>
      </c>
      <c r="DF70" s="147">
        <f t="shared" si="244"/>
        <v>0.40039999999999998</v>
      </c>
      <c r="DG70" s="114">
        <f t="shared" si="244"/>
        <v>0.38780000000000003</v>
      </c>
      <c r="DH70" s="173">
        <f t="shared" si="244"/>
        <v>0.3962</v>
      </c>
      <c r="DI70" s="147">
        <f t="shared" si="244"/>
        <v>0.38619999999999999</v>
      </c>
      <c r="DJ70" s="109">
        <f t="shared" si="244"/>
        <v>0.40500000000000003</v>
      </c>
      <c r="DK70" s="169">
        <f t="shared" si="244"/>
        <v>0.375</v>
      </c>
      <c r="DL70" s="109">
        <f t="shared" si="244"/>
        <v>0.38150000000000001</v>
      </c>
      <c r="DM70" s="114">
        <f t="shared" si="244"/>
        <v>0.378</v>
      </c>
      <c r="DN70" s="323">
        <f t="shared" si="244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5">SUM(DQ52, -DQ58)</f>
        <v>0.41539999999999999</v>
      </c>
      <c r="DR70" s="140">
        <f t="shared" si="245"/>
        <v>0.4042</v>
      </c>
      <c r="DS70" s="114">
        <f t="shared" si="245"/>
        <v>0.39899999999999997</v>
      </c>
      <c r="DT70" s="173">
        <f t="shared" si="245"/>
        <v>0.42180000000000001</v>
      </c>
      <c r="DU70" s="140">
        <f t="shared" si="245"/>
        <v>0.41859999999999997</v>
      </c>
      <c r="DV70" s="114">
        <f t="shared" si="245"/>
        <v>0.41359999999999997</v>
      </c>
      <c r="DW70" s="173">
        <f t="shared" si="245"/>
        <v>0.44290000000000002</v>
      </c>
      <c r="DX70" s="114">
        <f t="shared" si="245"/>
        <v>0.40010000000000001</v>
      </c>
      <c r="DY70" s="114">
        <f t="shared" si="245"/>
        <v>0.39729999999999999</v>
      </c>
      <c r="DZ70" s="114">
        <f t="shared" si="245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6">SUM(EK52, -EK58)</f>
        <v>0.49580000000000002</v>
      </c>
      <c r="EL70" s="114">
        <f t="shared" si="246"/>
        <v>0.49549999999999994</v>
      </c>
      <c r="EM70" s="173">
        <f t="shared" si="246"/>
        <v>0.40469999999999995</v>
      </c>
      <c r="EN70" s="140">
        <f t="shared" si="246"/>
        <v>0.41389999999999999</v>
      </c>
      <c r="EO70" s="114">
        <f t="shared" si="246"/>
        <v>0.39730000000000004</v>
      </c>
      <c r="EP70" s="173">
        <f t="shared" si="246"/>
        <v>0.39080000000000004</v>
      </c>
      <c r="EQ70" s="140">
        <f t="shared" si="246"/>
        <v>0.38290000000000002</v>
      </c>
      <c r="ER70" s="114">
        <f t="shared" si="246"/>
        <v>0.3775</v>
      </c>
      <c r="ES70" s="173">
        <f t="shared" si="246"/>
        <v>0.36970000000000003</v>
      </c>
      <c r="ET70" s="140">
        <f t="shared" si="246"/>
        <v>0.3548</v>
      </c>
      <c r="EU70" s="114">
        <f t="shared" si="246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7">SUM(FA52, -FA58)</f>
        <v>0.3599</v>
      </c>
      <c r="FB70" s="169">
        <f t="shared" si="247"/>
        <v>0.37009999999999998</v>
      </c>
      <c r="FC70" s="413">
        <f t="shared" si="247"/>
        <v>0.37670000000000003</v>
      </c>
      <c r="FD70" s="370">
        <f t="shared" si="247"/>
        <v>0.38179999999999997</v>
      </c>
      <c r="FE70" s="414">
        <f t="shared" si="247"/>
        <v>0.42479999999999996</v>
      </c>
      <c r="FF70" s="147">
        <f t="shared" si="247"/>
        <v>0.44109999999999999</v>
      </c>
      <c r="FG70" s="109">
        <f t="shared" si="247"/>
        <v>0.42649999999999999</v>
      </c>
      <c r="FH70" s="169">
        <f t="shared" si="247"/>
        <v>0.43640000000000001</v>
      </c>
      <c r="FI70" s="147">
        <f t="shared" si="247"/>
        <v>0.41039999999999999</v>
      </c>
      <c r="FJ70" s="109">
        <f t="shared" si="247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8">SUM(FR52, -FR58)</f>
        <v>0.43690000000000001</v>
      </c>
      <c r="FS70" s="201">
        <f t="shared" si="248"/>
        <v>0.43069999999999997</v>
      </c>
      <c r="FT70" s="181">
        <f t="shared" si="248"/>
        <v>0.40890000000000004</v>
      </c>
      <c r="FU70" s="160">
        <f t="shared" si="248"/>
        <v>0.40659999999999996</v>
      </c>
      <c r="FV70" s="201">
        <f t="shared" si="248"/>
        <v>0.40600000000000003</v>
      </c>
      <c r="FW70" s="181">
        <f t="shared" si="248"/>
        <v>0.40749999999999997</v>
      </c>
      <c r="FX70" s="160">
        <f t="shared" si="248"/>
        <v>0.4007</v>
      </c>
      <c r="FY70" s="201">
        <f t="shared" si="248"/>
        <v>0.41189999999999999</v>
      </c>
      <c r="FZ70" s="181">
        <f t="shared" si="248"/>
        <v>0.3896</v>
      </c>
      <c r="GA70" s="160">
        <f t="shared" si="248"/>
        <v>0.41599999999999998</v>
      </c>
      <c r="GB70" s="201">
        <f t="shared" si="248"/>
        <v>0.39639999999999997</v>
      </c>
      <c r="GC70" s="181">
        <f t="shared" si="248"/>
        <v>0.38980000000000004</v>
      </c>
      <c r="GD70" s="160">
        <f t="shared" si="248"/>
        <v>0.40670000000000001</v>
      </c>
      <c r="GE70" s="201">
        <f t="shared" si="248"/>
        <v>0.35319999999999996</v>
      </c>
      <c r="GF70" s="173">
        <f>SUM(GF51, -GF56)</f>
        <v>0.36709999999999998</v>
      </c>
      <c r="GG70" s="223">
        <f t="shared" ref="GG70:GL70" si="249">SUM(GG52, -GG58)</f>
        <v>0.36570000000000003</v>
      </c>
      <c r="GH70" s="88">
        <f t="shared" si="249"/>
        <v>0.35509999999999997</v>
      </c>
      <c r="GI70" s="139">
        <f t="shared" si="249"/>
        <v>0.37609999999999999</v>
      </c>
      <c r="GJ70" s="160">
        <f t="shared" si="249"/>
        <v>0.37809999999999999</v>
      </c>
      <c r="GK70" s="201">
        <f t="shared" si="249"/>
        <v>0.40390000000000004</v>
      </c>
      <c r="GL70" s="181">
        <f t="shared" si="249"/>
        <v>0.41930000000000001</v>
      </c>
      <c r="GM70" s="140">
        <f t="shared" ref="GM70:GU70" si="250">SUM(GM51, -GM56)</f>
        <v>0.38280000000000003</v>
      </c>
      <c r="GN70" s="114">
        <f t="shared" si="250"/>
        <v>0.39070000000000005</v>
      </c>
      <c r="GO70" s="173">
        <f t="shared" si="250"/>
        <v>0.4052</v>
      </c>
      <c r="GP70" s="140">
        <f t="shared" si="250"/>
        <v>0.3972</v>
      </c>
      <c r="GQ70" s="114">
        <f t="shared" si="250"/>
        <v>0.37430000000000002</v>
      </c>
      <c r="GR70" s="173">
        <f t="shared" si="250"/>
        <v>0.33329999999999999</v>
      </c>
      <c r="GS70" s="114">
        <f t="shared" si="250"/>
        <v>0.3493</v>
      </c>
      <c r="GT70" s="114">
        <f t="shared" si="250"/>
        <v>0.36109999999999998</v>
      </c>
      <c r="GU70" s="114">
        <f t="shared" si="250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51">SUM(HH51, -HH56)</f>
        <v>0.40460000000000002</v>
      </c>
      <c r="HI70" s="140">
        <f t="shared" si="251"/>
        <v>0.4133</v>
      </c>
      <c r="HJ70" s="114">
        <f t="shared" si="251"/>
        <v>0.39129999999999998</v>
      </c>
      <c r="HK70" s="173">
        <f t="shared" si="251"/>
        <v>0.39790000000000003</v>
      </c>
      <c r="HL70" s="140">
        <f t="shared" si="251"/>
        <v>0.41160000000000002</v>
      </c>
      <c r="HM70" s="114">
        <f t="shared" si="251"/>
        <v>0.38970000000000005</v>
      </c>
      <c r="HN70" s="170">
        <f t="shared" ref="HN70:IF70" si="252">SUM(HN52, -HN58)</f>
        <v>0.39360000000000001</v>
      </c>
      <c r="HO70" s="138">
        <f t="shared" si="252"/>
        <v>0.40949999999999998</v>
      </c>
      <c r="HP70" s="110">
        <f t="shared" si="252"/>
        <v>0.40129999999999999</v>
      </c>
      <c r="HQ70" s="170">
        <f t="shared" si="252"/>
        <v>0.38850000000000001</v>
      </c>
      <c r="HR70" s="138">
        <f t="shared" si="252"/>
        <v>0.3649</v>
      </c>
      <c r="HS70" s="110">
        <f t="shared" si="252"/>
        <v>0.37470000000000003</v>
      </c>
      <c r="HT70" s="170">
        <f t="shared" si="252"/>
        <v>0.39940000000000003</v>
      </c>
      <c r="HU70" s="138">
        <f t="shared" si="252"/>
        <v>0.41159999999999997</v>
      </c>
      <c r="HV70" s="110">
        <f t="shared" si="252"/>
        <v>0.41010000000000002</v>
      </c>
      <c r="HW70" s="170">
        <f t="shared" si="252"/>
        <v>0.37590000000000001</v>
      </c>
      <c r="HX70" s="138">
        <f t="shared" si="252"/>
        <v>0.40400000000000003</v>
      </c>
      <c r="HY70" s="110">
        <f t="shared" si="252"/>
        <v>0.40890000000000004</v>
      </c>
      <c r="HZ70" s="170">
        <f t="shared" si="252"/>
        <v>0.43740000000000001</v>
      </c>
      <c r="IA70" s="138">
        <f t="shared" si="252"/>
        <v>0.4224</v>
      </c>
      <c r="IB70" s="110">
        <f t="shared" si="252"/>
        <v>0.42180000000000001</v>
      </c>
      <c r="IC70" s="170">
        <f t="shared" si="252"/>
        <v>0.41139999999999999</v>
      </c>
      <c r="ID70" s="219">
        <f t="shared" si="252"/>
        <v>0.4304</v>
      </c>
      <c r="IE70" s="87">
        <f t="shared" si="252"/>
        <v>0.48949999999999999</v>
      </c>
      <c r="IF70" s="170">
        <f t="shared" si="252"/>
        <v>0.49319999999999997</v>
      </c>
      <c r="IG70" s="219">
        <f t="shared" ref="IG70:IM70" si="253">SUM(IG52, -IG58)</f>
        <v>0.4844</v>
      </c>
      <c r="IH70" s="87">
        <f t="shared" si="253"/>
        <v>0.49480000000000002</v>
      </c>
      <c r="II70" s="170">
        <f t="shared" si="253"/>
        <v>0.49759999999999999</v>
      </c>
      <c r="IJ70" s="219">
        <f t="shared" si="253"/>
        <v>0.45989999999999998</v>
      </c>
      <c r="IK70" s="87">
        <f t="shared" si="253"/>
        <v>0.47359999999999997</v>
      </c>
      <c r="IL70" s="144">
        <f t="shared" si="253"/>
        <v>0.49840000000000001</v>
      </c>
      <c r="IM70" s="138">
        <f t="shared" si="253"/>
        <v>0.51880000000000004</v>
      </c>
      <c r="IN70" s="110">
        <f t="shared" ref="IN70:IT70" si="254">SUM(IN52, -IN58)</f>
        <v>0.51729999999999998</v>
      </c>
      <c r="IO70" s="170">
        <f t="shared" si="254"/>
        <v>0.51480000000000004</v>
      </c>
      <c r="IP70" s="138">
        <f t="shared" si="254"/>
        <v>0.5151</v>
      </c>
      <c r="IQ70" s="110">
        <f t="shared" si="254"/>
        <v>0.49919999999999998</v>
      </c>
      <c r="IR70" s="170">
        <f t="shared" si="254"/>
        <v>0.52249999999999996</v>
      </c>
      <c r="IS70" s="219">
        <f t="shared" si="254"/>
        <v>0.51580000000000004</v>
      </c>
      <c r="IT70" s="87">
        <f t="shared" si="254"/>
        <v>0.51329999999999998</v>
      </c>
      <c r="IU70" s="144">
        <f t="shared" ref="IU70:JQ70" si="255">SUM(IU52, -IU58)</f>
        <v>0.51580000000000004</v>
      </c>
      <c r="IV70" s="138">
        <f t="shared" si="255"/>
        <v>0.50459999999999994</v>
      </c>
      <c r="IW70" s="110">
        <f t="shared" si="255"/>
        <v>0.504</v>
      </c>
      <c r="IX70" s="170">
        <f t="shared" si="255"/>
        <v>0.50950000000000006</v>
      </c>
      <c r="IY70" s="138">
        <f t="shared" si="255"/>
        <v>0.50080000000000002</v>
      </c>
      <c r="IZ70" s="110">
        <f t="shared" si="255"/>
        <v>0.52</v>
      </c>
      <c r="JA70" s="328">
        <f t="shared" si="255"/>
        <v>0.50860000000000005</v>
      </c>
      <c r="JB70" s="138">
        <f t="shared" si="255"/>
        <v>0.43440000000000001</v>
      </c>
      <c r="JC70" s="110">
        <f t="shared" si="255"/>
        <v>0.41539999999999999</v>
      </c>
      <c r="JD70" s="170">
        <f t="shared" si="255"/>
        <v>0.41000000000000003</v>
      </c>
      <c r="JE70" s="138">
        <f t="shared" si="255"/>
        <v>0.41549999999999998</v>
      </c>
      <c r="JF70" s="110">
        <f t="shared" si="255"/>
        <v>0.41</v>
      </c>
      <c r="JG70" s="170">
        <f t="shared" si="255"/>
        <v>0.41459999999999997</v>
      </c>
      <c r="JH70" s="138">
        <f t="shared" si="255"/>
        <v>0.43059999999999998</v>
      </c>
      <c r="JI70" s="110">
        <f t="shared" si="255"/>
        <v>0.45119999999999999</v>
      </c>
      <c r="JJ70" s="170">
        <f t="shared" si="255"/>
        <v>0.44180000000000003</v>
      </c>
      <c r="JK70" s="138">
        <f t="shared" si="255"/>
        <v>0.46450000000000002</v>
      </c>
      <c r="JL70" s="110">
        <f t="shared" si="255"/>
        <v>0.45979999999999999</v>
      </c>
      <c r="JM70" s="170">
        <f t="shared" si="255"/>
        <v>0.46240000000000003</v>
      </c>
      <c r="JN70" s="110">
        <f t="shared" si="255"/>
        <v>0.43540000000000001</v>
      </c>
      <c r="JO70" s="110">
        <f t="shared" si="255"/>
        <v>0.45609999999999995</v>
      </c>
      <c r="JP70" s="110">
        <f t="shared" si="255"/>
        <v>0.45169999999999999</v>
      </c>
      <c r="JQ70" s="6">
        <f t="shared" si="255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6">SUM(KC51, -KC56)</f>
        <v>0.45910000000000001</v>
      </c>
      <c r="KD70" s="140">
        <f t="shared" si="256"/>
        <v>0.45579999999999998</v>
      </c>
      <c r="KE70" s="114">
        <f t="shared" si="256"/>
        <v>0.4541</v>
      </c>
      <c r="KF70" s="173">
        <f t="shared" si="256"/>
        <v>0.46260000000000001</v>
      </c>
      <c r="KG70" s="140">
        <f t="shared" si="256"/>
        <v>0.4723</v>
      </c>
      <c r="KH70" s="114">
        <f t="shared" si="256"/>
        <v>0.46060000000000001</v>
      </c>
      <c r="KI70" s="173">
        <f t="shared" si="256"/>
        <v>0.45899999999999996</v>
      </c>
      <c r="KJ70" s="140">
        <f t="shared" si="256"/>
        <v>0.46399999999999997</v>
      </c>
      <c r="KK70" s="114">
        <f t="shared" si="256"/>
        <v>0.43929999999999997</v>
      </c>
      <c r="KL70" s="173">
        <f t="shared" si="256"/>
        <v>0.45019999999999999</v>
      </c>
      <c r="KM70" s="140">
        <f t="shared" si="256"/>
        <v>0.45829999999999999</v>
      </c>
      <c r="KN70" s="114">
        <f t="shared" si="256"/>
        <v>0.44110000000000005</v>
      </c>
      <c r="KO70" s="173">
        <f t="shared" si="256"/>
        <v>0.43630000000000002</v>
      </c>
      <c r="KP70" s="140">
        <f t="shared" si="256"/>
        <v>0.43130000000000002</v>
      </c>
      <c r="KQ70" s="114">
        <f t="shared" si="256"/>
        <v>0.432</v>
      </c>
      <c r="KR70" s="173">
        <f t="shared" si="256"/>
        <v>0.42429999999999995</v>
      </c>
      <c r="KS70" s="140">
        <f>SUM(KS51, -KS56)</f>
        <v>0.45760000000000001</v>
      </c>
      <c r="KT70" s="109">
        <f t="shared" ref="KT70:LE70" si="257">SUM(KT51, -KT56)</f>
        <v>0.45100000000000001</v>
      </c>
      <c r="KU70" s="169">
        <f t="shared" si="257"/>
        <v>0.39100000000000001</v>
      </c>
      <c r="KV70" s="147">
        <f t="shared" si="257"/>
        <v>0.4113</v>
      </c>
      <c r="KW70" s="109">
        <f t="shared" si="257"/>
        <v>0.41799999999999998</v>
      </c>
      <c r="KX70" s="169">
        <f t="shared" si="257"/>
        <v>0.3836</v>
      </c>
      <c r="KY70" s="147">
        <f t="shared" si="257"/>
        <v>0.39250000000000002</v>
      </c>
      <c r="KZ70" s="109">
        <f t="shared" si="257"/>
        <v>0.35639999999999994</v>
      </c>
      <c r="LA70" s="169">
        <f t="shared" si="257"/>
        <v>0.34320000000000001</v>
      </c>
      <c r="LB70" s="147">
        <f t="shared" si="257"/>
        <v>0.33340000000000003</v>
      </c>
      <c r="LC70" s="109">
        <f t="shared" si="257"/>
        <v>0.32689999999999997</v>
      </c>
      <c r="LD70" s="169">
        <f t="shared" si="257"/>
        <v>0.33019999999999999</v>
      </c>
      <c r="LE70" s="147">
        <f t="shared" si="257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8">SUM(LI52, -LI58)</f>
        <v>0.308</v>
      </c>
      <c r="LJ70" s="173">
        <f t="shared" si="258"/>
        <v>0.31180000000000002</v>
      </c>
      <c r="LK70" s="140">
        <f t="shared" si="258"/>
        <v>0.33760000000000001</v>
      </c>
      <c r="LL70" s="114">
        <f t="shared" si="258"/>
        <v>0.33760000000000001</v>
      </c>
      <c r="LM70" s="173">
        <f t="shared" si="258"/>
        <v>0.34620000000000001</v>
      </c>
      <c r="LN70" s="140">
        <f t="shared" si="258"/>
        <v>0.34870000000000001</v>
      </c>
      <c r="LO70" s="114">
        <f>SUM(LO51, -LO57)</f>
        <v>0.3271</v>
      </c>
      <c r="LP70" s="173">
        <f t="shared" ref="LP70:LU70" si="259">SUM(LP52, -LP58)</f>
        <v>0.32090000000000002</v>
      </c>
      <c r="LQ70" s="142">
        <f t="shared" si="259"/>
        <v>0.30320000000000003</v>
      </c>
      <c r="LR70" s="112">
        <f t="shared" si="259"/>
        <v>0.29910000000000003</v>
      </c>
      <c r="LS70" s="172">
        <f t="shared" si="259"/>
        <v>0.26040000000000002</v>
      </c>
      <c r="LT70" s="142">
        <f t="shared" si="259"/>
        <v>0.25590000000000002</v>
      </c>
      <c r="LU70" s="112">
        <f t="shared" si="259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60">SUM(MM52, -MM58)</f>
        <v>0.23559999999999998</v>
      </c>
      <c r="MN70" s="112">
        <f t="shared" si="260"/>
        <v>0.23119999999999999</v>
      </c>
      <c r="MO70" s="181">
        <f t="shared" si="260"/>
        <v>0.20200000000000001</v>
      </c>
      <c r="MP70" s="160">
        <f t="shared" si="260"/>
        <v>0.21650000000000003</v>
      </c>
      <c r="MQ70" s="201">
        <f t="shared" si="260"/>
        <v>0.22010000000000002</v>
      </c>
      <c r="MR70" s="181">
        <f t="shared" si="260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 t="shared" ref="MY70:NE70" si="261">SUM(MY53, -MY58)</f>
        <v>0.2354</v>
      </c>
      <c r="MZ70" s="114">
        <f t="shared" si="261"/>
        <v>0.23519999999999999</v>
      </c>
      <c r="NA70" s="173">
        <f t="shared" si="261"/>
        <v>0.23799999999999999</v>
      </c>
      <c r="NB70" s="160">
        <f t="shared" si="261"/>
        <v>0.25040000000000001</v>
      </c>
      <c r="NC70" s="201">
        <f t="shared" si="261"/>
        <v>0.248</v>
      </c>
      <c r="ND70" s="181">
        <f t="shared" si="261"/>
        <v>0.24769999999999998</v>
      </c>
      <c r="NE70" s="160">
        <f t="shared" si="261"/>
        <v>0.25650000000000001</v>
      </c>
      <c r="NF70" s="114">
        <f>SUM(NF52, -NF58)</f>
        <v>0.28289999999999998</v>
      </c>
      <c r="NG70" s="181">
        <f>SUM(NG52, -NG58)</f>
        <v>0.27900000000000003</v>
      </c>
      <c r="NH70" s="160">
        <f>SUM(NH52, -NH58)</f>
        <v>0.27700000000000002</v>
      </c>
      <c r="NI70" s="201">
        <f>SUM(NI52, -NI58)</f>
        <v>0.2923</v>
      </c>
      <c r="NJ70" s="181">
        <f>SUM(NJ52, -NJ58)</f>
        <v>0.28029999999999999</v>
      </c>
      <c r="NK70" s="114">
        <f>SUM(NK51, -NK57)</f>
        <v>0.28660000000000002</v>
      </c>
      <c r="NL70" s="201">
        <f>SUM(NL52, -NL58)</f>
        <v>0.26029999999999998</v>
      </c>
      <c r="NM70" s="201">
        <f>SUM(NM52, -NM58)</f>
        <v>0.26300000000000001</v>
      </c>
      <c r="NN70" s="201">
        <f>SUM(NN52, -NN57)</f>
        <v>0.26569999999999999</v>
      </c>
      <c r="NO70" s="6">
        <f>SUM(NO51, -NO56)</f>
        <v>0.16739999999999999</v>
      </c>
      <c r="NP70" s="6">
        <f>SUM(NP52, -NP57)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155" t="s">
        <v>54</v>
      </c>
      <c r="NF71" s="116" t="s">
        <v>45</v>
      </c>
      <c r="NG71" s="171" t="s">
        <v>60</v>
      </c>
      <c r="NH71" s="148" t="s">
        <v>48</v>
      </c>
      <c r="NI71" s="111" t="s">
        <v>60</v>
      </c>
      <c r="NJ71" s="171" t="s">
        <v>60</v>
      </c>
      <c r="NK71" s="111" t="s">
        <v>60</v>
      </c>
      <c r="NL71" s="116" t="s">
        <v>48</v>
      </c>
      <c r="NM71" s="111" t="s">
        <v>60</v>
      </c>
      <c r="NN71" s="111" t="s">
        <v>60</v>
      </c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62">SUM(L51, -L55)</f>
        <v>0.15260000000000001</v>
      </c>
      <c r="M72" s="142">
        <f t="shared" si="262"/>
        <v>0.15459999999999999</v>
      </c>
      <c r="N72" s="112">
        <f t="shared" si="262"/>
        <v>0.15390000000000001</v>
      </c>
      <c r="O72" s="172">
        <f t="shared" si="262"/>
        <v>0.1736</v>
      </c>
      <c r="P72" s="142">
        <f t="shared" si="262"/>
        <v>0.18690000000000001</v>
      </c>
      <c r="Q72" s="112">
        <f t="shared" si="262"/>
        <v>0.19530000000000003</v>
      </c>
      <c r="R72" s="173">
        <f t="shared" si="262"/>
        <v>0.20900000000000002</v>
      </c>
      <c r="S72" s="217">
        <f t="shared" si="262"/>
        <v>0.21690000000000001</v>
      </c>
      <c r="T72" s="15">
        <f t="shared" si="26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63">SUM(AZ51, -AZ56)</f>
        <v>0.24559999999999998</v>
      </c>
      <c r="BA72" s="114">
        <f t="shared" si="263"/>
        <v>0.24430000000000002</v>
      </c>
      <c r="BB72" s="169">
        <f t="shared" si="263"/>
        <v>0.26329999999999998</v>
      </c>
      <c r="BC72" s="147">
        <f t="shared" si="263"/>
        <v>0.30299999999999999</v>
      </c>
      <c r="BD72" s="114">
        <f t="shared" si="263"/>
        <v>0.29220000000000002</v>
      </c>
      <c r="BE72" s="173">
        <f t="shared" si="26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64">SUM(CP53, -CP58)</f>
        <v>0.31230000000000002</v>
      </c>
      <c r="CQ72" s="147">
        <f t="shared" si="264"/>
        <v>0.36319999999999997</v>
      </c>
      <c r="CR72" s="109">
        <f t="shared" si="264"/>
        <v>0.33150000000000002</v>
      </c>
      <c r="CS72" s="169">
        <f t="shared" si="264"/>
        <v>0.33660000000000001</v>
      </c>
      <c r="CT72" s="140">
        <f t="shared" si="264"/>
        <v>0.36480000000000001</v>
      </c>
      <c r="CU72" s="110">
        <f t="shared" si="26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5">SUM(DF52, -DF57)</f>
        <v>0.3911</v>
      </c>
      <c r="DG72" s="109">
        <f t="shared" si="265"/>
        <v>0.38300000000000001</v>
      </c>
      <c r="DH72" s="169">
        <f t="shared" si="265"/>
        <v>0.39580000000000004</v>
      </c>
      <c r="DI72" s="140">
        <f t="shared" si="265"/>
        <v>0.3836</v>
      </c>
      <c r="DJ72" s="114">
        <f t="shared" si="265"/>
        <v>0.39</v>
      </c>
      <c r="DK72" s="173">
        <f t="shared" si="265"/>
        <v>0.35570000000000002</v>
      </c>
      <c r="DL72" s="114">
        <f t="shared" si="265"/>
        <v>0.3659</v>
      </c>
      <c r="DM72" s="109">
        <f t="shared" si="265"/>
        <v>0.36159999999999998</v>
      </c>
      <c r="DN72" s="325">
        <f t="shared" si="26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6">SUM(EC57, -EC68)</f>
        <v>0</v>
      </c>
      <c r="ED72" s="6">
        <f t="shared" si="266"/>
        <v>0</v>
      </c>
      <c r="EE72" s="6">
        <f t="shared" si="266"/>
        <v>0</v>
      </c>
      <c r="EF72" s="6">
        <f t="shared" si="266"/>
        <v>0</v>
      </c>
      <c r="EG72" s="6">
        <f t="shared" si="266"/>
        <v>0</v>
      </c>
      <c r="EH72" s="6">
        <f t="shared" si="266"/>
        <v>0</v>
      </c>
      <c r="EI72" s="6">
        <f t="shared" si="26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7">SUM(FS51, -FS56)</f>
        <v>0.39199999999999996</v>
      </c>
      <c r="FT72" s="173">
        <f t="shared" si="267"/>
        <v>0.37969999999999998</v>
      </c>
      <c r="FU72" s="140">
        <f t="shared" si="267"/>
        <v>0.39229999999999998</v>
      </c>
      <c r="FV72" s="114">
        <f t="shared" si="267"/>
        <v>0.39410000000000001</v>
      </c>
      <c r="FW72" s="173">
        <f t="shared" si="267"/>
        <v>0.38779999999999998</v>
      </c>
      <c r="FX72" s="140">
        <f t="shared" si="267"/>
        <v>0.38300000000000001</v>
      </c>
      <c r="FY72" s="114">
        <f t="shared" si="267"/>
        <v>0.35949999999999999</v>
      </c>
      <c r="FZ72" s="173">
        <f t="shared" si="26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8">SUM(GM51, -GM55)</f>
        <v>0.35200000000000004</v>
      </c>
      <c r="GN72" s="114">
        <f t="shared" si="268"/>
        <v>0.37280000000000002</v>
      </c>
      <c r="GO72" s="173">
        <f t="shared" si="268"/>
        <v>0.3624</v>
      </c>
      <c r="GP72" s="140">
        <f t="shared" si="268"/>
        <v>0.3669</v>
      </c>
      <c r="GQ72" s="114">
        <f t="shared" si="268"/>
        <v>0.32110000000000005</v>
      </c>
      <c r="GR72" s="173">
        <f t="shared" si="268"/>
        <v>0.27829999999999999</v>
      </c>
      <c r="GS72" s="114">
        <f t="shared" si="268"/>
        <v>0.30430000000000001</v>
      </c>
      <c r="GT72" s="114">
        <f t="shared" si="268"/>
        <v>0.31669999999999998</v>
      </c>
      <c r="GU72" s="201">
        <f>SUM(GU52, -GU58)</f>
        <v>0.31779999999999997</v>
      </c>
      <c r="GV72" s="6">
        <f t="shared" ref="GV72:HA72" si="269">SUM(GV57, -GV68)</f>
        <v>0</v>
      </c>
      <c r="GW72" s="6">
        <f t="shared" si="269"/>
        <v>0</v>
      </c>
      <c r="GX72" s="6">
        <f t="shared" si="269"/>
        <v>0</v>
      </c>
      <c r="GY72" s="6">
        <f t="shared" si="269"/>
        <v>0</v>
      </c>
      <c r="GZ72" s="6">
        <f t="shared" si="269"/>
        <v>0</v>
      </c>
      <c r="HA72" s="6">
        <f t="shared" si="26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70">SUM(HH52, -HH58)</f>
        <v>0.34210000000000002</v>
      </c>
      <c r="HI72" s="138">
        <f t="shared" si="270"/>
        <v>0.38739999999999997</v>
      </c>
      <c r="HJ72" s="110">
        <f t="shared" si="270"/>
        <v>0.3891</v>
      </c>
      <c r="HK72" s="170">
        <f t="shared" si="270"/>
        <v>0.37960000000000005</v>
      </c>
      <c r="HL72" s="138">
        <f t="shared" si="270"/>
        <v>0.3765</v>
      </c>
      <c r="HM72" s="110">
        <f t="shared" si="27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71">SUM(HU52, -HU57)</f>
        <v>0.37239999999999995</v>
      </c>
      <c r="HV72" s="110">
        <f t="shared" si="271"/>
        <v>0.37959999999999999</v>
      </c>
      <c r="HW72" s="170">
        <f t="shared" si="271"/>
        <v>0.36199999999999999</v>
      </c>
      <c r="HX72" s="138">
        <f t="shared" si="271"/>
        <v>0.3911</v>
      </c>
      <c r="HY72" s="110">
        <f t="shared" si="271"/>
        <v>0.3947</v>
      </c>
      <c r="HZ72" s="170">
        <f t="shared" si="271"/>
        <v>0.41570000000000001</v>
      </c>
      <c r="IA72" s="138">
        <f t="shared" si="271"/>
        <v>0.41410000000000002</v>
      </c>
      <c r="IB72" s="110">
        <f t="shared" si="271"/>
        <v>0.41189999999999999</v>
      </c>
      <c r="IC72" s="170">
        <f t="shared" si="271"/>
        <v>0.39139999999999997</v>
      </c>
      <c r="ID72" s="219">
        <f t="shared" si="271"/>
        <v>0.39150000000000001</v>
      </c>
      <c r="IE72" s="87">
        <f t="shared" si="271"/>
        <v>0.42410000000000003</v>
      </c>
      <c r="IF72" s="170">
        <f t="shared" si="271"/>
        <v>0.44179999999999997</v>
      </c>
      <c r="IG72" s="219">
        <f t="shared" ref="IG72:IM72" si="272">SUM(IG52, -IG57)</f>
        <v>0.42899999999999999</v>
      </c>
      <c r="IH72" s="87">
        <f t="shared" si="272"/>
        <v>0.4486</v>
      </c>
      <c r="II72" s="170">
        <f t="shared" si="272"/>
        <v>0.45619999999999999</v>
      </c>
      <c r="IJ72" s="219">
        <f t="shared" si="272"/>
        <v>0.42609999999999998</v>
      </c>
      <c r="IK72" s="87">
        <f t="shared" si="272"/>
        <v>0.45379999999999998</v>
      </c>
      <c r="IL72" s="144">
        <f t="shared" si="272"/>
        <v>0.48699999999999999</v>
      </c>
      <c r="IM72" s="138">
        <f t="shared" si="272"/>
        <v>0.50860000000000005</v>
      </c>
      <c r="IN72" s="110">
        <f t="shared" ref="IN72:IT72" si="273">SUM(IN52, -IN57)</f>
        <v>0.51679999999999993</v>
      </c>
      <c r="IO72" s="170">
        <f t="shared" si="273"/>
        <v>0.50619999999999998</v>
      </c>
      <c r="IP72" s="138">
        <f t="shared" si="273"/>
        <v>0.50560000000000005</v>
      </c>
      <c r="IQ72" s="110">
        <f t="shared" si="273"/>
        <v>0.47260000000000002</v>
      </c>
      <c r="IR72" s="170">
        <f t="shared" si="273"/>
        <v>0.46860000000000002</v>
      </c>
      <c r="IS72" s="219">
        <f t="shared" si="273"/>
        <v>0.46929999999999999</v>
      </c>
      <c r="IT72" s="87">
        <f t="shared" si="27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74">SUM(IZ53, -IZ58)</f>
        <v>0.45499999999999996</v>
      </c>
      <c r="JA72" s="323">
        <f t="shared" si="274"/>
        <v>0.42220000000000002</v>
      </c>
      <c r="JB72" s="140">
        <f t="shared" si="274"/>
        <v>0.40390000000000004</v>
      </c>
      <c r="JC72" s="114">
        <f t="shared" si="274"/>
        <v>0.39090000000000003</v>
      </c>
      <c r="JD72" s="173">
        <f t="shared" si="274"/>
        <v>0.38419999999999999</v>
      </c>
      <c r="JE72" s="140">
        <f t="shared" si="274"/>
        <v>0.39049999999999996</v>
      </c>
      <c r="JF72" s="112">
        <f t="shared" si="274"/>
        <v>0.40110000000000001</v>
      </c>
      <c r="JG72" s="173">
        <f t="shared" ref="JG72:JP72" si="275">SUM(JG53, -JG58)</f>
        <v>0.38769999999999999</v>
      </c>
      <c r="JH72" s="140">
        <f t="shared" si="275"/>
        <v>0.3891</v>
      </c>
      <c r="JI72" s="114">
        <f t="shared" si="275"/>
        <v>0.39960000000000001</v>
      </c>
      <c r="JJ72" s="173">
        <f t="shared" si="275"/>
        <v>0.39460000000000001</v>
      </c>
      <c r="JK72" s="140">
        <f t="shared" si="275"/>
        <v>0.39400000000000002</v>
      </c>
      <c r="JL72" s="114">
        <f t="shared" si="275"/>
        <v>0.39080000000000004</v>
      </c>
      <c r="JM72" s="173">
        <f t="shared" si="275"/>
        <v>0.39419999999999999</v>
      </c>
      <c r="JN72" s="114">
        <f t="shared" si="275"/>
        <v>0.37839999999999996</v>
      </c>
      <c r="JO72" s="114">
        <f t="shared" si="275"/>
        <v>0.39810000000000001</v>
      </c>
      <c r="JP72" s="114">
        <f t="shared" si="27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6">SUM(KE52, -KE58)</f>
        <v>0.38330000000000003</v>
      </c>
      <c r="KF72" s="170">
        <f t="shared" si="276"/>
        <v>0.38450000000000001</v>
      </c>
      <c r="KG72" s="138">
        <f t="shared" si="276"/>
        <v>0.42279999999999995</v>
      </c>
      <c r="KH72" s="110">
        <f t="shared" si="276"/>
        <v>0.43469999999999998</v>
      </c>
      <c r="KI72" s="170">
        <f t="shared" si="276"/>
        <v>0.41770000000000002</v>
      </c>
      <c r="KJ72" s="138">
        <f t="shared" si="276"/>
        <v>0.42559999999999998</v>
      </c>
      <c r="KK72" s="110">
        <f t="shared" si="276"/>
        <v>0.39169999999999999</v>
      </c>
      <c r="KL72" s="170">
        <f t="shared" si="276"/>
        <v>0.40139999999999998</v>
      </c>
      <c r="KM72" s="138">
        <f t="shared" si="276"/>
        <v>0.38219999999999998</v>
      </c>
      <c r="KN72" s="112">
        <f t="shared" si="276"/>
        <v>0.37490000000000001</v>
      </c>
      <c r="KO72" s="170">
        <f t="shared" si="276"/>
        <v>0.35950000000000004</v>
      </c>
      <c r="KP72" s="138">
        <f t="shared" si="276"/>
        <v>0.3659</v>
      </c>
      <c r="KQ72" s="110">
        <f t="shared" si="276"/>
        <v>0.35589999999999999</v>
      </c>
      <c r="KR72" s="173">
        <f t="shared" si="27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7">SUM(KV52, -KV58)</f>
        <v>0.27679999999999999</v>
      </c>
      <c r="KW72" s="114">
        <f t="shared" si="277"/>
        <v>0.28820000000000001</v>
      </c>
      <c r="KX72" s="173">
        <f t="shared" si="277"/>
        <v>0.2969</v>
      </c>
      <c r="KY72" s="142">
        <f t="shared" si="277"/>
        <v>0.2974</v>
      </c>
      <c r="KZ72" s="112">
        <f t="shared" si="277"/>
        <v>0.29359999999999997</v>
      </c>
      <c r="LA72" s="173">
        <f t="shared" si="277"/>
        <v>0.31</v>
      </c>
      <c r="LB72" s="140">
        <f t="shared" si="277"/>
        <v>0.30310000000000004</v>
      </c>
      <c r="LC72" s="114">
        <f t="shared" si="277"/>
        <v>0.32579999999999998</v>
      </c>
      <c r="LD72" s="172">
        <f t="shared" si="277"/>
        <v>0.30779999999999996</v>
      </c>
      <c r="LE72" s="142">
        <f t="shared" si="277"/>
        <v>0.3024</v>
      </c>
      <c r="LF72" s="114">
        <f t="shared" ref="LF72:LN72" si="278">SUM(LF53, -LF58)</f>
        <v>0.29460000000000003</v>
      </c>
      <c r="LG72" s="173">
        <f t="shared" si="278"/>
        <v>0.30870000000000003</v>
      </c>
      <c r="LH72" s="142">
        <f t="shared" si="278"/>
        <v>0.32579999999999998</v>
      </c>
      <c r="LI72" s="112">
        <f t="shared" si="278"/>
        <v>0.30590000000000001</v>
      </c>
      <c r="LJ72" s="172">
        <f t="shared" si="278"/>
        <v>0.30049999999999999</v>
      </c>
      <c r="LK72" s="142">
        <f t="shared" si="278"/>
        <v>0.3256</v>
      </c>
      <c r="LL72" s="112">
        <f t="shared" si="278"/>
        <v>0.31680000000000003</v>
      </c>
      <c r="LM72" s="172">
        <f t="shared" si="278"/>
        <v>0.32020000000000004</v>
      </c>
      <c r="LN72" s="142">
        <f t="shared" si="278"/>
        <v>0.32379999999999998</v>
      </c>
      <c r="LO72" s="110">
        <f>SUM(LO52, -LO57)</f>
        <v>0.29880000000000001</v>
      </c>
      <c r="LP72" s="172">
        <f t="shared" ref="LP72:LU72" si="279">SUM(LP53, -LP58)</f>
        <v>0.3095</v>
      </c>
      <c r="LQ72" s="140">
        <f t="shared" si="279"/>
        <v>0.30080000000000001</v>
      </c>
      <c r="LR72" s="114">
        <f t="shared" si="279"/>
        <v>0.29089999999999999</v>
      </c>
      <c r="LS72" s="173">
        <f t="shared" si="279"/>
        <v>0.24910000000000002</v>
      </c>
      <c r="LT72" s="140">
        <f t="shared" si="279"/>
        <v>0.25429999999999997</v>
      </c>
      <c r="LU72" s="114">
        <f t="shared" si="27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80">SUM(LX53, -LX58)</f>
        <v>0.27290000000000003</v>
      </c>
      <c r="LY72" s="172">
        <f t="shared" si="280"/>
        <v>0.26400000000000001</v>
      </c>
      <c r="LZ72" s="142">
        <f t="shared" si="280"/>
        <v>0.2666</v>
      </c>
      <c r="MA72" s="114">
        <f t="shared" si="280"/>
        <v>0.26569999999999999</v>
      </c>
      <c r="MB72" s="173">
        <f t="shared" si="280"/>
        <v>0.2712</v>
      </c>
      <c r="MC72" s="140">
        <f t="shared" si="280"/>
        <v>0.25570000000000004</v>
      </c>
      <c r="MD72" s="114">
        <f t="shared" si="280"/>
        <v>0.2505</v>
      </c>
      <c r="ME72" s="173">
        <f t="shared" si="280"/>
        <v>0.26169999999999999</v>
      </c>
      <c r="MF72" s="140">
        <f t="shared" si="280"/>
        <v>0.27160000000000001</v>
      </c>
      <c r="MG72" s="114">
        <f t="shared" si="280"/>
        <v>0.28410000000000002</v>
      </c>
      <c r="MH72" s="173">
        <f t="shared" si="280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 t="shared" ref="MY72:NE72" si="281">SUM(MY51, -MY57)</f>
        <v>0.23530000000000001</v>
      </c>
      <c r="MZ72" s="114">
        <f t="shared" si="281"/>
        <v>0.23519999999999999</v>
      </c>
      <c r="NA72" s="169">
        <f t="shared" si="281"/>
        <v>0.2107</v>
      </c>
      <c r="NB72" s="147">
        <f t="shared" si="281"/>
        <v>0.23210000000000003</v>
      </c>
      <c r="NC72" s="114">
        <f t="shared" si="281"/>
        <v>0.2203</v>
      </c>
      <c r="ND72" s="173">
        <f t="shared" si="281"/>
        <v>0.24429999999999999</v>
      </c>
      <c r="NE72" s="140">
        <f t="shared" si="281"/>
        <v>0.25069999999999998</v>
      </c>
      <c r="NF72" s="201">
        <f>SUM(NF53, -NF58)</f>
        <v>0.26779999999999998</v>
      </c>
      <c r="NG72" s="173">
        <f>SUM(NG53, -NG58)</f>
        <v>0.26769999999999999</v>
      </c>
      <c r="NH72" s="140">
        <f>SUM(NH52, -NH57)</f>
        <v>0.26629999999999998</v>
      </c>
      <c r="NI72" s="114">
        <f>SUM(NI53, -NI58)</f>
        <v>0.27190000000000003</v>
      </c>
      <c r="NJ72" s="173">
        <f>SUM(NJ53, -NJ58)</f>
        <v>0.25639999999999996</v>
      </c>
      <c r="NK72" s="114">
        <f>SUM(NK53, -NK58)</f>
        <v>0.26780000000000004</v>
      </c>
      <c r="NL72" s="114">
        <f>SUM(NL52, -NL57)</f>
        <v>0.2586</v>
      </c>
      <c r="NM72" s="114">
        <f>SUM(NM53, -NM58)</f>
        <v>0.25370000000000004</v>
      </c>
      <c r="NN72" s="114">
        <f>SUM(NN53, -NN57)</f>
        <v>0.24590000000000001</v>
      </c>
      <c r="NO72" s="6">
        <f>SUM(NO56, -NO68)</f>
        <v>-0.29600000000000004</v>
      </c>
      <c r="NP72" s="6">
        <f>SUM(NP56, -NP68)</f>
        <v>0</v>
      </c>
      <c r="NQ72" s="6">
        <f t="shared" ref="NQ72:OX72" si="282">SUM(NQ57, -NQ68)</f>
        <v>0</v>
      </c>
      <c r="NR72" s="6">
        <f t="shared" si="282"/>
        <v>0</v>
      </c>
      <c r="NS72" s="6">
        <f t="shared" si="282"/>
        <v>0</v>
      </c>
      <c r="NT72" s="6">
        <f t="shared" si="282"/>
        <v>0</v>
      </c>
      <c r="NU72" s="6">
        <f t="shared" si="282"/>
        <v>0</v>
      </c>
      <c r="NV72" s="6">
        <f t="shared" si="282"/>
        <v>0</v>
      </c>
      <c r="NW72" s="6">
        <f t="shared" si="282"/>
        <v>0</v>
      </c>
      <c r="NX72" s="6">
        <f t="shared" si="282"/>
        <v>0</v>
      </c>
      <c r="NY72" s="6">
        <f t="shared" si="282"/>
        <v>0</v>
      </c>
      <c r="NZ72" s="6">
        <f t="shared" si="282"/>
        <v>0</v>
      </c>
      <c r="OA72" s="6">
        <f t="shared" si="282"/>
        <v>0</v>
      </c>
      <c r="OB72" s="6">
        <f t="shared" si="282"/>
        <v>0</v>
      </c>
      <c r="OC72" s="6">
        <f t="shared" si="282"/>
        <v>0</v>
      </c>
      <c r="OD72" s="6">
        <f t="shared" si="282"/>
        <v>0</v>
      </c>
      <c r="OE72" s="6">
        <f t="shared" si="282"/>
        <v>0</v>
      </c>
      <c r="OF72" s="6">
        <f t="shared" si="282"/>
        <v>0</v>
      </c>
      <c r="OG72" s="6">
        <f t="shared" si="282"/>
        <v>0</v>
      </c>
      <c r="OH72" s="6">
        <f t="shared" si="282"/>
        <v>0</v>
      </c>
      <c r="OI72" s="6">
        <f t="shared" si="282"/>
        <v>0</v>
      </c>
      <c r="OJ72" s="6">
        <f t="shared" si="282"/>
        <v>0</v>
      </c>
      <c r="OK72" s="6">
        <f t="shared" si="282"/>
        <v>0</v>
      </c>
      <c r="OL72" s="6">
        <f t="shared" si="282"/>
        <v>0</v>
      </c>
      <c r="OM72" s="6">
        <f t="shared" si="282"/>
        <v>0</v>
      </c>
      <c r="ON72" s="6">
        <f t="shared" si="282"/>
        <v>0</v>
      </c>
      <c r="OO72" s="6">
        <f t="shared" si="282"/>
        <v>0</v>
      </c>
      <c r="OP72" s="6">
        <f t="shared" si="282"/>
        <v>0</v>
      </c>
      <c r="OQ72" s="6">
        <f t="shared" si="282"/>
        <v>0</v>
      </c>
      <c r="OR72" s="6">
        <f t="shared" si="282"/>
        <v>0</v>
      </c>
      <c r="OS72" s="6">
        <f t="shared" si="282"/>
        <v>0</v>
      </c>
      <c r="OT72" s="6">
        <f t="shared" si="282"/>
        <v>0</v>
      </c>
      <c r="OU72" s="6">
        <f t="shared" si="282"/>
        <v>0</v>
      </c>
      <c r="OV72" s="6">
        <f t="shared" si="282"/>
        <v>0</v>
      </c>
      <c r="OW72" s="6">
        <f t="shared" si="282"/>
        <v>0</v>
      </c>
      <c r="OX72" s="6">
        <f t="shared" si="282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83">SUM(PE57, -PE68)</f>
        <v>0</v>
      </c>
      <c r="PF72" s="6">
        <f t="shared" si="283"/>
        <v>0</v>
      </c>
      <c r="PG72" s="6">
        <f t="shared" si="283"/>
        <v>0</v>
      </c>
      <c r="PH72" s="6">
        <f t="shared" si="283"/>
        <v>0</v>
      </c>
      <c r="PI72" s="6">
        <f t="shared" si="283"/>
        <v>0</v>
      </c>
      <c r="PJ72" s="6">
        <f t="shared" si="283"/>
        <v>0</v>
      </c>
      <c r="PK72" s="6">
        <f t="shared" si="283"/>
        <v>0</v>
      </c>
      <c r="PL72" s="6">
        <f t="shared" si="283"/>
        <v>0</v>
      </c>
      <c r="PM72" s="6">
        <f t="shared" si="283"/>
        <v>0</v>
      </c>
      <c r="PN72" s="6">
        <f t="shared" si="283"/>
        <v>0</v>
      </c>
      <c r="PO72" s="6">
        <f t="shared" si="283"/>
        <v>0</v>
      </c>
      <c r="PP72" s="6">
        <f t="shared" si="283"/>
        <v>0</v>
      </c>
      <c r="PQ72" s="6">
        <f t="shared" si="283"/>
        <v>0</v>
      </c>
      <c r="PR72" s="6">
        <f t="shared" si="283"/>
        <v>0</v>
      </c>
      <c r="PS72" s="6">
        <f t="shared" si="283"/>
        <v>0</v>
      </c>
      <c r="PT72" s="6">
        <f t="shared" si="283"/>
        <v>0</v>
      </c>
      <c r="PU72" s="6">
        <f t="shared" si="283"/>
        <v>0</v>
      </c>
      <c r="PV72" s="6">
        <f t="shared" si="283"/>
        <v>0</v>
      </c>
      <c r="PW72" s="6">
        <f t="shared" si="283"/>
        <v>0</v>
      </c>
      <c r="PX72" s="6">
        <f t="shared" si="283"/>
        <v>0</v>
      </c>
      <c r="PY72" s="6">
        <f t="shared" si="283"/>
        <v>0</v>
      </c>
      <c r="PZ72" s="6">
        <f t="shared" si="283"/>
        <v>0</v>
      </c>
      <c r="QA72" s="6">
        <f t="shared" si="283"/>
        <v>0</v>
      </c>
      <c r="QB72" s="6">
        <f t="shared" si="283"/>
        <v>0</v>
      </c>
      <c r="QC72" s="6">
        <f t="shared" si="283"/>
        <v>0</v>
      </c>
      <c r="QD72" s="6">
        <f t="shared" si="283"/>
        <v>0</v>
      </c>
      <c r="QE72" s="6">
        <f t="shared" si="283"/>
        <v>0</v>
      </c>
      <c r="QF72" s="6">
        <f t="shared" si="283"/>
        <v>0</v>
      </c>
      <c r="QG72" s="6">
        <f t="shared" si="283"/>
        <v>0</v>
      </c>
      <c r="QH72" s="6">
        <f t="shared" si="283"/>
        <v>0</v>
      </c>
      <c r="QI72" s="6">
        <f t="shared" si="283"/>
        <v>0</v>
      </c>
      <c r="QJ72" s="6">
        <f t="shared" si="283"/>
        <v>0</v>
      </c>
      <c r="QK72" s="6">
        <f t="shared" si="283"/>
        <v>0</v>
      </c>
      <c r="QL72" s="6">
        <f t="shared" si="283"/>
        <v>0</v>
      </c>
      <c r="QM72" s="6">
        <f t="shared" si="283"/>
        <v>0</v>
      </c>
      <c r="QN72" s="6">
        <f t="shared" si="283"/>
        <v>0</v>
      </c>
      <c r="QO72" s="6">
        <f t="shared" si="283"/>
        <v>0</v>
      </c>
      <c r="QP72" s="6">
        <f t="shared" si="283"/>
        <v>0</v>
      </c>
      <c r="QQ72" s="6">
        <f t="shared" si="283"/>
        <v>0</v>
      </c>
      <c r="QR72" s="6">
        <f t="shared" si="283"/>
        <v>0</v>
      </c>
      <c r="QS72" s="6">
        <f t="shared" si="283"/>
        <v>0</v>
      </c>
      <c r="QT72" s="6">
        <f t="shared" si="283"/>
        <v>0</v>
      </c>
      <c r="QU72" s="6">
        <f t="shared" si="283"/>
        <v>0</v>
      </c>
      <c r="QV72" s="6">
        <f t="shared" si="283"/>
        <v>0</v>
      </c>
      <c r="QW72" s="6">
        <f t="shared" si="283"/>
        <v>0</v>
      </c>
      <c r="QX72" s="6">
        <f t="shared" si="283"/>
        <v>0</v>
      </c>
      <c r="QY72" s="6">
        <f t="shared" si="283"/>
        <v>0</v>
      </c>
      <c r="QZ72" s="6">
        <f t="shared" si="283"/>
        <v>0</v>
      </c>
      <c r="RA72" s="6">
        <f t="shared" si="283"/>
        <v>0</v>
      </c>
      <c r="RB72" s="6">
        <f t="shared" si="283"/>
        <v>0</v>
      </c>
      <c r="RC72" s="6">
        <f t="shared" si="283"/>
        <v>0</v>
      </c>
      <c r="RD72" s="6">
        <f t="shared" si="283"/>
        <v>0</v>
      </c>
      <c r="RE72" s="6">
        <f t="shared" si="283"/>
        <v>0</v>
      </c>
      <c r="RF72" s="6">
        <f t="shared" si="283"/>
        <v>0</v>
      </c>
      <c r="RG72" s="6">
        <f t="shared" si="283"/>
        <v>0</v>
      </c>
      <c r="RH72" s="6">
        <f t="shared" si="283"/>
        <v>0</v>
      </c>
      <c r="RI72" s="6">
        <f t="shared" si="283"/>
        <v>0</v>
      </c>
      <c r="RJ72" s="6">
        <f t="shared" si="283"/>
        <v>0</v>
      </c>
      <c r="RK72" s="6">
        <f t="shared" si="283"/>
        <v>0</v>
      </c>
      <c r="RL72" s="6">
        <f t="shared" si="283"/>
        <v>0</v>
      </c>
      <c r="RM72" s="6">
        <f t="shared" si="283"/>
        <v>0</v>
      </c>
      <c r="RN72" s="6">
        <f t="shared" si="283"/>
        <v>0</v>
      </c>
      <c r="RO72" s="6">
        <f t="shared" si="283"/>
        <v>0</v>
      </c>
      <c r="RP72" s="6">
        <f t="shared" si="283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36" t="s">
        <v>68</v>
      </c>
      <c r="NF73" s="111" t="s">
        <v>68</v>
      </c>
      <c r="NG73" s="177" t="s">
        <v>48</v>
      </c>
      <c r="NH73" s="136" t="s">
        <v>60</v>
      </c>
      <c r="NI73" s="116" t="s">
        <v>48</v>
      </c>
      <c r="NJ73" s="177" t="s">
        <v>48</v>
      </c>
      <c r="NK73" s="116" t="s">
        <v>48</v>
      </c>
      <c r="NL73" s="111" t="s">
        <v>60</v>
      </c>
      <c r="NM73" s="116" t="s">
        <v>48</v>
      </c>
      <c r="NN73" s="116" t="s">
        <v>48</v>
      </c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84">SUM(O51, -O54)</f>
        <v>0.1535</v>
      </c>
      <c r="P74" s="140">
        <f t="shared" si="284"/>
        <v>0.18510000000000001</v>
      </c>
      <c r="Q74" s="110">
        <f t="shared" si="284"/>
        <v>0.17920000000000003</v>
      </c>
      <c r="R74" s="170">
        <f t="shared" si="284"/>
        <v>0.1988</v>
      </c>
      <c r="S74" s="217">
        <f t="shared" si="284"/>
        <v>0.21400000000000002</v>
      </c>
      <c r="T74" s="15">
        <f t="shared" si="284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85">SUM(CQ54, -CQ58)</f>
        <v>0.34360000000000002</v>
      </c>
      <c r="CR74" s="110">
        <f t="shared" si="285"/>
        <v>0.32479999999999998</v>
      </c>
      <c r="CS74" s="170">
        <f t="shared" si="285"/>
        <v>0.32750000000000001</v>
      </c>
      <c r="CT74" s="138">
        <f t="shared" si="285"/>
        <v>0.3614</v>
      </c>
      <c r="CU74" s="114">
        <f t="shared" si="285"/>
        <v>0.3337</v>
      </c>
      <c r="CV74" s="173">
        <f t="shared" si="285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6">SUM(DF53, -DF58)</f>
        <v>0.35589999999999999</v>
      </c>
      <c r="DG74" s="109">
        <f t="shared" si="286"/>
        <v>0.35389999999999999</v>
      </c>
      <c r="DH74" s="170">
        <f t="shared" si="286"/>
        <v>0.35060000000000002</v>
      </c>
      <c r="DI74" s="147">
        <f t="shared" si="286"/>
        <v>0.30449999999999999</v>
      </c>
      <c r="DJ74" s="109">
        <f t="shared" si="286"/>
        <v>0.29660000000000003</v>
      </c>
      <c r="DK74" s="169">
        <f t="shared" si="286"/>
        <v>0.28620000000000001</v>
      </c>
      <c r="DL74" s="110">
        <f t="shared" si="286"/>
        <v>0.29700000000000004</v>
      </c>
      <c r="DM74" s="110">
        <f t="shared" si="286"/>
        <v>0.30230000000000001</v>
      </c>
      <c r="DN74" s="325">
        <f t="shared" si="286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7">SUM(HU53, -HU58)</f>
        <v>0.371</v>
      </c>
      <c r="HV74" s="114">
        <f t="shared" si="287"/>
        <v>0.373</v>
      </c>
      <c r="HW74" s="173">
        <f t="shared" si="287"/>
        <v>0.33739999999999998</v>
      </c>
      <c r="HX74" s="140">
        <f t="shared" si="287"/>
        <v>0.34109999999999996</v>
      </c>
      <c r="HY74" s="114">
        <f t="shared" si="287"/>
        <v>0.34429999999999999</v>
      </c>
      <c r="HZ74" s="173">
        <f t="shared" si="287"/>
        <v>0.3493</v>
      </c>
      <c r="IA74" s="140">
        <f t="shared" si="287"/>
        <v>0.32879999999999998</v>
      </c>
      <c r="IB74" s="114">
        <f t="shared" si="287"/>
        <v>0.32950000000000002</v>
      </c>
      <c r="IC74" s="173">
        <f t="shared" si="287"/>
        <v>0.33960000000000001</v>
      </c>
      <c r="ID74" s="217">
        <f t="shared" si="287"/>
        <v>0.3619</v>
      </c>
      <c r="IE74" s="15">
        <f t="shared" si="287"/>
        <v>0.39269999999999999</v>
      </c>
      <c r="IF74" s="173">
        <f t="shared" si="287"/>
        <v>0.3977</v>
      </c>
      <c r="IG74" s="217">
        <f t="shared" ref="IG74:IM74" si="288">SUM(IG53, -IG58)</f>
        <v>0.38469999999999999</v>
      </c>
      <c r="IH74" s="15">
        <f t="shared" si="288"/>
        <v>0.40050000000000002</v>
      </c>
      <c r="II74" s="173">
        <f t="shared" si="288"/>
        <v>0.37390000000000001</v>
      </c>
      <c r="IJ74" s="217">
        <f t="shared" si="288"/>
        <v>0.34859999999999997</v>
      </c>
      <c r="IK74" s="15">
        <f t="shared" si="288"/>
        <v>0.36159999999999998</v>
      </c>
      <c r="IL74" s="145">
        <f t="shared" si="288"/>
        <v>0.38160000000000005</v>
      </c>
      <c r="IM74" s="140">
        <f t="shared" si="288"/>
        <v>0.3901</v>
      </c>
      <c r="IN74" s="114">
        <f t="shared" ref="IN74:IT74" si="289">SUM(IN53, -IN58)</f>
        <v>0.3891</v>
      </c>
      <c r="IO74" s="173">
        <f t="shared" si="289"/>
        <v>0.4002</v>
      </c>
      <c r="IP74" s="140">
        <f t="shared" si="289"/>
        <v>0.38580000000000003</v>
      </c>
      <c r="IQ74" s="114">
        <f t="shared" si="289"/>
        <v>0.38700000000000001</v>
      </c>
      <c r="IR74" s="173">
        <f t="shared" si="289"/>
        <v>0.41259999999999997</v>
      </c>
      <c r="IS74" s="217">
        <f t="shared" si="289"/>
        <v>0.40939999999999999</v>
      </c>
      <c r="IT74" s="15">
        <f t="shared" si="289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90">SUM(JB54, -JB58)</f>
        <v>0.38119999999999998</v>
      </c>
      <c r="JC74" s="112">
        <f t="shared" si="290"/>
        <v>0.36699999999999999</v>
      </c>
      <c r="JD74" s="172">
        <f t="shared" si="290"/>
        <v>0.38340000000000002</v>
      </c>
      <c r="JE74" s="142">
        <f t="shared" si="290"/>
        <v>0.3831</v>
      </c>
      <c r="JF74" s="114">
        <f t="shared" si="290"/>
        <v>0.39369999999999999</v>
      </c>
      <c r="JG74" s="172">
        <f t="shared" si="290"/>
        <v>0.38290000000000002</v>
      </c>
      <c r="JH74" s="142">
        <f t="shared" si="290"/>
        <v>0.38270000000000004</v>
      </c>
      <c r="JI74" s="112">
        <f t="shared" si="290"/>
        <v>0.39410000000000001</v>
      </c>
      <c r="JJ74" s="172">
        <f t="shared" si="290"/>
        <v>0.37630000000000002</v>
      </c>
      <c r="JK74" s="142">
        <f t="shared" si="290"/>
        <v>0.37620000000000003</v>
      </c>
      <c r="JL74" s="112">
        <f t="shared" si="290"/>
        <v>0.38100000000000001</v>
      </c>
      <c r="JM74" s="172">
        <f t="shared" si="290"/>
        <v>0.376</v>
      </c>
      <c r="JN74" s="112">
        <f t="shared" si="290"/>
        <v>0.372</v>
      </c>
      <c r="JO74" s="112">
        <f t="shared" si="290"/>
        <v>0.37189999999999995</v>
      </c>
      <c r="JP74" s="112">
        <f t="shared" si="290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91">SUM(KE53, -KE58)</f>
        <v>0.37409999999999999</v>
      </c>
      <c r="KF74" s="173">
        <f t="shared" si="291"/>
        <v>0.38330000000000003</v>
      </c>
      <c r="KG74" s="140">
        <f t="shared" si="291"/>
        <v>0.38769999999999999</v>
      </c>
      <c r="KH74" s="114">
        <f t="shared" si="291"/>
        <v>0.39229999999999998</v>
      </c>
      <c r="KI74" s="173">
        <f t="shared" si="291"/>
        <v>0.38059999999999999</v>
      </c>
      <c r="KJ74" s="140">
        <f t="shared" si="291"/>
        <v>0.38429999999999997</v>
      </c>
      <c r="KK74" s="114">
        <f t="shared" si="291"/>
        <v>0.36609999999999998</v>
      </c>
      <c r="KL74" s="173">
        <f t="shared" si="291"/>
        <v>0.38700000000000001</v>
      </c>
      <c r="KM74" s="142">
        <f t="shared" si="291"/>
        <v>0.37980000000000003</v>
      </c>
      <c r="KN74" s="114">
        <f t="shared" si="291"/>
        <v>0.37480000000000002</v>
      </c>
      <c r="KO74" s="173">
        <f t="shared" si="291"/>
        <v>0.34989999999999999</v>
      </c>
      <c r="KP74" s="140">
        <f t="shared" si="291"/>
        <v>0.35559999999999997</v>
      </c>
      <c r="KQ74" s="114">
        <f t="shared" si="291"/>
        <v>0.3402</v>
      </c>
      <c r="KR74" s="170">
        <f t="shared" si="291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92">SUM(KX53, -KX58)</f>
        <v>0.2944</v>
      </c>
      <c r="KY74" s="140">
        <f t="shared" si="292"/>
        <v>0.29499999999999998</v>
      </c>
      <c r="KZ74" s="114">
        <f t="shared" si="292"/>
        <v>0.28649999999999998</v>
      </c>
      <c r="LA74" s="172">
        <f t="shared" si="292"/>
        <v>0.29599999999999999</v>
      </c>
      <c r="LB74" s="142">
        <f t="shared" si="292"/>
        <v>0.29100000000000004</v>
      </c>
      <c r="LC74" s="112">
        <f t="shared" si="292"/>
        <v>0.30130000000000001</v>
      </c>
      <c r="LD74" s="173">
        <f t="shared" si="292"/>
        <v>0.3044</v>
      </c>
      <c r="LE74" s="140">
        <f t="shared" si="292"/>
        <v>0.28999999999999998</v>
      </c>
      <c r="LF74" s="109">
        <f t="shared" ref="LF74:LN74" si="293">SUM(LF51, -LF56)</f>
        <v>0.28170000000000001</v>
      </c>
      <c r="LG74" s="169">
        <f t="shared" si="293"/>
        <v>0.29749999999999999</v>
      </c>
      <c r="LH74" s="147">
        <f t="shared" si="293"/>
        <v>0.31120000000000003</v>
      </c>
      <c r="LI74" s="109">
        <f t="shared" si="293"/>
        <v>0.3004</v>
      </c>
      <c r="LJ74" s="169">
        <f t="shared" si="293"/>
        <v>0.29880000000000001</v>
      </c>
      <c r="LK74" s="147">
        <f t="shared" si="293"/>
        <v>0.30280000000000001</v>
      </c>
      <c r="LL74" s="109">
        <f t="shared" si="293"/>
        <v>0.30599999999999999</v>
      </c>
      <c r="LM74" s="169">
        <f t="shared" si="293"/>
        <v>0.31779999999999997</v>
      </c>
      <c r="LN74" s="147">
        <f t="shared" si="293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38">
        <f>SUM(NE52, -NE57)</f>
        <v>0.2374</v>
      </c>
      <c r="NF74" s="110">
        <f>SUM(NF52, -NF57)</f>
        <v>0.26229999999999998</v>
      </c>
      <c r="NG74" s="173">
        <f>SUM(NG52, -NG57)</f>
        <v>0.2525</v>
      </c>
      <c r="NH74" s="140">
        <f>SUM(NH53, -NH58)</f>
        <v>0.25059999999999999</v>
      </c>
      <c r="NI74" s="114">
        <f>SUM(NI52, -NI57)</f>
        <v>0.25669999999999998</v>
      </c>
      <c r="NJ74" s="173">
        <f>SUM(NJ52, -NJ57)</f>
        <v>0.23949999999999999</v>
      </c>
      <c r="NK74" s="114">
        <f>SUM(NK52, -NK57)</f>
        <v>0.25090000000000001</v>
      </c>
      <c r="NL74" s="114">
        <f>SUM(NL53, -NL58)</f>
        <v>0.25019999999999998</v>
      </c>
      <c r="NM74" s="114">
        <f>SUM(NM52, -NM57)</f>
        <v>0.24260000000000001</v>
      </c>
      <c r="NN74" s="114">
        <f>SUM(NN52, -NN58)</f>
        <v>0.27729999999999999</v>
      </c>
      <c r="NO74" s="6">
        <f>SUM(NO57, -NO68)</f>
        <v>-0.43149999999999999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48" t="s">
        <v>48</v>
      </c>
      <c r="NF75" s="116" t="s">
        <v>48</v>
      </c>
      <c r="NG75" s="171" t="s">
        <v>68</v>
      </c>
      <c r="NH75" s="136" t="s">
        <v>68</v>
      </c>
      <c r="NI75" s="111" t="s">
        <v>68</v>
      </c>
      <c r="NJ75" s="171" t="s">
        <v>68</v>
      </c>
      <c r="NK75" s="111" t="s">
        <v>68</v>
      </c>
      <c r="NL75" s="111" t="s">
        <v>68</v>
      </c>
      <c r="NM75" s="111" t="s">
        <v>68</v>
      </c>
      <c r="NN75" s="111" t="s">
        <v>68</v>
      </c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94">SUM(O51, -O53)</f>
        <v>0.15140000000000001</v>
      </c>
      <c r="P76" s="138">
        <f t="shared" si="294"/>
        <v>0.18140000000000001</v>
      </c>
      <c r="Q76" s="114">
        <f t="shared" si="294"/>
        <v>0.15870000000000001</v>
      </c>
      <c r="R76" s="173">
        <f t="shared" si="294"/>
        <v>0.17290000000000003</v>
      </c>
      <c r="S76" s="219">
        <f t="shared" si="294"/>
        <v>0.18450000000000003</v>
      </c>
      <c r="T76" s="87">
        <f t="shared" si="294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95">SUM(AA52, -AA56)</f>
        <v>0.18609999999999999</v>
      </c>
      <c r="AB76" s="140">
        <f t="shared" si="295"/>
        <v>0.15279999999999999</v>
      </c>
      <c r="AC76" s="114">
        <f t="shared" si="295"/>
        <v>0.1673</v>
      </c>
      <c r="AD76" s="173">
        <f t="shared" si="295"/>
        <v>0.16539999999999999</v>
      </c>
      <c r="AE76" s="217">
        <f t="shared" si="295"/>
        <v>0.18379999999999999</v>
      </c>
      <c r="AF76" s="15">
        <f t="shared" si="295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6">SUM(AJ52, -AJ57)</f>
        <v>0.184</v>
      </c>
      <c r="AK76" s="217">
        <f t="shared" si="296"/>
        <v>0.17449999999999999</v>
      </c>
      <c r="AL76" s="15">
        <f t="shared" si="296"/>
        <v>0.1774</v>
      </c>
      <c r="AM76" s="145">
        <f t="shared" si="296"/>
        <v>0.21359999999999998</v>
      </c>
      <c r="AN76" s="138">
        <f t="shared" si="296"/>
        <v>0.20939999999999998</v>
      </c>
      <c r="AO76" s="110">
        <f t="shared" si="296"/>
        <v>0.22120000000000001</v>
      </c>
      <c r="AP76" s="170">
        <f t="shared" si="296"/>
        <v>0.20449999999999999</v>
      </c>
      <c r="AQ76" s="138">
        <f t="shared" si="296"/>
        <v>0.20030000000000001</v>
      </c>
      <c r="AR76" s="110">
        <f t="shared" si="296"/>
        <v>0.18330000000000002</v>
      </c>
      <c r="AS76" s="170">
        <f t="shared" si="296"/>
        <v>0.1966</v>
      </c>
      <c r="AT76" s="217">
        <f t="shared" si="296"/>
        <v>0.16650000000000001</v>
      </c>
      <c r="AU76" s="15">
        <f t="shared" si="296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7">SUM(BV52, -BV57)</f>
        <v>0.30099999999999999</v>
      </c>
      <c r="BW76" s="109">
        <f t="shared" si="297"/>
        <v>0.29299999999999998</v>
      </c>
      <c r="BX76" s="170">
        <f t="shared" si="297"/>
        <v>0.29100000000000004</v>
      </c>
      <c r="BY76" s="219">
        <f t="shared" si="297"/>
        <v>0.32620000000000005</v>
      </c>
      <c r="BZ76" s="87">
        <f t="shared" si="297"/>
        <v>0.3236</v>
      </c>
      <c r="CA76" s="144">
        <f t="shared" si="297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8">SUM(CX52, -CX57)</f>
        <v>0.28749999999999998</v>
      </c>
      <c r="CY76" s="181">
        <f t="shared" si="298"/>
        <v>0.29159999999999997</v>
      </c>
      <c r="CZ76" s="160">
        <f t="shared" si="298"/>
        <v>0.30359999999999998</v>
      </c>
      <c r="DA76" s="201">
        <f t="shared" si="298"/>
        <v>0.3135</v>
      </c>
      <c r="DB76" s="169">
        <f t="shared" si="298"/>
        <v>0.29959999999999998</v>
      </c>
      <c r="DC76" s="147">
        <f t="shared" si="298"/>
        <v>0.29769999999999996</v>
      </c>
      <c r="DD76" s="109">
        <f t="shared" si="298"/>
        <v>0.31810000000000005</v>
      </c>
      <c r="DE76" s="170">
        <f t="shared" ref="DE76:DN76" si="299">SUM(DE54, -DE58)</f>
        <v>0.35189999999999999</v>
      </c>
      <c r="DF76" s="138">
        <f t="shared" si="299"/>
        <v>0.35470000000000002</v>
      </c>
      <c r="DG76" s="110">
        <f t="shared" si="299"/>
        <v>0.34589999999999999</v>
      </c>
      <c r="DH76" s="169">
        <f t="shared" si="299"/>
        <v>0.34189999999999998</v>
      </c>
      <c r="DI76" s="138">
        <f t="shared" si="299"/>
        <v>0.30280000000000001</v>
      </c>
      <c r="DJ76" s="110">
        <f t="shared" si="299"/>
        <v>0.28839999999999999</v>
      </c>
      <c r="DK76" s="170">
        <f t="shared" si="299"/>
        <v>0.2742</v>
      </c>
      <c r="DL76" s="109">
        <f t="shared" si="299"/>
        <v>0.2717</v>
      </c>
      <c r="DM76" s="109">
        <f t="shared" si="299"/>
        <v>0.29559999999999997</v>
      </c>
      <c r="DN76" s="328">
        <f t="shared" si="299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300">SUM(IL53, -IL57)</f>
        <v>0.37019999999999997</v>
      </c>
      <c r="IM76" s="140">
        <f t="shared" si="300"/>
        <v>0.37990000000000002</v>
      </c>
      <c r="IN76" s="114">
        <f t="shared" si="300"/>
        <v>0.38859999999999995</v>
      </c>
      <c r="IO76" s="173">
        <f t="shared" si="300"/>
        <v>0.39159999999999995</v>
      </c>
      <c r="IP76" s="140">
        <f t="shared" si="300"/>
        <v>0.37630000000000002</v>
      </c>
      <c r="IQ76" s="114">
        <f t="shared" si="300"/>
        <v>0.3604</v>
      </c>
      <c r="IR76" s="173">
        <f t="shared" si="300"/>
        <v>0.35870000000000002</v>
      </c>
      <c r="IS76" s="217">
        <f t="shared" si="300"/>
        <v>0.3629</v>
      </c>
      <c r="IT76" s="15">
        <f t="shared" si="300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301">SUM(JH52, -JH57)</f>
        <v>0.32479999999999998</v>
      </c>
      <c r="JI76" s="110">
        <f t="shared" si="301"/>
        <v>0.34139999999999998</v>
      </c>
      <c r="JJ76" s="170">
        <f t="shared" si="301"/>
        <v>0.33789999999999998</v>
      </c>
      <c r="JK76" s="138">
        <f t="shared" si="301"/>
        <v>0.36860000000000004</v>
      </c>
      <c r="JL76" s="110">
        <f t="shared" si="301"/>
        <v>0.36699999999999999</v>
      </c>
      <c r="JM76" s="170">
        <f t="shared" si="301"/>
        <v>0.36680000000000001</v>
      </c>
      <c r="JN76" s="110">
        <f t="shared" si="301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302">SUM(JV54, -JV58)</f>
        <v>0.35509999999999997</v>
      </c>
      <c r="JW76" s="172">
        <f t="shared" si="302"/>
        <v>0.3674</v>
      </c>
      <c r="JX76" s="142">
        <f t="shared" si="302"/>
        <v>0.36930000000000002</v>
      </c>
      <c r="JY76" s="112">
        <f t="shared" si="302"/>
        <v>0.37830000000000003</v>
      </c>
      <c r="JZ76" s="172">
        <f t="shared" si="302"/>
        <v>0.37819999999999998</v>
      </c>
      <c r="KA76" s="142">
        <f t="shared" si="302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303">SUM(KH54, -KH58)</f>
        <v>0.38</v>
      </c>
      <c r="KI76" s="172">
        <f t="shared" si="303"/>
        <v>0.37680000000000002</v>
      </c>
      <c r="KJ76" s="142">
        <f t="shared" si="303"/>
        <v>0.37370000000000003</v>
      </c>
      <c r="KK76" s="112">
        <f t="shared" si="303"/>
        <v>0.36019999999999996</v>
      </c>
      <c r="KL76" s="172">
        <f t="shared" si="303"/>
        <v>0.38700000000000001</v>
      </c>
      <c r="KM76" s="140">
        <f t="shared" si="303"/>
        <v>0.37059999999999998</v>
      </c>
      <c r="KN76" s="110">
        <f t="shared" si="303"/>
        <v>0.3735</v>
      </c>
      <c r="KO76" s="172">
        <f t="shared" si="303"/>
        <v>0.34700000000000003</v>
      </c>
      <c r="KP76" s="142">
        <f t="shared" si="303"/>
        <v>0.34759999999999996</v>
      </c>
      <c r="KQ76" s="112">
        <f t="shared" si="303"/>
        <v>0.33510000000000001</v>
      </c>
      <c r="KR76" s="172">
        <f t="shared" si="303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304">SUM(LA54, -LA58)</f>
        <v>0.26839999999999997</v>
      </c>
      <c r="LB76" s="160">
        <f t="shared" si="304"/>
        <v>0.2661</v>
      </c>
      <c r="LC76" s="201">
        <f t="shared" si="304"/>
        <v>0.2712</v>
      </c>
      <c r="LD76" s="181">
        <f t="shared" si="304"/>
        <v>0.25750000000000001</v>
      </c>
      <c r="LE76" s="160">
        <f t="shared" si="304"/>
        <v>0.2586</v>
      </c>
      <c r="LF76" s="201">
        <f t="shared" si="304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 t="shared" ref="ND76:NK76" si="305">SUM(ND53, -ND57)</f>
        <v>0.21239999999999998</v>
      </c>
      <c r="NE76" s="140">
        <f t="shared" si="305"/>
        <v>0.23119999999999999</v>
      </c>
      <c r="NF76" s="114">
        <f t="shared" si="305"/>
        <v>0.24719999999999998</v>
      </c>
      <c r="NG76" s="170">
        <f t="shared" si="305"/>
        <v>0.2412</v>
      </c>
      <c r="NH76" s="138">
        <f t="shared" si="305"/>
        <v>0.2399</v>
      </c>
      <c r="NI76" s="110">
        <f t="shared" si="305"/>
        <v>0.23629999999999998</v>
      </c>
      <c r="NJ76" s="170">
        <f t="shared" si="305"/>
        <v>0.21559999999999999</v>
      </c>
      <c r="NK76" s="110">
        <f t="shared" si="305"/>
        <v>0.23120000000000002</v>
      </c>
      <c r="NL76" s="110">
        <f>SUM(NL53, -NL57)</f>
        <v>0.2485</v>
      </c>
      <c r="NM76" s="110">
        <f>SUM(NM53, -NM57)</f>
        <v>0.23330000000000001</v>
      </c>
      <c r="NN76" s="110">
        <f>SUM(NN53, -NN58)</f>
        <v>0.25750000000000001</v>
      </c>
      <c r="NO76" s="6">
        <f>SUM(NO56, -NO67)</f>
        <v>-2.7099999999999999E-2</v>
      </c>
      <c r="NP76" s="6">
        <f>SUM(NP57,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58" t="s">
        <v>52</v>
      </c>
      <c r="NF77" s="182" t="s">
        <v>52</v>
      </c>
      <c r="NG77" s="192" t="s">
        <v>52</v>
      </c>
      <c r="NH77" s="158" t="s">
        <v>52</v>
      </c>
      <c r="NI77" s="182" t="s">
        <v>52</v>
      </c>
      <c r="NJ77" s="192" t="s">
        <v>52</v>
      </c>
      <c r="NK77" s="113" t="s">
        <v>38</v>
      </c>
      <c r="NL77" s="182" t="s">
        <v>52</v>
      </c>
      <c r="NM77" s="182" t="s">
        <v>52</v>
      </c>
      <c r="NN77" s="113" t="s">
        <v>41</v>
      </c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306">SUM(CZ53, -CZ57)</f>
        <v>0.2883</v>
      </c>
      <c r="DA78" s="109">
        <f t="shared" si="306"/>
        <v>0.29959999999999998</v>
      </c>
      <c r="DB78" s="181">
        <f t="shared" si="306"/>
        <v>0.28610000000000002</v>
      </c>
      <c r="DC78" s="160">
        <f t="shared" si="306"/>
        <v>0.26800000000000002</v>
      </c>
      <c r="DD78" s="201">
        <f t="shared" si="306"/>
        <v>0.26529999999999998</v>
      </c>
      <c r="DE78" s="181">
        <f t="shared" si="306"/>
        <v>0.32490000000000002</v>
      </c>
      <c r="DF78" s="160">
        <f t="shared" si="306"/>
        <v>0.32469999999999999</v>
      </c>
      <c r="DG78" s="201">
        <f t="shared" si="306"/>
        <v>0.3196</v>
      </c>
      <c r="DH78" s="170">
        <f t="shared" si="306"/>
        <v>0.32120000000000004</v>
      </c>
      <c r="DI78" s="160">
        <f t="shared" si="306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7">SUM(EC67, -EC74)</f>
        <v>0</v>
      </c>
      <c r="ED78" s="6">
        <f t="shared" si="307"/>
        <v>0</v>
      </c>
      <c r="EE78" s="6">
        <f t="shared" si="307"/>
        <v>0</v>
      </c>
      <c r="EF78" s="6">
        <f t="shared" si="307"/>
        <v>0</v>
      </c>
      <c r="EG78" s="6">
        <f t="shared" si="307"/>
        <v>0</v>
      </c>
      <c r="EH78" s="6">
        <f t="shared" si="307"/>
        <v>0</v>
      </c>
      <c r="EI78" s="6">
        <f t="shared" si="307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8">SUM(FP53, -FP58)</f>
        <v>0.38100000000000001</v>
      </c>
      <c r="FQ78" s="173">
        <f t="shared" si="308"/>
        <v>0.35270000000000001</v>
      </c>
      <c r="FR78" s="140">
        <f t="shared" si="308"/>
        <v>0.37519999999999998</v>
      </c>
      <c r="FS78" s="114">
        <f t="shared" si="308"/>
        <v>0.36569999999999997</v>
      </c>
      <c r="FT78" s="173">
        <f t="shared" si="308"/>
        <v>0.35360000000000003</v>
      </c>
      <c r="FU78" s="140">
        <f t="shared" si="308"/>
        <v>0.34229999999999999</v>
      </c>
      <c r="FV78" s="114">
        <f t="shared" si="308"/>
        <v>0.35670000000000002</v>
      </c>
      <c r="FW78" s="173">
        <f t="shared" si="308"/>
        <v>0.35670000000000002</v>
      </c>
      <c r="FX78" s="147">
        <f>SUM(FX52, -FX57)</f>
        <v>0.34570000000000001</v>
      </c>
      <c r="FY78" s="110">
        <f t="shared" ref="FY78:GD78" si="309">SUM(FY54, -FY58)</f>
        <v>0.34179999999999999</v>
      </c>
      <c r="FZ78" s="170">
        <f t="shared" si="309"/>
        <v>0.30620000000000003</v>
      </c>
      <c r="GA78" s="140">
        <f t="shared" si="309"/>
        <v>0.30419999999999997</v>
      </c>
      <c r="GB78" s="114">
        <f t="shared" si="309"/>
        <v>0.2868</v>
      </c>
      <c r="GC78" s="173">
        <f t="shared" si="309"/>
        <v>0.28289999999999998</v>
      </c>
      <c r="GD78" s="140">
        <f t="shared" si="309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10">SUM(GV67, -GV74)</f>
        <v>0</v>
      </c>
      <c r="GW78" s="6">
        <f t="shared" si="310"/>
        <v>0</v>
      </c>
      <c r="GX78" s="6">
        <f t="shared" si="310"/>
        <v>0</v>
      </c>
      <c r="GY78" s="6">
        <f t="shared" si="310"/>
        <v>0</v>
      </c>
      <c r="GZ78" s="6">
        <f t="shared" si="310"/>
        <v>0</v>
      </c>
      <c r="HA78" s="6">
        <f t="shared" si="310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11">SUM(IL54, -IL58)</f>
        <v>0.3543</v>
      </c>
      <c r="IM78" s="160">
        <f t="shared" si="311"/>
        <v>0.32600000000000001</v>
      </c>
      <c r="IN78" s="109">
        <f t="shared" si="311"/>
        <v>0.31469999999999998</v>
      </c>
      <c r="IO78" s="169">
        <f t="shared" si="311"/>
        <v>0.32250000000000001</v>
      </c>
      <c r="IP78" s="160">
        <f t="shared" si="311"/>
        <v>0.31260000000000004</v>
      </c>
      <c r="IQ78" s="112">
        <f t="shared" si="311"/>
        <v>0.30830000000000002</v>
      </c>
      <c r="IR78" s="172">
        <f t="shared" si="311"/>
        <v>0.3422</v>
      </c>
      <c r="IS78" s="218">
        <f t="shared" si="311"/>
        <v>0.33309999999999995</v>
      </c>
      <c r="IT78" s="90">
        <f t="shared" si="311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12">SUM(JH55, -JH58)</f>
        <v>0.3034</v>
      </c>
      <c r="JI78" s="109">
        <f t="shared" si="312"/>
        <v>0.32340000000000002</v>
      </c>
      <c r="JJ78" s="169">
        <f t="shared" si="312"/>
        <v>0.3155</v>
      </c>
      <c r="JK78" s="147">
        <f t="shared" si="312"/>
        <v>0.33710000000000001</v>
      </c>
      <c r="JL78" s="109">
        <f t="shared" si="312"/>
        <v>0.33260000000000001</v>
      </c>
      <c r="JM78" s="181">
        <f t="shared" si="312"/>
        <v>0.32900000000000001</v>
      </c>
      <c r="JN78" s="201">
        <f t="shared" si="312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13">SUM(KJ55, -KJ58)</f>
        <v>0.34760000000000002</v>
      </c>
      <c r="KK78" s="201">
        <f t="shared" si="313"/>
        <v>0.33139999999999997</v>
      </c>
      <c r="KL78" s="181">
        <f t="shared" si="313"/>
        <v>0.34899999999999998</v>
      </c>
      <c r="KM78" s="160">
        <f t="shared" si="313"/>
        <v>0.34970000000000001</v>
      </c>
      <c r="KN78" s="201">
        <f t="shared" si="313"/>
        <v>0.33490000000000003</v>
      </c>
      <c r="KO78" s="181">
        <f t="shared" si="313"/>
        <v>0.32350000000000001</v>
      </c>
      <c r="KP78" s="160">
        <f t="shared" si="313"/>
        <v>0.3296</v>
      </c>
      <c r="KQ78" s="201">
        <f t="shared" si="313"/>
        <v>0.3296</v>
      </c>
      <c r="KR78" s="181">
        <f t="shared" si="313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 t="shared" ref="ND78:NJ78" si="314">SUM(ND51, -ND56)</f>
        <v>0.20499999999999999</v>
      </c>
      <c r="NE78" s="147">
        <f t="shared" si="314"/>
        <v>0.21039999999999998</v>
      </c>
      <c r="NF78" s="109">
        <f t="shared" si="314"/>
        <v>0.23880000000000001</v>
      </c>
      <c r="NG78" s="169">
        <f t="shared" si="314"/>
        <v>0.2329</v>
      </c>
      <c r="NH78" s="147">
        <f t="shared" si="314"/>
        <v>0.2248</v>
      </c>
      <c r="NI78" s="109">
        <f t="shared" si="314"/>
        <v>0.23180000000000001</v>
      </c>
      <c r="NJ78" s="169">
        <f t="shared" si="314"/>
        <v>0.21139999999999998</v>
      </c>
      <c r="NK78" s="112">
        <f>SUM(NK54, -NK58)</f>
        <v>0.20269999999999999</v>
      </c>
      <c r="NL78" s="109">
        <f>SUM(NL51, -NL56)</f>
        <v>0.20630000000000001</v>
      </c>
      <c r="NM78" s="109">
        <f>SUM(NM51, -NM56)</f>
        <v>0.19640000000000002</v>
      </c>
      <c r="NN78" s="114">
        <f>SUM(NN54, -NN58)</f>
        <v>0.20669999999999999</v>
      </c>
      <c r="NO78" s="6">
        <f t="shared" ref="NO78:OX78" si="315">SUM(NO67, -NO74)</f>
        <v>0.43149999999999999</v>
      </c>
      <c r="NP78" s="6">
        <f t="shared" si="315"/>
        <v>0</v>
      </c>
      <c r="NQ78" s="6">
        <f t="shared" si="315"/>
        <v>0</v>
      </c>
      <c r="NR78" s="6">
        <f t="shared" si="315"/>
        <v>0</v>
      </c>
      <c r="NS78" s="6">
        <f t="shared" si="315"/>
        <v>0</v>
      </c>
      <c r="NT78" s="6">
        <f t="shared" si="315"/>
        <v>0</v>
      </c>
      <c r="NU78" s="6">
        <f t="shared" si="315"/>
        <v>0</v>
      </c>
      <c r="NV78" s="6">
        <f t="shared" si="315"/>
        <v>0</v>
      </c>
      <c r="NW78" s="6">
        <f t="shared" si="315"/>
        <v>0</v>
      </c>
      <c r="NX78" s="6">
        <f t="shared" si="315"/>
        <v>0</v>
      </c>
      <c r="NY78" s="6">
        <f t="shared" si="315"/>
        <v>0</v>
      </c>
      <c r="NZ78" s="6">
        <f t="shared" si="315"/>
        <v>0</v>
      </c>
      <c r="OA78" s="6">
        <f t="shared" si="315"/>
        <v>0</v>
      </c>
      <c r="OB78" s="6">
        <f t="shared" si="315"/>
        <v>0</v>
      </c>
      <c r="OC78" s="6">
        <f t="shared" si="315"/>
        <v>0</v>
      </c>
      <c r="OD78" s="6">
        <f t="shared" si="315"/>
        <v>0</v>
      </c>
      <c r="OE78" s="6">
        <f t="shared" si="315"/>
        <v>0</v>
      </c>
      <c r="OF78" s="6">
        <f t="shared" si="315"/>
        <v>0</v>
      </c>
      <c r="OG78" s="6">
        <f t="shared" si="315"/>
        <v>0</v>
      </c>
      <c r="OH78" s="6">
        <f t="shared" si="315"/>
        <v>0</v>
      </c>
      <c r="OI78" s="6">
        <f t="shared" si="315"/>
        <v>0</v>
      </c>
      <c r="OJ78" s="6">
        <f t="shared" si="315"/>
        <v>0</v>
      </c>
      <c r="OK78" s="6">
        <f t="shared" si="315"/>
        <v>0</v>
      </c>
      <c r="OL78" s="6">
        <f t="shared" si="315"/>
        <v>0</v>
      </c>
      <c r="OM78" s="6">
        <f t="shared" si="315"/>
        <v>0</v>
      </c>
      <c r="ON78" s="6">
        <f t="shared" si="315"/>
        <v>0</v>
      </c>
      <c r="OO78" s="6">
        <f t="shared" si="315"/>
        <v>0</v>
      </c>
      <c r="OP78" s="6">
        <f t="shared" si="315"/>
        <v>0</v>
      </c>
      <c r="OQ78" s="6">
        <f t="shared" si="315"/>
        <v>0</v>
      </c>
      <c r="OR78" s="6">
        <f t="shared" si="315"/>
        <v>0</v>
      </c>
      <c r="OS78" s="6">
        <f t="shared" si="315"/>
        <v>0</v>
      </c>
      <c r="OT78" s="6">
        <f t="shared" si="315"/>
        <v>0</v>
      </c>
      <c r="OU78" s="6">
        <f t="shared" si="315"/>
        <v>0</v>
      </c>
      <c r="OV78" s="6">
        <f t="shared" si="315"/>
        <v>0</v>
      </c>
      <c r="OW78" s="6">
        <f t="shared" si="315"/>
        <v>0</v>
      </c>
      <c r="OX78" s="6">
        <f t="shared" si="31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16">SUM(PE67, -PE74)</f>
        <v>0</v>
      </c>
      <c r="PF78" s="6">
        <f t="shared" si="316"/>
        <v>0</v>
      </c>
      <c r="PG78" s="6">
        <f t="shared" si="316"/>
        <v>0</v>
      </c>
      <c r="PH78" s="6">
        <f t="shared" si="316"/>
        <v>0</v>
      </c>
      <c r="PI78" s="6">
        <f t="shared" si="316"/>
        <v>0</v>
      </c>
      <c r="PJ78" s="6">
        <f t="shared" si="316"/>
        <v>0</v>
      </c>
      <c r="PK78" s="6">
        <f t="shared" si="316"/>
        <v>0</v>
      </c>
      <c r="PL78" s="6">
        <f t="shared" si="316"/>
        <v>0</v>
      </c>
      <c r="PM78" s="6">
        <f t="shared" si="316"/>
        <v>0</v>
      </c>
      <c r="PN78" s="6">
        <f t="shared" si="316"/>
        <v>0</v>
      </c>
      <c r="PO78" s="6">
        <f t="shared" si="316"/>
        <v>0</v>
      </c>
      <c r="PP78" s="6">
        <f t="shared" si="316"/>
        <v>0</v>
      </c>
      <c r="PQ78" s="6">
        <f t="shared" si="316"/>
        <v>0</v>
      </c>
      <c r="PR78" s="6">
        <f t="shared" si="316"/>
        <v>0</v>
      </c>
      <c r="PS78" s="6">
        <f t="shared" si="316"/>
        <v>0</v>
      </c>
      <c r="PT78" s="6">
        <f t="shared" si="316"/>
        <v>0</v>
      </c>
      <c r="PU78" s="6">
        <f t="shared" si="316"/>
        <v>0</v>
      </c>
      <c r="PV78" s="6">
        <f t="shared" si="316"/>
        <v>0</v>
      </c>
      <c r="PW78" s="6">
        <f t="shared" si="316"/>
        <v>0</v>
      </c>
      <c r="PX78" s="6">
        <f t="shared" si="316"/>
        <v>0</v>
      </c>
      <c r="PY78" s="6">
        <f t="shared" si="316"/>
        <v>0</v>
      </c>
      <c r="PZ78" s="6">
        <f t="shared" si="316"/>
        <v>0</v>
      </c>
      <c r="QA78" s="6">
        <f t="shared" si="316"/>
        <v>0</v>
      </c>
      <c r="QB78" s="6">
        <f t="shared" si="316"/>
        <v>0</v>
      </c>
      <c r="QC78" s="6">
        <f t="shared" si="316"/>
        <v>0</v>
      </c>
      <c r="QD78" s="6">
        <f t="shared" si="316"/>
        <v>0</v>
      </c>
      <c r="QE78" s="6">
        <f t="shared" si="316"/>
        <v>0</v>
      </c>
      <c r="QF78" s="6">
        <f t="shared" si="316"/>
        <v>0</v>
      </c>
      <c r="QG78" s="6">
        <f t="shared" si="316"/>
        <v>0</v>
      </c>
      <c r="QH78" s="6">
        <f t="shared" si="316"/>
        <v>0</v>
      </c>
      <c r="QI78" s="6">
        <f t="shared" si="316"/>
        <v>0</v>
      </c>
      <c r="QJ78" s="6">
        <f t="shared" si="316"/>
        <v>0</v>
      </c>
      <c r="QK78" s="6">
        <f t="shared" si="316"/>
        <v>0</v>
      </c>
      <c r="QL78" s="6">
        <f t="shared" si="316"/>
        <v>0</v>
      </c>
      <c r="QM78" s="6">
        <f t="shared" si="316"/>
        <v>0</v>
      </c>
      <c r="QN78" s="6">
        <f t="shared" si="316"/>
        <v>0</v>
      </c>
      <c r="QO78" s="6">
        <f t="shared" si="316"/>
        <v>0</v>
      </c>
      <c r="QP78" s="6">
        <f t="shared" si="316"/>
        <v>0</v>
      </c>
      <c r="QQ78" s="6">
        <f t="shared" si="316"/>
        <v>0</v>
      </c>
      <c r="QR78" s="6">
        <f t="shared" si="316"/>
        <v>0</v>
      </c>
      <c r="QS78" s="6">
        <f t="shared" si="316"/>
        <v>0</v>
      </c>
      <c r="QT78" s="6">
        <f t="shared" si="316"/>
        <v>0</v>
      </c>
      <c r="QU78" s="6">
        <f t="shared" si="316"/>
        <v>0</v>
      </c>
      <c r="QV78" s="6">
        <f t="shared" si="316"/>
        <v>0</v>
      </c>
      <c r="QW78" s="6">
        <f t="shared" si="316"/>
        <v>0</v>
      </c>
      <c r="QX78" s="6">
        <f t="shared" si="316"/>
        <v>0</v>
      </c>
      <c r="QY78" s="6">
        <f t="shared" si="316"/>
        <v>0</v>
      </c>
      <c r="QZ78" s="6">
        <f t="shared" si="316"/>
        <v>0</v>
      </c>
      <c r="RA78" s="6">
        <f t="shared" si="316"/>
        <v>0</v>
      </c>
      <c r="RB78" s="6">
        <f t="shared" si="316"/>
        <v>0</v>
      </c>
      <c r="RC78" s="6">
        <f t="shared" si="316"/>
        <v>0</v>
      </c>
      <c r="RD78" s="6">
        <f t="shared" si="316"/>
        <v>0</v>
      </c>
      <c r="RE78" s="6">
        <f t="shared" si="316"/>
        <v>0</v>
      </c>
      <c r="RF78" s="6">
        <f t="shared" si="316"/>
        <v>0</v>
      </c>
      <c r="RG78" s="6">
        <f t="shared" si="316"/>
        <v>0</v>
      </c>
      <c r="RH78" s="6">
        <f t="shared" si="316"/>
        <v>0</v>
      </c>
      <c r="RI78" s="6">
        <f t="shared" si="316"/>
        <v>0</v>
      </c>
      <c r="RJ78" s="6">
        <f t="shared" si="316"/>
        <v>0</v>
      </c>
      <c r="RK78" s="6">
        <f t="shared" si="316"/>
        <v>0</v>
      </c>
      <c r="RL78" s="6">
        <f t="shared" si="316"/>
        <v>0</v>
      </c>
      <c r="RM78" s="6">
        <f t="shared" si="316"/>
        <v>0</v>
      </c>
      <c r="RN78" s="6">
        <f t="shared" si="316"/>
        <v>0</v>
      </c>
      <c r="RO78" s="6">
        <f t="shared" si="316"/>
        <v>0</v>
      </c>
      <c r="RP78" s="6">
        <f t="shared" si="31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36" t="s">
        <v>70</v>
      </c>
      <c r="NF79" s="111" t="s">
        <v>70</v>
      </c>
      <c r="NG79" s="177" t="s">
        <v>46</v>
      </c>
      <c r="NH79" s="148" t="s">
        <v>46</v>
      </c>
      <c r="NI79" s="113" t="s">
        <v>38</v>
      </c>
      <c r="NJ79" s="174" t="s">
        <v>38</v>
      </c>
      <c r="NK79" s="182" t="s">
        <v>52</v>
      </c>
      <c r="NL79" s="182" t="s">
        <v>53</v>
      </c>
      <c r="NM79" s="113" t="s">
        <v>38</v>
      </c>
      <c r="NN79" s="113" t="s">
        <v>38</v>
      </c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17">SUM(FK53, -FK57)</f>
        <v>0.35099999999999998</v>
      </c>
      <c r="FL80" s="140">
        <f t="shared" si="317"/>
        <v>0.36620000000000003</v>
      </c>
      <c r="FM80" s="114">
        <f t="shared" si="317"/>
        <v>0.35860000000000003</v>
      </c>
      <c r="FN80" s="173">
        <f t="shared" si="317"/>
        <v>0.35160000000000002</v>
      </c>
      <c r="FO80" s="140">
        <f t="shared" si="317"/>
        <v>0.36059999999999998</v>
      </c>
      <c r="FP80" s="114">
        <f t="shared" si="317"/>
        <v>0.35639999999999994</v>
      </c>
      <c r="FQ80" s="173">
        <f t="shared" si="31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8">SUM(HS51, -HS55)</f>
        <v>0.2833</v>
      </c>
      <c r="HT80" s="173">
        <f t="shared" si="318"/>
        <v>0.2923</v>
      </c>
      <c r="HU80" s="140">
        <f t="shared" si="318"/>
        <v>0.31230000000000002</v>
      </c>
      <c r="HV80" s="114">
        <f t="shared" si="318"/>
        <v>0.30420000000000003</v>
      </c>
      <c r="HW80" s="173">
        <f t="shared" si="318"/>
        <v>0.28759999999999997</v>
      </c>
      <c r="HX80" s="140">
        <f t="shared" si="318"/>
        <v>0.30209999999999998</v>
      </c>
      <c r="HY80" s="114">
        <f t="shared" si="318"/>
        <v>0.31420000000000003</v>
      </c>
      <c r="HZ80" s="173">
        <f t="shared" si="318"/>
        <v>0.31240000000000001</v>
      </c>
      <c r="IA80" s="140">
        <f t="shared" si="318"/>
        <v>0.31269999999999998</v>
      </c>
      <c r="IB80" s="114">
        <f t="shared" si="318"/>
        <v>0.3095</v>
      </c>
      <c r="IC80" s="173">
        <f t="shared" si="318"/>
        <v>0.29219999999999996</v>
      </c>
      <c r="ID80" s="217">
        <f t="shared" ref="ID80:II80" si="319">SUM(ID51, -ID56)</f>
        <v>0.29849999999999999</v>
      </c>
      <c r="IE80" s="15">
        <f t="shared" si="319"/>
        <v>0.32150000000000001</v>
      </c>
      <c r="IF80" s="173">
        <f t="shared" si="319"/>
        <v>0.30320000000000003</v>
      </c>
      <c r="IG80" s="217">
        <f t="shared" si="319"/>
        <v>0.31440000000000001</v>
      </c>
      <c r="IH80" s="15">
        <f t="shared" si="319"/>
        <v>0.32719999999999999</v>
      </c>
      <c r="II80" s="173">
        <f t="shared" si="31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20">SUM(IR55, -IR58)</f>
        <v>0.30959999999999999</v>
      </c>
      <c r="IS80" s="227">
        <f t="shared" si="320"/>
        <v>0.31339999999999996</v>
      </c>
      <c r="IT80" s="212">
        <f t="shared" si="320"/>
        <v>0.31009999999999999</v>
      </c>
      <c r="IU80" s="229">
        <f t="shared" si="320"/>
        <v>0.31190000000000001</v>
      </c>
      <c r="IV80" s="160">
        <f t="shared" si="320"/>
        <v>0.31709999999999999</v>
      </c>
      <c r="IW80" s="201">
        <f t="shared" si="320"/>
        <v>0.32289999999999996</v>
      </c>
      <c r="IX80" s="181">
        <f t="shared" si="320"/>
        <v>0.3362</v>
      </c>
      <c r="IY80" s="160">
        <f t="shared" si="32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21">SUM(JH56, -JH58)</f>
        <v>0.30030000000000001</v>
      </c>
      <c r="JI80" s="201">
        <f t="shared" si="321"/>
        <v>0.30819999999999997</v>
      </c>
      <c r="JJ80" s="181">
        <f t="shared" si="321"/>
        <v>0.29730000000000001</v>
      </c>
      <c r="JK80" s="160">
        <f t="shared" si="321"/>
        <v>0.31090000000000001</v>
      </c>
      <c r="JL80" s="201">
        <f t="shared" si="321"/>
        <v>0.31180000000000002</v>
      </c>
      <c r="JM80" s="169">
        <f t="shared" si="321"/>
        <v>0.32879999999999998</v>
      </c>
      <c r="JN80" s="109">
        <f t="shared" si="321"/>
        <v>0.31029999999999996</v>
      </c>
      <c r="JO80" s="109">
        <f t="shared" si="321"/>
        <v>0.3347</v>
      </c>
      <c r="JP80" s="109">
        <f t="shared" si="32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22">SUM(KJ51, -KJ55)</f>
        <v>0.34109999999999996</v>
      </c>
      <c r="KK80" s="114">
        <f t="shared" si="322"/>
        <v>0.31419999999999998</v>
      </c>
      <c r="KL80" s="173">
        <f t="shared" si="322"/>
        <v>0.3201</v>
      </c>
      <c r="KM80" s="140">
        <f t="shared" si="322"/>
        <v>0.32219999999999999</v>
      </c>
      <c r="KN80" s="114">
        <f t="shared" si="322"/>
        <v>0.3115</v>
      </c>
      <c r="KO80" s="173">
        <f t="shared" si="322"/>
        <v>0.30430000000000001</v>
      </c>
      <c r="KP80" s="140">
        <f t="shared" si="322"/>
        <v>0.2944</v>
      </c>
      <c r="KQ80" s="114">
        <f t="shared" si="322"/>
        <v>0.29260000000000003</v>
      </c>
      <c r="KR80" s="173">
        <f t="shared" si="32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40">
        <f>SUM(NE52, -NE56)</f>
        <v>0.1971</v>
      </c>
      <c r="NF80" s="114">
        <f>SUM(NF52, -NF56)</f>
        <v>0.21329999999999999</v>
      </c>
      <c r="NG80" s="266">
        <f>SUM(NG52, -NG56)</f>
        <v>0.1895</v>
      </c>
      <c r="NH80" s="239">
        <f>SUM(NH52, -NH56)</f>
        <v>0.1855</v>
      </c>
      <c r="NI80" s="112">
        <f>SUM(NI54, -NI58)</f>
        <v>0.19420000000000001</v>
      </c>
      <c r="NJ80" s="172">
        <f>SUM(NJ54, -NJ58)</f>
        <v>0.20610000000000001</v>
      </c>
      <c r="NK80" s="109">
        <f>SUM(NK51, -NK56)</f>
        <v>0.1976</v>
      </c>
      <c r="NL80" s="201">
        <f>SUM(NL51, -NL55)</f>
        <v>0.18210000000000001</v>
      </c>
      <c r="NM80" s="112">
        <f>SUM(NM54, -NM58)</f>
        <v>0.19600000000000001</v>
      </c>
      <c r="NN80" s="112">
        <f>SUM(NN54, -NN57)</f>
        <v>0.1951</v>
      </c>
      <c r="NO80" s="6">
        <f>SUM(NO68, -NO74)</f>
        <v>0.70040000000000002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48" t="s">
        <v>46</v>
      </c>
      <c r="NF81" s="116" t="s">
        <v>46</v>
      </c>
      <c r="NG81" s="174" t="s">
        <v>38</v>
      </c>
      <c r="NH81" s="152" t="s">
        <v>38</v>
      </c>
      <c r="NI81" s="117" t="s">
        <v>84</v>
      </c>
      <c r="NJ81" s="176" t="s">
        <v>84</v>
      </c>
      <c r="NK81" s="113" t="s">
        <v>41</v>
      </c>
      <c r="NL81" s="113" t="s">
        <v>38</v>
      </c>
      <c r="NM81" s="113" t="s">
        <v>41</v>
      </c>
      <c r="NN81" s="182" t="s">
        <v>52</v>
      </c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23">SUM(Q52, -Q56)</f>
        <v>0.107</v>
      </c>
      <c r="R82" s="170">
        <f t="shared" si="323"/>
        <v>0.11929999999999999</v>
      </c>
      <c r="S82" s="219">
        <f t="shared" si="323"/>
        <v>0.1293</v>
      </c>
      <c r="T82" s="87">
        <f t="shared" si="323"/>
        <v>0.13999999999999999</v>
      </c>
      <c r="U82" s="144">
        <f t="shared" si="323"/>
        <v>9.820000000000001E-2</v>
      </c>
      <c r="V82" s="219">
        <f t="shared" si="323"/>
        <v>0.1032</v>
      </c>
      <c r="W82" s="87">
        <f t="shared" si="32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24">SUM(BE52, -BE56)</f>
        <v>0.23449999999999999</v>
      </c>
      <c r="BF82" s="140">
        <f t="shared" si="324"/>
        <v>0.22810000000000002</v>
      </c>
      <c r="BG82" s="114">
        <f t="shared" si="324"/>
        <v>0.21359999999999998</v>
      </c>
      <c r="BH82" s="173">
        <f t="shared" si="324"/>
        <v>0.19950000000000001</v>
      </c>
      <c r="BI82" s="140">
        <f t="shared" si="324"/>
        <v>0.1976</v>
      </c>
      <c r="BJ82" s="114">
        <f t="shared" si="324"/>
        <v>0.2019</v>
      </c>
      <c r="BK82" s="173">
        <f t="shared" si="32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25">SUM(CD55, -CD58)</f>
        <v>0.19339999999999999</v>
      </c>
      <c r="CE82" s="142">
        <f t="shared" si="325"/>
        <v>0.1938</v>
      </c>
      <c r="CF82" s="112">
        <f t="shared" si="325"/>
        <v>0.18729999999999999</v>
      </c>
      <c r="CG82" s="172">
        <f t="shared" si="325"/>
        <v>0.1948</v>
      </c>
      <c r="CH82" s="142">
        <f t="shared" si="325"/>
        <v>0.19270000000000001</v>
      </c>
      <c r="CI82" s="112">
        <f t="shared" si="32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26">SUM(DT53, -DT57)</f>
        <v>0.3422</v>
      </c>
      <c r="DU82" s="160">
        <f t="shared" si="326"/>
        <v>0.3332</v>
      </c>
      <c r="DV82" s="201">
        <f t="shared" si="326"/>
        <v>0.30959999999999999</v>
      </c>
      <c r="DW82" s="181">
        <f t="shared" si="326"/>
        <v>0.3236</v>
      </c>
      <c r="DX82" s="201">
        <f t="shared" si="326"/>
        <v>0.30349999999999999</v>
      </c>
      <c r="DY82" s="110">
        <f t="shared" si="326"/>
        <v>0.27749999999999997</v>
      </c>
      <c r="DZ82" s="109">
        <f t="shared" si="32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27">SUM(EK53, -EK57)</f>
        <v>0.29409999999999997</v>
      </c>
      <c r="EL82" s="109">
        <f t="shared" si="327"/>
        <v>0.31609999999999999</v>
      </c>
      <c r="EM82" s="169">
        <f t="shared" si="327"/>
        <v>0.27789999999999998</v>
      </c>
      <c r="EN82" s="147">
        <f t="shared" si="327"/>
        <v>0.30230000000000001</v>
      </c>
      <c r="EO82" s="109">
        <f t="shared" si="327"/>
        <v>0.30509999999999998</v>
      </c>
      <c r="EP82" s="169">
        <f t="shared" si="327"/>
        <v>0.31040000000000001</v>
      </c>
      <c r="EQ82" s="147">
        <f t="shared" si="32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8">SUM(HH53, -HH57)</f>
        <v>0.28160000000000002</v>
      </c>
      <c r="HI82" s="140">
        <f t="shared" si="328"/>
        <v>0.32190000000000002</v>
      </c>
      <c r="HJ82" s="114">
        <f t="shared" si="328"/>
        <v>0.30790000000000001</v>
      </c>
      <c r="HK82" s="173">
        <f t="shared" si="328"/>
        <v>0.29680000000000001</v>
      </c>
      <c r="HL82" s="147">
        <f t="shared" si="328"/>
        <v>0.29410000000000003</v>
      </c>
      <c r="HM82" s="114">
        <f t="shared" si="32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9">SUM(HR54, -HR58)</f>
        <v>0.27639999999999998</v>
      </c>
      <c r="HS82" s="201">
        <f t="shared" si="329"/>
        <v>0.27979999999999999</v>
      </c>
      <c r="HT82" s="181">
        <f t="shared" si="329"/>
        <v>0.29020000000000001</v>
      </c>
      <c r="HU82" s="160">
        <f t="shared" si="329"/>
        <v>0.29309999999999997</v>
      </c>
      <c r="HV82" s="201">
        <f t="shared" si="329"/>
        <v>0.28459999999999996</v>
      </c>
      <c r="HW82" s="181">
        <f t="shared" si="329"/>
        <v>0.26989999999999997</v>
      </c>
      <c r="HX82" s="160">
        <f t="shared" si="329"/>
        <v>0.28270000000000001</v>
      </c>
      <c r="HY82" s="201">
        <f t="shared" si="329"/>
        <v>0.28739999999999999</v>
      </c>
      <c r="HZ82" s="169">
        <f t="shared" si="329"/>
        <v>0.30249999999999999</v>
      </c>
      <c r="IA82" s="147">
        <f t="shared" si="329"/>
        <v>0.28799999999999998</v>
      </c>
      <c r="IB82" s="109">
        <f t="shared" si="329"/>
        <v>0.28660000000000002</v>
      </c>
      <c r="IC82" s="181">
        <f t="shared" si="32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30">SUM(KH51, -KH54)</f>
        <v>0.32540000000000002</v>
      </c>
      <c r="KI82" s="173">
        <f t="shared" si="330"/>
        <v>0.32239999999999996</v>
      </c>
      <c r="KJ82" s="140">
        <f t="shared" si="330"/>
        <v>0.31499999999999995</v>
      </c>
      <c r="KK82" s="114">
        <f t="shared" si="330"/>
        <v>0.28539999999999999</v>
      </c>
      <c r="KL82" s="173">
        <f t="shared" si="330"/>
        <v>0.28209999999999996</v>
      </c>
      <c r="KM82" s="142">
        <f t="shared" si="330"/>
        <v>0.30130000000000001</v>
      </c>
      <c r="KN82" s="201">
        <f t="shared" si="330"/>
        <v>0.27290000000000003</v>
      </c>
      <c r="KO82" s="173">
        <f t="shared" si="330"/>
        <v>0.28079999999999999</v>
      </c>
      <c r="KP82" s="140">
        <f t="shared" si="330"/>
        <v>0.27640000000000003</v>
      </c>
      <c r="KQ82" s="114">
        <f t="shared" si="330"/>
        <v>0.28710000000000002</v>
      </c>
      <c r="KR82" s="173">
        <f t="shared" si="33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39">
        <f>SUM(NE53, -NE56)</f>
        <v>0.19090000000000001</v>
      </c>
      <c r="NF82" s="240">
        <f>SUM(NF53, -NF56)</f>
        <v>0.19819999999999999</v>
      </c>
      <c r="NG82" s="172">
        <f>SUM(NG54, -NG58)</f>
        <v>0.18009999999999998</v>
      </c>
      <c r="NH82" s="142">
        <f>SUM(NH54, -NH58)</f>
        <v>0.1691</v>
      </c>
      <c r="NI82" s="110">
        <f>SUM(NI55, -NI58)</f>
        <v>0.17800000000000002</v>
      </c>
      <c r="NJ82" s="170">
        <f>SUM(NJ55, -NJ58)</f>
        <v>0.16539999999999999</v>
      </c>
      <c r="NK82" s="114">
        <f>SUM(NK54, -NK57)</f>
        <v>0.16610000000000003</v>
      </c>
      <c r="NL82" s="112">
        <f>SUM(NL54, -NL58)</f>
        <v>0.17899999999999999</v>
      </c>
      <c r="NM82" s="114">
        <f>SUM(NM54, -NM57)</f>
        <v>0.17560000000000001</v>
      </c>
      <c r="NN82" s="109">
        <f>SUM(NN51, -NN56)</f>
        <v>0.19129999999999997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52" t="s">
        <v>38</v>
      </c>
      <c r="NF83" s="113" t="s">
        <v>38</v>
      </c>
      <c r="NG83" s="171" t="s">
        <v>70</v>
      </c>
      <c r="NH83" s="158" t="s">
        <v>53</v>
      </c>
      <c r="NI83" s="116" t="s">
        <v>46</v>
      </c>
      <c r="NJ83" s="174" t="s">
        <v>41</v>
      </c>
      <c r="NK83" s="182" t="s">
        <v>53</v>
      </c>
      <c r="NL83" s="113" t="s">
        <v>41</v>
      </c>
      <c r="NM83" s="182" t="s">
        <v>53</v>
      </c>
      <c r="NN83" s="182" t="s">
        <v>53</v>
      </c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31">SUM(BE52, -BE55)</f>
        <v>0.2238</v>
      </c>
      <c r="BF84" s="140">
        <f t="shared" si="331"/>
        <v>0.22100000000000003</v>
      </c>
      <c r="BG84" s="114">
        <f t="shared" si="331"/>
        <v>0.2127</v>
      </c>
      <c r="BH84" s="173">
        <f t="shared" si="331"/>
        <v>0.19350000000000001</v>
      </c>
      <c r="BI84" s="140">
        <f t="shared" si="331"/>
        <v>0.18340000000000001</v>
      </c>
      <c r="BJ84" s="114">
        <f t="shared" si="331"/>
        <v>0.19309999999999999</v>
      </c>
      <c r="BK84" s="173">
        <f t="shared" si="33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32">SUM(DS54, -DS57)</f>
        <v>0.31369999999999998</v>
      </c>
      <c r="DT84" s="170">
        <f t="shared" si="332"/>
        <v>0.33260000000000001</v>
      </c>
      <c r="DU84" s="138">
        <f t="shared" si="332"/>
        <v>0.318</v>
      </c>
      <c r="DV84" s="110">
        <f t="shared" si="332"/>
        <v>0.29580000000000001</v>
      </c>
      <c r="DW84" s="170">
        <f t="shared" si="332"/>
        <v>0.3145</v>
      </c>
      <c r="DX84" s="110">
        <f t="shared" si="332"/>
        <v>0.29530000000000001</v>
      </c>
      <c r="DY84" s="109">
        <f t="shared" si="33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33">SUM(EC73, -EC80)</f>
        <v>0</v>
      </c>
      <c r="ED84" s="6">
        <f t="shared" si="333"/>
        <v>0</v>
      </c>
      <c r="EE84" s="6">
        <f t="shared" si="333"/>
        <v>0</v>
      </c>
      <c r="EF84" s="6">
        <f t="shared" si="333"/>
        <v>0</v>
      </c>
      <c r="EG84" s="6">
        <f t="shared" si="333"/>
        <v>0</v>
      </c>
      <c r="EH84" s="6">
        <f t="shared" si="333"/>
        <v>0</v>
      </c>
      <c r="EI84" s="6">
        <f t="shared" si="333"/>
        <v>0</v>
      </c>
      <c r="EK84" s="138">
        <f t="shared" ref="EK84:ES84" si="334">SUM(EK54, -EK57)</f>
        <v>0.27239999999999998</v>
      </c>
      <c r="EL84" s="110">
        <f t="shared" si="334"/>
        <v>0.2974</v>
      </c>
      <c r="EM84" s="170">
        <f t="shared" si="334"/>
        <v>0.25990000000000002</v>
      </c>
      <c r="EN84" s="138">
        <f t="shared" si="334"/>
        <v>0.27800000000000002</v>
      </c>
      <c r="EO84" s="110">
        <f t="shared" si="334"/>
        <v>0.29089999999999999</v>
      </c>
      <c r="EP84" s="170">
        <f t="shared" si="334"/>
        <v>0.27529999999999999</v>
      </c>
      <c r="EQ84" s="138">
        <f t="shared" si="334"/>
        <v>0.26890000000000003</v>
      </c>
      <c r="ER84" s="110">
        <f t="shared" si="334"/>
        <v>0.27149999999999996</v>
      </c>
      <c r="ES84" s="170">
        <f t="shared" si="33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35">SUM(GV73, -GV80)</f>
        <v>0</v>
      </c>
      <c r="GW84" s="6">
        <f t="shared" si="335"/>
        <v>0</v>
      </c>
      <c r="GX84" s="6">
        <f t="shared" si="335"/>
        <v>0</v>
      </c>
      <c r="GY84" s="6">
        <f t="shared" si="335"/>
        <v>0</v>
      </c>
      <c r="GZ84" s="6">
        <f t="shared" si="335"/>
        <v>0</v>
      </c>
      <c r="HA84" s="6">
        <f t="shared" si="33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36">SUM(HI54, -HI57)</f>
        <v>0.29370000000000002</v>
      </c>
      <c r="HJ84" s="109">
        <f t="shared" si="336"/>
        <v>0.29149999999999998</v>
      </c>
      <c r="HK84" s="169">
        <f t="shared" si="336"/>
        <v>0.28470000000000001</v>
      </c>
      <c r="HL84" s="140">
        <f t="shared" si="336"/>
        <v>0.28700000000000003</v>
      </c>
      <c r="HM84" s="109">
        <f t="shared" si="336"/>
        <v>0.27929999999999999</v>
      </c>
      <c r="HN84" s="169">
        <f t="shared" si="336"/>
        <v>0.26890000000000003</v>
      </c>
      <c r="HO84" s="147">
        <f t="shared" si="33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37">SUM(HW54, -HW57)</f>
        <v>0.25600000000000001</v>
      </c>
      <c r="HX84" s="147">
        <f t="shared" si="337"/>
        <v>0.26979999999999998</v>
      </c>
      <c r="HY84" s="109">
        <f t="shared" si="337"/>
        <v>0.2732</v>
      </c>
      <c r="HZ84" s="181">
        <f t="shared" si="337"/>
        <v>0.28079999999999999</v>
      </c>
      <c r="IA84" s="160">
        <f t="shared" si="337"/>
        <v>0.2797</v>
      </c>
      <c r="IB84" s="201">
        <f t="shared" si="337"/>
        <v>0.2767</v>
      </c>
      <c r="IC84" s="169">
        <f t="shared" si="33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8">SUM(KE51, -KE53)</f>
        <v>0.33289999999999997</v>
      </c>
      <c r="KF84" s="172">
        <f t="shared" si="338"/>
        <v>0.31779999999999997</v>
      </c>
      <c r="KG84" s="142">
        <f t="shared" si="338"/>
        <v>0.32579999999999998</v>
      </c>
      <c r="KH84" s="112">
        <f t="shared" si="338"/>
        <v>0.31310000000000004</v>
      </c>
      <c r="KI84" s="172">
        <f t="shared" si="338"/>
        <v>0.31859999999999999</v>
      </c>
      <c r="KJ84" s="142">
        <f t="shared" si="338"/>
        <v>0.3044</v>
      </c>
      <c r="KK84" s="112">
        <f t="shared" si="338"/>
        <v>0.27949999999999997</v>
      </c>
      <c r="KL84" s="172">
        <f t="shared" si="338"/>
        <v>0.28209999999999996</v>
      </c>
      <c r="KM84" s="140">
        <f t="shared" si="338"/>
        <v>0.29209999999999997</v>
      </c>
      <c r="KN84" s="112">
        <f t="shared" si="338"/>
        <v>0.27160000000000001</v>
      </c>
      <c r="KO84" s="172">
        <f t="shared" si="338"/>
        <v>0.27790000000000004</v>
      </c>
      <c r="KP84" s="142">
        <f t="shared" si="338"/>
        <v>0.26840000000000003</v>
      </c>
      <c r="KQ84" s="112">
        <f t="shared" si="338"/>
        <v>0.28200000000000003</v>
      </c>
      <c r="KR84" s="181">
        <f t="shared" si="33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9">SUM(LV54, -LV57)</f>
        <v>0.1898</v>
      </c>
      <c r="LW84" s="140">
        <f t="shared" si="339"/>
        <v>0.18869999999999998</v>
      </c>
      <c r="LX84" s="114">
        <f t="shared" si="339"/>
        <v>0.19289999999999999</v>
      </c>
      <c r="LY84" s="173">
        <f t="shared" si="339"/>
        <v>0.1925</v>
      </c>
      <c r="LZ84" s="140">
        <f t="shared" si="339"/>
        <v>0.17299999999999999</v>
      </c>
      <c r="MA84" s="114">
        <f t="shared" si="339"/>
        <v>0.18640000000000001</v>
      </c>
      <c r="MB84" s="173">
        <f t="shared" si="339"/>
        <v>0.17519999999999999</v>
      </c>
      <c r="MC84" s="140">
        <f t="shared" ref="MC84:MH84" si="340">SUM(MC54, -MC57)</f>
        <v>0.18330000000000002</v>
      </c>
      <c r="MD84" s="114">
        <f t="shared" si="340"/>
        <v>0.19929999999999998</v>
      </c>
      <c r="ME84" s="173">
        <f t="shared" si="340"/>
        <v>0.19209999999999999</v>
      </c>
      <c r="MF84" s="140">
        <f t="shared" si="340"/>
        <v>0.193</v>
      </c>
      <c r="MG84" s="114">
        <f t="shared" si="340"/>
        <v>0.19389999999999999</v>
      </c>
      <c r="MH84" s="173">
        <f t="shared" si="34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42">
        <f>SUM(NE54, -NE58)</f>
        <v>0.16259999999999999</v>
      </c>
      <c r="NF84" s="112">
        <f>SUM(NF54, -NF58)</f>
        <v>0.17699999999999999</v>
      </c>
      <c r="NG84" s="173">
        <f>SUM(NG53, -NG56)</f>
        <v>0.1782</v>
      </c>
      <c r="NH84" s="160">
        <f>SUM(NH51, -NH55)</f>
        <v>0.16589999999999999</v>
      </c>
      <c r="NI84" s="240">
        <f>SUM(NI52, -NI56)</f>
        <v>0.17580000000000001</v>
      </c>
      <c r="NJ84" s="173">
        <f>SUM(NJ54, -NJ57)</f>
        <v>0.1653</v>
      </c>
      <c r="NK84" s="201">
        <f>SUM(NK51, -NK55)</f>
        <v>0.18180000000000002</v>
      </c>
      <c r="NL84" s="114">
        <f>SUM(NL54, -NL57)</f>
        <v>0.17729999999999999</v>
      </c>
      <c r="NM84" s="201">
        <f>SUM(NM51, -NM55)</f>
        <v>0.1704</v>
      </c>
      <c r="NN84" s="201">
        <f>SUM(NN51, -NN55)</f>
        <v>0.18709999999999999</v>
      </c>
      <c r="NO84" s="6">
        <f t="shared" ref="NO84:OX84" si="341">SUM(NO73, -NO80)</f>
        <v>-0.70040000000000002</v>
      </c>
      <c r="NP84" s="6">
        <f t="shared" si="341"/>
        <v>0</v>
      </c>
      <c r="NQ84" s="6">
        <f t="shared" si="341"/>
        <v>0</v>
      </c>
      <c r="NR84" s="6">
        <f t="shared" si="341"/>
        <v>0</v>
      </c>
      <c r="NS84" s="6">
        <f t="shared" si="341"/>
        <v>0</v>
      </c>
      <c r="NT84" s="6">
        <f t="shared" si="341"/>
        <v>0</v>
      </c>
      <c r="NU84" s="6">
        <f t="shared" si="341"/>
        <v>0</v>
      </c>
      <c r="NV84" s="6">
        <f t="shared" si="341"/>
        <v>0</v>
      </c>
      <c r="NW84" s="6">
        <f t="shared" si="341"/>
        <v>0</v>
      </c>
      <c r="NX84" s="6">
        <f t="shared" si="341"/>
        <v>0</v>
      </c>
      <c r="NY84" s="6">
        <f t="shared" si="341"/>
        <v>0</v>
      </c>
      <c r="NZ84" s="6">
        <f t="shared" si="341"/>
        <v>0</v>
      </c>
      <c r="OA84" s="6">
        <f t="shared" si="341"/>
        <v>0</v>
      </c>
      <c r="OB84" s="6">
        <f t="shared" si="341"/>
        <v>0</v>
      </c>
      <c r="OC84" s="6">
        <f t="shared" si="341"/>
        <v>0</v>
      </c>
      <c r="OD84" s="6">
        <f t="shared" si="341"/>
        <v>0</v>
      </c>
      <c r="OE84" s="6">
        <f t="shared" si="341"/>
        <v>0</v>
      </c>
      <c r="OF84" s="6">
        <f t="shared" si="341"/>
        <v>0</v>
      </c>
      <c r="OG84" s="6">
        <f t="shared" si="341"/>
        <v>0</v>
      </c>
      <c r="OH84" s="6">
        <f t="shared" si="341"/>
        <v>0</v>
      </c>
      <c r="OI84" s="6">
        <f t="shared" si="341"/>
        <v>0</v>
      </c>
      <c r="OJ84" s="6">
        <f t="shared" si="341"/>
        <v>0</v>
      </c>
      <c r="OK84" s="6">
        <f t="shared" si="341"/>
        <v>0</v>
      </c>
      <c r="OL84" s="6">
        <f t="shared" si="341"/>
        <v>0</v>
      </c>
      <c r="OM84" s="6">
        <f t="shared" si="341"/>
        <v>0</v>
      </c>
      <c r="ON84" s="6">
        <f t="shared" si="341"/>
        <v>0</v>
      </c>
      <c r="OO84" s="6">
        <f t="shared" si="341"/>
        <v>0</v>
      </c>
      <c r="OP84" s="6">
        <f t="shared" si="341"/>
        <v>0</v>
      </c>
      <c r="OQ84" s="6">
        <f t="shared" si="341"/>
        <v>0</v>
      </c>
      <c r="OR84" s="6">
        <f t="shared" si="341"/>
        <v>0</v>
      </c>
      <c r="OS84" s="6">
        <f t="shared" si="341"/>
        <v>0</v>
      </c>
      <c r="OT84" s="6">
        <f t="shared" si="341"/>
        <v>0</v>
      </c>
      <c r="OU84" s="6">
        <f t="shared" si="341"/>
        <v>0</v>
      </c>
      <c r="OV84" s="6">
        <f t="shared" si="341"/>
        <v>0</v>
      </c>
      <c r="OW84" s="6">
        <f t="shared" si="341"/>
        <v>0</v>
      </c>
      <c r="OX84" s="6">
        <f t="shared" si="34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42">SUM(PE73, -PE80)</f>
        <v>0</v>
      </c>
      <c r="PF84" s="6">
        <f t="shared" si="342"/>
        <v>0</v>
      </c>
      <c r="PG84" s="6">
        <f t="shared" si="342"/>
        <v>0</v>
      </c>
      <c r="PH84" s="6">
        <f t="shared" si="342"/>
        <v>0</v>
      </c>
      <c r="PI84" s="6">
        <f t="shared" si="342"/>
        <v>0</v>
      </c>
      <c r="PJ84" s="6">
        <f t="shared" si="342"/>
        <v>0</v>
      </c>
      <c r="PK84" s="6">
        <f t="shared" si="342"/>
        <v>0</v>
      </c>
      <c r="PL84" s="6">
        <f t="shared" si="342"/>
        <v>0</v>
      </c>
      <c r="PM84" s="6">
        <f t="shared" si="342"/>
        <v>0</v>
      </c>
      <c r="PN84" s="6">
        <f t="shared" si="342"/>
        <v>0</v>
      </c>
      <c r="PO84" s="6">
        <f t="shared" si="342"/>
        <v>0</v>
      </c>
      <c r="PP84" s="6">
        <f t="shared" si="342"/>
        <v>0</v>
      </c>
      <c r="PQ84" s="6">
        <f t="shared" si="342"/>
        <v>0</v>
      </c>
      <c r="PR84" s="6">
        <f t="shared" si="342"/>
        <v>0</v>
      </c>
      <c r="PS84" s="6">
        <f t="shared" si="342"/>
        <v>0</v>
      </c>
      <c r="PT84" s="6">
        <f t="shared" si="342"/>
        <v>0</v>
      </c>
      <c r="PU84" s="6">
        <f t="shared" si="342"/>
        <v>0</v>
      </c>
      <c r="PV84" s="6">
        <f t="shared" si="342"/>
        <v>0</v>
      </c>
      <c r="PW84" s="6">
        <f t="shared" si="342"/>
        <v>0</v>
      </c>
      <c r="PX84" s="6">
        <f t="shared" si="342"/>
        <v>0</v>
      </c>
      <c r="PY84" s="6">
        <f t="shared" si="342"/>
        <v>0</v>
      </c>
      <c r="PZ84" s="6">
        <f t="shared" si="342"/>
        <v>0</v>
      </c>
      <c r="QA84" s="6">
        <f t="shared" si="342"/>
        <v>0</v>
      </c>
      <c r="QB84" s="6">
        <f t="shared" si="342"/>
        <v>0</v>
      </c>
      <c r="QC84" s="6">
        <f t="shared" si="342"/>
        <v>0</v>
      </c>
      <c r="QD84" s="6">
        <f t="shared" si="342"/>
        <v>0</v>
      </c>
      <c r="QE84" s="6">
        <f t="shared" si="342"/>
        <v>0</v>
      </c>
      <c r="QF84" s="6">
        <f t="shared" si="342"/>
        <v>0</v>
      </c>
      <c r="QG84" s="6">
        <f t="shared" si="342"/>
        <v>0</v>
      </c>
      <c r="QH84" s="6">
        <f t="shared" si="342"/>
        <v>0</v>
      </c>
      <c r="QI84" s="6">
        <f t="shared" si="342"/>
        <v>0</v>
      </c>
      <c r="QJ84" s="6">
        <f t="shared" si="342"/>
        <v>0</v>
      </c>
      <c r="QK84" s="6">
        <f t="shared" si="342"/>
        <v>0</v>
      </c>
      <c r="QL84" s="6">
        <f t="shared" si="342"/>
        <v>0</v>
      </c>
      <c r="QM84" s="6">
        <f t="shared" si="342"/>
        <v>0</v>
      </c>
      <c r="QN84" s="6">
        <f t="shared" si="342"/>
        <v>0</v>
      </c>
      <c r="QO84" s="6">
        <f t="shared" si="342"/>
        <v>0</v>
      </c>
      <c r="QP84" s="6">
        <f t="shared" si="342"/>
        <v>0</v>
      </c>
      <c r="QQ84" s="6">
        <f t="shared" si="342"/>
        <v>0</v>
      </c>
      <c r="QR84" s="6">
        <f t="shared" si="342"/>
        <v>0</v>
      </c>
      <c r="QS84" s="6">
        <f t="shared" si="342"/>
        <v>0</v>
      </c>
      <c r="QT84" s="6">
        <f t="shared" si="342"/>
        <v>0</v>
      </c>
      <c r="QU84" s="6">
        <f t="shared" si="342"/>
        <v>0</v>
      </c>
      <c r="QV84" s="6">
        <f t="shared" si="342"/>
        <v>0</v>
      </c>
      <c r="QW84" s="6">
        <f t="shared" si="342"/>
        <v>0</v>
      </c>
      <c r="QX84" s="6">
        <f t="shared" si="342"/>
        <v>0</v>
      </c>
      <c r="QY84" s="6">
        <f t="shared" si="342"/>
        <v>0</v>
      </c>
      <c r="QZ84" s="6">
        <f t="shared" si="342"/>
        <v>0</v>
      </c>
      <c r="RA84" s="6">
        <f t="shared" si="342"/>
        <v>0</v>
      </c>
      <c r="RB84" s="6">
        <f t="shared" si="342"/>
        <v>0</v>
      </c>
      <c r="RC84" s="6">
        <f t="shared" si="342"/>
        <v>0</v>
      </c>
      <c r="RD84" s="6">
        <f t="shared" si="342"/>
        <v>0</v>
      </c>
      <c r="RE84" s="6">
        <f t="shared" si="342"/>
        <v>0</v>
      </c>
      <c r="RF84" s="6">
        <f t="shared" si="342"/>
        <v>0</v>
      </c>
      <c r="RG84" s="6">
        <f t="shared" si="342"/>
        <v>0</v>
      </c>
      <c r="RH84" s="6">
        <f t="shared" si="342"/>
        <v>0</v>
      </c>
      <c r="RI84" s="6">
        <f t="shared" si="342"/>
        <v>0</v>
      </c>
      <c r="RJ84" s="6">
        <f t="shared" si="342"/>
        <v>0</v>
      </c>
      <c r="RK84" s="6">
        <f t="shared" si="342"/>
        <v>0</v>
      </c>
      <c r="RL84" s="6">
        <f t="shared" si="342"/>
        <v>0</v>
      </c>
      <c r="RM84" s="6">
        <f t="shared" si="342"/>
        <v>0</v>
      </c>
      <c r="RN84" s="6">
        <f t="shared" si="342"/>
        <v>0</v>
      </c>
      <c r="RO84" s="6">
        <f t="shared" si="342"/>
        <v>0</v>
      </c>
      <c r="RP84" s="6">
        <f t="shared" si="34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57" t="s">
        <v>84</v>
      </c>
      <c r="NF85" s="117" t="s">
        <v>84</v>
      </c>
      <c r="NG85" s="176" t="s">
        <v>84</v>
      </c>
      <c r="NH85" s="136" t="s">
        <v>70</v>
      </c>
      <c r="NI85" s="182" t="s">
        <v>53</v>
      </c>
      <c r="NJ85" s="177" t="s">
        <v>46</v>
      </c>
      <c r="NK85" s="116" t="s">
        <v>46</v>
      </c>
      <c r="NL85" s="116" t="s">
        <v>46</v>
      </c>
      <c r="NM85" s="116" t="s">
        <v>46</v>
      </c>
      <c r="NN85" s="116" t="s">
        <v>46</v>
      </c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43">SUM(BD53, -BD57)</f>
        <v>0.15740000000000001</v>
      </c>
      <c r="BE86" s="170">
        <f t="shared" si="343"/>
        <v>0.2077</v>
      </c>
      <c r="BF86" s="138">
        <f t="shared" si="343"/>
        <v>0.20429999999999998</v>
      </c>
      <c r="BG86" s="110">
        <f t="shared" si="343"/>
        <v>0.19500000000000001</v>
      </c>
      <c r="BH86" s="170">
        <f t="shared" si="343"/>
        <v>0.17849999999999999</v>
      </c>
      <c r="BI86" s="160">
        <f t="shared" si="343"/>
        <v>0.16689999999999999</v>
      </c>
      <c r="BJ86" s="110">
        <f t="shared" si="343"/>
        <v>0.18679999999999999</v>
      </c>
      <c r="BK86" s="170">
        <f t="shared" si="34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44">SUM(BV52, -BV56)</f>
        <v>0.2329</v>
      </c>
      <c r="BW86" s="114">
        <f t="shared" si="344"/>
        <v>0.22009999999999999</v>
      </c>
      <c r="BX86" s="173">
        <f t="shared" si="344"/>
        <v>0.21760000000000002</v>
      </c>
      <c r="BY86" s="217">
        <f t="shared" si="344"/>
        <v>0.25340000000000001</v>
      </c>
      <c r="BZ86" s="15">
        <f t="shared" si="344"/>
        <v>0.24309999999999998</v>
      </c>
      <c r="CA86" s="145">
        <f t="shared" si="34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45">SUM(CR52, -CR56)</f>
        <v>0.20519999999999999</v>
      </c>
      <c r="CS86" s="173">
        <f t="shared" si="345"/>
        <v>0.19850000000000001</v>
      </c>
      <c r="CT86" s="140">
        <f t="shared" si="345"/>
        <v>0.20760000000000001</v>
      </c>
      <c r="CU86" s="114">
        <f t="shared" si="345"/>
        <v>0.2117</v>
      </c>
      <c r="CV86" s="173">
        <f t="shared" si="345"/>
        <v>0.1971</v>
      </c>
      <c r="CW86" s="140">
        <f t="shared" si="34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46">SUM(HP54, -HP57)</f>
        <v>0.25619999999999998</v>
      </c>
      <c r="HQ86" s="169">
        <f t="shared" si="346"/>
        <v>0.2442</v>
      </c>
      <c r="HR86" s="147">
        <f t="shared" si="346"/>
        <v>0.23980000000000001</v>
      </c>
      <c r="HS86" s="109">
        <f t="shared" si="346"/>
        <v>0.2427</v>
      </c>
      <c r="HT86" s="169">
        <f t="shared" si="346"/>
        <v>0.24509999999999998</v>
      </c>
      <c r="HU86" s="147">
        <f t="shared" si="346"/>
        <v>0.25390000000000001</v>
      </c>
      <c r="HV86" s="109">
        <f t="shared" si="346"/>
        <v>0.25409999999999999</v>
      </c>
      <c r="HW86" s="173">
        <f t="shared" ref="HW86:IC86" si="347">SUM(HW51, -HW54)</f>
        <v>0.23859999999999998</v>
      </c>
      <c r="HX86" s="140">
        <f t="shared" si="347"/>
        <v>0.24210000000000001</v>
      </c>
      <c r="HY86" s="114">
        <f t="shared" si="347"/>
        <v>0.25170000000000003</v>
      </c>
      <c r="HZ86" s="173">
        <f t="shared" si="347"/>
        <v>0.2419</v>
      </c>
      <c r="IA86" s="140">
        <f t="shared" si="347"/>
        <v>0.25209999999999999</v>
      </c>
      <c r="IB86" s="114">
        <f t="shared" si="347"/>
        <v>0.2576</v>
      </c>
      <c r="IC86" s="173">
        <f t="shared" si="34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8">SUM(IV54, -IV57)</f>
        <v>0.28839999999999999</v>
      </c>
      <c r="IW86" s="110">
        <f t="shared" si="348"/>
        <v>0.2893</v>
      </c>
      <c r="IX86" s="170">
        <f t="shared" si="348"/>
        <v>0.29009999999999997</v>
      </c>
      <c r="IY86" s="138">
        <f t="shared" si="348"/>
        <v>0.2858</v>
      </c>
      <c r="IZ86" s="110">
        <f t="shared" si="348"/>
        <v>0.28789999999999999</v>
      </c>
      <c r="JA86" s="328">
        <f t="shared" si="34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9">SUM(KI51, -KI52)</f>
        <v>0.28149999999999997</v>
      </c>
      <c r="KJ86" s="160">
        <f t="shared" si="349"/>
        <v>0.2631</v>
      </c>
      <c r="KK86" s="201">
        <f t="shared" si="349"/>
        <v>0.25389999999999996</v>
      </c>
      <c r="KL86" s="181">
        <f t="shared" si="349"/>
        <v>0.26769999999999994</v>
      </c>
      <c r="KM86" s="160">
        <f t="shared" si="349"/>
        <v>0.28970000000000001</v>
      </c>
      <c r="KN86" s="114">
        <f t="shared" si="349"/>
        <v>0.27150000000000002</v>
      </c>
      <c r="KO86" s="181">
        <f t="shared" si="349"/>
        <v>0.26829999999999998</v>
      </c>
      <c r="KP86" s="160">
        <f t="shared" si="349"/>
        <v>0.2581</v>
      </c>
      <c r="KQ86" s="201">
        <f t="shared" si="349"/>
        <v>0.26629999999999998</v>
      </c>
      <c r="KR86" s="172">
        <f t="shared" si="34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50">SUM(MA55, -MA57)</f>
        <v>0.15150000000000002</v>
      </c>
      <c r="MB86" s="173">
        <f t="shared" si="350"/>
        <v>0.15849999999999997</v>
      </c>
      <c r="MC86" s="140">
        <f t="shared" si="350"/>
        <v>0.16170000000000001</v>
      </c>
      <c r="MD86" s="114">
        <f t="shared" si="350"/>
        <v>0.18290000000000001</v>
      </c>
      <c r="ME86" s="173">
        <f t="shared" si="350"/>
        <v>0.18890000000000001</v>
      </c>
      <c r="MF86" s="140">
        <f t="shared" si="350"/>
        <v>0.1804</v>
      </c>
      <c r="MG86" s="114">
        <f t="shared" si="350"/>
        <v>0.18889999999999998</v>
      </c>
      <c r="MH86" s="173">
        <f t="shared" si="35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 t="shared" ref="NB86:NG86" si="351">SUM(NB55, -NB58)</f>
        <v>0.16399999999999998</v>
      </c>
      <c r="NC86" s="110">
        <f t="shared" si="351"/>
        <v>0.16689999999999999</v>
      </c>
      <c r="ND86" s="170">
        <f t="shared" si="351"/>
        <v>0.1573</v>
      </c>
      <c r="NE86" s="138">
        <f t="shared" si="351"/>
        <v>0.1545</v>
      </c>
      <c r="NF86" s="110">
        <f t="shared" si="351"/>
        <v>0.1681</v>
      </c>
      <c r="NG86" s="170">
        <f t="shared" si="351"/>
        <v>0.17799999999999999</v>
      </c>
      <c r="NH86" s="140">
        <f>SUM(NH53, -NH56)</f>
        <v>0.15909999999999999</v>
      </c>
      <c r="NI86" s="201">
        <f>SUM(NI51, -NI55)</f>
        <v>0.17029999999999998</v>
      </c>
      <c r="NJ86" s="266">
        <f>SUM(NJ52, -NJ56)</f>
        <v>0.16370000000000001</v>
      </c>
      <c r="NK86" s="240">
        <f>SUM(NK52, -NK56)</f>
        <v>0.16189999999999999</v>
      </c>
      <c r="NL86" s="240">
        <f>SUM(NL52, -NL56)</f>
        <v>0.16700000000000001</v>
      </c>
      <c r="NM86" s="240">
        <f>SUM(NM52, -NM56)</f>
        <v>0.14950000000000002</v>
      </c>
      <c r="NN86" s="240">
        <f>SUM(NN52, -NN56)</f>
        <v>0.1479</v>
      </c>
      <c r="NO86" s="6">
        <f>SUM(NO74, -NO80)</f>
        <v>-1.1318999999999999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52" t="s">
        <v>41</v>
      </c>
      <c r="NF87" s="113" t="s">
        <v>41</v>
      </c>
      <c r="NG87" s="174" t="s">
        <v>41</v>
      </c>
      <c r="NH87" s="152" t="s">
        <v>41</v>
      </c>
      <c r="NI87" s="113" t="s">
        <v>41</v>
      </c>
      <c r="NJ87" s="192" t="s">
        <v>53</v>
      </c>
      <c r="NK87" s="116" t="s">
        <v>47</v>
      </c>
      <c r="NL87" s="111" t="s">
        <v>70</v>
      </c>
      <c r="NM87" s="111" t="s">
        <v>70</v>
      </c>
      <c r="NN87" s="116" t="s">
        <v>47</v>
      </c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52">SUM(DE52, -DE55)</f>
        <v>0.21659999999999999</v>
      </c>
      <c r="DF88" s="140">
        <f t="shared" si="352"/>
        <v>0.23190000000000002</v>
      </c>
      <c r="DG88" s="114">
        <f t="shared" si="352"/>
        <v>0.23139999999999999</v>
      </c>
      <c r="DH88" s="173">
        <f t="shared" si="352"/>
        <v>0.23710000000000001</v>
      </c>
      <c r="DI88" s="140">
        <f t="shared" si="352"/>
        <v>0.22919999999999999</v>
      </c>
      <c r="DJ88" s="114">
        <f t="shared" si="352"/>
        <v>0.2407</v>
      </c>
      <c r="DK88" s="173">
        <f t="shared" si="352"/>
        <v>0.2074</v>
      </c>
      <c r="DL88" s="114">
        <f t="shared" si="352"/>
        <v>0.214</v>
      </c>
      <c r="DM88" s="114">
        <f t="shared" si="352"/>
        <v>0.19929999999999998</v>
      </c>
      <c r="DN88" s="323">
        <f t="shared" si="352"/>
        <v>0.23680000000000001</v>
      </c>
      <c r="DO88" s="339">
        <f>SUM(DO73, -DO78)</f>
        <v>0</v>
      </c>
      <c r="DP88" s="114">
        <f t="shared" ref="DP88:DU88" si="353">SUM(DP52, -DP55)</f>
        <v>0.25539999999999996</v>
      </c>
      <c r="DQ88" s="173">
        <f t="shared" si="353"/>
        <v>0.22369999999999998</v>
      </c>
      <c r="DR88" s="140">
        <f t="shared" si="353"/>
        <v>0.21279999999999999</v>
      </c>
      <c r="DS88" s="114">
        <f t="shared" si="353"/>
        <v>0.20549999999999999</v>
      </c>
      <c r="DT88" s="173">
        <f t="shared" si="353"/>
        <v>0.21829999999999999</v>
      </c>
      <c r="DU88" s="140">
        <f t="shared" si="353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54">SUM(FP51, -FP53)</f>
        <v>0.24810000000000001</v>
      </c>
      <c r="FQ88" s="172">
        <f t="shared" si="354"/>
        <v>0.27559999999999996</v>
      </c>
      <c r="FR88" s="142">
        <f t="shared" si="354"/>
        <v>0.26170000000000004</v>
      </c>
      <c r="FS88" s="112">
        <f t="shared" si="354"/>
        <v>0.2591</v>
      </c>
      <c r="FT88" s="172">
        <f t="shared" si="354"/>
        <v>0.25209999999999999</v>
      </c>
      <c r="FU88" s="142">
        <f t="shared" si="354"/>
        <v>0.26449999999999996</v>
      </c>
      <c r="FV88" s="112">
        <f t="shared" si="354"/>
        <v>0.25339999999999996</v>
      </c>
      <c r="FW88" s="172">
        <f t="shared" si="354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55">SUM(HR55, -HR58)</f>
        <v>0.2389</v>
      </c>
      <c r="HS88" s="110">
        <f t="shared" si="355"/>
        <v>0.24110000000000001</v>
      </c>
      <c r="HT88" s="170">
        <f t="shared" si="355"/>
        <v>0.24420000000000003</v>
      </c>
      <c r="HU88" s="138">
        <f t="shared" si="355"/>
        <v>0.23569999999999997</v>
      </c>
      <c r="HV88" s="110">
        <f t="shared" si="355"/>
        <v>0.23419999999999999</v>
      </c>
      <c r="HW88" s="170">
        <f t="shared" si="355"/>
        <v>0.22089999999999999</v>
      </c>
      <c r="HX88" s="138">
        <f t="shared" si="355"/>
        <v>0.22269999999999998</v>
      </c>
      <c r="HY88" s="110">
        <f t="shared" si="355"/>
        <v>0.22490000000000002</v>
      </c>
      <c r="HZ88" s="172">
        <f t="shared" si="355"/>
        <v>0.23200000000000001</v>
      </c>
      <c r="IA88" s="142">
        <f t="shared" si="355"/>
        <v>0.22739999999999999</v>
      </c>
      <c r="IB88" s="112">
        <f t="shared" si="355"/>
        <v>0.23470000000000002</v>
      </c>
      <c r="IC88" s="170">
        <f t="shared" si="355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56">SUM(IF56, -IF58)</f>
        <v>0.28499999999999998</v>
      </c>
      <c r="IG88" s="219">
        <f t="shared" si="356"/>
        <v>0.28039999999999998</v>
      </c>
      <c r="IH88" s="87">
        <f t="shared" si="356"/>
        <v>0.28310000000000002</v>
      </c>
      <c r="II88" s="170">
        <f t="shared" si="356"/>
        <v>0.28959999999999997</v>
      </c>
      <c r="IJ88" s="219">
        <f t="shared" si="356"/>
        <v>0.28039999999999998</v>
      </c>
      <c r="IK88" s="87">
        <f t="shared" si="356"/>
        <v>0.28269999999999995</v>
      </c>
      <c r="IL88" s="264">
        <f t="shared" si="356"/>
        <v>0.2868</v>
      </c>
      <c r="IM88" s="138">
        <f t="shared" si="356"/>
        <v>0.2853</v>
      </c>
      <c r="IN88" s="112">
        <f t="shared" si="356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57">SUM(KL56, -KL58)</f>
        <v>0.21889999999999998</v>
      </c>
      <c r="KM88" s="147">
        <f t="shared" si="357"/>
        <v>0.21360000000000001</v>
      </c>
      <c r="KN88" s="109">
        <f t="shared" si="357"/>
        <v>0.20530000000000001</v>
      </c>
      <c r="KO88" s="169">
        <f t="shared" si="357"/>
        <v>0.1915</v>
      </c>
      <c r="KP88" s="147">
        <f t="shared" si="357"/>
        <v>0.19269999999999998</v>
      </c>
      <c r="KQ88" s="109">
        <f t="shared" si="357"/>
        <v>0.19020000000000004</v>
      </c>
      <c r="KR88" s="173">
        <f t="shared" ref="KR88:KZ88" si="358">SUM(KR52, -KR57)</f>
        <v>0.21589999999999998</v>
      </c>
      <c r="KS88" s="140">
        <f t="shared" si="358"/>
        <v>0.18970000000000001</v>
      </c>
      <c r="KT88" s="110">
        <f t="shared" si="358"/>
        <v>0.1862</v>
      </c>
      <c r="KU88" s="173">
        <f t="shared" si="358"/>
        <v>0.17880000000000001</v>
      </c>
      <c r="KV88" s="138">
        <f t="shared" si="358"/>
        <v>0.16270000000000001</v>
      </c>
      <c r="KW88" s="110">
        <f t="shared" si="358"/>
        <v>0.16849999999999998</v>
      </c>
      <c r="KX88" s="170">
        <f t="shared" si="358"/>
        <v>0.17430000000000001</v>
      </c>
      <c r="KY88" s="140">
        <f t="shared" si="358"/>
        <v>0.18430000000000002</v>
      </c>
      <c r="KZ88" s="114">
        <f t="shared" si="358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 t="shared" ref="NC88:NI88" si="359">SUM(NC54, -NC57)</f>
        <v>0.1149</v>
      </c>
      <c r="ND88" s="173">
        <f t="shared" si="359"/>
        <v>0.1249</v>
      </c>
      <c r="NE88" s="140">
        <f t="shared" si="359"/>
        <v>0.13729999999999998</v>
      </c>
      <c r="NF88" s="114">
        <f t="shared" si="359"/>
        <v>0.15639999999999998</v>
      </c>
      <c r="NG88" s="173">
        <f t="shared" si="359"/>
        <v>0.15359999999999999</v>
      </c>
      <c r="NH88" s="140">
        <f t="shared" si="359"/>
        <v>0.15839999999999999</v>
      </c>
      <c r="NI88" s="114">
        <f t="shared" si="359"/>
        <v>0.15859999999999999</v>
      </c>
      <c r="NJ88" s="181">
        <f>SUM(NJ51, -NJ55)</f>
        <v>0.16259999999999999</v>
      </c>
      <c r="NK88" s="114">
        <f>SUM(NK52, -NK55)</f>
        <v>0.14610000000000001</v>
      </c>
      <c r="NL88" s="114">
        <f>SUM(NL53, -NL56)</f>
        <v>0.15690000000000001</v>
      </c>
      <c r="NM88" s="114">
        <f>SUM(NM53, -NM56)</f>
        <v>0.14019999999999999</v>
      </c>
      <c r="NN88" s="114">
        <f>SUM(NN52, -NN55)</f>
        <v>0.14369999999999999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57" t="s">
        <v>64</v>
      </c>
      <c r="NF89" s="117" t="s">
        <v>64</v>
      </c>
      <c r="NG89" s="176" t="s">
        <v>64</v>
      </c>
      <c r="NH89" s="157" t="s">
        <v>84</v>
      </c>
      <c r="NI89" s="111" t="s">
        <v>70</v>
      </c>
      <c r="NJ89" s="171" t="s">
        <v>70</v>
      </c>
      <c r="NK89" s="111" t="s">
        <v>70</v>
      </c>
      <c r="NL89" s="116" t="s">
        <v>47</v>
      </c>
      <c r="NM89" s="117" t="s">
        <v>84</v>
      </c>
      <c r="NN89" s="117" t="s">
        <v>64</v>
      </c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60">SUM(CZ53, -CZ56)</f>
        <v>0.19919999999999999</v>
      </c>
      <c r="DA90" s="114">
        <f t="shared" si="360"/>
        <v>0.1968</v>
      </c>
      <c r="DB90" s="173">
        <f t="shared" si="360"/>
        <v>0.19270000000000001</v>
      </c>
      <c r="DC90" s="140">
        <f t="shared" si="360"/>
        <v>0.17620000000000002</v>
      </c>
      <c r="DD90" s="114">
        <f t="shared" si="360"/>
        <v>0.1749</v>
      </c>
      <c r="DE90" s="173">
        <f t="shared" si="36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61">SUM(DH55, -DH58)</f>
        <v>0.18809999999999999</v>
      </c>
      <c r="DI90" s="142">
        <f t="shared" si="361"/>
        <v>0.19260000000000002</v>
      </c>
      <c r="DJ90" s="112">
        <f t="shared" si="361"/>
        <v>0.18720000000000001</v>
      </c>
      <c r="DK90" s="172">
        <f t="shared" si="361"/>
        <v>0.193</v>
      </c>
      <c r="DL90" s="112">
        <f t="shared" si="361"/>
        <v>0.18990000000000001</v>
      </c>
      <c r="DM90" s="112">
        <f t="shared" si="361"/>
        <v>0.19640000000000002</v>
      </c>
      <c r="DN90" s="331">
        <f t="shared" si="36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62">SUM(EC79, -EC86)</f>
        <v>0</v>
      </c>
      <c r="ED90" s="6">
        <f t="shared" si="362"/>
        <v>0</v>
      </c>
      <c r="EE90" s="6">
        <f t="shared" si="362"/>
        <v>0</v>
      </c>
      <c r="EF90" s="6">
        <f t="shared" si="362"/>
        <v>0</v>
      </c>
      <c r="EG90" s="6">
        <f t="shared" si="362"/>
        <v>0</v>
      </c>
      <c r="EH90" s="6">
        <f t="shared" si="362"/>
        <v>0</v>
      </c>
      <c r="EI90" s="6">
        <f t="shared" si="36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63">SUM(FR55, -FR58)</f>
        <v>0.2482</v>
      </c>
      <c r="FS90" s="240">
        <f t="shared" si="363"/>
        <v>0.25769999999999998</v>
      </c>
      <c r="FT90" s="266">
        <f t="shared" si="363"/>
        <v>0.23880000000000001</v>
      </c>
      <c r="FU90" s="239">
        <f t="shared" si="363"/>
        <v>0.23779999999999998</v>
      </c>
      <c r="FV90" s="240">
        <f t="shared" si="363"/>
        <v>0.2422</v>
      </c>
      <c r="FW90" s="266">
        <f t="shared" si="36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64">SUM(GV79, -GV86)</f>
        <v>0</v>
      </c>
      <c r="GW90" s="6">
        <f t="shared" si="364"/>
        <v>0</v>
      </c>
      <c r="GX90" s="6">
        <f t="shared" si="364"/>
        <v>0</v>
      </c>
      <c r="GY90" s="6">
        <f t="shared" si="364"/>
        <v>0</v>
      </c>
      <c r="GZ90" s="6">
        <f t="shared" si="364"/>
        <v>0</v>
      </c>
      <c r="HA90" s="6">
        <f t="shared" si="36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40">
        <f>SUM(NE55, -NE57)</f>
        <v>0.12919999999999998</v>
      </c>
      <c r="NF90" s="114">
        <f>SUM(NF55, -NF57)</f>
        <v>0.14749999999999999</v>
      </c>
      <c r="NG90" s="173">
        <f>SUM(NG55, -NG57)</f>
        <v>0.1515</v>
      </c>
      <c r="NH90" s="138">
        <f>SUM(NH55, -NH58)</f>
        <v>0.15040000000000001</v>
      </c>
      <c r="NI90" s="114">
        <f>SUM(NI53, -NI56)</f>
        <v>0.15539999999999998</v>
      </c>
      <c r="NJ90" s="173">
        <f>SUM(NJ53, -NJ56)</f>
        <v>0.13979999999999998</v>
      </c>
      <c r="NK90" s="114">
        <f>SUM(NK53, -NK56)</f>
        <v>0.14219999999999999</v>
      </c>
      <c r="NL90" s="114">
        <f>SUM(NL52, -NL55)</f>
        <v>0.14280000000000001</v>
      </c>
      <c r="NM90" s="110">
        <f>SUM(NM55, -NM58)</f>
        <v>0.13950000000000001</v>
      </c>
      <c r="NN90" s="114">
        <f>SUM(NN55, -NN58)</f>
        <v>0.1336</v>
      </c>
      <c r="NO90" s="6">
        <f t="shared" ref="NO90:OX90" si="365">SUM(NO79, -NO86)</f>
        <v>1.1318999999999999</v>
      </c>
      <c r="NP90" s="6">
        <f t="shared" si="365"/>
        <v>0</v>
      </c>
      <c r="NQ90" s="6">
        <f t="shared" si="365"/>
        <v>0</v>
      </c>
      <c r="NR90" s="6">
        <f t="shared" si="365"/>
        <v>0</v>
      </c>
      <c r="NS90" s="6">
        <f t="shared" si="365"/>
        <v>0</v>
      </c>
      <c r="NT90" s="6">
        <f t="shared" si="365"/>
        <v>0</v>
      </c>
      <c r="NU90" s="6">
        <f t="shared" si="365"/>
        <v>0</v>
      </c>
      <c r="NV90" s="6">
        <f t="shared" si="365"/>
        <v>0</v>
      </c>
      <c r="NW90" s="6">
        <f t="shared" si="365"/>
        <v>0</v>
      </c>
      <c r="NX90" s="6">
        <f t="shared" si="365"/>
        <v>0</v>
      </c>
      <c r="NY90" s="6">
        <f t="shared" si="365"/>
        <v>0</v>
      </c>
      <c r="NZ90" s="6">
        <f t="shared" si="365"/>
        <v>0</v>
      </c>
      <c r="OA90" s="6">
        <f t="shared" si="365"/>
        <v>0</v>
      </c>
      <c r="OB90" s="6">
        <f t="shared" si="365"/>
        <v>0</v>
      </c>
      <c r="OC90" s="6">
        <f t="shared" si="365"/>
        <v>0</v>
      </c>
      <c r="OD90" s="6">
        <f t="shared" si="365"/>
        <v>0</v>
      </c>
      <c r="OE90" s="6">
        <f t="shared" si="365"/>
        <v>0</v>
      </c>
      <c r="OF90" s="6">
        <f t="shared" si="365"/>
        <v>0</v>
      </c>
      <c r="OG90" s="6">
        <f t="shared" si="365"/>
        <v>0</v>
      </c>
      <c r="OH90" s="6">
        <f t="shared" si="365"/>
        <v>0</v>
      </c>
      <c r="OI90" s="6">
        <f t="shared" si="365"/>
        <v>0</v>
      </c>
      <c r="OJ90" s="6">
        <f t="shared" si="365"/>
        <v>0</v>
      </c>
      <c r="OK90" s="6">
        <f t="shared" si="365"/>
        <v>0</v>
      </c>
      <c r="OL90" s="6">
        <f t="shared" si="365"/>
        <v>0</v>
      </c>
      <c r="OM90" s="6">
        <f t="shared" si="365"/>
        <v>0</v>
      </c>
      <c r="ON90" s="6">
        <f t="shared" si="365"/>
        <v>0</v>
      </c>
      <c r="OO90" s="6">
        <f t="shared" si="365"/>
        <v>0</v>
      </c>
      <c r="OP90" s="6">
        <f t="shared" si="365"/>
        <v>0</v>
      </c>
      <c r="OQ90" s="6">
        <f t="shared" si="365"/>
        <v>0</v>
      </c>
      <c r="OR90" s="6">
        <f t="shared" si="365"/>
        <v>0</v>
      </c>
      <c r="OS90" s="6">
        <f t="shared" si="365"/>
        <v>0</v>
      </c>
      <c r="OT90" s="6">
        <f t="shared" si="365"/>
        <v>0</v>
      </c>
      <c r="OU90" s="6">
        <f t="shared" si="365"/>
        <v>0</v>
      </c>
      <c r="OV90" s="6">
        <f t="shared" si="365"/>
        <v>0</v>
      </c>
      <c r="OW90" s="6">
        <f t="shared" si="365"/>
        <v>0</v>
      </c>
      <c r="OX90" s="6">
        <f t="shared" si="36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66">SUM(PE79, -PE86)</f>
        <v>0</v>
      </c>
      <c r="PF90" s="6">
        <f t="shared" si="366"/>
        <v>0</v>
      </c>
      <c r="PG90" s="6">
        <f t="shared" si="366"/>
        <v>0</v>
      </c>
      <c r="PH90" s="6">
        <f t="shared" si="366"/>
        <v>0</v>
      </c>
      <c r="PI90" s="6">
        <f t="shared" si="366"/>
        <v>0</v>
      </c>
      <c r="PJ90" s="6">
        <f t="shared" si="366"/>
        <v>0</v>
      </c>
      <c r="PK90" s="6">
        <f t="shared" si="366"/>
        <v>0</v>
      </c>
      <c r="PL90" s="6">
        <f t="shared" si="366"/>
        <v>0</v>
      </c>
      <c r="PM90" s="6">
        <f t="shared" si="366"/>
        <v>0</v>
      </c>
      <c r="PN90" s="6">
        <f t="shared" si="366"/>
        <v>0</v>
      </c>
      <c r="PO90" s="6">
        <f t="shared" si="366"/>
        <v>0</v>
      </c>
      <c r="PP90" s="6">
        <f t="shared" si="366"/>
        <v>0</v>
      </c>
      <c r="PQ90" s="6">
        <f t="shared" si="366"/>
        <v>0</v>
      </c>
      <c r="PR90" s="6">
        <f t="shared" si="366"/>
        <v>0</v>
      </c>
      <c r="PS90" s="6">
        <f t="shared" si="366"/>
        <v>0</v>
      </c>
      <c r="PT90" s="6">
        <f t="shared" si="366"/>
        <v>0</v>
      </c>
      <c r="PU90" s="6">
        <f t="shared" si="366"/>
        <v>0</v>
      </c>
      <c r="PV90" s="6">
        <f t="shared" si="366"/>
        <v>0</v>
      </c>
      <c r="PW90" s="6">
        <f t="shared" si="366"/>
        <v>0</v>
      </c>
      <c r="PX90" s="6">
        <f t="shared" si="366"/>
        <v>0</v>
      </c>
      <c r="PY90" s="6">
        <f t="shared" si="366"/>
        <v>0</v>
      </c>
      <c r="PZ90" s="6">
        <f t="shared" si="366"/>
        <v>0</v>
      </c>
      <c r="QA90" s="6">
        <f t="shared" si="366"/>
        <v>0</v>
      </c>
      <c r="QB90" s="6">
        <f t="shared" si="366"/>
        <v>0</v>
      </c>
      <c r="QC90" s="6">
        <f t="shared" si="366"/>
        <v>0</v>
      </c>
      <c r="QD90" s="6">
        <f t="shared" si="366"/>
        <v>0</v>
      </c>
      <c r="QE90" s="6">
        <f t="shared" si="366"/>
        <v>0</v>
      </c>
      <c r="QF90" s="6">
        <f t="shared" si="366"/>
        <v>0</v>
      </c>
      <c r="QG90" s="6">
        <f t="shared" si="366"/>
        <v>0</v>
      </c>
      <c r="QH90" s="6">
        <f t="shared" si="366"/>
        <v>0</v>
      </c>
      <c r="QI90" s="6">
        <f t="shared" si="366"/>
        <v>0</v>
      </c>
      <c r="QJ90" s="6">
        <f t="shared" si="366"/>
        <v>0</v>
      </c>
      <c r="QK90" s="6">
        <f t="shared" si="366"/>
        <v>0</v>
      </c>
      <c r="QL90" s="6">
        <f t="shared" si="366"/>
        <v>0</v>
      </c>
      <c r="QM90" s="6">
        <f t="shared" si="366"/>
        <v>0</v>
      </c>
      <c r="QN90" s="6">
        <f t="shared" si="366"/>
        <v>0</v>
      </c>
      <c r="QO90" s="6">
        <f t="shared" si="366"/>
        <v>0</v>
      </c>
      <c r="QP90" s="6">
        <f t="shared" si="366"/>
        <v>0</v>
      </c>
      <c r="QQ90" s="6">
        <f t="shared" si="366"/>
        <v>0</v>
      </c>
      <c r="QR90" s="6">
        <f t="shared" si="366"/>
        <v>0</v>
      </c>
      <c r="QS90" s="6">
        <f t="shared" si="366"/>
        <v>0</v>
      </c>
      <c r="QT90" s="6">
        <f t="shared" si="366"/>
        <v>0</v>
      </c>
      <c r="QU90" s="6">
        <f t="shared" si="366"/>
        <v>0</v>
      </c>
      <c r="QV90" s="6">
        <f t="shared" si="366"/>
        <v>0</v>
      </c>
      <c r="QW90" s="6">
        <f t="shared" si="366"/>
        <v>0</v>
      </c>
      <c r="QX90" s="6">
        <f t="shared" si="366"/>
        <v>0</v>
      </c>
      <c r="QY90" s="6">
        <f t="shared" si="366"/>
        <v>0</v>
      </c>
      <c r="QZ90" s="6">
        <f t="shared" si="366"/>
        <v>0</v>
      </c>
      <c r="RA90" s="6">
        <f t="shared" si="366"/>
        <v>0</v>
      </c>
      <c r="RB90" s="6">
        <f t="shared" si="366"/>
        <v>0</v>
      </c>
      <c r="RC90" s="6">
        <f t="shared" si="366"/>
        <v>0</v>
      </c>
      <c r="RD90" s="6">
        <f t="shared" si="366"/>
        <v>0</v>
      </c>
      <c r="RE90" s="6">
        <f t="shared" si="366"/>
        <v>0</v>
      </c>
      <c r="RF90" s="6">
        <f t="shared" si="366"/>
        <v>0</v>
      </c>
      <c r="RG90" s="6">
        <f t="shared" si="366"/>
        <v>0</v>
      </c>
      <c r="RH90" s="6">
        <f t="shared" si="366"/>
        <v>0</v>
      </c>
      <c r="RI90" s="6">
        <f t="shared" si="366"/>
        <v>0</v>
      </c>
      <c r="RJ90" s="6">
        <f t="shared" si="366"/>
        <v>0</v>
      </c>
      <c r="RK90" s="6">
        <f t="shared" si="366"/>
        <v>0</v>
      </c>
      <c r="RL90" s="6">
        <f t="shared" si="366"/>
        <v>0</v>
      </c>
      <c r="RM90" s="6">
        <f t="shared" si="366"/>
        <v>0</v>
      </c>
      <c r="RN90" s="6">
        <f t="shared" si="366"/>
        <v>0</v>
      </c>
      <c r="RO90" s="6">
        <f t="shared" si="366"/>
        <v>0</v>
      </c>
      <c r="RP90" s="6">
        <f t="shared" si="36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58" t="s">
        <v>53</v>
      </c>
      <c r="NF91" s="182" t="s">
        <v>53</v>
      </c>
      <c r="NG91" s="192" t="s">
        <v>53</v>
      </c>
      <c r="NH91" s="158" t="s">
        <v>37</v>
      </c>
      <c r="NI91" s="182" t="s">
        <v>37</v>
      </c>
      <c r="NJ91" s="176" t="s">
        <v>64</v>
      </c>
      <c r="NK91" s="117" t="s">
        <v>84</v>
      </c>
      <c r="NL91" s="111" t="s">
        <v>65</v>
      </c>
      <c r="NM91" s="116" t="s">
        <v>47</v>
      </c>
      <c r="NN91" s="108" t="s">
        <v>67</v>
      </c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67">SUM(FR56, -FR58)</f>
        <v>0.23520000000000002</v>
      </c>
      <c r="FS92" s="110">
        <f t="shared" si="367"/>
        <v>0.23280000000000001</v>
      </c>
      <c r="FT92" s="170">
        <f t="shared" si="367"/>
        <v>0.22600000000000003</v>
      </c>
      <c r="FU92" s="138">
        <f t="shared" si="367"/>
        <v>0.21449999999999997</v>
      </c>
      <c r="FV92" s="110">
        <f t="shared" si="367"/>
        <v>0.216</v>
      </c>
      <c r="FW92" s="170">
        <f t="shared" si="367"/>
        <v>0.22409999999999999</v>
      </c>
      <c r="FX92" s="138">
        <f t="shared" si="367"/>
        <v>0.23620000000000002</v>
      </c>
      <c r="FY92" s="110">
        <f t="shared" si="36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68">SUM(HH51, -HH52)</f>
        <v>0.22439999999999999</v>
      </c>
      <c r="HI92" s="160">
        <f t="shared" si="368"/>
        <v>0.21510000000000001</v>
      </c>
      <c r="HJ92" s="201">
        <f t="shared" si="368"/>
        <v>0.20879999999999999</v>
      </c>
      <c r="HK92" s="181">
        <f t="shared" si="368"/>
        <v>0.21330000000000002</v>
      </c>
      <c r="HL92" s="160">
        <f t="shared" si="368"/>
        <v>0.2278</v>
      </c>
      <c r="HM92" s="201">
        <f t="shared" si="36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69">SUM(IV51, -IV54)</f>
        <v>0.26730000000000004</v>
      </c>
      <c r="IW92" s="114">
        <f t="shared" si="369"/>
        <v>0.2631</v>
      </c>
      <c r="IX92" s="173">
        <f t="shared" si="369"/>
        <v>0.2571</v>
      </c>
      <c r="IY92" s="140">
        <f t="shared" si="369"/>
        <v>0.26069999999999999</v>
      </c>
      <c r="IZ92" s="114">
        <f t="shared" si="369"/>
        <v>0.27410000000000001</v>
      </c>
      <c r="JA92" s="323">
        <f t="shared" si="369"/>
        <v>0.22989999999999999</v>
      </c>
      <c r="JB92" s="140">
        <f t="shared" si="369"/>
        <v>0.22180000000000002</v>
      </c>
      <c r="JC92" s="114">
        <f t="shared" si="369"/>
        <v>0.2334</v>
      </c>
      <c r="JD92" s="173">
        <f t="shared" si="369"/>
        <v>0.20800000000000002</v>
      </c>
      <c r="JE92" s="140">
        <f t="shared" si="36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160">
        <f>SUM(NE51, -NE55)</f>
        <v>0.12149999999999998</v>
      </c>
      <c r="NF92" s="201">
        <f>SUM(NF51, -NF55)</f>
        <v>0.14030000000000001</v>
      </c>
      <c r="NG92" s="181">
        <f>SUM(NG51, -NG55)</f>
        <v>0.1444</v>
      </c>
      <c r="NH92" s="140">
        <f>SUM(NH51, -NH54)</f>
        <v>0.1472</v>
      </c>
      <c r="NI92" s="114">
        <f>SUM(NI51, -NI54)</f>
        <v>0.15409999999999999</v>
      </c>
      <c r="NJ92" s="173">
        <f>SUM(NJ55, -NJ57)</f>
        <v>0.12459999999999999</v>
      </c>
      <c r="NK92" s="110">
        <f>SUM(NK55, -NK58)</f>
        <v>0.1414</v>
      </c>
      <c r="NL92" s="114">
        <f>SUM(NL53, -NL55)</f>
        <v>0.13270000000000001</v>
      </c>
      <c r="NM92" s="114">
        <f>SUM(NM52, -NM55)</f>
        <v>0.1235</v>
      </c>
      <c r="NN92" s="201">
        <f>SUM(NN56, -NN58)</f>
        <v>0.12940000000000002</v>
      </c>
      <c r="NO92" s="6">
        <f>SUM(NO80, -NO86)</f>
        <v>1.8323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58" t="s">
        <v>37</v>
      </c>
      <c r="NF93" s="182" t="s">
        <v>37</v>
      </c>
      <c r="NG93" s="192" t="s">
        <v>37</v>
      </c>
      <c r="NH93" s="157" t="s">
        <v>64</v>
      </c>
      <c r="NI93" s="117" t="s">
        <v>64</v>
      </c>
      <c r="NJ93" s="192" t="s">
        <v>37</v>
      </c>
      <c r="NK93" s="111" t="s">
        <v>65</v>
      </c>
      <c r="NL93" s="182" t="s">
        <v>37</v>
      </c>
      <c r="NM93" s="117" t="s">
        <v>64</v>
      </c>
      <c r="NN93" s="111" t="s">
        <v>70</v>
      </c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70">SUM(BU54, -BU56)</f>
        <v>0.1968</v>
      </c>
      <c r="BV94" s="140">
        <f t="shared" si="370"/>
        <v>0.19769999999999999</v>
      </c>
      <c r="BW94" s="114">
        <f t="shared" si="370"/>
        <v>0.17959999999999998</v>
      </c>
      <c r="BX94" s="173">
        <f t="shared" si="370"/>
        <v>0.1862</v>
      </c>
      <c r="BY94" s="217">
        <f t="shared" si="370"/>
        <v>0.19790000000000002</v>
      </c>
      <c r="BZ94" s="15">
        <f t="shared" si="37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71">SUM(DC54, -DC56)</f>
        <v>0.15679999999999999</v>
      </c>
      <c r="DD94" s="114">
        <f t="shared" si="371"/>
        <v>0.16189999999999999</v>
      </c>
      <c r="DE94" s="173">
        <f t="shared" si="371"/>
        <v>0.18730000000000002</v>
      </c>
      <c r="DF94" s="140">
        <f t="shared" si="371"/>
        <v>0.18480000000000002</v>
      </c>
      <c r="DG94" s="114">
        <f t="shared" si="371"/>
        <v>0.18049999999999999</v>
      </c>
      <c r="DH94" s="173">
        <f t="shared" si="37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72">SUM(IC56, -IC57)</f>
        <v>0.21279999999999999</v>
      </c>
      <c r="ID94" s="218">
        <f t="shared" si="372"/>
        <v>0.23220000000000002</v>
      </c>
      <c r="IE94" s="90">
        <f t="shared" si="372"/>
        <v>0.21600000000000003</v>
      </c>
      <c r="IF94" s="172">
        <f t="shared" si="372"/>
        <v>0.23359999999999997</v>
      </c>
      <c r="IG94" s="218">
        <f t="shared" si="372"/>
        <v>0.22500000000000001</v>
      </c>
      <c r="IH94" s="90">
        <f t="shared" si="372"/>
        <v>0.2369</v>
      </c>
      <c r="II94" s="172">
        <f t="shared" si="372"/>
        <v>0.2482</v>
      </c>
      <c r="IJ94" s="218">
        <f>SUM(IJ51, -IJ53)</f>
        <v>0.2505</v>
      </c>
      <c r="IK94" s="15">
        <f t="shared" ref="IK94:IP94" si="373">SUM(IK51, -IK54)</f>
        <v>0.25749999999999995</v>
      </c>
      <c r="IL94" s="145">
        <f t="shared" si="373"/>
        <v>0.22690000000000002</v>
      </c>
      <c r="IM94" s="140">
        <f t="shared" si="373"/>
        <v>0.25890000000000002</v>
      </c>
      <c r="IN94" s="114">
        <f t="shared" si="373"/>
        <v>0.2707</v>
      </c>
      <c r="IO94" s="173">
        <f t="shared" si="373"/>
        <v>0.26700000000000002</v>
      </c>
      <c r="IP94" s="140">
        <f t="shared" si="37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74">SUM(IV56, -IV57)</f>
        <v>0.2505</v>
      </c>
      <c r="IW94" s="201">
        <f t="shared" si="374"/>
        <v>0.25309999999999999</v>
      </c>
      <c r="IX94" s="181">
        <f t="shared" si="374"/>
        <v>0.25389999999999996</v>
      </c>
      <c r="IY94" s="160">
        <f t="shared" si="374"/>
        <v>0.22970000000000002</v>
      </c>
      <c r="IZ94" s="201">
        <f t="shared" si="374"/>
        <v>0.2276</v>
      </c>
      <c r="JA94" s="329">
        <f t="shared" si="37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75">SUM(KC54, -KC57)</f>
        <v>0.25269999999999998</v>
      </c>
      <c r="KD94" s="140">
        <f t="shared" si="375"/>
        <v>0.21629999999999999</v>
      </c>
      <c r="KE94" s="110">
        <f t="shared" si="375"/>
        <v>0.23519999999999999</v>
      </c>
      <c r="KF94" s="170">
        <f t="shared" si="375"/>
        <v>0.23810000000000001</v>
      </c>
      <c r="KG94" s="138">
        <f t="shared" si="375"/>
        <v>0.23340000000000002</v>
      </c>
      <c r="KH94" s="110">
        <f t="shared" si="375"/>
        <v>0.2273</v>
      </c>
      <c r="KI94" s="170">
        <f t="shared" si="37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76">SUM(LP54, -LP56)</f>
        <v>0.15629999999999999</v>
      </c>
      <c r="LQ94" s="239">
        <f t="shared" si="376"/>
        <v>0.15</v>
      </c>
      <c r="LR94" s="240">
        <f t="shared" si="376"/>
        <v>0.13100000000000001</v>
      </c>
      <c r="LS94" s="266">
        <f t="shared" si="376"/>
        <v>0.12609999999999999</v>
      </c>
      <c r="LT94" s="239">
        <f t="shared" si="376"/>
        <v>0.1358</v>
      </c>
      <c r="LU94" s="240">
        <f t="shared" si="376"/>
        <v>0.13600000000000001</v>
      </c>
      <c r="LV94" s="266">
        <f t="shared" ref="LV94:MA94" si="377">SUM(LV54, -LV56)</f>
        <v>0.1225</v>
      </c>
      <c r="LW94" s="239">
        <f t="shared" si="377"/>
        <v>0.1426</v>
      </c>
      <c r="LX94" s="240">
        <f t="shared" si="377"/>
        <v>0.13369999999999999</v>
      </c>
      <c r="LY94" s="266">
        <f t="shared" si="377"/>
        <v>0.13400000000000001</v>
      </c>
      <c r="LZ94" s="239">
        <f t="shared" si="377"/>
        <v>0.13100000000000001</v>
      </c>
      <c r="MA94" s="240">
        <f t="shared" si="37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40">
        <f>SUM(NE51, -NE54)</f>
        <v>0.11339999999999999</v>
      </c>
      <c r="NF94" s="114">
        <f>SUM(NF51, -NF54)</f>
        <v>0.13140000000000002</v>
      </c>
      <c r="NG94" s="173">
        <f>SUM(NG51, -NG54)</f>
        <v>0.14230000000000001</v>
      </c>
      <c r="NH94" s="140">
        <f>SUM(NH55, -NH57)</f>
        <v>0.13969999999999999</v>
      </c>
      <c r="NI94" s="114">
        <f>SUM(NI55, -NI57)</f>
        <v>0.1424</v>
      </c>
      <c r="NJ94" s="173">
        <f>SUM(NJ51, -NJ54)</f>
        <v>0.12189999999999999</v>
      </c>
      <c r="NK94" s="114">
        <f>SUM(NK53, -NK55)</f>
        <v>0.12640000000000001</v>
      </c>
      <c r="NL94" s="114">
        <f>SUM(NL51, -NL54)</f>
        <v>0.12060000000000001</v>
      </c>
      <c r="NM94" s="114">
        <f>SUM(NM55, -NM57)</f>
        <v>0.11910000000000001</v>
      </c>
      <c r="NN94" s="114">
        <f>SUM(NN53, -NN56)</f>
        <v>0.12809999999999999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36" t="s">
        <v>65</v>
      </c>
      <c r="NF95" s="111" t="s">
        <v>65</v>
      </c>
      <c r="NG95" s="177" t="s">
        <v>47</v>
      </c>
      <c r="NH95" s="148" t="s">
        <v>47</v>
      </c>
      <c r="NI95" s="108" t="s">
        <v>57</v>
      </c>
      <c r="NJ95" s="168" t="s">
        <v>57</v>
      </c>
      <c r="NK95" s="108" t="s">
        <v>57</v>
      </c>
      <c r="NL95" s="117" t="s">
        <v>84</v>
      </c>
      <c r="NM95" s="111" t="s">
        <v>65</v>
      </c>
      <c r="NN95" s="111" t="s">
        <v>65</v>
      </c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78">SUM(EC85, -EC92)</f>
        <v>0</v>
      </c>
      <c r="ED96" s="6">
        <f t="shared" si="378"/>
        <v>0</v>
      </c>
      <c r="EE96" s="6">
        <f t="shared" si="378"/>
        <v>0</v>
      </c>
      <c r="EF96" s="6">
        <f t="shared" si="378"/>
        <v>0</v>
      </c>
      <c r="EG96" s="6">
        <f t="shared" si="378"/>
        <v>0</v>
      </c>
      <c r="EH96" s="6">
        <f t="shared" si="378"/>
        <v>0</v>
      </c>
      <c r="EI96" s="6">
        <f t="shared" si="37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79">SUM(GV85, -GV92)</f>
        <v>0</v>
      </c>
      <c r="GW96" s="6">
        <f t="shared" si="379"/>
        <v>0</v>
      </c>
      <c r="GX96" s="6">
        <f t="shared" si="379"/>
        <v>0</v>
      </c>
      <c r="GY96" s="6">
        <f t="shared" si="379"/>
        <v>0</v>
      </c>
      <c r="GZ96" s="6">
        <f t="shared" si="379"/>
        <v>0</v>
      </c>
      <c r="HA96" s="6">
        <f t="shared" si="37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80">SUM(IL52, -IL56)</f>
        <v>0.21159999999999998</v>
      </c>
      <c r="IM96" s="140">
        <f t="shared" si="380"/>
        <v>0.23349999999999999</v>
      </c>
      <c r="IN96" s="114">
        <f t="shared" si="380"/>
        <v>0.2311</v>
      </c>
      <c r="IO96" s="173">
        <f t="shared" si="380"/>
        <v>0.21390000000000001</v>
      </c>
      <c r="IP96" s="140">
        <f t="shared" si="380"/>
        <v>0.2213</v>
      </c>
      <c r="IQ96" s="114">
        <f t="shared" si="380"/>
        <v>0.21010000000000001</v>
      </c>
      <c r="IR96" s="173">
        <f t="shared" si="380"/>
        <v>0.21340000000000001</v>
      </c>
      <c r="IS96" s="217">
        <f t="shared" si="380"/>
        <v>0.20580000000000001</v>
      </c>
      <c r="IT96" s="15">
        <f t="shared" si="380"/>
        <v>0.20780000000000001</v>
      </c>
      <c r="IU96" s="145">
        <f t="shared" ref="IU96:JA96" si="381">SUM(IU52, -IU56)</f>
        <v>0.20669999999999999</v>
      </c>
      <c r="IV96" s="140">
        <f t="shared" si="381"/>
        <v>0.20640000000000003</v>
      </c>
      <c r="IW96" s="114">
        <f t="shared" si="381"/>
        <v>0.2041</v>
      </c>
      <c r="IX96" s="173">
        <f t="shared" si="381"/>
        <v>0.20140000000000002</v>
      </c>
      <c r="IY96" s="140">
        <f t="shared" si="381"/>
        <v>0.20319999999999999</v>
      </c>
      <c r="IZ96" s="114">
        <f t="shared" si="381"/>
        <v>0.20149999999999998</v>
      </c>
      <c r="JA96" s="323">
        <f t="shared" si="38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82">SUM(JW55, -JW57)</f>
        <v>0.22689999999999999</v>
      </c>
      <c r="JX96" s="239">
        <f t="shared" si="382"/>
        <v>0.24209999999999998</v>
      </c>
      <c r="JY96" s="240">
        <f t="shared" si="382"/>
        <v>0.24199999999999999</v>
      </c>
      <c r="JZ96" s="266">
        <f t="shared" si="382"/>
        <v>0.22039999999999998</v>
      </c>
      <c r="KA96" s="239">
        <f t="shared" si="382"/>
        <v>0.21480000000000002</v>
      </c>
      <c r="KB96" s="240">
        <f t="shared" si="382"/>
        <v>0.20860000000000001</v>
      </c>
      <c r="KC96" s="266">
        <f t="shared" si="382"/>
        <v>0.2147</v>
      </c>
      <c r="KD96" s="239">
        <f t="shared" si="382"/>
        <v>0.18379999999999999</v>
      </c>
      <c r="KE96" s="240">
        <f t="shared" si="382"/>
        <v>0.19850000000000001</v>
      </c>
      <c r="KF96" s="266">
        <f t="shared" si="382"/>
        <v>0.20200000000000001</v>
      </c>
      <c r="KG96" s="239">
        <f t="shared" si="382"/>
        <v>0.20700000000000002</v>
      </c>
      <c r="KH96" s="240">
        <f t="shared" si="38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83">SUM(LR51, -LR54)</f>
        <v>0.126</v>
      </c>
      <c r="LS96" s="173">
        <f t="shared" si="383"/>
        <v>0.1041</v>
      </c>
      <c r="LT96" s="140">
        <f t="shared" si="383"/>
        <v>0.10919999999999999</v>
      </c>
      <c r="LU96" s="114">
        <f t="shared" si="383"/>
        <v>0.10790000000000001</v>
      </c>
      <c r="LV96" s="173">
        <f t="shared" si="383"/>
        <v>0.12189999999999998</v>
      </c>
      <c r="LW96" s="140">
        <f t="shared" si="38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40">
        <f>SUM(NE52, -NE55)</f>
        <v>0.10819999999999999</v>
      </c>
      <c r="NF96" s="114">
        <f>SUM(NF52, -NF55)</f>
        <v>0.1148</v>
      </c>
      <c r="NG96" s="173">
        <f>SUM(NG52, -NG55)</f>
        <v>0.10100000000000001</v>
      </c>
      <c r="NH96" s="140">
        <f>SUM(NH52, -NH55)</f>
        <v>0.12659999999999999</v>
      </c>
      <c r="NI96" s="201">
        <f>SUM(NI56, -NI58)</f>
        <v>0.11650000000000001</v>
      </c>
      <c r="NJ96" s="181">
        <f>SUM(NJ56, -NJ58)</f>
        <v>0.1166</v>
      </c>
      <c r="NK96" s="201">
        <f>SUM(NK56, -NK58)</f>
        <v>0.12559999999999999</v>
      </c>
      <c r="NL96" s="110">
        <f>SUM(NL55, -NL58)</f>
        <v>0.11749999999999999</v>
      </c>
      <c r="NM96" s="114">
        <f>SUM(NM53, -NM55)</f>
        <v>0.1142</v>
      </c>
      <c r="NN96" s="114">
        <f>SUM(NN53, -NN55)</f>
        <v>0.1239</v>
      </c>
      <c r="NO96" s="6">
        <f t="shared" ref="NO96:OX96" si="384">SUM(NO85, -NO92)</f>
        <v>-1.8323</v>
      </c>
      <c r="NP96" s="6">
        <f t="shared" si="384"/>
        <v>0</v>
      </c>
      <c r="NQ96" s="6">
        <f t="shared" si="384"/>
        <v>0</v>
      </c>
      <c r="NR96" s="6">
        <f t="shared" si="384"/>
        <v>0</v>
      </c>
      <c r="NS96" s="6">
        <f t="shared" si="384"/>
        <v>0</v>
      </c>
      <c r="NT96" s="6">
        <f t="shared" si="384"/>
        <v>0</v>
      </c>
      <c r="NU96" s="6">
        <f t="shared" si="384"/>
        <v>0</v>
      </c>
      <c r="NV96" s="6">
        <f t="shared" si="384"/>
        <v>0</v>
      </c>
      <c r="NW96" s="6">
        <f t="shared" si="384"/>
        <v>0</v>
      </c>
      <c r="NX96" s="6">
        <f t="shared" si="384"/>
        <v>0</v>
      </c>
      <c r="NY96" s="6">
        <f t="shared" si="384"/>
        <v>0</v>
      </c>
      <c r="NZ96" s="6">
        <f t="shared" si="384"/>
        <v>0</v>
      </c>
      <c r="OA96" s="6">
        <f t="shared" si="384"/>
        <v>0</v>
      </c>
      <c r="OB96" s="6">
        <f t="shared" si="384"/>
        <v>0</v>
      </c>
      <c r="OC96" s="6">
        <f t="shared" si="384"/>
        <v>0</v>
      </c>
      <c r="OD96" s="6">
        <f t="shared" si="384"/>
        <v>0</v>
      </c>
      <c r="OE96" s="6">
        <f t="shared" si="384"/>
        <v>0</v>
      </c>
      <c r="OF96" s="6">
        <f t="shared" si="384"/>
        <v>0</v>
      </c>
      <c r="OG96" s="6">
        <f t="shared" si="384"/>
        <v>0</v>
      </c>
      <c r="OH96" s="6">
        <f t="shared" si="384"/>
        <v>0</v>
      </c>
      <c r="OI96" s="6">
        <f t="shared" si="384"/>
        <v>0</v>
      </c>
      <c r="OJ96" s="6">
        <f t="shared" si="384"/>
        <v>0</v>
      </c>
      <c r="OK96" s="6">
        <f t="shared" si="384"/>
        <v>0</v>
      </c>
      <c r="OL96" s="6">
        <f t="shared" si="384"/>
        <v>0</v>
      </c>
      <c r="OM96" s="6">
        <f t="shared" si="384"/>
        <v>0</v>
      </c>
      <c r="ON96" s="6">
        <f t="shared" si="384"/>
        <v>0</v>
      </c>
      <c r="OO96" s="6">
        <f t="shared" si="384"/>
        <v>0</v>
      </c>
      <c r="OP96" s="6">
        <f t="shared" si="384"/>
        <v>0</v>
      </c>
      <c r="OQ96" s="6">
        <f t="shared" si="384"/>
        <v>0</v>
      </c>
      <c r="OR96" s="6">
        <f t="shared" si="384"/>
        <v>0</v>
      </c>
      <c r="OS96" s="6">
        <f t="shared" si="384"/>
        <v>0</v>
      </c>
      <c r="OT96" s="6">
        <f t="shared" si="384"/>
        <v>0</v>
      </c>
      <c r="OU96" s="6">
        <f t="shared" si="384"/>
        <v>0</v>
      </c>
      <c r="OV96" s="6">
        <f t="shared" si="384"/>
        <v>0</v>
      </c>
      <c r="OW96" s="6">
        <f t="shared" si="384"/>
        <v>0</v>
      </c>
      <c r="OX96" s="6">
        <f t="shared" si="38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85">SUM(PE85, -PE92)</f>
        <v>0</v>
      </c>
      <c r="PF96" s="6">
        <f t="shared" si="385"/>
        <v>0</v>
      </c>
      <c r="PG96" s="6">
        <f t="shared" si="385"/>
        <v>0</v>
      </c>
      <c r="PH96" s="6">
        <f t="shared" si="385"/>
        <v>0</v>
      </c>
      <c r="PI96" s="6">
        <f t="shared" si="385"/>
        <v>0</v>
      </c>
      <c r="PJ96" s="6">
        <f t="shared" si="385"/>
        <v>0</v>
      </c>
      <c r="PK96" s="6">
        <f t="shared" si="385"/>
        <v>0</v>
      </c>
      <c r="PL96" s="6">
        <f t="shared" si="385"/>
        <v>0</v>
      </c>
      <c r="PM96" s="6">
        <f t="shared" si="385"/>
        <v>0</v>
      </c>
      <c r="PN96" s="6">
        <f t="shared" si="385"/>
        <v>0</v>
      </c>
      <c r="PO96" s="6">
        <f t="shared" si="385"/>
        <v>0</v>
      </c>
      <c r="PP96" s="6">
        <f t="shared" si="385"/>
        <v>0</v>
      </c>
      <c r="PQ96" s="6">
        <f t="shared" si="385"/>
        <v>0</v>
      </c>
      <c r="PR96" s="6">
        <f t="shared" si="385"/>
        <v>0</v>
      </c>
      <c r="PS96" s="6">
        <f t="shared" si="385"/>
        <v>0</v>
      </c>
      <c r="PT96" s="6">
        <f t="shared" si="385"/>
        <v>0</v>
      </c>
      <c r="PU96" s="6">
        <f t="shared" si="385"/>
        <v>0</v>
      </c>
      <c r="PV96" s="6">
        <f t="shared" si="385"/>
        <v>0</v>
      </c>
      <c r="PW96" s="6">
        <f t="shared" si="385"/>
        <v>0</v>
      </c>
      <c r="PX96" s="6">
        <f t="shared" si="385"/>
        <v>0</v>
      </c>
      <c r="PY96" s="6">
        <f t="shared" si="385"/>
        <v>0</v>
      </c>
      <c r="PZ96" s="6">
        <f t="shared" si="385"/>
        <v>0</v>
      </c>
      <c r="QA96" s="6">
        <f t="shared" si="385"/>
        <v>0</v>
      </c>
      <c r="QB96" s="6">
        <f t="shared" si="385"/>
        <v>0</v>
      </c>
      <c r="QC96" s="6">
        <f t="shared" si="385"/>
        <v>0</v>
      </c>
      <c r="QD96" s="6">
        <f t="shared" si="385"/>
        <v>0</v>
      </c>
      <c r="QE96" s="6">
        <f t="shared" si="385"/>
        <v>0</v>
      </c>
      <c r="QF96" s="6">
        <f t="shared" si="385"/>
        <v>0</v>
      </c>
      <c r="QG96" s="6">
        <f t="shared" si="385"/>
        <v>0</v>
      </c>
      <c r="QH96" s="6">
        <f t="shared" si="385"/>
        <v>0</v>
      </c>
      <c r="QI96" s="6">
        <f t="shared" si="385"/>
        <v>0</v>
      </c>
      <c r="QJ96" s="6">
        <f t="shared" si="385"/>
        <v>0</v>
      </c>
      <c r="QK96" s="6">
        <f t="shared" si="385"/>
        <v>0</v>
      </c>
      <c r="QL96" s="6">
        <f t="shared" si="385"/>
        <v>0</v>
      </c>
      <c r="QM96" s="6">
        <f t="shared" si="385"/>
        <v>0</v>
      </c>
      <c r="QN96" s="6">
        <f t="shared" si="385"/>
        <v>0</v>
      </c>
      <c r="QO96" s="6">
        <f t="shared" si="385"/>
        <v>0</v>
      </c>
      <c r="QP96" s="6">
        <f t="shared" si="385"/>
        <v>0</v>
      </c>
      <c r="QQ96" s="6">
        <f t="shared" si="385"/>
        <v>0</v>
      </c>
      <c r="QR96" s="6">
        <f t="shared" si="385"/>
        <v>0</v>
      </c>
      <c r="QS96" s="6">
        <f t="shared" si="385"/>
        <v>0</v>
      </c>
      <c r="QT96" s="6">
        <f t="shared" si="385"/>
        <v>0</v>
      </c>
      <c r="QU96" s="6">
        <f t="shared" si="385"/>
        <v>0</v>
      </c>
      <c r="QV96" s="6">
        <f t="shared" si="385"/>
        <v>0</v>
      </c>
      <c r="QW96" s="6">
        <f t="shared" si="385"/>
        <v>0</v>
      </c>
      <c r="QX96" s="6">
        <f t="shared" si="385"/>
        <v>0</v>
      </c>
      <c r="QY96" s="6">
        <f t="shared" si="385"/>
        <v>0</v>
      </c>
      <c r="QZ96" s="6">
        <f t="shared" si="385"/>
        <v>0</v>
      </c>
      <c r="RA96" s="6">
        <f t="shared" si="385"/>
        <v>0</v>
      </c>
      <c r="RB96" s="6">
        <f t="shared" si="385"/>
        <v>0</v>
      </c>
      <c r="RC96" s="6">
        <f t="shared" si="385"/>
        <v>0</v>
      </c>
      <c r="RD96" s="6">
        <f t="shared" si="385"/>
        <v>0</v>
      </c>
      <c r="RE96" s="6">
        <f t="shared" si="385"/>
        <v>0</v>
      </c>
      <c r="RF96" s="6">
        <f t="shared" si="385"/>
        <v>0</v>
      </c>
      <c r="RG96" s="6">
        <f t="shared" si="385"/>
        <v>0</v>
      </c>
      <c r="RH96" s="6">
        <f t="shared" si="385"/>
        <v>0</v>
      </c>
      <c r="RI96" s="6">
        <f t="shared" si="385"/>
        <v>0</v>
      </c>
      <c r="RJ96" s="6">
        <f t="shared" si="385"/>
        <v>0</v>
      </c>
      <c r="RK96" s="6">
        <f t="shared" si="385"/>
        <v>0</v>
      </c>
      <c r="RL96" s="6">
        <f t="shared" si="385"/>
        <v>0</v>
      </c>
      <c r="RM96" s="6">
        <f t="shared" si="385"/>
        <v>0</v>
      </c>
      <c r="RN96" s="6">
        <f t="shared" si="385"/>
        <v>0</v>
      </c>
      <c r="RO96" s="6">
        <f t="shared" si="385"/>
        <v>0</v>
      </c>
      <c r="RP96" s="6">
        <f t="shared" si="38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48" t="s">
        <v>47</v>
      </c>
      <c r="NF97" s="113" t="s">
        <v>39</v>
      </c>
      <c r="NG97" s="177" t="s">
        <v>36</v>
      </c>
      <c r="NH97" s="148" t="s">
        <v>36</v>
      </c>
      <c r="NI97" s="116" t="s">
        <v>47</v>
      </c>
      <c r="NJ97" s="177" t="s">
        <v>47</v>
      </c>
      <c r="NK97" s="182" t="s">
        <v>37</v>
      </c>
      <c r="NL97" s="117" t="s">
        <v>64</v>
      </c>
      <c r="NM97" s="182" t="s">
        <v>37</v>
      </c>
      <c r="NN97" s="117" t="s">
        <v>84</v>
      </c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86">SUM(ES56, -ES57)</f>
        <v>0.1905</v>
      </c>
      <c r="ET98" s="160">
        <f t="shared" si="386"/>
        <v>0.1933</v>
      </c>
      <c r="EU98" s="201">
        <f t="shared" si="386"/>
        <v>0.19350000000000001</v>
      </c>
      <c r="EV98" s="181">
        <f t="shared" si="386"/>
        <v>0.1973</v>
      </c>
      <c r="EW98" s="160">
        <f t="shared" si="386"/>
        <v>0.1961</v>
      </c>
      <c r="EX98" s="240">
        <f t="shared" si="38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87">SUM(FK56, -FK57)</f>
        <v>0.2011</v>
      </c>
      <c r="FL98" s="160">
        <f t="shared" si="387"/>
        <v>0.21800000000000003</v>
      </c>
      <c r="FM98" s="201">
        <f t="shared" si="387"/>
        <v>0.20580000000000001</v>
      </c>
      <c r="FN98" s="181">
        <f t="shared" si="387"/>
        <v>0.20130000000000001</v>
      </c>
      <c r="FO98" s="160">
        <f t="shared" si="387"/>
        <v>0.2039</v>
      </c>
      <c r="FP98" s="201">
        <f t="shared" si="387"/>
        <v>0.21519999999999997</v>
      </c>
      <c r="FQ98" s="181">
        <f t="shared" si="38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88">SUM(GO53, -GO56)</f>
        <v>0.1394</v>
      </c>
      <c r="GP98" s="140">
        <f t="shared" si="388"/>
        <v>0.14990000000000001</v>
      </c>
      <c r="GQ98" s="114">
        <f t="shared" si="388"/>
        <v>0.15029999999999999</v>
      </c>
      <c r="GR98" s="173">
        <f t="shared" si="388"/>
        <v>0.1431</v>
      </c>
      <c r="GS98" s="114">
        <f t="shared" si="388"/>
        <v>0.15920000000000001</v>
      </c>
      <c r="GT98" s="114">
        <f t="shared" si="38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89">SUM(IL52, -IL55)</f>
        <v>0.21049999999999999</v>
      </c>
      <c r="IM98" s="140">
        <f t="shared" si="389"/>
        <v>0.2157</v>
      </c>
      <c r="IN98" s="114">
        <f t="shared" si="389"/>
        <v>0.2137</v>
      </c>
      <c r="IO98" s="173">
        <f t="shared" si="389"/>
        <v>0.20170000000000002</v>
      </c>
      <c r="IP98" s="140">
        <f t="shared" si="389"/>
        <v>0.2056</v>
      </c>
      <c r="IQ98" s="114">
        <f t="shared" si="389"/>
        <v>0.20419999999999999</v>
      </c>
      <c r="IR98" s="173">
        <f t="shared" si="389"/>
        <v>0.21290000000000001</v>
      </c>
      <c r="IS98" s="217">
        <f t="shared" si="389"/>
        <v>0.2024</v>
      </c>
      <c r="IT98" s="15">
        <f t="shared" si="38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90">SUM(JU56, -JU57)</f>
        <v>0.20569999999999999</v>
      </c>
      <c r="JV98" s="201">
        <f t="shared" si="390"/>
        <v>0.19850000000000001</v>
      </c>
      <c r="JW98" s="181">
        <f t="shared" si="390"/>
        <v>0.1653</v>
      </c>
      <c r="JX98" s="160">
        <f t="shared" si="390"/>
        <v>0.18269999999999997</v>
      </c>
      <c r="JY98" s="201">
        <f t="shared" si="390"/>
        <v>0.182</v>
      </c>
      <c r="JZ98" s="181">
        <f t="shared" si="390"/>
        <v>0.16799999999999998</v>
      </c>
      <c r="KA98" s="160">
        <f t="shared" si="390"/>
        <v>0.16790000000000002</v>
      </c>
      <c r="KB98" s="201">
        <f t="shared" si="390"/>
        <v>0.16920000000000002</v>
      </c>
      <c r="KC98" s="181">
        <f t="shared" si="39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40">
        <f>SUM(NE53, -NE55)</f>
        <v>0.10199999999999999</v>
      </c>
      <c r="NF98" s="110">
        <f>SUM(NF54, -NF56)</f>
        <v>0.10740000000000001</v>
      </c>
      <c r="NG98" s="170">
        <f>SUM(NG52, -NG54)</f>
        <v>9.8900000000000002E-2</v>
      </c>
      <c r="NH98" s="138">
        <f>SUM(NH52, -NH54)</f>
        <v>0.1079</v>
      </c>
      <c r="NI98" s="114">
        <f>SUM(NI52, -NI55)</f>
        <v>0.1143</v>
      </c>
      <c r="NJ98" s="173">
        <f>SUM(NJ52, -NJ55)</f>
        <v>0.1149</v>
      </c>
      <c r="NK98" s="114">
        <f>SUM(NK51, -NK54)</f>
        <v>0.12050000000000001</v>
      </c>
      <c r="NL98" s="114">
        <f>SUM(NL55, -NL57)</f>
        <v>0.11579999999999999</v>
      </c>
      <c r="NM98" s="114">
        <f>SUM(NM51, -NM54)</f>
        <v>0.1139</v>
      </c>
      <c r="NN98" s="110">
        <f>SUM(NN55, -NN57)</f>
        <v>0.122</v>
      </c>
      <c r="NO98" s="6">
        <f>SUM(NO86, -NO92)</f>
        <v>-2.9641999999999999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36" t="s">
        <v>42</v>
      </c>
      <c r="NF99" s="111" t="s">
        <v>42</v>
      </c>
      <c r="NG99" s="174" t="s">
        <v>39</v>
      </c>
      <c r="NH99" s="136" t="s">
        <v>65</v>
      </c>
      <c r="NI99" s="116" t="s">
        <v>36</v>
      </c>
      <c r="NJ99" s="171" t="s">
        <v>65</v>
      </c>
      <c r="NK99" s="117" t="s">
        <v>64</v>
      </c>
      <c r="NL99" s="108" t="s">
        <v>57</v>
      </c>
      <c r="NM99" s="108" t="s">
        <v>57</v>
      </c>
      <c r="NN99" s="108" t="s">
        <v>57</v>
      </c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91">SUM(BS56, -BS58)</f>
        <v>0.1308</v>
      </c>
      <c r="BT100" s="110">
        <f t="shared" si="391"/>
        <v>0.11999999999999998</v>
      </c>
      <c r="BU100" s="172">
        <f t="shared" si="391"/>
        <v>0.13389999999999999</v>
      </c>
      <c r="BV100" s="142">
        <f t="shared" si="391"/>
        <v>0.14529999999999998</v>
      </c>
      <c r="BW100" s="112">
        <f t="shared" si="391"/>
        <v>0.15360000000000001</v>
      </c>
      <c r="BX100" s="172">
        <f t="shared" si="391"/>
        <v>0.15440000000000001</v>
      </c>
      <c r="BY100" s="218">
        <f t="shared" si="39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92">SUM(EM52, -EM56)</f>
        <v>0.1613</v>
      </c>
      <c r="EN100" s="140">
        <f t="shared" si="392"/>
        <v>0.16400000000000001</v>
      </c>
      <c r="EO100" s="114">
        <f t="shared" si="392"/>
        <v>0.16200000000000001</v>
      </c>
      <c r="EP100" s="173">
        <f t="shared" si="392"/>
        <v>0.1633</v>
      </c>
      <c r="EQ100" s="140">
        <f t="shared" si="392"/>
        <v>0.1545</v>
      </c>
      <c r="ER100" s="114">
        <f t="shared" si="392"/>
        <v>0.14460000000000001</v>
      </c>
      <c r="ES100" s="173">
        <f t="shared" si="392"/>
        <v>0.1545</v>
      </c>
      <c r="ET100" s="140">
        <f t="shared" si="392"/>
        <v>0.15029999999999999</v>
      </c>
      <c r="EU100" s="114">
        <f t="shared" si="392"/>
        <v>0.13469999999999999</v>
      </c>
      <c r="EV100" s="173">
        <f t="shared" si="392"/>
        <v>0.10389999999999999</v>
      </c>
      <c r="EW100" s="140">
        <f t="shared" si="392"/>
        <v>0.11760000000000001</v>
      </c>
      <c r="EX100" s="114">
        <f t="shared" si="39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93">SUM(FK52, -FK56)</f>
        <v>0.18160000000000001</v>
      </c>
      <c r="FL100" s="140">
        <f t="shared" si="393"/>
        <v>0.16259999999999999</v>
      </c>
      <c r="FM100" s="114">
        <f t="shared" si="393"/>
        <v>0.15740000000000001</v>
      </c>
      <c r="FN100" s="173">
        <f t="shared" si="393"/>
        <v>0.1603</v>
      </c>
      <c r="FO100" s="140">
        <f t="shared" si="393"/>
        <v>0.17699999999999999</v>
      </c>
      <c r="FP100" s="114">
        <f t="shared" si="393"/>
        <v>0.16789999999999999</v>
      </c>
      <c r="FQ100" s="173">
        <f t="shared" si="39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94">SUM(HH53, -HH56)</f>
        <v>0.15909999999999999</v>
      </c>
      <c r="HI100" s="140">
        <f t="shared" si="394"/>
        <v>0.18540000000000001</v>
      </c>
      <c r="HJ100" s="114">
        <f t="shared" si="394"/>
        <v>0.1661</v>
      </c>
      <c r="HK100" s="173">
        <f t="shared" si="394"/>
        <v>0.15239999999999998</v>
      </c>
      <c r="HL100" s="140">
        <f t="shared" si="394"/>
        <v>0.14729999999999999</v>
      </c>
      <c r="HM100" s="114">
        <f t="shared" si="39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95">SUM(JU52, -JU56)</f>
        <v>0.15279999999999999</v>
      </c>
      <c r="JV100" s="114">
        <f t="shared" si="395"/>
        <v>0.14450000000000002</v>
      </c>
      <c r="JW100" s="173">
        <f t="shared" si="395"/>
        <v>0.1439</v>
      </c>
      <c r="JX100" s="140">
        <f t="shared" si="395"/>
        <v>0.14529999999999998</v>
      </c>
      <c r="JY100" s="114">
        <f t="shared" si="395"/>
        <v>0.1454</v>
      </c>
      <c r="JZ100" s="173">
        <f t="shared" si="395"/>
        <v>0.1341</v>
      </c>
      <c r="KA100" s="140">
        <f t="shared" si="395"/>
        <v>0.12390000000000001</v>
      </c>
      <c r="KB100" s="114">
        <f t="shared" si="395"/>
        <v>0.12920000000000001</v>
      </c>
      <c r="KC100" s="173">
        <f t="shared" si="39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40">
        <f>SUM(NE52, -NE54)</f>
        <v>0.10009999999999999</v>
      </c>
      <c r="NF100" s="114">
        <f>SUM(NF52, -NF54)</f>
        <v>0.10589999999999999</v>
      </c>
      <c r="NG100" s="170">
        <f>SUM(NG54, -NG56)</f>
        <v>9.06E-2</v>
      </c>
      <c r="NH100" s="140">
        <f>SUM(NH53, -NH55)</f>
        <v>0.1002</v>
      </c>
      <c r="NI100" s="110">
        <f>SUM(NI52, -NI54)</f>
        <v>9.8099999999999993E-2</v>
      </c>
      <c r="NJ100" s="173">
        <f>SUM(NJ53, -NJ55)</f>
        <v>9.0999999999999998E-2</v>
      </c>
      <c r="NK100" s="114">
        <f>SUM(NK55, -NK57)</f>
        <v>0.1048</v>
      </c>
      <c r="NL100" s="201">
        <f>SUM(NL56, -NL58)</f>
        <v>9.3299999999999994E-2</v>
      </c>
      <c r="NM100" s="201">
        <f>SUM(NM56, -NM58)</f>
        <v>0.1135</v>
      </c>
      <c r="NN100" s="201">
        <f>SUM(NN56, -NN57)</f>
        <v>0.1178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52" t="s">
        <v>39</v>
      </c>
      <c r="NF101" s="116" t="s">
        <v>47</v>
      </c>
      <c r="NG101" s="171" t="s">
        <v>65</v>
      </c>
      <c r="NH101" s="146" t="s">
        <v>57</v>
      </c>
      <c r="NI101" s="111" t="s">
        <v>65</v>
      </c>
      <c r="NJ101" s="174" t="s">
        <v>39</v>
      </c>
      <c r="NK101" s="108" t="s">
        <v>67</v>
      </c>
      <c r="NL101" s="108" t="s">
        <v>67</v>
      </c>
      <c r="NM101" s="108" t="s">
        <v>67</v>
      </c>
      <c r="NN101" s="182" t="s">
        <v>37</v>
      </c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96">SUM(BL57, -BL58)</f>
        <v>0.11630000000000001</v>
      </c>
      <c r="BM102" s="110">
        <f t="shared" si="396"/>
        <v>0.11269999999999999</v>
      </c>
      <c r="BN102" s="170">
        <f t="shared" si="396"/>
        <v>0.11739999999999999</v>
      </c>
      <c r="BO102" s="112">
        <f t="shared" si="396"/>
        <v>0.1109</v>
      </c>
      <c r="BP102" s="112">
        <f t="shared" si="396"/>
        <v>0.11410000000000001</v>
      </c>
      <c r="BQ102" s="112">
        <f t="shared" si="39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97">SUM(EC91, -EC98)</f>
        <v>0</v>
      </c>
      <c r="ED102" s="6">
        <f t="shared" si="397"/>
        <v>0</v>
      </c>
      <c r="EE102" s="6">
        <f t="shared" si="397"/>
        <v>0</v>
      </c>
      <c r="EF102" s="6">
        <f t="shared" si="397"/>
        <v>0</v>
      </c>
      <c r="EG102" s="6">
        <f t="shared" si="397"/>
        <v>0</v>
      </c>
      <c r="EH102" s="6">
        <f t="shared" si="397"/>
        <v>0</v>
      </c>
      <c r="EI102" s="6">
        <f t="shared" si="39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98">SUM(ER53, -ER56)</f>
        <v>0.11599999999999999</v>
      </c>
      <c r="ES102" s="173">
        <f t="shared" si="398"/>
        <v>0.13800000000000001</v>
      </c>
      <c r="ET102" s="140">
        <f t="shared" si="398"/>
        <v>0.1168</v>
      </c>
      <c r="EU102" s="114">
        <f t="shared" si="398"/>
        <v>0.11699999999999999</v>
      </c>
      <c r="EV102" s="173">
        <f t="shared" si="398"/>
        <v>0.1008</v>
      </c>
      <c r="EW102" s="140">
        <f t="shared" si="398"/>
        <v>0.10050000000000001</v>
      </c>
      <c r="EX102" s="114">
        <f t="shared" si="39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99">SUM(FO52, -FO55)</f>
        <v>0.17280000000000001</v>
      </c>
      <c r="FP102" s="114">
        <f t="shared" si="399"/>
        <v>0.16419999999999998</v>
      </c>
      <c r="FQ102" s="173">
        <f t="shared" si="399"/>
        <v>0.1719</v>
      </c>
      <c r="FR102" s="140">
        <f t="shared" si="399"/>
        <v>0.18870000000000001</v>
      </c>
      <c r="FS102" s="114">
        <f t="shared" si="399"/>
        <v>0.17300000000000001</v>
      </c>
      <c r="FT102" s="173">
        <f t="shared" si="399"/>
        <v>0.17009999999999997</v>
      </c>
      <c r="FU102" s="140">
        <f t="shared" si="399"/>
        <v>0.16879999999999998</v>
      </c>
      <c r="FV102" s="114">
        <f t="shared" si="399"/>
        <v>0.1638</v>
      </c>
      <c r="FW102" s="173">
        <f t="shared" si="399"/>
        <v>0.159</v>
      </c>
      <c r="FX102" s="140">
        <f t="shared" si="399"/>
        <v>0.1401</v>
      </c>
      <c r="FY102" s="114">
        <f t="shared" si="39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400">SUM(GV91, -GV98)</f>
        <v>0</v>
      </c>
      <c r="GW102" s="6">
        <f t="shared" si="400"/>
        <v>0</v>
      </c>
      <c r="GX102" s="6">
        <f t="shared" si="400"/>
        <v>0</v>
      </c>
      <c r="GY102" s="6">
        <f t="shared" si="400"/>
        <v>0</v>
      </c>
      <c r="GZ102" s="6">
        <f t="shared" si="400"/>
        <v>0</v>
      </c>
      <c r="HA102" s="6">
        <f t="shared" si="40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401">SUM(IQ52, -IQ54)</f>
        <v>0.19090000000000001</v>
      </c>
      <c r="IR102" s="173">
        <f t="shared" si="401"/>
        <v>0.18029999999999999</v>
      </c>
      <c r="IS102" s="217">
        <f t="shared" si="401"/>
        <v>0.1827</v>
      </c>
      <c r="IT102" s="15">
        <f t="shared" si="401"/>
        <v>0.185</v>
      </c>
      <c r="IU102" s="145">
        <f t="shared" si="401"/>
        <v>0.1825</v>
      </c>
      <c r="IV102" s="140">
        <f t="shared" si="401"/>
        <v>0.16850000000000001</v>
      </c>
      <c r="IW102" s="114">
        <f t="shared" si="401"/>
        <v>0.16790000000000002</v>
      </c>
      <c r="IX102" s="173">
        <f t="shared" si="401"/>
        <v>0.16520000000000001</v>
      </c>
      <c r="IY102" s="140">
        <f t="shared" si="401"/>
        <v>0.14710000000000001</v>
      </c>
      <c r="IZ102" s="114">
        <f t="shared" si="401"/>
        <v>0.14119999999999999</v>
      </c>
      <c r="JA102" s="323">
        <f t="shared" si="40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402">SUM(JG52, -JG55)</f>
        <v>0.124</v>
      </c>
      <c r="JH102" s="140">
        <f t="shared" si="402"/>
        <v>0.12720000000000001</v>
      </c>
      <c r="JI102" s="114">
        <f t="shared" si="402"/>
        <v>0.1278</v>
      </c>
      <c r="JJ102" s="173">
        <f t="shared" si="402"/>
        <v>0.12630000000000002</v>
      </c>
      <c r="JK102" s="140">
        <f t="shared" si="402"/>
        <v>0.12740000000000001</v>
      </c>
      <c r="JL102" s="114">
        <f t="shared" si="402"/>
        <v>0.12720000000000001</v>
      </c>
      <c r="JM102" s="173">
        <f t="shared" si="402"/>
        <v>0.13340000000000002</v>
      </c>
      <c r="JN102" s="114">
        <f t="shared" si="40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403">SUM(JU53, -JU56)</f>
        <v>0.12859999999999999</v>
      </c>
      <c r="JV102" s="110">
        <f t="shared" si="403"/>
        <v>0.11119999999999999</v>
      </c>
      <c r="JW102" s="170">
        <f t="shared" si="403"/>
        <v>0.1293</v>
      </c>
      <c r="JX102" s="138">
        <f t="shared" si="403"/>
        <v>0.12859999999999999</v>
      </c>
      <c r="JY102" s="110">
        <f t="shared" si="403"/>
        <v>0.1258</v>
      </c>
      <c r="JZ102" s="170">
        <f t="shared" si="403"/>
        <v>0.1187</v>
      </c>
      <c r="KA102" s="138">
        <f t="shared" si="403"/>
        <v>0.1212</v>
      </c>
      <c r="KB102" s="110">
        <f t="shared" si="403"/>
        <v>0.12040000000000001</v>
      </c>
      <c r="KC102" s="170">
        <f t="shared" si="40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38">
        <f>SUM(NE54, -NE56)</f>
        <v>9.7000000000000003E-2</v>
      </c>
      <c r="NF102" s="114">
        <f>SUM(NF53, -NF55)</f>
        <v>9.9699999999999997E-2</v>
      </c>
      <c r="NG102" s="173">
        <f>SUM(NG53, -NG55)</f>
        <v>8.9700000000000002E-2</v>
      </c>
      <c r="NH102" s="160">
        <f>SUM(NH56, -NH58)</f>
        <v>9.1500000000000012E-2</v>
      </c>
      <c r="NI102" s="114">
        <f>SUM(NI53, -NI55)</f>
        <v>9.3899999999999997E-2</v>
      </c>
      <c r="NJ102" s="170">
        <f>SUM(NJ54, -NJ56)</f>
        <v>8.9499999999999996E-2</v>
      </c>
      <c r="NK102" s="201">
        <f>SUM(NK56, -NK57)</f>
        <v>8.900000000000001E-2</v>
      </c>
      <c r="NL102" s="201">
        <f>SUM(NL56, -NL57)</f>
        <v>9.1599999999999987E-2</v>
      </c>
      <c r="NM102" s="201">
        <f>SUM(NM56, -NM57)</f>
        <v>9.3100000000000002E-2</v>
      </c>
      <c r="NN102" s="114">
        <f>SUM(NN51, -NN54)</f>
        <v>0.11399999999999999</v>
      </c>
      <c r="NO102" s="6">
        <f t="shared" ref="NO102:OX102" si="404">SUM(NO91, -NO98)</f>
        <v>2.9641999999999999</v>
      </c>
      <c r="NP102" s="6">
        <f t="shared" si="404"/>
        <v>0</v>
      </c>
      <c r="NQ102" s="6">
        <f t="shared" si="404"/>
        <v>0</v>
      </c>
      <c r="NR102" s="6">
        <f t="shared" si="404"/>
        <v>0</v>
      </c>
      <c r="NS102" s="6">
        <f t="shared" si="404"/>
        <v>0</v>
      </c>
      <c r="NT102" s="6">
        <f t="shared" si="404"/>
        <v>0</v>
      </c>
      <c r="NU102" s="6">
        <f t="shared" si="404"/>
        <v>0</v>
      </c>
      <c r="NV102" s="6">
        <f t="shared" si="404"/>
        <v>0</v>
      </c>
      <c r="NW102" s="6">
        <f t="shared" si="404"/>
        <v>0</v>
      </c>
      <c r="NX102" s="6">
        <f t="shared" si="404"/>
        <v>0</v>
      </c>
      <c r="NY102" s="6">
        <f t="shared" si="404"/>
        <v>0</v>
      </c>
      <c r="NZ102" s="6">
        <f t="shared" si="404"/>
        <v>0</v>
      </c>
      <c r="OA102" s="6">
        <f t="shared" si="404"/>
        <v>0</v>
      </c>
      <c r="OB102" s="6">
        <f t="shared" si="404"/>
        <v>0</v>
      </c>
      <c r="OC102" s="6">
        <f t="shared" si="404"/>
        <v>0</v>
      </c>
      <c r="OD102" s="6">
        <f t="shared" si="404"/>
        <v>0</v>
      </c>
      <c r="OE102" s="6">
        <f t="shared" si="404"/>
        <v>0</v>
      </c>
      <c r="OF102" s="6">
        <f t="shared" si="404"/>
        <v>0</v>
      </c>
      <c r="OG102" s="6">
        <f t="shared" si="404"/>
        <v>0</v>
      </c>
      <c r="OH102" s="6">
        <f t="shared" si="404"/>
        <v>0</v>
      </c>
      <c r="OI102" s="6">
        <f t="shared" si="404"/>
        <v>0</v>
      </c>
      <c r="OJ102" s="6">
        <f t="shared" si="404"/>
        <v>0</v>
      </c>
      <c r="OK102" s="6">
        <f t="shared" si="404"/>
        <v>0</v>
      </c>
      <c r="OL102" s="6">
        <f t="shared" si="404"/>
        <v>0</v>
      </c>
      <c r="OM102" s="6">
        <f t="shared" si="404"/>
        <v>0</v>
      </c>
      <c r="ON102" s="6">
        <f t="shared" si="404"/>
        <v>0</v>
      </c>
      <c r="OO102" s="6">
        <f t="shared" si="404"/>
        <v>0</v>
      </c>
      <c r="OP102" s="6">
        <f t="shared" si="404"/>
        <v>0</v>
      </c>
      <c r="OQ102" s="6">
        <f t="shared" si="404"/>
        <v>0</v>
      </c>
      <c r="OR102" s="6">
        <f t="shared" si="404"/>
        <v>0</v>
      </c>
      <c r="OS102" s="6">
        <f t="shared" si="404"/>
        <v>0</v>
      </c>
      <c r="OT102" s="6">
        <f t="shared" si="404"/>
        <v>0</v>
      </c>
      <c r="OU102" s="6">
        <f t="shared" si="404"/>
        <v>0</v>
      </c>
      <c r="OV102" s="6">
        <f t="shared" si="404"/>
        <v>0</v>
      </c>
      <c r="OW102" s="6">
        <f t="shared" si="404"/>
        <v>0</v>
      </c>
      <c r="OX102" s="6">
        <f t="shared" si="40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405">SUM(PE91, -PE98)</f>
        <v>0</v>
      </c>
      <c r="PF102" s="6">
        <f t="shared" si="405"/>
        <v>0</v>
      </c>
      <c r="PG102" s="6">
        <f t="shared" si="405"/>
        <v>0</v>
      </c>
      <c r="PH102" s="6">
        <f t="shared" si="405"/>
        <v>0</v>
      </c>
      <c r="PI102" s="6">
        <f t="shared" si="405"/>
        <v>0</v>
      </c>
      <c r="PJ102" s="6">
        <f t="shared" si="405"/>
        <v>0</v>
      </c>
      <c r="PK102" s="6">
        <f t="shared" si="405"/>
        <v>0</v>
      </c>
      <c r="PL102" s="6">
        <f t="shared" si="405"/>
        <v>0</v>
      </c>
      <c r="PM102" s="6">
        <f t="shared" si="405"/>
        <v>0</v>
      </c>
      <c r="PN102" s="6">
        <f t="shared" si="405"/>
        <v>0</v>
      </c>
      <c r="PO102" s="6">
        <f t="shared" si="405"/>
        <v>0</v>
      </c>
      <c r="PP102" s="6">
        <f t="shared" si="405"/>
        <v>0</v>
      </c>
      <c r="PQ102" s="6">
        <f t="shared" si="405"/>
        <v>0</v>
      </c>
      <c r="PR102" s="6">
        <f t="shared" si="405"/>
        <v>0</v>
      </c>
      <c r="PS102" s="6">
        <f t="shared" si="405"/>
        <v>0</v>
      </c>
      <c r="PT102" s="6">
        <f t="shared" si="405"/>
        <v>0</v>
      </c>
      <c r="PU102" s="6">
        <f t="shared" si="405"/>
        <v>0</v>
      </c>
      <c r="PV102" s="6">
        <f t="shared" si="405"/>
        <v>0</v>
      </c>
      <c r="PW102" s="6">
        <f t="shared" si="405"/>
        <v>0</v>
      </c>
      <c r="PX102" s="6">
        <f t="shared" si="405"/>
        <v>0</v>
      </c>
      <c r="PY102" s="6">
        <f t="shared" si="405"/>
        <v>0</v>
      </c>
      <c r="PZ102" s="6">
        <f t="shared" si="405"/>
        <v>0</v>
      </c>
      <c r="QA102" s="6">
        <f t="shared" si="405"/>
        <v>0</v>
      </c>
      <c r="QB102" s="6">
        <f t="shared" si="405"/>
        <v>0</v>
      </c>
      <c r="QC102" s="6">
        <f t="shared" si="405"/>
        <v>0</v>
      </c>
      <c r="QD102" s="6">
        <f t="shared" si="405"/>
        <v>0</v>
      </c>
      <c r="QE102" s="6">
        <f t="shared" si="405"/>
        <v>0</v>
      </c>
      <c r="QF102" s="6">
        <f t="shared" si="405"/>
        <v>0</v>
      </c>
      <c r="QG102" s="6">
        <f t="shared" si="405"/>
        <v>0</v>
      </c>
      <c r="QH102" s="6">
        <f t="shared" si="405"/>
        <v>0</v>
      </c>
      <c r="QI102" s="6">
        <f t="shared" si="405"/>
        <v>0</v>
      </c>
      <c r="QJ102" s="6">
        <f t="shared" si="405"/>
        <v>0</v>
      </c>
      <c r="QK102" s="6">
        <f t="shared" si="405"/>
        <v>0</v>
      </c>
      <c r="QL102" s="6">
        <f t="shared" si="405"/>
        <v>0</v>
      </c>
      <c r="QM102" s="6">
        <f t="shared" si="405"/>
        <v>0</v>
      </c>
      <c r="QN102" s="6">
        <f t="shared" si="405"/>
        <v>0</v>
      </c>
      <c r="QO102" s="6">
        <f t="shared" si="405"/>
        <v>0</v>
      </c>
      <c r="QP102" s="6">
        <f t="shared" si="405"/>
        <v>0</v>
      </c>
      <c r="QQ102" s="6">
        <f t="shared" si="405"/>
        <v>0</v>
      </c>
      <c r="QR102" s="6">
        <f t="shared" si="405"/>
        <v>0</v>
      </c>
      <c r="QS102" s="6">
        <f t="shared" si="405"/>
        <v>0</v>
      </c>
      <c r="QT102" s="6">
        <f t="shared" si="405"/>
        <v>0</v>
      </c>
      <c r="QU102" s="6">
        <f t="shared" si="405"/>
        <v>0</v>
      </c>
      <c r="QV102" s="6">
        <f t="shared" si="405"/>
        <v>0</v>
      </c>
      <c r="QW102" s="6">
        <f t="shared" si="405"/>
        <v>0</v>
      </c>
      <c r="QX102" s="6">
        <f t="shared" si="405"/>
        <v>0</v>
      </c>
      <c r="QY102" s="6">
        <f t="shared" si="405"/>
        <v>0</v>
      </c>
      <c r="QZ102" s="6">
        <f t="shared" si="405"/>
        <v>0</v>
      </c>
      <c r="RA102" s="6">
        <f t="shared" si="405"/>
        <v>0</v>
      </c>
      <c r="RB102" s="6">
        <f t="shared" si="405"/>
        <v>0</v>
      </c>
      <c r="RC102" s="6">
        <f t="shared" si="405"/>
        <v>0</v>
      </c>
      <c r="RD102" s="6">
        <f t="shared" si="405"/>
        <v>0</v>
      </c>
      <c r="RE102" s="6">
        <f t="shared" si="405"/>
        <v>0</v>
      </c>
      <c r="RF102" s="6">
        <f t="shared" si="405"/>
        <v>0</v>
      </c>
      <c r="RG102" s="6">
        <f t="shared" si="405"/>
        <v>0</v>
      </c>
      <c r="RH102" s="6">
        <f t="shared" si="405"/>
        <v>0</v>
      </c>
      <c r="RI102" s="6">
        <f t="shared" si="405"/>
        <v>0</v>
      </c>
      <c r="RJ102" s="6">
        <f t="shared" si="405"/>
        <v>0</v>
      </c>
      <c r="RK102" s="6">
        <f t="shared" si="405"/>
        <v>0</v>
      </c>
      <c r="RL102" s="6">
        <f t="shared" si="405"/>
        <v>0</v>
      </c>
      <c r="RM102" s="6">
        <f t="shared" si="405"/>
        <v>0</v>
      </c>
      <c r="RN102" s="6">
        <f t="shared" si="405"/>
        <v>0</v>
      </c>
      <c r="RO102" s="6">
        <f t="shared" si="405"/>
        <v>0</v>
      </c>
      <c r="RP102" s="6">
        <f t="shared" si="40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48" t="s">
        <v>36</v>
      </c>
      <c r="NF103" s="117" t="s">
        <v>63</v>
      </c>
      <c r="NG103" s="168" t="s">
        <v>57</v>
      </c>
      <c r="NH103" s="136" t="s">
        <v>42</v>
      </c>
      <c r="NI103" s="108" t="s">
        <v>67</v>
      </c>
      <c r="NJ103" s="168" t="s">
        <v>67</v>
      </c>
      <c r="NK103" s="116" t="s">
        <v>36</v>
      </c>
      <c r="NL103" s="113" t="s">
        <v>39</v>
      </c>
      <c r="NM103" s="113" t="s">
        <v>39</v>
      </c>
      <c r="NN103" s="113" t="s">
        <v>39</v>
      </c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406">SUM(BE56, -BE58)</f>
        <v>0.1037</v>
      </c>
      <c r="BF104" s="160">
        <f t="shared" si="406"/>
        <v>0.1012</v>
      </c>
      <c r="BG104" s="201">
        <f t="shared" si="406"/>
        <v>0.10639999999999999</v>
      </c>
      <c r="BH104" s="172">
        <f t="shared" si="406"/>
        <v>0.1026</v>
      </c>
      <c r="BI104" s="142">
        <f t="shared" si="406"/>
        <v>0.10390000000000001</v>
      </c>
      <c r="BJ104" s="112">
        <f t="shared" si="40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407">SUM(ER52, -ER55)</f>
        <v>0.1143</v>
      </c>
      <c r="ES104" s="173">
        <f t="shared" si="407"/>
        <v>0.12440000000000001</v>
      </c>
      <c r="ET104" s="140">
        <f t="shared" si="407"/>
        <v>0.1167</v>
      </c>
      <c r="EU104" s="114">
        <f t="shared" si="407"/>
        <v>0.10249999999999999</v>
      </c>
      <c r="EV104" s="173">
        <f t="shared" si="407"/>
        <v>7.46E-2</v>
      </c>
      <c r="EW104" s="140">
        <f t="shared" si="407"/>
        <v>9.0200000000000002E-2</v>
      </c>
      <c r="EX104" s="114">
        <f t="shared" si="40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408">SUM(FO53, -FO56)</f>
        <v>0.15670000000000001</v>
      </c>
      <c r="FP104" s="114">
        <f t="shared" si="408"/>
        <v>0.14119999999999999</v>
      </c>
      <c r="FQ104" s="173">
        <f t="shared" si="408"/>
        <v>0.1249</v>
      </c>
      <c r="FR104" s="140">
        <f t="shared" si="408"/>
        <v>0.14000000000000001</v>
      </c>
      <c r="FS104" s="114">
        <f t="shared" si="408"/>
        <v>0.13289999999999999</v>
      </c>
      <c r="FT104" s="173">
        <f t="shared" si="408"/>
        <v>0.12759999999999999</v>
      </c>
      <c r="FU104" s="140">
        <f t="shared" si="408"/>
        <v>0.1278</v>
      </c>
      <c r="FV104" s="114">
        <f t="shared" si="408"/>
        <v>0.14069999999999999</v>
      </c>
      <c r="FW104" s="173">
        <f t="shared" si="408"/>
        <v>0.1326</v>
      </c>
      <c r="FX104" s="140">
        <f t="shared" si="408"/>
        <v>0.12809999999999999</v>
      </c>
      <c r="FY104" s="114">
        <f t="shared" si="40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409">SUM(IL52, -IL53)</f>
        <v>0.11679999999999999</v>
      </c>
      <c r="IM104" s="140">
        <f t="shared" si="409"/>
        <v>0.12869999999999998</v>
      </c>
      <c r="IN104" s="114">
        <f t="shared" si="409"/>
        <v>0.12820000000000001</v>
      </c>
      <c r="IO104" s="173">
        <f t="shared" si="409"/>
        <v>0.11460000000000001</v>
      </c>
      <c r="IP104" s="140">
        <f t="shared" si="409"/>
        <v>0.12930000000000003</v>
      </c>
      <c r="IQ104" s="114">
        <f t="shared" si="409"/>
        <v>0.11220000000000001</v>
      </c>
      <c r="IR104" s="173">
        <f t="shared" si="409"/>
        <v>0.1099</v>
      </c>
      <c r="IS104" s="217">
        <f t="shared" si="409"/>
        <v>0.10639999999999999</v>
      </c>
      <c r="IT104" s="15">
        <f t="shared" si="409"/>
        <v>0.1115</v>
      </c>
      <c r="IU104" s="145">
        <f>SUM(IU52, -IU53)</f>
        <v>0.11819999999999999</v>
      </c>
      <c r="IV104" s="138">
        <f t="shared" ref="IV104:JA104" si="410">SUM(IV53, -IV56)</f>
        <v>0.1163</v>
      </c>
      <c r="IW104" s="110">
        <f t="shared" si="410"/>
        <v>0.12</v>
      </c>
      <c r="IX104" s="170">
        <f t="shared" si="410"/>
        <v>0.127</v>
      </c>
      <c r="IY104" s="138">
        <f t="shared" si="410"/>
        <v>0.13500000000000001</v>
      </c>
      <c r="IZ104" s="110">
        <f t="shared" si="410"/>
        <v>0.13650000000000001</v>
      </c>
      <c r="JA104" s="328">
        <f t="shared" si="41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11">SUM(JG57, -JG58)</f>
        <v>0.11109999999999998</v>
      </c>
      <c r="JH104" s="160">
        <f t="shared" si="411"/>
        <v>0.10580000000000001</v>
      </c>
      <c r="JI104" s="201">
        <f t="shared" si="411"/>
        <v>0.10980000000000001</v>
      </c>
      <c r="JJ104" s="181">
        <f t="shared" si="411"/>
        <v>0.10390000000000002</v>
      </c>
      <c r="JK104" s="160">
        <f t="shared" si="411"/>
        <v>9.5900000000000013E-2</v>
      </c>
      <c r="JL104" s="201">
        <f t="shared" si="411"/>
        <v>9.2800000000000021E-2</v>
      </c>
      <c r="JM104" s="181">
        <f t="shared" si="411"/>
        <v>9.5599999999999991E-2</v>
      </c>
      <c r="JN104" s="201">
        <f t="shared" si="41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12">SUM(JW54, -JW56)</f>
        <v>0.1079</v>
      </c>
      <c r="JX104" s="140">
        <f t="shared" si="412"/>
        <v>0.10250000000000001</v>
      </c>
      <c r="JY104" s="114">
        <f t="shared" si="412"/>
        <v>9.920000000000001E-2</v>
      </c>
      <c r="JZ104" s="173">
        <f t="shared" si="412"/>
        <v>0.11399999999999999</v>
      </c>
      <c r="KA104" s="140">
        <f t="shared" si="412"/>
        <v>0.1142</v>
      </c>
      <c r="KB104" s="114">
        <f t="shared" si="41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13">SUM(KE54, -KE56)</f>
        <v>0.1187</v>
      </c>
      <c r="KF104" s="173">
        <f t="shared" si="413"/>
        <v>0.1265</v>
      </c>
      <c r="KG104" s="140">
        <f t="shared" si="413"/>
        <v>0.11680000000000001</v>
      </c>
      <c r="KH104" s="114">
        <f t="shared" si="413"/>
        <v>0.13519999999999999</v>
      </c>
      <c r="KI104" s="173">
        <f t="shared" si="413"/>
        <v>0.1366</v>
      </c>
      <c r="KJ104" s="140">
        <f t="shared" si="413"/>
        <v>0.14900000000000002</v>
      </c>
      <c r="KK104" s="114">
        <f t="shared" si="41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38">
        <f>SUM(NE53, -NE54)</f>
        <v>9.3899999999999997E-2</v>
      </c>
      <c r="NF104" s="110">
        <f>SUM(NF55, -NF56)</f>
        <v>9.8500000000000004E-2</v>
      </c>
      <c r="NG104" s="181">
        <f>SUM(NG56, -NG58)</f>
        <v>8.9499999999999996E-2</v>
      </c>
      <c r="NH104" s="140">
        <f>SUM(NH53, -NH54)</f>
        <v>8.1499999999999989E-2</v>
      </c>
      <c r="NI104" s="201">
        <f>SUM(NI56, -NI57)</f>
        <v>8.0899999999999986E-2</v>
      </c>
      <c r="NJ104" s="181">
        <f>SUM(NJ56, -NJ57)</f>
        <v>7.5799999999999992E-2</v>
      </c>
      <c r="NK104" s="110">
        <f>SUM(NK52, -NK54)</f>
        <v>8.48E-2</v>
      </c>
      <c r="NL104" s="110">
        <f>SUM(NL54, -NL56)</f>
        <v>8.5699999999999998E-2</v>
      </c>
      <c r="NM104" s="110">
        <f>SUM(NM54, -NM56)</f>
        <v>8.2500000000000004E-2</v>
      </c>
      <c r="NN104" s="110">
        <f>SUM(NN54, -NN56)</f>
        <v>7.7300000000000008E-2</v>
      </c>
      <c r="NO104" s="6">
        <f>SUM(NO92, -NO98)</f>
        <v>4.7965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57" t="s">
        <v>63</v>
      </c>
      <c r="NF105" s="116" t="s">
        <v>36</v>
      </c>
      <c r="NG105" s="176" t="s">
        <v>63</v>
      </c>
      <c r="NH105" s="146" t="s">
        <v>67</v>
      </c>
      <c r="NI105" s="111" t="s">
        <v>42</v>
      </c>
      <c r="NJ105" s="177" t="s">
        <v>36</v>
      </c>
      <c r="NK105" s="113" t="s">
        <v>39</v>
      </c>
      <c r="NL105" s="116" t="s">
        <v>36</v>
      </c>
      <c r="NM105" s="116" t="s">
        <v>36</v>
      </c>
      <c r="NN105" s="113" t="s">
        <v>40</v>
      </c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14">SUM(FH53, -FH55)</f>
        <v>0.1164</v>
      </c>
      <c r="FI106" s="140">
        <f t="shared" si="414"/>
        <v>0.11109999999999999</v>
      </c>
      <c r="FJ106" s="114">
        <f t="shared" si="414"/>
        <v>0.1169</v>
      </c>
      <c r="FK106" s="173">
        <f t="shared" si="414"/>
        <v>0.1477</v>
      </c>
      <c r="FL106" s="140">
        <f t="shared" si="414"/>
        <v>0.14050000000000001</v>
      </c>
      <c r="FM106" s="114">
        <f t="shared" si="414"/>
        <v>0.13020000000000001</v>
      </c>
      <c r="FN106" s="173">
        <f t="shared" si="414"/>
        <v>0.13250000000000001</v>
      </c>
      <c r="FO106" s="140">
        <f t="shared" si="414"/>
        <v>0.1525</v>
      </c>
      <c r="FP106" s="114">
        <f t="shared" si="414"/>
        <v>0.13749999999999998</v>
      </c>
      <c r="FQ106" s="173">
        <f t="shared" si="41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15">SUM(IL53, -IL56)</f>
        <v>9.4799999999999995E-2</v>
      </c>
      <c r="IM106" s="140">
        <f t="shared" si="415"/>
        <v>0.1048</v>
      </c>
      <c r="IN106" s="114">
        <f t="shared" si="415"/>
        <v>0.10289999999999999</v>
      </c>
      <c r="IO106" s="173">
        <f t="shared" si="415"/>
        <v>9.9299999999999999E-2</v>
      </c>
      <c r="IP106" s="140">
        <f t="shared" si="415"/>
        <v>9.1999999999999998E-2</v>
      </c>
      <c r="IQ106" s="110">
        <f t="shared" si="415"/>
        <v>9.7900000000000001E-2</v>
      </c>
      <c r="IR106" s="170">
        <f t="shared" si="415"/>
        <v>0.10349999999999999</v>
      </c>
      <c r="IS106" s="219">
        <f t="shared" si="415"/>
        <v>9.9400000000000002E-2</v>
      </c>
      <c r="IT106" s="87">
        <f t="shared" si="41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16">SUM(KH55, -KH56)</f>
        <v>9.9099999999999994E-2</v>
      </c>
      <c r="KI106" s="173">
        <f t="shared" si="416"/>
        <v>9.7100000000000006E-2</v>
      </c>
      <c r="KJ106" s="140">
        <f t="shared" si="416"/>
        <v>0.12290000000000001</v>
      </c>
      <c r="KK106" s="114">
        <f t="shared" si="416"/>
        <v>0.12509999999999999</v>
      </c>
      <c r="KL106" s="173">
        <f t="shared" si="416"/>
        <v>0.13009999999999999</v>
      </c>
      <c r="KM106" s="140">
        <f t="shared" si="416"/>
        <v>0.1361</v>
      </c>
      <c r="KN106" s="114">
        <f t="shared" si="416"/>
        <v>0.12959999999999999</v>
      </c>
      <c r="KO106" s="173">
        <f t="shared" si="416"/>
        <v>0.13200000000000001</v>
      </c>
      <c r="KP106" s="140">
        <f t="shared" si="416"/>
        <v>0.13690000000000002</v>
      </c>
      <c r="KQ106" s="114">
        <f t="shared" si="416"/>
        <v>0.1394</v>
      </c>
      <c r="KR106" s="181">
        <f t="shared" ref="KR106:KY106" si="417">SUM(KR57, -KR58)</f>
        <v>0.1318</v>
      </c>
      <c r="KS106" s="160">
        <f t="shared" si="417"/>
        <v>0.13379999999999997</v>
      </c>
      <c r="KT106" s="109">
        <f t="shared" si="417"/>
        <v>0.1182</v>
      </c>
      <c r="KU106" s="169">
        <f t="shared" si="417"/>
        <v>9.4099999999999989E-2</v>
      </c>
      <c r="KV106" s="147">
        <f t="shared" si="417"/>
        <v>0.11409999999999999</v>
      </c>
      <c r="KW106" s="109">
        <f t="shared" si="417"/>
        <v>0.1197</v>
      </c>
      <c r="KX106" s="169">
        <f t="shared" si="417"/>
        <v>0.12259999999999999</v>
      </c>
      <c r="KY106" s="147">
        <f t="shared" si="41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18">SUM(MM55, -MM56)</f>
        <v>4.6600000000000003E-2</v>
      </c>
      <c r="MN106" s="114">
        <f t="shared" si="418"/>
        <v>5.3899999999999997E-2</v>
      </c>
      <c r="MO106" s="170">
        <f t="shared" si="418"/>
        <v>5.9499999999999997E-2</v>
      </c>
      <c r="MP106" s="138">
        <f t="shared" si="418"/>
        <v>4.6800000000000001E-2</v>
      </c>
      <c r="MQ106" s="110">
        <f t="shared" si="418"/>
        <v>5.3599999999999995E-2</v>
      </c>
      <c r="MR106" s="170">
        <f t="shared" si="418"/>
        <v>5.6100000000000004E-2</v>
      </c>
      <c r="MS106" s="138">
        <f t="shared" si="418"/>
        <v>5.0500000000000003E-2</v>
      </c>
      <c r="MT106" s="110">
        <f t="shared" si="418"/>
        <v>7.0400000000000004E-2</v>
      </c>
      <c r="MU106" s="170">
        <f t="shared" si="418"/>
        <v>7.9799999999999996E-2</v>
      </c>
      <c r="MV106" s="138">
        <f t="shared" si="418"/>
        <v>5.91E-2</v>
      </c>
      <c r="MW106" s="110">
        <f t="shared" si="41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38">
        <f>SUM(NE55, -NE56)</f>
        <v>8.8900000000000007E-2</v>
      </c>
      <c r="NF106" s="110">
        <f>SUM(NF53, -NF54)</f>
        <v>9.0799999999999992E-2</v>
      </c>
      <c r="NG106" s="170">
        <f>SUM(NG55, -NG56)</f>
        <v>8.8499999999999995E-2</v>
      </c>
      <c r="NH106" s="160">
        <f>SUM(NH56, -NH57)</f>
        <v>8.0799999999999997E-2</v>
      </c>
      <c r="NI106" s="114">
        <f>SUM(NI53, -NI54)</f>
        <v>7.7699999999999991E-2</v>
      </c>
      <c r="NJ106" s="170">
        <f>SUM(NJ52, -NJ54)</f>
        <v>7.4200000000000002E-2</v>
      </c>
      <c r="NK106" s="110">
        <f>SUM(NK54, -NK56)</f>
        <v>7.7100000000000002E-2</v>
      </c>
      <c r="NL106" s="110">
        <f>SUM(NL52, -NL54)</f>
        <v>8.1300000000000011E-2</v>
      </c>
      <c r="NM106" s="110">
        <f>SUM(NM52, -NM54)</f>
        <v>6.7000000000000004E-2</v>
      </c>
      <c r="NN106" s="114">
        <f>SUM(NN54, -NN55)</f>
        <v>7.3099999999999998E-2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46" t="s">
        <v>57</v>
      </c>
      <c r="NF107" s="108" t="s">
        <v>57</v>
      </c>
      <c r="NG107" s="171" t="s">
        <v>42</v>
      </c>
      <c r="NH107" s="152" t="s">
        <v>39</v>
      </c>
      <c r="NI107" s="113" t="s">
        <v>39</v>
      </c>
      <c r="NJ107" s="192" t="s">
        <v>55</v>
      </c>
      <c r="NK107" s="111" t="s">
        <v>42</v>
      </c>
      <c r="NL107" s="111" t="s">
        <v>42</v>
      </c>
      <c r="NM107" s="111" t="s">
        <v>42</v>
      </c>
      <c r="NN107" s="116" t="s">
        <v>36</v>
      </c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19">SUM(EC97, -EC104)</f>
        <v>0</v>
      </c>
      <c r="ED108" s="6">
        <f t="shared" si="419"/>
        <v>0</v>
      </c>
      <c r="EE108" s="6">
        <f t="shared" si="419"/>
        <v>0</v>
      </c>
      <c r="EF108" s="6">
        <f t="shared" si="419"/>
        <v>0</v>
      </c>
      <c r="EG108" s="6">
        <f t="shared" si="419"/>
        <v>0</v>
      </c>
      <c r="EH108" s="6">
        <f t="shared" si="419"/>
        <v>0</v>
      </c>
      <c r="EI108" s="6">
        <f t="shared" si="41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20">SUM(FB53, -FB55)</f>
        <v>8.5100000000000009E-2</v>
      </c>
      <c r="FC108" s="411">
        <f t="shared" si="420"/>
        <v>8.0600000000000005E-2</v>
      </c>
      <c r="FD108" s="369">
        <f t="shared" si="420"/>
        <v>8.0499999999999988E-2</v>
      </c>
      <c r="FE108" s="412">
        <f t="shared" si="420"/>
        <v>9.7700000000000009E-2</v>
      </c>
      <c r="FF108" s="140">
        <f t="shared" si="420"/>
        <v>9.4500000000000001E-2</v>
      </c>
      <c r="FG108" s="114">
        <f t="shared" si="42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21">SUM(GV97, -GV104)</f>
        <v>0</v>
      </c>
      <c r="GW108" s="6">
        <f t="shared" si="421"/>
        <v>0</v>
      </c>
      <c r="GX108" s="6">
        <f t="shared" si="421"/>
        <v>0</v>
      </c>
      <c r="GY108" s="6">
        <f t="shared" si="421"/>
        <v>0</v>
      </c>
      <c r="GZ108" s="6">
        <f t="shared" si="421"/>
        <v>0</v>
      </c>
      <c r="HA108" s="6">
        <f t="shared" si="42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22">SUM(HF53, -HF55)</f>
        <v>9.6500000000000002E-2</v>
      </c>
      <c r="HG108" s="114">
        <f t="shared" si="422"/>
        <v>0.10729999999999999</v>
      </c>
      <c r="HH108" s="173">
        <f t="shared" si="422"/>
        <v>9.0200000000000002E-2</v>
      </c>
      <c r="HI108" s="140">
        <f t="shared" si="422"/>
        <v>0.12820000000000001</v>
      </c>
      <c r="HJ108" s="114">
        <f t="shared" si="422"/>
        <v>0.1273</v>
      </c>
      <c r="HK108" s="173">
        <f t="shared" si="422"/>
        <v>0.1042</v>
      </c>
      <c r="HL108" s="140">
        <f t="shared" si="42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23">SUM(IL53, -IL55)</f>
        <v>9.3700000000000006E-2</v>
      </c>
      <c r="IM108" s="140">
        <f t="shared" si="423"/>
        <v>8.7000000000000008E-2</v>
      </c>
      <c r="IN108" s="114">
        <f t="shared" si="423"/>
        <v>8.5499999999999993E-2</v>
      </c>
      <c r="IO108" s="173">
        <f t="shared" si="423"/>
        <v>8.7099999999999997E-2</v>
      </c>
      <c r="IP108" s="138">
        <f t="shared" si="423"/>
        <v>7.6299999999999993E-2</v>
      </c>
      <c r="IQ108" s="114">
        <f t="shared" si="423"/>
        <v>9.1999999999999998E-2</v>
      </c>
      <c r="IR108" s="173">
        <f t="shared" si="423"/>
        <v>0.10299999999999999</v>
      </c>
      <c r="IS108" s="217">
        <f t="shared" si="423"/>
        <v>9.6000000000000002E-2</v>
      </c>
      <c r="IT108" s="15">
        <f t="shared" si="42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24">SUM(KI52, -KI55)</f>
        <v>8.0399999999999999E-2</v>
      </c>
      <c r="KJ108" s="140">
        <f t="shared" si="424"/>
        <v>7.8E-2</v>
      </c>
      <c r="KK108" s="114">
        <f t="shared" si="424"/>
        <v>6.0300000000000006E-2</v>
      </c>
      <c r="KL108" s="173">
        <f t="shared" si="424"/>
        <v>5.2400000000000002E-2</v>
      </c>
      <c r="KM108" s="140">
        <f t="shared" si="424"/>
        <v>3.2500000000000001E-2</v>
      </c>
      <c r="KN108" s="110">
        <f t="shared" si="424"/>
        <v>0.04</v>
      </c>
      <c r="KO108" s="173">
        <f t="shared" si="424"/>
        <v>3.6000000000000004E-2</v>
      </c>
      <c r="KP108" s="140">
        <f t="shared" si="424"/>
        <v>3.6299999999999999E-2</v>
      </c>
      <c r="KQ108" s="114">
        <f t="shared" si="424"/>
        <v>2.6299999999999997E-2</v>
      </c>
      <c r="KR108" s="173">
        <f t="shared" si="42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25">SUM(KV52, -KV55)</f>
        <v>2.64E-2</v>
      </c>
      <c r="KW108" s="114">
        <f t="shared" si="425"/>
        <v>3.61E-2</v>
      </c>
      <c r="KX108" s="173">
        <f t="shared" si="425"/>
        <v>3.73E-2</v>
      </c>
      <c r="KY108" s="140">
        <f t="shared" si="425"/>
        <v>5.11E-2</v>
      </c>
      <c r="KZ108" s="114">
        <f t="shared" si="425"/>
        <v>6.59E-2</v>
      </c>
      <c r="LA108" s="173">
        <f t="shared" si="42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160">
        <f>SUM(NE56, -NE58)</f>
        <v>6.5600000000000006E-2</v>
      </c>
      <c r="NF108" s="201">
        <f>SUM(NF56, -NF58)</f>
        <v>6.9599999999999995E-2</v>
      </c>
      <c r="NG108" s="173">
        <f>SUM(NG53, -NG54)</f>
        <v>8.7599999999999997E-2</v>
      </c>
      <c r="NH108" s="138">
        <f>SUM(NH54, -NH56)</f>
        <v>7.7600000000000002E-2</v>
      </c>
      <c r="NI108" s="110">
        <f>SUM(NI54, -NI56)</f>
        <v>7.7700000000000005E-2</v>
      </c>
      <c r="NJ108" s="172">
        <f>SUM(NJ51, -NJ53)</f>
        <v>7.1599999999999997E-2</v>
      </c>
      <c r="NK108" s="114">
        <f>SUM(NK53, -NK54)</f>
        <v>6.5100000000000005E-2</v>
      </c>
      <c r="NL108" s="114">
        <f>SUM(NL53, -NL54)</f>
        <v>7.1200000000000013E-2</v>
      </c>
      <c r="NM108" s="114">
        <f>SUM(NM53, -NM54)</f>
        <v>5.7700000000000001E-2</v>
      </c>
      <c r="NN108" s="110">
        <f>SUM(NN52, -NN54)</f>
        <v>7.0599999999999996E-2</v>
      </c>
      <c r="NO108" s="6">
        <f t="shared" ref="NO108:OX108" si="426">SUM(NO97, -NO104)</f>
        <v>-4.7965</v>
      </c>
      <c r="NP108" s="6">
        <f t="shared" si="426"/>
        <v>0</v>
      </c>
      <c r="NQ108" s="6">
        <f t="shared" si="426"/>
        <v>0</v>
      </c>
      <c r="NR108" s="6">
        <f t="shared" si="426"/>
        <v>0</v>
      </c>
      <c r="NS108" s="6">
        <f t="shared" si="426"/>
        <v>0</v>
      </c>
      <c r="NT108" s="6">
        <f t="shared" si="426"/>
        <v>0</v>
      </c>
      <c r="NU108" s="6">
        <f t="shared" si="426"/>
        <v>0</v>
      </c>
      <c r="NV108" s="6">
        <f t="shared" si="426"/>
        <v>0</v>
      </c>
      <c r="NW108" s="6">
        <f t="shared" si="426"/>
        <v>0</v>
      </c>
      <c r="NX108" s="6">
        <f t="shared" si="426"/>
        <v>0</v>
      </c>
      <c r="NY108" s="6">
        <f t="shared" si="426"/>
        <v>0</v>
      </c>
      <c r="NZ108" s="6">
        <f t="shared" si="426"/>
        <v>0</v>
      </c>
      <c r="OA108" s="6">
        <f t="shared" si="426"/>
        <v>0</v>
      </c>
      <c r="OB108" s="6">
        <f t="shared" si="426"/>
        <v>0</v>
      </c>
      <c r="OC108" s="6">
        <f t="shared" si="426"/>
        <v>0</v>
      </c>
      <c r="OD108" s="6">
        <f t="shared" si="426"/>
        <v>0</v>
      </c>
      <c r="OE108" s="6">
        <f t="shared" si="426"/>
        <v>0</v>
      </c>
      <c r="OF108" s="6">
        <f t="shared" si="426"/>
        <v>0</v>
      </c>
      <c r="OG108" s="6">
        <f t="shared" si="426"/>
        <v>0</v>
      </c>
      <c r="OH108" s="6">
        <f t="shared" si="426"/>
        <v>0</v>
      </c>
      <c r="OI108" s="6">
        <f t="shared" si="426"/>
        <v>0</v>
      </c>
      <c r="OJ108" s="6">
        <f t="shared" si="426"/>
        <v>0</v>
      </c>
      <c r="OK108" s="6">
        <f t="shared" si="426"/>
        <v>0</v>
      </c>
      <c r="OL108" s="6">
        <f t="shared" si="426"/>
        <v>0</v>
      </c>
      <c r="OM108" s="6">
        <f t="shared" si="426"/>
        <v>0</v>
      </c>
      <c r="ON108" s="6">
        <f t="shared" si="426"/>
        <v>0</v>
      </c>
      <c r="OO108" s="6">
        <f t="shared" si="426"/>
        <v>0</v>
      </c>
      <c r="OP108" s="6">
        <f t="shared" si="426"/>
        <v>0</v>
      </c>
      <c r="OQ108" s="6">
        <f t="shared" si="426"/>
        <v>0</v>
      </c>
      <c r="OR108" s="6">
        <f t="shared" si="426"/>
        <v>0</v>
      </c>
      <c r="OS108" s="6">
        <f t="shared" si="426"/>
        <v>0</v>
      </c>
      <c r="OT108" s="6">
        <f t="shared" si="426"/>
        <v>0</v>
      </c>
      <c r="OU108" s="6">
        <f t="shared" si="426"/>
        <v>0</v>
      </c>
      <c r="OV108" s="6">
        <f t="shared" si="426"/>
        <v>0</v>
      </c>
      <c r="OW108" s="6">
        <f t="shared" si="426"/>
        <v>0</v>
      </c>
      <c r="OX108" s="6">
        <f t="shared" si="42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27">SUM(PE97, -PE104)</f>
        <v>0</v>
      </c>
      <c r="PF108" s="6">
        <f t="shared" si="427"/>
        <v>0</v>
      </c>
      <c r="PG108" s="6">
        <f t="shared" si="427"/>
        <v>0</v>
      </c>
      <c r="PH108" s="6">
        <f t="shared" si="427"/>
        <v>0</v>
      </c>
      <c r="PI108" s="6">
        <f t="shared" si="427"/>
        <v>0</v>
      </c>
      <c r="PJ108" s="6">
        <f t="shared" si="427"/>
        <v>0</v>
      </c>
      <c r="PK108" s="6">
        <f t="shared" si="427"/>
        <v>0</v>
      </c>
      <c r="PL108" s="6">
        <f t="shared" si="427"/>
        <v>0</v>
      </c>
      <c r="PM108" s="6">
        <f t="shared" si="427"/>
        <v>0</v>
      </c>
      <c r="PN108" s="6">
        <f t="shared" si="427"/>
        <v>0</v>
      </c>
      <c r="PO108" s="6">
        <f t="shared" si="427"/>
        <v>0</v>
      </c>
      <c r="PP108" s="6">
        <f t="shared" si="427"/>
        <v>0</v>
      </c>
      <c r="PQ108" s="6">
        <f t="shared" si="427"/>
        <v>0</v>
      </c>
      <c r="PR108" s="6">
        <f t="shared" si="427"/>
        <v>0</v>
      </c>
      <c r="PS108" s="6">
        <f t="shared" si="427"/>
        <v>0</v>
      </c>
      <c r="PT108" s="6">
        <f t="shared" si="427"/>
        <v>0</v>
      </c>
      <c r="PU108" s="6">
        <f t="shared" si="427"/>
        <v>0</v>
      </c>
      <c r="PV108" s="6">
        <f t="shared" si="427"/>
        <v>0</v>
      </c>
      <c r="PW108" s="6">
        <f t="shared" si="427"/>
        <v>0</v>
      </c>
      <c r="PX108" s="6">
        <f t="shared" si="427"/>
        <v>0</v>
      </c>
      <c r="PY108" s="6">
        <f t="shared" si="427"/>
        <v>0</v>
      </c>
      <c r="PZ108" s="6">
        <f t="shared" si="427"/>
        <v>0</v>
      </c>
      <c r="QA108" s="6">
        <f t="shared" si="427"/>
        <v>0</v>
      </c>
      <c r="QB108" s="6">
        <f t="shared" si="427"/>
        <v>0</v>
      </c>
      <c r="QC108" s="6">
        <f t="shared" si="427"/>
        <v>0</v>
      </c>
      <c r="QD108" s="6">
        <f t="shared" si="427"/>
        <v>0</v>
      </c>
      <c r="QE108" s="6">
        <f t="shared" si="427"/>
        <v>0</v>
      </c>
      <c r="QF108" s="6">
        <f t="shared" si="427"/>
        <v>0</v>
      </c>
      <c r="QG108" s="6">
        <f t="shared" si="427"/>
        <v>0</v>
      </c>
      <c r="QH108" s="6">
        <f t="shared" si="427"/>
        <v>0</v>
      </c>
      <c r="QI108" s="6">
        <f t="shared" si="427"/>
        <v>0</v>
      </c>
      <c r="QJ108" s="6">
        <f t="shared" si="427"/>
        <v>0</v>
      </c>
      <c r="QK108" s="6">
        <f t="shared" si="427"/>
        <v>0</v>
      </c>
      <c r="QL108" s="6">
        <f t="shared" si="427"/>
        <v>0</v>
      </c>
      <c r="QM108" s="6">
        <f t="shared" si="427"/>
        <v>0</v>
      </c>
      <c r="QN108" s="6">
        <f t="shared" si="427"/>
        <v>0</v>
      </c>
      <c r="QO108" s="6">
        <f t="shared" si="427"/>
        <v>0</v>
      </c>
      <c r="QP108" s="6">
        <f t="shared" si="427"/>
        <v>0</v>
      </c>
      <c r="QQ108" s="6">
        <f t="shared" si="427"/>
        <v>0</v>
      </c>
      <c r="QR108" s="6">
        <f t="shared" si="427"/>
        <v>0</v>
      </c>
      <c r="QS108" s="6">
        <f t="shared" si="427"/>
        <v>0</v>
      </c>
      <c r="QT108" s="6">
        <f t="shared" si="427"/>
        <v>0</v>
      </c>
      <c r="QU108" s="6">
        <f t="shared" si="427"/>
        <v>0</v>
      </c>
      <c r="QV108" s="6">
        <f t="shared" si="427"/>
        <v>0</v>
      </c>
      <c r="QW108" s="6">
        <f t="shared" si="427"/>
        <v>0</v>
      </c>
      <c r="QX108" s="6">
        <f t="shared" si="427"/>
        <v>0</v>
      </c>
      <c r="QY108" s="6">
        <f t="shared" si="427"/>
        <v>0</v>
      </c>
      <c r="QZ108" s="6">
        <f t="shared" si="427"/>
        <v>0</v>
      </c>
      <c r="RA108" s="6">
        <f t="shared" si="427"/>
        <v>0</v>
      </c>
      <c r="RB108" s="6">
        <f t="shared" si="427"/>
        <v>0</v>
      </c>
      <c r="RC108" s="6">
        <f t="shared" si="427"/>
        <v>0</v>
      </c>
      <c r="RD108" s="6">
        <f t="shared" si="427"/>
        <v>0</v>
      </c>
      <c r="RE108" s="6">
        <f t="shared" si="427"/>
        <v>0</v>
      </c>
      <c r="RF108" s="6">
        <f t="shared" si="427"/>
        <v>0</v>
      </c>
      <c r="RG108" s="6">
        <f t="shared" si="427"/>
        <v>0</v>
      </c>
      <c r="RH108" s="6">
        <f t="shared" si="427"/>
        <v>0</v>
      </c>
      <c r="RI108" s="6">
        <f t="shared" si="427"/>
        <v>0</v>
      </c>
      <c r="RJ108" s="6">
        <f t="shared" si="427"/>
        <v>0</v>
      </c>
      <c r="RK108" s="6">
        <f t="shared" si="427"/>
        <v>0</v>
      </c>
      <c r="RL108" s="6">
        <f t="shared" si="427"/>
        <v>0</v>
      </c>
      <c r="RM108" s="6">
        <f t="shared" si="427"/>
        <v>0</v>
      </c>
      <c r="RN108" s="6">
        <f t="shared" si="427"/>
        <v>0</v>
      </c>
      <c r="RO108" s="6">
        <f t="shared" si="427"/>
        <v>0</v>
      </c>
      <c r="RP108" s="6">
        <f t="shared" si="42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46" t="s">
        <v>67</v>
      </c>
      <c r="NF109" s="108" t="s">
        <v>67</v>
      </c>
      <c r="NG109" s="168" t="s">
        <v>67</v>
      </c>
      <c r="NH109" s="158" t="s">
        <v>55</v>
      </c>
      <c r="NI109" s="182" t="s">
        <v>55</v>
      </c>
      <c r="NJ109" s="171" t="s">
        <v>42</v>
      </c>
      <c r="NK109" s="113" t="s">
        <v>40</v>
      </c>
      <c r="NL109" s="113" t="s">
        <v>40</v>
      </c>
      <c r="NM109" s="113" t="s">
        <v>40</v>
      </c>
      <c r="NN109" s="182" t="s">
        <v>55</v>
      </c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28">SUM(CX51, -CX53)</f>
        <v>7.51E-2</v>
      </c>
      <c r="CY110" s="173">
        <f>SUM(CY51, -CY54)</f>
        <v>6.6400000000000015E-2</v>
      </c>
      <c r="CZ110" s="142">
        <f t="shared" si="428"/>
        <v>5.7499999999999996E-2</v>
      </c>
      <c r="DA110" s="112">
        <f t="shared" si="428"/>
        <v>4.3099999999999986E-2</v>
      </c>
      <c r="DB110" s="170">
        <f t="shared" si="428"/>
        <v>5.4799999999999988E-2</v>
      </c>
      <c r="DC110" s="138">
        <f t="shared" si="42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29">SUM(EN54, -EN55)</f>
        <v>8.5300000000000001E-2</v>
      </c>
      <c r="EO110" s="114">
        <f t="shared" si="429"/>
        <v>9.2700000000000005E-2</v>
      </c>
      <c r="EP110" s="173">
        <f t="shared" si="429"/>
        <v>9.9199999999999997E-2</v>
      </c>
      <c r="EQ110" s="140">
        <f t="shared" si="429"/>
        <v>8.1199999999999994E-2</v>
      </c>
      <c r="ER110" s="114">
        <f t="shared" si="429"/>
        <v>6.25E-2</v>
      </c>
      <c r="ES110" s="173">
        <f t="shared" si="42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30">SUM(FO54, -FO55)</f>
        <v>9.4799999999999995E-2</v>
      </c>
      <c r="FP110" s="114">
        <f t="shared" si="430"/>
        <v>8.5999999999999993E-2</v>
      </c>
      <c r="FQ110" s="173">
        <f t="shared" si="430"/>
        <v>9.5299999999999996E-2</v>
      </c>
      <c r="FR110" s="140">
        <f t="shared" si="430"/>
        <v>0.12130000000000001</v>
      </c>
      <c r="FS110" s="114">
        <f t="shared" si="430"/>
        <v>9.8299999999999998E-2</v>
      </c>
      <c r="FT110" s="173">
        <f t="shared" si="430"/>
        <v>0.1055</v>
      </c>
      <c r="FU110" s="140">
        <f t="shared" si="430"/>
        <v>9.2599999999999988E-2</v>
      </c>
      <c r="FV110" s="114">
        <f t="shared" si="43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31">SUM(JW53, -JW55)</f>
        <v>6.7699999999999996E-2</v>
      </c>
      <c r="JX110" s="140">
        <f t="shared" si="431"/>
        <v>6.9200000000000012E-2</v>
      </c>
      <c r="JY110" s="114">
        <f t="shared" si="431"/>
        <v>6.5799999999999997E-2</v>
      </c>
      <c r="JZ110" s="173">
        <f t="shared" si="431"/>
        <v>6.6299999999999998E-2</v>
      </c>
      <c r="KA110" s="140">
        <f t="shared" si="431"/>
        <v>7.4300000000000005E-2</v>
      </c>
      <c r="KB110" s="114">
        <f t="shared" si="431"/>
        <v>8.1000000000000003E-2</v>
      </c>
      <c r="KC110" s="173">
        <f t="shared" si="43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32">SUM(KK53, -KK55)</f>
        <v>3.4700000000000002E-2</v>
      </c>
      <c r="KL110" s="173">
        <f t="shared" si="432"/>
        <v>3.7999999999999992E-2</v>
      </c>
      <c r="KM110" s="138">
        <f t="shared" si="432"/>
        <v>3.0099999999999998E-2</v>
      </c>
      <c r="KN110" s="114">
        <f t="shared" si="432"/>
        <v>3.9899999999999998E-2</v>
      </c>
      <c r="KO110" s="173">
        <f t="shared" si="432"/>
        <v>2.6400000000000003E-2</v>
      </c>
      <c r="KP110" s="140">
        <f t="shared" si="43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33">SUM(KV53, -KV55)</f>
        <v>2.5799999999999997E-2</v>
      </c>
      <c r="KW110" s="114">
        <f t="shared" si="433"/>
        <v>3.0399999999999996E-2</v>
      </c>
      <c r="KX110" s="173">
        <f t="shared" si="433"/>
        <v>3.4799999999999998E-2</v>
      </c>
      <c r="KY110" s="140">
        <f t="shared" si="433"/>
        <v>4.87E-2</v>
      </c>
      <c r="KZ110" s="114">
        <f t="shared" si="433"/>
        <v>5.8800000000000005E-2</v>
      </c>
      <c r="LA110" s="173">
        <f t="shared" si="433"/>
        <v>5.5300000000000002E-2</v>
      </c>
      <c r="LB110" s="140">
        <f t="shared" si="433"/>
        <v>7.4799999999999991E-2</v>
      </c>
      <c r="LC110" s="114">
        <f t="shared" si="43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160">
        <f>SUM(NE56, -NE57)</f>
        <v>4.0299999999999989E-2</v>
      </c>
      <c r="NF110" s="201">
        <f>SUM(NF56, -NF57)</f>
        <v>4.8999999999999988E-2</v>
      </c>
      <c r="NG110" s="181">
        <f>SUM(NG56, -NG57)</f>
        <v>6.3E-2</v>
      </c>
      <c r="NH110" s="142">
        <f>SUM(NH51, -NH53)</f>
        <v>6.5699999999999995E-2</v>
      </c>
      <c r="NI110" s="112">
        <f>SUM(NI51, -NI53)</f>
        <v>7.6399999999999996E-2</v>
      </c>
      <c r="NJ110" s="173">
        <f>SUM(NJ53, -NJ54)</f>
        <v>5.0299999999999997E-2</v>
      </c>
      <c r="NK110" s="114">
        <f>SUM(NK54, -NK55)</f>
        <v>6.13E-2</v>
      </c>
      <c r="NL110" s="114">
        <f>SUM(NL54, -NL55)</f>
        <v>6.1499999999999999E-2</v>
      </c>
      <c r="NM110" s="114">
        <f>SUM(NM54, -NM55)</f>
        <v>5.6500000000000002E-2</v>
      </c>
      <c r="NN110" s="112">
        <f>SUM(NN51, -NN53)</f>
        <v>6.3199999999999992E-2</v>
      </c>
      <c r="NO110" s="6">
        <f>SUM(NO98, -NO104)</f>
        <v>-7.7606999999999999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93" t="s">
        <v>59</v>
      </c>
      <c r="NF111" s="182" t="s">
        <v>44</v>
      </c>
      <c r="NG111" s="192" t="s">
        <v>55</v>
      </c>
      <c r="NH111" s="157" t="s">
        <v>63</v>
      </c>
      <c r="NI111" s="117" t="s">
        <v>63</v>
      </c>
      <c r="NJ111" s="176" t="s">
        <v>63</v>
      </c>
      <c r="NK111" s="182" t="s">
        <v>55</v>
      </c>
      <c r="NL111" s="182" t="s">
        <v>55</v>
      </c>
      <c r="NM111" s="182" t="s">
        <v>55</v>
      </c>
      <c r="NN111" s="111" t="s">
        <v>42</v>
      </c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34">SUM(FO52, -FO54)</f>
        <v>7.8E-2</v>
      </c>
      <c r="FP112" s="114">
        <f t="shared" si="434"/>
        <v>7.8199999999999992E-2</v>
      </c>
      <c r="FQ112" s="173">
        <f t="shared" si="434"/>
        <v>7.6599999999999988E-2</v>
      </c>
      <c r="FR112" s="140">
        <f t="shared" si="434"/>
        <v>6.7400000000000002E-2</v>
      </c>
      <c r="FS112" s="114">
        <f t="shared" si="434"/>
        <v>7.4700000000000003E-2</v>
      </c>
      <c r="FT112" s="173">
        <f t="shared" si="434"/>
        <v>6.4599999999999991E-2</v>
      </c>
      <c r="FU112" s="140">
        <f t="shared" si="434"/>
        <v>7.619999999999999E-2</v>
      </c>
      <c r="FV112" s="114">
        <f t="shared" si="43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35">SUM(GE54, -GE56)</f>
        <v>9.11E-2</v>
      </c>
      <c r="GF112" s="173">
        <f t="shared" si="435"/>
        <v>7.1899999999999992E-2</v>
      </c>
      <c r="GG112" s="217">
        <f t="shared" si="435"/>
        <v>7.22E-2</v>
      </c>
      <c r="GH112" s="15">
        <f t="shared" si="435"/>
        <v>6.1199999999999997E-2</v>
      </c>
      <c r="GI112" s="145">
        <f t="shared" si="435"/>
        <v>7.9300000000000009E-2</v>
      </c>
      <c r="GJ112" s="140">
        <f t="shared" si="435"/>
        <v>8.5199999999999998E-2</v>
      </c>
      <c r="GK112" s="114">
        <f t="shared" si="43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36">SUM(IQ53, -IQ54)</f>
        <v>7.8699999999999992E-2</v>
      </c>
      <c r="IR112" s="173">
        <f t="shared" si="436"/>
        <v>7.0400000000000004E-2</v>
      </c>
      <c r="IS112" s="217">
        <f t="shared" si="436"/>
        <v>7.6300000000000007E-2</v>
      </c>
      <c r="IT112" s="15">
        <f t="shared" si="436"/>
        <v>7.3499999999999996E-2</v>
      </c>
      <c r="IU112" s="145">
        <f t="shared" si="436"/>
        <v>6.430000000000001E-2</v>
      </c>
      <c r="IV112" s="140">
        <f t="shared" si="436"/>
        <v>7.8399999999999997E-2</v>
      </c>
      <c r="IW112" s="114">
        <f t="shared" si="43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47">
        <f>SUM(NE57, -NE58)</f>
        <v>2.5300000000000017E-2</v>
      </c>
      <c r="NF112" s="114">
        <f>SUM(NF51, -NF53)</f>
        <v>4.0600000000000011E-2</v>
      </c>
      <c r="NG112" s="172">
        <f>SUM(NG51, -NG53)</f>
        <v>5.4699999999999999E-2</v>
      </c>
      <c r="NH112" s="138">
        <f>SUM(NH55, -NH56)</f>
        <v>5.8899999999999994E-2</v>
      </c>
      <c r="NI112" s="110">
        <f>SUM(NI55, -NI56)</f>
        <v>6.1500000000000006E-2</v>
      </c>
      <c r="NJ112" s="170">
        <f>SUM(NJ55, -NJ56)</f>
        <v>4.8799999999999996E-2</v>
      </c>
      <c r="NK112" s="112">
        <f>SUM(NK51, -NK53)</f>
        <v>5.5400000000000005E-2</v>
      </c>
      <c r="NL112" s="112">
        <f>SUM(NL51, -NL53)</f>
        <v>4.9399999999999999E-2</v>
      </c>
      <c r="NM112" s="112">
        <f>SUM(NM51, -NM53)</f>
        <v>5.62E-2</v>
      </c>
      <c r="NN112" s="114">
        <f>SUM(NN53, -NN54)</f>
        <v>5.0799999999999991E-2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58" t="s">
        <v>44</v>
      </c>
      <c r="NF113" s="182" t="s">
        <v>55</v>
      </c>
      <c r="NG113" s="192" t="s">
        <v>44</v>
      </c>
      <c r="NH113" s="158" t="s">
        <v>44</v>
      </c>
      <c r="NI113" s="182" t="s">
        <v>44</v>
      </c>
      <c r="NJ113" s="192" t="s">
        <v>44</v>
      </c>
      <c r="NK113" s="162" t="s">
        <v>59</v>
      </c>
      <c r="NL113" s="182" t="s">
        <v>44</v>
      </c>
      <c r="NM113" s="182" t="s">
        <v>44</v>
      </c>
      <c r="NN113" s="182" t="s">
        <v>44</v>
      </c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37">SUM(BE55, -BE57)</f>
        <v>4.1400000000000006E-2</v>
      </c>
      <c r="BF114" s="138">
        <f t="shared" si="437"/>
        <v>3.209999999999999E-2</v>
      </c>
      <c r="BG114" s="110">
        <f t="shared" si="437"/>
        <v>3.8699999999999998E-2</v>
      </c>
      <c r="BH114" s="266">
        <f t="shared" si="437"/>
        <v>3.3799999999999997E-2</v>
      </c>
      <c r="BI114" s="239">
        <f t="shared" si="437"/>
        <v>3.5799999999999998E-2</v>
      </c>
      <c r="BJ114" s="240">
        <f t="shared" si="43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38">SUM(DF57, -DF58)</f>
        <v>3.1200000000000006E-2</v>
      </c>
      <c r="DG114" s="110">
        <f t="shared" si="438"/>
        <v>3.4299999999999997E-2</v>
      </c>
      <c r="DH114" s="170">
        <f t="shared" si="438"/>
        <v>2.9399999999999982E-2</v>
      </c>
      <c r="DI114" s="138">
        <f t="shared" si="438"/>
        <v>3.8200000000000012E-2</v>
      </c>
      <c r="DJ114" s="110">
        <f t="shared" si="438"/>
        <v>3.7900000000000017E-2</v>
      </c>
      <c r="DK114" s="170">
        <f t="shared" si="438"/>
        <v>4.4700000000000017E-2</v>
      </c>
      <c r="DL114" s="110">
        <f t="shared" si="438"/>
        <v>3.8000000000000006E-2</v>
      </c>
      <c r="DM114" s="110">
        <f t="shared" si="438"/>
        <v>3.4100000000000019E-2</v>
      </c>
      <c r="DN114" s="328">
        <f t="shared" si="43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39">SUM(FQ52, -FQ53)</f>
        <v>4.7199999999999992E-2</v>
      </c>
      <c r="FR114" s="138">
        <f t="shared" si="439"/>
        <v>6.1700000000000005E-2</v>
      </c>
      <c r="FS114" s="110">
        <f t="shared" si="439"/>
        <v>6.5000000000000016E-2</v>
      </c>
      <c r="FT114" s="170">
        <f t="shared" si="439"/>
        <v>5.5299999999999988E-2</v>
      </c>
      <c r="FU114" s="138">
        <f t="shared" si="439"/>
        <v>6.4299999999999982E-2</v>
      </c>
      <c r="FV114" s="110">
        <f t="shared" si="439"/>
        <v>4.9299999999999997E-2</v>
      </c>
      <c r="FW114" s="170">
        <f t="shared" si="43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40">SUM(GE54, -GE55)</f>
        <v>8.0500000000000002E-2</v>
      </c>
      <c r="GF114" s="173">
        <f t="shared" si="440"/>
        <v>6.2199999999999998E-2</v>
      </c>
      <c r="GG114" s="217">
        <f t="shared" si="440"/>
        <v>6.4699999999999994E-2</v>
      </c>
      <c r="GH114" s="15">
        <f t="shared" si="440"/>
        <v>5.9499999999999997E-2</v>
      </c>
      <c r="GI114" s="145">
        <f t="shared" si="440"/>
        <v>7.7800000000000008E-2</v>
      </c>
      <c r="GJ114" s="140">
        <f t="shared" si="440"/>
        <v>8.3300000000000013E-2</v>
      </c>
      <c r="GK114" s="114">
        <f t="shared" si="440"/>
        <v>8.0199999999999994E-2</v>
      </c>
      <c r="GL114" s="173">
        <f t="shared" si="44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41">SUM(HT54, -HT55)</f>
        <v>4.5999999999999999E-2</v>
      </c>
      <c r="HU114" s="140">
        <f t="shared" si="441"/>
        <v>5.74E-2</v>
      </c>
      <c r="HV114" s="114">
        <f t="shared" si="441"/>
        <v>5.04E-2</v>
      </c>
      <c r="HW114" s="173">
        <f t="shared" si="441"/>
        <v>4.9000000000000002E-2</v>
      </c>
      <c r="HX114" s="140">
        <f t="shared" si="441"/>
        <v>0.06</v>
      </c>
      <c r="HY114" s="114">
        <f t="shared" si="441"/>
        <v>6.25E-2</v>
      </c>
      <c r="HZ114" s="173">
        <f t="shared" si="441"/>
        <v>7.0499999999999993E-2</v>
      </c>
      <c r="IA114" s="140">
        <f t="shared" si="441"/>
        <v>6.0600000000000001E-2</v>
      </c>
      <c r="IB114" s="114">
        <f t="shared" si="44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42">SUM(IQ57, -IQ58)</f>
        <v>2.6600000000000013E-2</v>
      </c>
      <c r="IR114" s="181">
        <f t="shared" si="442"/>
        <v>5.3900000000000003E-2</v>
      </c>
      <c r="IS114" s="227">
        <f t="shared" si="442"/>
        <v>4.6499999999999986E-2</v>
      </c>
      <c r="IT114" s="212">
        <f t="shared" si="442"/>
        <v>4.0999999999999981E-2</v>
      </c>
      <c r="IU114" s="229">
        <f t="shared" si="442"/>
        <v>4.6800000000000008E-2</v>
      </c>
      <c r="IV114" s="160">
        <f t="shared" si="442"/>
        <v>4.7699999999999965E-2</v>
      </c>
      <c r="IW114" s="201">
        <f t="shared" si="442"/>
        <v>4.6800000000000008E-2</v>
      </c>
      <c r="IX114" s="181">
        <f t="shared" si="442"/>
        <v>5.4200000000000026E-2</v>
      </c>
      <c r="IY114" s="160">
        <f t="shared" si="44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40">
        <f>SUM(NE51, -NE53)</f>
        <v>1.949999999999999E-2</v>
      </c>
      <c r="NF114" s="112">
        <f>SUM(NF51, -NF52)</f>
        <v>2.5500000000000009E-2</v>
      </c>
      <c r="NG114" s="173">
        <f>SUM(NG51, -NG52)</f>
        <v>4.3399999999999994E-2</v>
      </c>
      <c r="NH114" s="140">
        <f>SUM(NH51, -NH52)</f>
        <v>3.9299999999999988E-2</v>
      </c>
      <c r="NI114" s="114">
        <f>SUM(NI51, -NI52)</f>
        <v>5.5999999999999994E-2</v>
      </c>
      <c r="NJ114" s="173">
        <f>SUM(NJ51, -NJ52)</f>
        <v>4.7699999999999992E-2</v>
      </c>
      <c r="NK114" s="109">
        <f>SUM(NK57, -NK58)</f>
        <v>3.6599999999999994E-2</v>
      </c>
      <c r="NL114" s="114">
        <f>SUM(NL51, -NL52)</f>
        <v>3.9300000000000002E-2</v>
      </c>
      <c r="NM114" s="114">
        <f>SUM(NM51, -NM52)</f>
        <v>4.6899999999999997E-2</v>
      </c>
      <c r="NN114" s="114">
        <f>SUM(NN51, -NN52)</f>
        <v>4.339999999999998E-2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58" t="s">
        <v>55</v>
      </c>
      <c r="NF115" s="162" t="s">
        <v>59</v>
      </c>
      <c r="NG115" s="180" t="s">
        <v>59</v>
      </c>
      <c r="NH115" s="148" t="s">
        <v>49</v>
      </c>
      <c r="NI115" s="162" t="s">
        <v>59</v>
      </c>
      <c r="NJ115" s="180" t="s">
        <v>59</v>
      </c>
      <c r="NK115" s="182" t="s">
        <v>44</v>
      </c>
      <c r="NL115" s="117" t="s">
        <v>63</v>
      </c>
      <c r="NM115" s="117" t="s">
        <v>63</v>
      </c>
      <c r="NN115" s="116" t="s">
        <v>49</v>
      </c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43">SUM(EC105, -EC112)</f>
        <v>0</v>
      </c>
      <c r="ED116" s="6">
        <f t="shared" si="443"/>
        <v>0</v>
      </c>
      <c r="EE116" s="6">
        <f t="shared" si="443"/>
        <v>0</v>
      </c>
      <c r="EF116" s="6">
        <f t="shared" si="443"/>
        <v>0</v>
      </c>
      <c r="EG116" s="6">
        <f t="shared" si="443"/>
        <v>0</v>
      </c>
      <c r="EH116" s="6">
        <f t="shared" si="443"/>
        <v>0</v>
      </c>
      <c r="EI116" s="6">
        <f t="shared" si="44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44">SUM(GV105, -GV112)</f>
        <v>0</v>
      </c>
      <c r="GW116" s="6">
        <f t="shared" si="444"/>
        <v>0</v>
      </c>
      <c r="GX116" s="6">
        <f t="shared" si="444"/>
        <v>0</v>
      </c>
      <c r="GY116" s="6">
        <f t="shared" si="444"/>
        <v>0</v>
      </c>
      <c r="GZ116" s="6">
        <f t="shared" si="444"/>
        <v>0</v>
      </c>
      <c r="HA116" s="6">
        <f t="shared" si="44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45">SUM(IQ54, -IQ56)</f>
        <v>1.9200000000000002E-2</v>
      </c>
      <c r="IR116" s="173">
        <f t="shared" si="445"/>
        <v>3.3099999999999997E-2</v>
      </c>
      <c r="IS116" s="217">
        <f t="shared" si="445"/>
        <v>2.3099999999999999E-2</v>
      </c>
      <c r="IT116" s="15">
        <f t="shared" si="445"/>
        <v>2.2800000000000001E-2</v>
      </c>
      <c r="IU116" s="145">
        <f t="shared" si="445"/>
        <v>2.4199999999999999E-2</v>
      </c>
      <c r="IV116" s="140">
        <f t="shared" si="445"/>
        <v>3.7900000000000003E-2</v>
      </c>
      <c r="IW116" s="114">
        <f t="shared" si="445"/>
        <v>3.6199999999999996E-2</v>
      </c>
      <c r="IX116" s="173">
        <f t="shared" si="445"/>
        <v>3.6199999999999996E-2</v>
      </c>
      <c r="IY116" s="140">
        <f t="shared" si="445"/>
        <v>5.6099999999999997E-2</v>
      </c>
      <c r="IZ116" s="114">
        <f t="shared" si="44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46">SUM(LT52, -LT54)</f>
        <v>1.8699999999999994E-2</v>
      </c>
      <c r="LU116" s="110">
        <f t="shared" si="446"/>
        <v>2.3599999999999996E-2</v>
      </c>
      <c r="LV116" s="173">
        <f t="shared" si="446"/>
        <v>2.2100000000000002E-2</v>
      </c>
      <c r="LW116" s="140">
        <f t="shared" si="446"/>
        <v>2.4899999999999992E-2</v>
      </c>
      <c r="LX116" s="114">
        <f t="shared" si="446"/>
        <v>2.1000000000000005E-2</v>
      </c>
      <c r="LY116" s="173">
        <f t="shared" si="44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42">
        <f>SUM(NE51, -NE52)</f>
        <v>1.3299999999999992E-2</v>
      </c>
      <c r="NF116" s="109">
        <f>SUM(NF57, -NF58)</f>
        <v>2.0600000000000007E-2</v>
      </c>
      <c r="NG116" s="169">
        <f>SUM(NG57, -NG58)</f>
        <v>2.6499999999999996E-2</v>
      </c>
      <c r="NH116" s="140">
        <f>SUM(NH52, -NH53)</f>
        <v>2.6400000000000007E-2</v>
      </c>
      <c r="NI116" s="109">
        <f>SUM(NI57, -NI58)</f>
        <v>3.5600000000000021E-2</v>
      </c>
      <c r="NJ116" s="169">
        <f>SUM(NJ57, -NJ58)</f>
        <v>4.0800000000000003E-2</v>
      </c>
      <c r="NK116" s="114">
        <f>SUM(NK51, -NK52)</f>
        <v>3.570000000000001E-2</v>
      </c>
      <c r="NL116" s="110">
        <f>SUM(NL55, -NL56)</f>
        <v>2.4199999999999999E-2</v>
      </c>
      <c r="NM116" s="110">
        <f>SUM(NM55, -NM56)</f>
        <v>2.6000000000000002E-2</v>
      </c>
      <c r="NN116" s="114">
        <f>SUM(NN52, -NN53)</f>
        <v>1.9800000000000012E-2</v>
      </c>
      <c r="NO116" s="6">
        <f t="shared" ref="NO116:OX116" si="447">SUM(NO105, -NO112)</f>
        <v>0</v>
      </c>
      <c r="NP116" s="6">
        <f t="shared" si="447"/>
        <v>0</v>
      </c>
      <c r="NQ116" s="6">
        <f t="shared" si="447"/>
        <v>0</v>
      </c>
      <c r="NR116" s="6">
        <f t="shared" si="447"/>
        <v>0</v>
      </c>
      <c r="NS116" s="6">
        <f t="shared" si="447"/>
        <v>0</v>
      </c>
      <c r="NT116" s="6">
        <f t="shared" si="447"/>
        <v>0</v>
      </c>
      <c r="NU116" s="6">
        <f t="shared" si="447"/>
        <v>0</v>
      </c>
      <c r="NV116" s="6">
        <f t="shared" si="447"/>
        <v>0</v>
      </c>
      <c r="NW116" s="6">
        <f t="shared" si="447"/>
        <v>0</v>
      </c>
      <c r="NX116" s="6">
        <f t="shared" si="447"/>
        <v>0</v>
      </c>
      <c r="NY116" s="6">
        <f t="shared" si="447"/>
        <v>0</v>
      </c>
      <c r="NZ116" s="6">
        <f t="shared" si="447"/>
        <v>0</v>
      </c>
      <c r="OA116" s="6">
        <f t="shared" si="447"/>
        <v>0</v>
      </c>
      <c r="OB116" s="6">
        <f t="shared" si="447"/>
        <v>0</v>
      </c>
      <c r="OC116" s="6">
        <f t="shared" si="447"/>
        <v>0</v>
      </c>
      <c r="OD116" s="6">
        <f t="shared" si="447"/>
        <v>0</v>
      </c>
      <c r="OE116" s="6">
        <f t="shared" si="447"/>
        <v>0</v>
      </c>
      <c r="OF116" s="6">
        <f t="shared" si="447"/>
        <v>0</v>
      </c>
      <c r="OG116" s="6">
        <f t="shared" si="447"/>
        <v>0</v>
      </c>
      <c r="OH116" s="6">
        <f t="shared" si="447"/>
        <v>0</v>
      </c>
      <c r="OI116" s="6">
        <f t="shared" si="447"/>
        <v>0</v>
      </c>
      <c r="OJ116" s="6">
        <f t="shared" si="447"/>
        <v>0</v>
      </c>
      <c r="OK116" s="6">
        <f t="shared" si="447"/>
        <v>0</v>
      </c>
      <c r="OL116" s="6">
        <f t="shared" si="447"/>
        <v>0</v>
      </c>
      <c r="OM116" s="6">
        <f t="shared" si="447"/>
        <v>0</v>
      </c>
      <c r="ON116" s="6">
        <f t="shared" si="447"/>
        <v>0</v>
      </c>
      <c r="OO116" s="6">
        <f t="shared" si="447"/>
        <v>0</v>
      </c>
      <c r="OP116" s="6">
        <f t="shared" si="447"/>
        <v>0</v>
      </c>
      <c r="OQ116" s="6">
        <f t="shared" si="447"/>
        <v>0</v>
      </c>
      <c r="OR116" s="6">
        <f t="shared" si="447"/>
        <v>0</v>
      </c>
      <c r="OS116" s="6">
        <f t="shared" si="447"/>
        <v>0</v>
      </c>
      <c r="OT116" s="6">
        <f t="shared" si="447"/>
        <v>0</v>
      </c>
      <c r="OU116" s="6">
        <f t="shared" si="447"/>
        <v>0</v>
      </c>
      <c r="OV116" s="6">
        <f t="shared" si="447"/>
        <v>0</v>
      </c>
      <c r="OW116" s="6">
        <f t="shared" si="447"/>
        <v>0</v>
      </c>
      <c r="OX116" s="6">
        <f t="shared" si="44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48">SUM(PE105, -PE112)</f>
        <v>0</v>
      </c>
      <c r="PF116" s="6">
        <f t="shared" si="448"/>
        <v>0</v>
      </c>
      <c r="PG116" s="6">
        <f t="shared" si="448"/>
        <v>0</v>
      </c>
      <c r="PH116" s="6">
        <f t="shared" si="448"/>
        <v>0</v>
      </c>
      <c r="PI116" s="6">
        <f t="shared" si="448"/>
        <v>0</v>
      </c>
      <c r="PJ116" s="6">
        <f t="shared" si="448"/>
        <v>0</v>
      </c>
      <c r="PK116" s="6">
        <f t="shared" si="448"/>
        <v>0</v>
      </c>
      <c r="PL116" s="6">
        <f t="shared" si="448"/>
        <v>0</v>
      </c>
      <c r="PM116" s="6">
        <f t="shared" si="448"/>
        <v>0</v>
      </c>
      <c r="PN116" s="6">
        <f t="shared" si="448"/>
        <v>0</v>
      </c>
      <c r="PO116" s="6">
        <f t="shared" si="448"/>
        <v>0</v>
      </c>
      <c r="PP116" s="6">
        <f t="shared" si="448"/>
        <v>0</v>
      </c>
      <c r="PQ116" s="6">
        <f t="shared" si="448"/>
        <v>0</v>
      </c>
      <c r="PR116" s="6">
        <f t="shared" si="448"/>
        <v>0</v>
      </c>
      <c r="PS116" s="6">
        <f t="shared" si="448"/>
        <v>0</v>
      </c>
      <c r="PT116" s="6">
        <f t="shared" si="448"/>
        <v>0</v>
      </c>
      <c r="PU116" s="6">
        <f t="shared" si="448"/>
        <v>0</v>
      </c>
      <c r="PV116" s="6">
        <f t="shared" si="448"/>
        <v>0</v>
      </c>
      <c r="PW116" s="6">
        <f t="shared" si="448"/>
        <v>0</v>
      </c>
      <c r="PX116" s="6">
        <f t="shared" si="448"/>
        <v>0</v>
      </c>
      <c r="PY116" s="6">
        <f t="shared" si="448"/>
        <v>0</v>
      </c>
      <c r="PZ116" s="6">
        <f t="shared" si="448"/>
        <v>0</v>
      </c>
      <c r="QA116" s="6">
        <f t="shared" si="448"/>
        <v>0</v>
      </c>
      <c r="QB116" s="6">
        <f t="shared" si="448"/>
        <v>0</v>
      </c>
      <c r="QC116" s="6">
        <f t="shared" si="448"/>
        <v>0</v>
      </c>
      <c r="QD116" s="6">
        <f t="shared" si="448"/>
        <v>0</v>
      </c>
      <c r="QE116" s="6">
        <f t="shared" si="448"/>
        <v>0</v>
      </c>
      <c r="QF116" s="6">
        <f t="shared" si="448"/>
        <v>0</v>
      </c>
      <c r="QG116" s="6">
        <f t="shared" si="448"/>
        <v>0</v>
      </c>
      <c r="QH116" s="6">
        <f t="shared" si="448"/>
        <v>0</v>
      </c>
      <c r="QI116" s="6">
        <f t="shared" si="448"/>
        <v>0</v>
      </c>
      <c r="QJ116" s="6">
        <f t="shared" si="448"/>
        <v>0</v>
      </c>
      <c r="QK116" s="6">
        <f t="shared" si="448"/>
        <v>0</v>
      </c>
      <c r="QL116" s="6">
        <f t="shared" si="448"/>
        <v>0</v>
      </c>
      <c r="QM116" s="6">
        <f t="shared" si="448"/>
        <v>0</v>
      </c>
      <c r="QN116" s="6">
        <f t="shared" si="448"/>
        <v>0</v>
      </c>
      <c r="QO116" s="6">
        <f t="shared" si="448"/>
        <v>0</v>
      </c>
      <c r="QP116" s="6">
        <f t="shared" si="448"/>
        <v>0</v>
      </c>
      <c r="QQ116" s="6">
        <f t="shared" si="448"/>
        <v>0</v>
      </c>
      <c r="QR116" s="6">
        <f t="shared" si="448"/>
        <v>0</v>
      </c>
      <c r="QS116" s="6">
        <f t="shared" si="448"/>
        <v>0</v>
      </c>
      <c r="QT116" s="6">
        <f t="shared" si="448"/>
        <v>0</v>
      </c>
      <c r="QU116" s="6">
        <f t="shared" si="448"/>
        <v>0</v>
      </c>
      <c r="QV116" s="6">
        <f t="shared" si="448"/>
        <v>0</v>
      </c>
      <c r="QW116" s="6">
        <f t="shared" si="448"/>
        <v>0</v>
      </c>
      <c r="QX116" s="6">
        <f t="shared" si="448"/>
        <v>0</v>
      </c>
      <c r="QY116" s="6">
        <f t="shared" si="448"/>
        <v>0</v>
      </c>
      <c r="QZ116" s="6">
        <f t="shared" si="448"/>
        <v>0</v>
      </c>
      <c r="RA116" s="6">
        <f t="shared" si="448"/>
        <v>0</v>
      </c>
      <c r="RB116" s="6">
        <f t="shared" si="448"/>
        <v>0</v>
      </c>
      <c r="RC116" s="6">
        <f t="shared" si="448"/>
        <v>0</v>
      </c>
      <c r="RD116" s="6">
        <f t="shared" si="448"/>
        <v>0</v>
      </c>
      <c r="RE116" s="6">
        <f t="shared" si="448"/>
        <v>0</v>
      </c>
      <c r="RF116" s="6">
        <f t="shared" si="448"/>
        <v>0</v>
      </c>
      <c r="RG116" s="6">
        <f t="shared" si="448"/>
        <v>0</v>
      </c>
      <c r="RH116" s="6">
        <f t="shared" si="448"/>
        <v>0</v>
      </c>
      <c r="RI116" s="6">
        <f t="shared" si="448"/>
        <v>0</v>
      </c>
      <c r="RJ116" s="6">
        <f t="shared" si="448"/>
        <v>0</v>
      </c>
      <c r="RK116" s="6">
        <f t="shared" si="448"/>
        <v>0</v>
      </c>
      <c r="RL116" s="6">
        <f t="shared" si="448"/>
        <v>0</v>
      </c>
      <c r="RM116" s="6">
        <f t="shared" si="448"/>
        <v>0</v>
      </c>
      <c r="RN116" s="6">
        <f t="shared" si="448"/>
        <v>0</v>
      </c>
      <c r="RO116" s="6">
        <f t="shared" si="448"/>
        <v>0</v>
      </c>
      <c r="RP116" s="6">
        <f t="shared" si="44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52" t="s">
        <v>40</v>
      </c>
      <c r="NF117" s="111" t="s">
        <v>49</v>
      </c>
      <c r="NG117" s="177" t="s">
        <v>49</v>
      </c>
      <c r="NH117" s="152" t="s">
        <v>40</v>
      </c>
      <c r="NI117" s="116" t="s">
        <v>49</v>
      </c>
      <c r="NJ117" s="174" t="s">
        <v>40</v>
      </c>
      <c r="NK117" s="116" t="s">
        <v>49</v>
      </c>
      <c r="NL117" s="116" t="s">
        <v>49</v>
      </c>
      <c r="NM117" s="162" t="s">
        <v>59</v>
      </c>
      <c r="NN117" s="115" t="s">
        <v>59</v>
      </c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49">SUM(IQ54, -IQ55)</f>
        <v>1.3299999999999999E-2</v>
      </c>
      <c r="IR118" s="170">
        <f t="shared" si="449"/>
        <v>3.2599999999999997E-2</v>
      </c>
      <c r="IS118" s="219">
        <f t="shared" si="449"/>
        <v>1.9699999999999999E-2</v>
      </c>
      <c r="IT118" s="87">
        <f t="shared" si="449"/>
        <v>1.8200000000000001E-2</v>
      </c>
      <c r="IU118" s="144">
        <f t="shared" si="449"/>
        <v>2.1399999999999999E-2</v>
      </c>
      <c r="IV118" s="138">
        <f t="shared" si="44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40">
        <f>SUM(NE54, -NE55)</f>
        <v>8.0999999999999996E-3</v>
      </c>
      <c r="NF118" s="114">
        <f>SUM(NF52, -NF53)</f>
        <v>1.5100000000000002E-2</v>
      </c>
      <c r="NG118" s="173">
        <f>SUM(NG52, -NG53)</f>
        <v>1.1300000000000004E-2</v>
      </c>
      <c r="NH118" s="140">
        <f>SUM(NH54, -NH55)</f>
        <v>1.8700000000000001E-2</v>
      </c>
      <c r="NI118" s="114">
        <f>SUM(NI52, -NI53)</f>
        <v>2.0400000000000001E-2</v>
      </c>
      <c r="NJ118" s="173">
        <f>SUM(NJ54, -NJ55)</f>
        <v>4.07E-2</v>
      </c>
      <c r="NK118" s="114">
        <f>SUM(NK52, -NK53)</f>
        <v>1.9699999999999995E-2</v>
      </c>
      <c r="NL118" s="114">
        <f>SUM(NL52, -NL53)</f>
        <v>1.0099999999999998E-2</v>
      </c>
      <c r="NM118" s="109">
        <f>SUM(NM57, -NM58)</f>
        <v>2.0400000000000001E-2</v>
      </c>
      <c r="NN118" s="109">
        <f>SUM(NN57, -NN58)</f>
        <v>1.1599999999999999E-2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36" t="s">
        <v>49</v>
      </c>
      <c r="NF119" s="113" t="s">
        <v>40</v>
      </c>
      <c r="NG119" s="174" t="s">
        <v>40</v>
      </c>
      <c r="NH119" s="193" t="s">
        <v>59</v>
      </c>
      <c r="NI119" s="113" t="s">
        <v>40</v>
      </c>
      <c r="NJ119" s="177" t="s">
        <v>49</v>
      </c>
      <c r="NK119" s="117" t="s">
        <v>63</v>
      </c>
      <c r="NL119" s="162" t="s">
        <v>59</v>
      </c>
      <c r="NM119" s="116" t="s">
        <v>49</v>
      </c>
      <c r="NN119" s="117" t="s">
        <v>63</v>
      </c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50">SUM(AM56, -AM57)</f>
        <v>1.6199999999999992E-2</v>
      </c>
      <c r="AN120" s="239">
        <f t="shared" si="450"/>
        <v>1.1999999999999927E-3</v>
      </c>
      <c r="AO120" s="240">
        <f t="shared" si="450"/>
        <v>1.1200000000000002E-2</v>
      </c>
      <c r="AP120" s="266">
        <f t="shared" si="450"/>
        <v>5.3999999999999881E-3</v>
      </c>
      <c r="AQ120" s="239">
        <f t="shared" si="450"/>
        <v>8.3000000000000018E-3</v>
      </c>
      <c r="AR120" s="240">
        <f t="shared" si="450"/>
        <v>1.1000000000000038E-3</v>
      </c>
      <c r="AS120" s="266">
        <f t="shared" si="45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51">SUM(CR53, -CR54)</f>
        <v>6.6999999999999976E-3</v>
      </c>
      <c r="CS120" s="172">
        <f t="shared" si="451"/>
        <v>9.099999999999997E-3</v>
      </c>
      <c r="CT120" s="160">
        <f t="shared" si="451"/>
        <v>3.4000000000000002E-3</v>
      </c>
      <c r="CU120" s="201">
        <f t="shared" si="451"/>
        <v>1.0500000000000009E-2</v>
      </c>
      <c r="CV120" s="181">
        <f t="shared" si="451"/>
        <v>1.2800000000000006E-2</v>
      </c>
      <c r="CW120" s="160">
        <f t="shared" si="45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52">SUM(FC53, -FC54)</f>
        <v>3.6000000000000004E-2</v>
      </c>
      <c r="FD120" s="377">
        <f t="shared" si="452"/>
        <v>3.1399999999999997E-2</v>
      </c>
      <c r="FE120" s="428">
        <f t="shared" si="452"/>
        <v>2.3800000000000002E-2</v>
      </c>
      <c r="FF120" s="142">
        <f t="shared" si="452"/>
        <v>2.3400000000000004E-2</v>
      </c>
      <c r="FG120" s="112">
        <f t="shared" si="452"/>
        <v>1.8700000000000008E-2</v>
      </c>
      <c r="FH120" s="172">
        <f t="shared" si="452"/>
        <v>3.2399999999999998E-2</v>
      </c>
      <c r="FI120" s="142">
        <f t="shared" si="45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53">SUM(FY53, -FY54)</f>
        <v>1.77E-2</v>
      </c>
      <c r="FZ120" s="172">
        <f t="shared" si="453"/>
        <v>1.0800000000000004E-2</v>
      </c>
      <c r="GA120" s="142">
        <f t="shared" si="453"/>
        <v>1.9999999999999997E-2</v>
      </c>
      <c r="GB120" s="112">
        <f t="shared" si="453"/>
        <v>2.4199999999999999E-2</v>
      </c>
      <c r="GC120" s="172">
        <f t="shared" si="453"/>
        <v>2.6299999999999997E-2</v>
      </c>
      <c r="GD120" s="142">
        <f t="shared" si="453"/>
        <v>2.3899999999999998E-2</v>
      </c>
      <c r="GE120" s="201">
        <f>SUM(GE57, -GE58)</f>
        <v>6.8999999999999895E-3</v>
      </c>
      <c r="GF120" s="181">
        <f t="shared" ref="GF120:GK120" si="454">SUM(GF55, -GF56)</f>
        <v>9.7000000000000003E-3</v>
      </c>
      <c r="GG120" s="227">
        <f t="shared" si="454"/>
        <v>7.4999999999999997E-3</v>
      </c>
      <c r="GH120" s="212">
        <f t="shared" si="454"/>
        <v>1.7000000000000001E-3</v>
      </c>
      <c r="GI120" s="229">
        <f t="shared" si="454"/>
        <v>1.5000000000000013E-3</v>
      </c>
      <c r="GJ120" s="160">
        <f t="shared" si="454"/>
        <v>1.8999999999999989E-3</v>
      </c>
      <c r="GK120" s="201">
        <f t="shared" si="45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55">SUM(HK53, -HK54)</f>
        <v>1.21E-2</v>
      </c>
      <c r="HL120" s="160">
        <f t="shared" si="455"/>
        <v>7.0999999999999952E-3</v>
      </c>
      <c r="HM120" s="201">
        <f t="shared" si="455"/>
        <v>2.1999999999999999E-2</v>
      </c>
      <c r="HN120" s="181">
        <f t="shared" si="455"/>
        <v>3.4700000000000002E-2</v>
      </c>
      <c r="HO120" s="160">
        <f t="shared" si="455"/>
        <v>3.0800000000000008E-2</v>
      </c>
      <c r="HP120" s="201">
        <f t="shared" si="45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56">SUM(ID55, -ID56)</f>
        <v>8.0000000000000036E-4</v>
      </c>
      <c r="IE120" s="212">
        <f t="shared" si="456"/>
        <v>2.0400000000000001E-2</v>
      </c>
      <c r="IF120" s="181">
        <f t="shared" si="456"/>
        <v>7.5999999999999991E-3</v>
      </c>
      <c r="IG120" s="227">
        <f t="shared" si="456"/>
        <v>1.9799999999999998E-2</v>
      </c>
      <c r="IH120" s="212">
        <f t="shared" si="456"/>
        <v>1.89E-2</v>
      </c>
      <c r="II120" s="181">
        <f t="shared" si="45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57">SUM(IQ55, -IQ56)</f>
        <v>5.8999999999999999E-3</v>
      </c>
      <c r="IR120" s="172">
        <f t="shared" si="457"/>
        <v>5.0000000000000044E-4</v>
      </c>
      <c r="IS120" s="218">
        <f t="shared" si="457"/>
        <v>3.4000000000000002E-3</v>
      </c>
      <c r="IT120" s="90">
        <f t="shared" si="457"/>
        <v>4.5999999999999999E-3</v>
      </c>
      <c r="IU120" s="143">
        <f t="shared" si="457"/>
        <v>2.7999999999999995E-3</v>
      </c>
      <c r="IV120" s="142">
        <f t="shared" si="45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58">SUM(JB53, -JB54)</f>
        <v>2.2699999999999998E-2</v>
      </c>
      <c r="JC120" s="112">
        <f t="shared" si="458"/>
        <v>2.3900000000000005E-2</v>
      </c>
      <c r="JD120" s="172">
        <f t="shared" si="458"/>
        <v>8.0000000000000904E-4</v>
      </c>
      <c r="JE120" s="142">
        <f t="shared" si="458"/>
        <v>7.4000000000000038E-3</v>
      </c>
      <c r="JF120" s="112">
        <f t="shared" si="458"/>
        <v>7.4000000000000038E-3</v>
      </c>
      <c r="JG120" s="172">
        <f t="shared" si="45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59">SUM(LI52, -LI53)</f>
        <v>2.0999999999999908E-3</v>
      </c>
      <c r="LJ120" s="172">
        <f t="shared" si="459"/>
        <v>1.1300000000000004E-2</v>
      </c>
      <c r="LK120" s="142">
        <f t="shared" si="459"/>
        <v>1.1999999999999997E-2</v>
      </c>
      <c r="LL120" s="112">
        <f t="shared" si="459"/>
        <v>2.0799999999999999E-2</v>
      </c>
      <c r="LM120" s="172">
        <f t="shared" si="459"/>
        <v>2.5999999999999995E-2</v>
      </c>
      <c r="LN120" s="142">
        <f t="shared" si="459"/>
        <v>2.4900000000000005E-2</v>
      </c>
      <c r="LO120" s="112">
        <f>SUM(LO51, -LO52)</f>
        <v>2.8299999999999992E-2</v>
      </c>
      <c r="LP120" s="172">
        <f t="shared" ref="LP120:LU120" si="460">SUM(LP52, -LP53)</f>
        <v>1.1399999999999993E-2</v>
      </c>
      <c r="LQ120" s="142">
        <f t="shared" si="460"/>
        <v>2.3999999999999994E-3</v>
      </c>
      <c r="LR120" s="112">
        <f t="shared" si="460"/>
        <v>8.199999999999999E-3</v>
      </c>
      <c r="LS120" s="172">
        <f t="shared" si="460"/>
        <v>1.1299999999999991E-2</v>
      </c>
      <c r="LT120" s="142">
        <f t="shared" si="460"/>
        <v>1.5999999999999903E-3</v>
      </c>
      <c r="LU120" s="112">
        <f t="shared" si="46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42">
        <f>SUM(NE52, -NE53)</f>
        <v>6.1999999999999972E-3</v>
      </c>
      <c r="NF120" s="112">
        <f>SUM(NF54, -NF55)</f>
        <v>8.8999999999999999E-3</v>
      </c>
      <c r="NG120" s="172">
        <f>SUM(NG54, -NG55)</f>
        <v>2.1000000000000012E-3</v>
      </c>
      <c r="NH120" s="239">
        <f>SUM(NH57, -NH58)</f>
        <v>1.0700000000000015E-2</v>
      </c>
      <c r="NI120" s="112">
        <f>SUM(NI54, -NI55)</f>
        <v>1.6199999999999999E-2</v>
      </c>
      <c r="NJ120" s="172">
        <f>SUM(NJ52, -NJ53)</f>
        <v>2.3900000000000005E-2</v>
      </c>
      <c r="NK120" s="110">
        <f>SUM(NK55, -NK56)</f>
        <v>1.5800000000000002E-2</v>
      </c>
      <c r="NL120" s="109">
        <f>SUM(NL57, -NL58)</f>
        <v>1.7000000000000071E-3</v>
      </c>
      <c r="NM120" s="114">
        <f>SUM(NM52, -NM53)</f>
        <v>9.3000000000000027E-3</v>
      </c>
      <c r="NN120" s="110">
        <f>SUM(NN55, -NN56)</f>
        <v>4.1999999999999954E-3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OE122" t="s">
        <v>62</v>
      </c>
      <c r="OF122" s="529">
        <v>43619</v>
      </c>
      <c r="OG122" s="529">
        <v>43620</v>
      </c>
      <c r="OH122" s="529">
        <v>43621</v>
      </c>
      <c r="OI122" s="529">
        <v>43622</v>
      </c>
      <c r="OJ122" s="529">
        <v>43623</v>
      </c>
      <c r="OK122" s="529">
        <v>43626</v>
      </c>
      <c r="OL122" s="529">
        <v>43627</v>
      </c>
      <c r="OM122" s="529">
        <v>43628</v>
      </c>
      <c r="ON122" s="529">
        <v>43629</v>
      </c>
      <c r="OO122" s="529">
        <v>43629</v>
      </c>
      <c r="OP122" t="s">
        <v>62</v>
      </c>
      <c r="OR122" s="529">
        <v>43630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OF123" s="48" t="s">
        <v>160</v>
      </c>
      <c r="OG123" s="48" t="s">
        <v>161</v>
      </c>
      <c r="OH123" s="48" t="s">
        <v>162</v>
      </c>
      <c r="OI123" s="48" t="s">
        <v>163</v>
      </c>
      <c r="OJ123" s="48" t="s">
        <v>119</v>
      </c>
      <c r="OK123" s="48" t="s">
        <v>160</v>
      </c>
      <c r="OL123" s="48" t="s">
        <v>161</v>
      </c>
      <c r="OM123" s="48" t="s">
        <v>162</v>
      </c>
      <c r="ON123" s="48" t="s">
        <v>164</v>
      </c>
      <c r="OO123" s="48" t="s">
        <v>165</v>
      </c>
      <c r="OR123" s="48" t="s">
        <v>119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16">
        <v>0.18909999999999999</v>
      </c>
      <c r="NI124" s="16">
        <v>0.184</v>
      </c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OF124" s="34">
        <v>3.5799999999999998E-2</v>
      </c>
      <c r="OG124" s="40">
        <v>1.55E-2</v>
      </c>
      <c r="OH124" s="34">
        <v>2.35E-2</v>
      </c>
      <c r="OI124" s="16">
        <v>2.52E-2</v>
      </c>
      <c r="OJ124" s="40">
        <v>1.95E-2</v>
      </c>
      <c r="OK124" s="7">
        <v>2.5499999999999998E-2</v>
      </c>
      <c r="OL124" s="22">
        <v>2.64E-2</v>
      </c>
      <c r="OM124" s="47">
        <v>2.0799999999999999E-2</v>
      </c>
      <c r="ON124" s="40">
        <v>1.2500000000000001E-2</v>
      </c>
      <c r="OO124" s="86">
        <v>2.29E-2</v>
      </c>
      <c r="OQ124" s="47">
        <v>1.06E-2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47">
        <v>0.16039999999999999</v>
      </c>
      <c r="NI125" s="47">
        <v>0.16950000000000001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OF125" s="86">
        <v>2.3900000000000001E-2</v>
      </c>
      <c r="OG125" s="22">
        <v>1.1900000000000001E-2</v>
      </c>
      <c r="OH125" s="7">
        <v>1.3100000000000001E-2</v>
      </c>
      <c r="OI125" s="40">
        <v>1.3899999999999999E-2</v>
      </c>
      <c r="OJ125" s="34">
        <v>1.83E-2</v>
      </c>
      <c r="OK125" s="40">
        <v>2.41E-2</v>
      </c>
      <c r="OL125" s="16">
        <v>1.49E-2</v>
      </c>
      <c r="OM125" s="7">
        <v>1.9699999999999999E-2</v>
      </c>
      <c r="ON125" s="47">
        <v>1.01E-2</v>
      </c>
      <c r="OO125" s="40">
        <v>5.3E-3</v>
      </c>
      <c r="OQ125" s="30">
        <v>7.7999999999999996E-3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7">
        <v>5.6899999999999999E-2</v>
      </c>
      <c r="NI126" s="7">
        <v>5.8999999999999997E-2</v>
      </c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OF126" s="16">
        <v>1.15E-2</v>
      </c>
      <c r="OG126" s="30">
        <v>7.1999999999999998E-3</v>
      </c>
      <c r="OH126" s="22">
        <v>4.7999999999999996E-3</v>
      </c>
      <c r="OI126" s="86">
        <v>1.0200000000000001E-2</v>
      </c>
      <c r="OJ126" s="16">
        <v>1.26E-2</v>
      </c>
      <c r="OK126" s="16">
        <v>1.18E-2</v>
      </c>
      <c r="OL126" s="30">
        <v>4.3E-3</v>
      </c>
      <c r="OM126" s="34">
        <v>8.0000000000000002E-3</v>
      </c>
      <c r="ON126" s="16">
        <v>8.3000000000000001E-3</v>
      </c>
      <c r="OO126" s="22">
        <v>-6.9999999999999999E-4</v>
      </c>
      <c r="OQ126" s="40">
        <v>5.3E-3</v>
      </c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86">
        <v>1.2E-2</v>
      </c>
      <c r="NI127" s="86">
        <v>2.4199999999999999E-2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OF127" s="30">
        <v>8.0999999999999996E-3</v>
      </c>
      <c r="OG127" s="34">
        <v>5.4000000000000003E-3</v>
      </c>
      <c r="OH127" s="40">
        <v>-3.2000000000000002E-3</v>
      </c>
      <c r="OI127" s="30">
        <v>-4.4999999999999997E-3</v>
      </c>
      <c r="OJ127" s="22">
        <v>8.9999999999999998E-4</v>
      </c>
      <c r="OK127" s="86">
        <v>4.7999999999999996E-3</v>
      </c>
      <c r="OL127" s="7">
        <v>3.5000000000000001E-3</v>
      </c>
      <c r="OM127" s="22">
        <v>-6.9999999999999999E-4</v>
      </c>
      <c r="ON127" s="86">
        <v>1.1000000000000001E-3</v>
      </c>
      <c r="OO127" s="7">
        <v>-8.0000000000000004E-4</v>
      </c>
      <c r="OQ127" s="7">
        <v>5.1000000000000004E-3</v>
      </c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40">
        <v>1.2999999999999999E-3</v>
      </c>
      <c r="NI128" s="40">
        <v>1.0800000000000001E-2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OF128" s="40">
        <v>5.9999999999999995E-4</v>
      </c>
      <c r="OG128" s="16">
        <v>-1.6000000000000001E-3</v>
      </c>
      <c r="OH128" s="16">
        <v>-7.1999999999999998E-3</v>
      </c>
      <c r="OI128" s="22">
        <v>-8.6E-3</v>
      </c>
      <c r="OJ128" s="86">
        <v>-2.8999999999999998E-3</v>
      </c>
      <c r="OK128" s="47">
        <v>1.1000000000000001E-3</v>
      </c>
      <c r="OL128" s="47">
        <v>-1.5E-3</v>
      </c>
      <c r="OM128" s="16">
        <v>-5.0000000000000001E-3</v>
      </c>
      <c r="ON128" s="7">
        <v>-2.3E-3</v>
      </c>
      <c r="OO128" s="30">
        <v>-1E-3</v>
      </c>
      <c r="OQ128" s="16">
        <v>-3.8999999999999998E-3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22">
        <v>-8.6900000000000005E-2</v>
      </c>
      <c r="NI129" s="22">
        <v>-9.2799999999999994E-2</v>
      </c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 t="e">
        <f>AVERAGE(OQ94,OQ101,OQ107,OQ112,OQ116,OQ119,OQ121,#REF!)</f>
        <v>#REF!</v>
      </c>
      <c r="OD129" s="51" t="e">
        <f>MAX(OR94,OR101,OR107,OR112,OR116,OR119,OR121,#REF!)</f>
        <v>#REF!</v>
      </c>
      <c r="OF129" s="22">
        <v>-1.7000000000000001E-2</v>
      </c>
      <c r="OG129" s="86">
        <v>-9.4000000000000004E-3</v>
      </c>
      <c r="OH129" s="86">
        <v>-7.6E-3</v>
      </c>
      <c r="OI129" s="34">
        <v>-1.03E-2</v>
      </c>
      <c r="OJ129" s="30">
        <v>-3.8999999999999998E-3</v>
      </c>
      <c r="OK129" s="22">
        <v>-4.5999999999999999E-3</v>
      </c>
      <c r="OL129" s="40">
        <v>-6.0000000000000001E-3</v>
      </c>
      <c r="OM129" s="86">
        <v>-6.3E-3</v>
      </c>
      <c r="ON129" s="22">
        <v>-3.7000000000000002E-3</v>
      </c>
      <c r="OO129" s="16">
        <v>-4.3E-3</v>
      </c>
      <c r="OQ129" s="34">
        <v>-4.4999999999999997E-3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30">
        <v>-9.9599999999999994E-2</v>
      </c>
      <c r="NI130" s="30">
        <v>-0.1133</v>
      </c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OF130" s="47">
        <v>-2.3699999999999999E-2</v>
      </c>
      <c r="OG130" s="7">
        <v>-1.17E-2</v>
      </c>
      <c r="OH130" s="47">
        <v>-1.06E-2</v>
      </c>
      <c r="OI130" s="47">
        <v>-1.0500000000000001E-2</v>
      </c>
      <c r="OJ130" s="47">
        <v>-1.54E-2</v>
      </c>
      <c r="OK130" s="30">
        <v>-2.0400000000000001E-2</v>
      </c>
      <c r="OL130" s="86">
        <v>-1.6400000000000001E-2</v>
      </c>
      <c r="OM130" s="40">
        <v>-1.7600000000000001E-2</v>
      </c>
      <c r="ON130" s="34">
        <v>-3.0999999999999999E-3</v>
      </c>
      <c r="OO130" s="47">
        <v>-9.4000000000000004E-3</v>
      </c>
      <c r="OQ130" s="86">
        <v>-7.1000000000000004E-3</v>
      </c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34">
        <v>-0.23319999999999999</v>
      </c>
      <c r="NI131" s="34">
        <v>-0.2414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F131" s="7">
        <v>-3.9199999999999999E-2</v>
      </c>
      <c r="OG131" s="47">
        <v>-1.7299999999999999E-2</v>
      </c>
      <c r="OH131" s="30">
        <v>-1.2800000000000001E-2</v>
      </c>
      <c r="OI131" s="7">
        <v>-1.54E-2</v>
      </c>
      <c r="OJ131" s="7">
        <v>-2.9100000000000001E-2</v>
      </c>
      <c r="OK131" s="34">
        <v>-4.2299999999999997E-2</v>
      </c>
      <c r="OL131" s="34">
        <v>-2.52E-2</v>
      </c>
      <c r="OM131" s="30">
        <v>-1.89E-2</v>
      </c>
      <c r="ON131" s="30">
        <v>-2.29E-2</v>
      </c>
      <c r="OO131" s="34">
        <v>-1.2E-2</v>
      </c>
      <c r="OQ131" s="22">
        <v>-1.3299999999999999E-2</v>
      </c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2" t="s">
        <v>77</v>
      </c>
      <c r="NB133" s="506"/>
      <c r="NC133" s="507">
        <v>43626</v>
      </c>
      <c r="ND133" s="508"/>
      <c r="NE133" s="506"/>
      <c r="NF133" s="507">
        <v>43627</v>
      </c>
      <c r="NG133" s="508"/>
      <c r="NH133" s="506"/>
      <c r="NI133" s="507">
        <v>43628</v>
      </c>
      <c r="NJ133" s="508"/>
      <c r="NK133" s="271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25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98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25">
        <v>0.18909999999999999</v>
      </c>
      <c r="NF136" s="16">
        <v>0.189</v>
      </c>
      <c r="NG136" s="130">
        <v>0.19409999999999999</v>
      </c>
      <c r="NH136" s="125">
        <v>0.20180000000000001</v>
      </c>
      <c r="NI136" s="16">
        <v>0.19570000000000001</v>
      </c>
      <c r="NJ136" s="130">
        <v>0.18909999999999999</v>
      </c>
      <c r="NK136" s="103">
        <v>0.19739999999999999</v>
      </c>
      <c r="NL136" s="16">
        <v>0.19309999999999999</v>
      </c>
      <c r="NM136" s="16">
        <v>0.184</v>
      </c>
      <c r="NN136" s="16">
        <v>0.19320000000000001</v>
      </c>
      <c r="NO136" s="16">
        <v>0.18010000000000001</v>
      </c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124">
        <v>0.13320000000000001</v>
      </c>
      <c r="NF137" s="47">
        <v>0.1258</v>
      </c>
      <c r="NG137" s="79">
        <v>0.1396</v>
      </c>
      <c r="NH137" s="124">
        <v>0.15129999999999999</v>
      </c>
      <c r="NI137" s="47">
        <v>0.15490000000000001</v>
      </c>
      <c r="NJ137" s="79">
        <v>0.16039999999999999</v>
      </c>
      <c r="NK137" s="99">
        <v>0.17050000000000001</v>
      </c>
      <c r="NL137" s="47">
        <v>0.16109999999999999</v>
      </c>
      <c r="NM137" s="47">
        <v>0.16950000000000001</v>
      </c>
      <c r="NN137" s="47">
        <v>0.18029999999999999</v>
      </c>
      <c r="NO137" s="47">
        <v>0.18010000000000001</v>
      </c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27">
        <v>3.7199999999999997E-2</v>
      </c>
      <c r="NF138" s="7">
        <v>4.02E-2</v>
      </c>
      <c r="NG138" s="82">
        <v>3.7199999999999997E-2</v>
      </c>
      <c r="NH138" s="127">
        <v>3.5900000000000001E-2</v>
      </c>
      <c r="NI138" s="7">
        <v>3.9600000000000003E-2</v>
      </c>
      <c r="NJ138" s="82">
        <v>5.6899999999999999E-2</v>
      </c>
      <c r="NK138" s="101">
        <v>5.4600000000000003E-2</v>
      </c>
      <c r="NL138" s="7">
        <v>5.3800000000000001E-2</v>
      </c>
      <c r="NM138" s="7">
        <v>5.8999999999999997E-2</v>
      </c>
      <c r="NN138" s="7">
        <v>6.4600000000000005E-2</v>
      </c>
      <c r="NO138" s="7">
        <v>6.4100000000000004E-2</v>
      </c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26">
        <v>3.5799999999999998E-2</v>
      </c>
      <c r="NF139" s="40">
        <v>4.02E-2</v>
      </c>
      <c r="NG139" s="84">
        <v>1.89E-2</v>
      </c>
      <c r="NH139" s="126">
        <v>2.8000000000000001E-2</v>
      </c>
      <c r="NI139" s="40">
        <v>1.14E-2</v>
      </c>
      <c r="NJ139" s="80">
        <v>1.2E-2</v>
      </c>
      <c r="NK139" s="100">
        <v>1.38E-2</v>
      </c>
      <c r="NL139" s="86">
        <v>3.5999999999999997E-2</v>
      </c>
      <c r="NM139" s="86">
        <v>2.4199999999999999E-2</v>
      </c>
      <c r="NN139" s="86">
        <v>3.0700000000000002E-2</v>
      </c>
      <c r="NO139" s="86">
        <v>1.7100000000000001E-2</v>
      </c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23">
        <v>3.1399999999999997E-2</v>
      </c>
      <c r="NF140" s="86">
        <v>2.4400000000000002E-2</v>
      </c>
      <c r="NG140" s="80">
        <v>1.83E-2</v>
      </c>
      <c r="NH140" s="123">
        <v>1.15E-2</v>
      </c>
      <c r="NI140" s="86">
        <v>6.6E-3</v>
      </c>
      <c r="NJ140" s="84">
        <v>1.2999999999999999E-3</v>
      </c>
      <c r="NK140" s="102">
        <v>1.3100000000000001E-2</v>
      </c>
      <c r="NL140" s="40">
        <v>1.9099999999999999E-2</v>
      </c>
      <c r="NM140" s="40">
        <v>1.0800000000000001E-2</v>
      </c>
      <c r="NN140" s="40">
        <v>9.4999999999999998E-3</v>
      </c>
      <c r="NO140" s="40">
        <v>1.61E-2</v>
      </c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29">
        <v>-8.6699999999999999E-2</v>
      </c>
      <c r="NF141" s="30">
        <v>-8.4500000000000006E-2</v>
      </c>
      <c r="NG141" s="85">
        <v>-8.0699999999999994E-2</v>
      </c>
      <c r="NH141" s="128">
        <v>-8.2600000000000007E-2</v>
      </c>
      <c r="NI141" s="22">
        <v>-7.1999999999999995E-2</v>
      </c>
      <c r="NJ141" s="81">
        <v>-8.6900000000000005E-2</v>
      </c>
      <c r="NK141" s="106">
        <v>-9.06E-2</v>
      </c>
      <c r="NL141" s="22">
        <v>-9.1300000000000006E-2</v>
      </c>
      <c r="NM141" s="22">
        <v>-9.2799999999999994E-2</v>
      </c>
      <c r="NN141" s="22">
        <v>-8.7099999999999997E-2</v>
      </c>
      <c r="NO141" s="22">
        <v>-0.1061</v>
      </c>
      <c r="NP141" s="22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28">
        <v>-0.11509999999999999</v>
      </c>
      <c r="NF142" s="22">
        <v>-9.4100000000000003E-2</v>
      </c>
      <c r="NG142" s="81">
        <v>-8.6199999999999999E-2</v>
      </c>
      <c r="NH142" s="129">
        <v>-9.8599999999999993E-2</v>
      </c>
      <c r="NI142" s="30">
        <v>-9.2399999999999996E-2</v>
      </c>
      <c r="NJ142" s="85">
        <v>-9.9599999999999994E-2</v>
      </c>
      <c r="NK142" s="104">
        <v>-0.1225</v>
      </c>
      <c r="NL142" s="30">
        <v>-0.1235</v>
      </c>
      <c r="NM142" s="30">
        <v>-0.1133</v>
      </c>
      <c r="NN142" s="30">
        <v>-0.12429999999999999</v>
      </c>
      <c r="NO142" s="30">
        <v>-0.1055</v>
      </c>
      <c r="NP142" s="30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31">
        <v>-0.22489999999999999</v>
      </c>
      <c r="NF143" s="34">
        <v>-0.24099999999999999</v>
      </c>
      <c r="NG143" s="83">
        <v>-0.2412</v>
      </c>
      <c r="NH143" s="131">
        <v>-0.24729999999999999</v>
      </c>
      <c r="NI143" s="34">
        <v>-0.24379999999999999</v>
      </c>
      <c r="NJ143" s="83">
        <v>-0.23319999999999999</v>
      </c>
      <c r="NK143" s="105">
        <v>-0.23630000000000001</v>
      </c>
      <c r="NL143" s="34">
        <v>-0.24829999999999999</v>
      </c>
      <c r="NM143" s="34">
        <v>-0.2414</v>
      </c>
      <c r="NN143" s="34">
        <v>-0.26690000000000003</v>
      </c>
      <c r="NO143" s="34">
        <v>-0.24590000000000001</v>
      </c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10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03">
        <v>9.9000000000000008E-3</v>
      </c>
      <c r="NF145" s="363">
        <v>2.1000000000000001E-2</v>
      </c>
      <c r="NG145" s="442">
        <v>1.38E-2</v>
      </c>
      <c r="NH145" s="457">
        <v>1.17E-2</v>
      </c>
      <c r="NI145" s="363">
        <v>1.06E-2</v>
      </c>
      <c r="NJ145" s="445">
        <v>1.7299999999999999E-2</v>
      </c>
      <c r="NK145" s="450">
        <v>1.2500000000000001E-2</v>
      </c>
      <c r="NL145" s="365">
        <v>2.29E-2</v>
      </c>
      <c r="NM145" s="448">
        <v>1.0200000000000001E-2</v>
      </c>
      <c r="NN145" s="443">
        <v>1.0800000000000001E-2</v>
      </c>
      <c r="NO145" s="443">
        <v>1.06E-2</v>
      </c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53">
        <v>-8.8999999999999999E-3</v>
      </c>
      <c r="NF146" s="463">
        <v>-1.61E-2</v>
      </c>
      <c r="NG146" s="441">
        <v>-2.1299999999999999E-2</v>
      </c>
      <c r="NH146" s="447">
        <v>-1.7899999999999999E-2</v>
      </c>
      <c r="NI146" s="365">
        <v>-2.1399999999999999E-2</v>
      </c>
      <c r="NJ146" s="444">
        <v>-1.49E-2</v>
      </c>
      <c r="NK146" s="452">
        <v>-2.29E-2</v>
      </c>
      <c r="NL146" s="463">
        <v>-1.2E-2</v>
      </c>
      <c r="NM146" s="458">
        <v>-1.18E-2</v>
      </c>
      <c r="NN146" s="463">
        <v>-2.5499999999999998E-2</v>
      </c>
      <c r="NO146" s="363">
        <v>-1.3299999999999999E-2</v>
      </c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2"/>
      <c r="NF147" s="133"/>
      <c r="NG147" s="364">
        <v>2.64E-2</v>
      </c>
      <c r="NH147" s="132"/>
      <c r="NI147" s="133"/>
      <c r="NJ147" s="461">
        <v>2.0799999999999999E-2</v>
      </c>
      <c r="NK147" s="133"/>
      <c r="NL147" s="133"/>
      <c r="NM147" s="366">
        <v>1.2200000000000001E-2</v>
      </c>
      <c r="NN147" s="132"/>
      <c r="NO147" s="133" t="s">
        <v>62</v>
      </c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2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56">
        <v>-1.89E-2</v>
      </c>
      <c r="NK148" s="133" t="s">
        <v>62</v>
      </c>
      <c r="NL148" s="133" t="s">
        <v>62</v>
      </c>
      <c r="NM148" s="456">
        <v>-1.37E-2</v>
      </c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4">
        <v>1.7162999999999999</v>
      </c>
      <c r="NF149" s="250">
        <v>1.7189000000000001</v>
      </c>
      <c r="NG149" s="255">
        <v>1.7206999999999999</v>
      </c>
      <c r="NH149" s="254">
        <v>1.7228000000000001</v>
      </c>
      <c r="NI149" s="250">
        <v>1.7206999999999999</v>
      </c>
      <c r="NJ149" s="255">
        <v>1.7175</v>
      </c>
      <c r="NK149" s="250">
        <v>1.7185999999999999</v>
      </c>
      <c r="NL149" s="250">
        <v>1.7198</v>
      </c>
      <c r="NM149" s="250">
        <v>1.7173</v>
      </c>
      <c r="NN149" s="250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48" t="s">
        <v>48</v>
      </c>
      <c r="NF150" s="116" t="s">
        <v>48</v>
      </c>
      <c r="NG150" s="177" t="s">
        <v>48</v>
      </c>
      <c r="NH150" s="148" t="s">
        <v>48</v>
      </c>
      <c r="NI150" s="116" t="s">
        <v>48</v>
      </c>
      <c r="NJ150" s="177" t="s">
        <v>48</v>
      </c>
      <c r="NK150" s="116" t="s">
        <v>48</v>
      </c>
      <c r="NL150" s="116" t="s">
        <v>48</v>
      </c>
      <c r="NM150" s="116" t="s">
        <v>48</v>
      </c>
      <c r="NN150" s="116" t="s">
        <v>48</v>
      </c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61">SUM(BS136, -BS143)</f>
        <v>3.2199999999999999E-2</v>
      </c>
      <c r="BT151" s="114">
        <f t="shared" si="461"/>
        <v>4.6799999999999994E-2</v>
      </c>
      <c r="BU151" s="173">
        <f t="shared" si="461"/>
        <v>6.4299999999999996E-2</v>
      </c>
      <c r="BV151" s="140">
        <f t="shared" si="461"/>
        <v>8.9200000000000002E-2</v>
      </c>
      <c r="BW151" s="114">
        <f t="shared" si="461"/>
        <v>8.8700000000000001E-2</v>
      </c>
      <c r="BX151" s="173">
        <f t="shared" si="461"/>
        <v>8.77E-2</v>
      </c>
      <c r="BY151" s="217">
        <f t="shared" si="461"/>
        <v>8.2400000000000001E-2</v>
      </c>
      <c r="BZ151" s="15">
        <f t="shared" si="461"/>
        <v>9.1600000000000001E-2</v>
      </c>
      <c r="CA151" s="145">
        <f t="shared" si="461"/>
        <v>9.0400000000000008E-2</v>
      </c>
      <c r="CB151" s="140">
        <f t="shared" si="461"/>
        <v>0.15129999999999999</v>
      </c>
      <c r="CC151" s="114">
        <f t="shared" si="461"/>
        <v>0.15250000000000002</v>
      </c>
      <c r="CD151" s="173">
        <f t="shared" si="461"/>
        <v>0.184</v>
      </c>
      <c r="CE151" s="140">
        <f t="shared" si="461"/>
        <v>0.1986</v>
      </c>
      <c r="CF151" s="114">
        <f t="shared" si="461"/>
        <v>0.18729999999999999</v>
      </c>
      <c r="CG151" s="173">
        <f t="shared" si="461"/>
        <v>0.19839999999999999</v>
      </c>
      <c r="CH151" s="140">
        <f t="shared" si="461"/>
        <v>0.20330000000000001</v>
      </c>
      <c r="CI151" s="114">
        <f t="shared" si="461"/>
        <v>0.2079</v>
      </c>
      <c r="CJ151" s="173">
        <f t="shared" si="461"/>
        <v>0.20080000000000001</v>
      </c>
      <c r="CK151" s="140">
        <f t="shared" si="46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62">SUM(CN136, -CN143)</f>
        <v>0.214</v>
      </c>
      <c r="CO151" s="114">
        <f t="shared" si="462"/>
        <v>0.21229999999999999</v>
      </c>
      <c r="CP151" s="173">
        <f t="shared" si="462"/>
        <v>0.2079</v>
      </c>
      <c r="CQ151" s="140">
        <f t="shared" si="462"/>
        <v>0.1575</v>
      </c>
      <c r="CR151" s="114">
        <f t="shared" si="462"/>
        <v>0.1694</v>
      </c>
      <c r="CS151" s="173">
        <f t="shared" si="462"/>
        <v>0.1953</v>
      </c>
      <c r="CT151" s="138">
        <f t="shared" si="462"/>
        <v>0.17520000000000002</v>
      </c>
      <c r="CU151" s="114">
        <f t="shared" si="462"/>
        <v>0.1759</v>
      </c>
      <c r="CV151" s="173">
        <f t="shared" si="462"/>
        <v>0.1782</v>
      </c>
      <c r="CW151" s="140">
        <f t="shared" si="46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63">SUM(CZ136, -CZ143)</f>
        <v>0.14529999999999998</v>
      </c>
      <c r="DA151" s="110">
        <f t="shared" si="463"/>
        <v>0.14479999999999998</v>
      </c>
      <c r="DB151" s="173">
        <f t="shared" si="463"/>
        <v>0.14679999999999999</v>
      </c>
      <c r="DC151" s="140">
        <f t="shared" si="463"/>
        <v>0.1696</v>
      </c>
      <c r="DD151" s="114">
        <f t="shared" si="463"/>
        <v>0.17349999999999999</v>
      </c>
      <c r="DE151" s="170">
        <f t="shared" si="463"/>
        <v>0.1449</v>
      </c>
      <c r="DF151" s="138">
        <f t="shared" si="463"/>
        <v>0.16470000000000001</v>
      </c>
      <c r="DG151" s="110">
        <f t="shared" si="463"/>
        <v>0.15709999999999999</v>
      </c>
      <c r="DH151" s="170">
        <f t="shared" si="463"/>
        <v>0.16420000000000001</v>
      </c>
      <c r="DI151" s="140">
        <f t="shared" si="463"/>
        <v>0.16120000000000001</v>
      </c>
      <c r="DJ151" s="110">
        <f t="shared" si="463"/>
        <v>0.17860000000000001</v>
      </c>
      <c r="DK151" s="173">
        <f t="shared" si="463"/>
        <v>0.19020000000000001</v>
      </c>
      <c r="DL151" s="114">
        <f t="shared" si="463"/>
        <v>0.1643</v>
      </c>
      <c r="DM151" s="110">
        <f t="shared" si="463"/>
        <v>0.1678</v>
      </c>
      <c r="DN151" s="328">
        <f t="shared" si="463"/>
        <v>0.1502</v>
      </c>
      <c r="DO151" s="339">
        <f>SUM(DO136, -DO143,)</f>
        <v>0</v>
      </c>
      <c r="DP151" s="109">
        <f t="shared" ref="DP151:DZ151" si="464">SUM(DP136, -DP143)</f>
        <v>0.17080000000000001</v>
      </c>
      <c r="DQ151" s="169">
        <f t="shared" si="464"/>
        <v>0.19900000000000001</v>
      </c>
      <c r="DR151" s="147">
        <f t="shared" si="464"/>
        <v>0.2175</v>
      </c>
      <c r="DS151" s="109">
        <f t="shared" si="464"/>
        <v>0.25130000000000002</v>
      </c>
      <c r="DT151" s="169">
        <f t="shared" si="464"/>
        <v>0.25900000000000001</v>
      </c>
      <c r="DU151" s="147">
        <f t="shared" si="464"/>
        <v>0.25219999999999998</v>
      </c>
      <c r="DV151" s="109">
        <f t="shared" si="464"/>
        <v>0.30459999999999998</v>
      </c>
      <c r="DW151" s="169">
        <f t="shared" si="464"/>
        <v>0.32619999999999999</v>
      </c>
      <c r="DX151" s="109">
        <f t="shared" si="464"/>
        <v>0.29630000000000001</v>
      </c>
      <c r="DY151" s="109">
        <f t="shared" si="464"/>
        <v>0.30780000000000002</v>
      </c>
      <c r="DZ151" s="109">
        <f t="shared" si="46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65">SUM(EC136, -EC143)</f>
        <v>0</v>
      </c>
      <c r="ED151" s="6">
        <f t="shared" si="465"/>
        <v>0</v>
      </c>
      <c r="EE151" s="6">
        <f t="shared" si="465"/>
        <v>0</v>
      </c>
      <c r="EF151" s="6">
        <f t="shared" si="465"/>
        <v>0</v>
      </c>
      <c r="EG151" s="6">
        <f t="shared" si="465"/>
        <v>0</v>
      </c>
      <c r="EH151" s="6">
        <f t="shared" si="465"/>
        <v>0</v>
      </c>
      <c r="EI151" s="6">
        <f t="shared" si="465"/>
        <v>0</v>
      </c>
      <c r="EK151" s="140">
        <f t="shared" ref="EK151:EX151" si="466">SUM(EK136, -EK143)</f>
        <v>5.45E-2</v>
      </c>
      <c r="EL151" s="201">
        <f t="shared" si="466"/>
        <v>6.4100000000000004E-2</v>
      </c>
      <c r="EM151" s="173">
        <f t="shared" si="466"/>
        <v>7.7100000000000002E-2</v>
      </c>
      <c r="EN151" s="138">
        <f t="shared" si="466"/>
        <v>7.7899999999999997E-2</v>
      </c>
      <c r="EO151" s="114">
        <f t="shared" si="466"/>
        <v>8.8499999999999995E-2</v>
      </c>
      <c r="EP151" s="170">
        <f t="shared" si="466"/>
        <v>0.10680000000000001</v>
      </c>
      <c r="EQ151" s="140">
        <f t="shared" si="466"/>
        <v>0.1021</v>
      </c>
      <c r="ER151" s="114">
        <f t="shared" si="466"/>
        <v>0.10980000000000001</v>
      </c>
      <c r="ES151" s="173">
        <f t="shared" si="466"/>
        <v>0.114</v>
      </c>
      <c r="ET151" s="140">
        <f t="shared" si="466"/>
        <v>0.1217</v>
      </c>
      <c r="EU151" s="114">
        <f t="shared" si="466"/>
        <v>0.13589999999999999</v>
      </c>
      <c r="EV151" s="173">
        <f t="shared" si="466"/>
        <v>0.16689999999999999</v>
      </c>
      <c r="EW151" s="140">
        <f t="shared" si="466"/>
        <v>0.1653</v>
      </c>
      <c r="EX151" s="114">
        <f t="shared" si="466"/>
        <v>0.15570000000000001</v>
      </c>
      <c r="EY151" s="173">
        <f t="shared" ref="EY151:FQ151" si="467">SUM(EY136, -EY143)</f>
        <v>0.17480000000000001</v>
      </c>
      <c r="EZ151" s="140">
        <f t="shared" si="467"/>
        <v>0.19219999999999998</v>
      </c>
      <c r="FA151" s="114">
        <f t="shared" si="467"/>
        <v>0.18240000000000001</v>
      </c>
      <c r="FB151" s="170">
        <f t="shared" si="467"/>
        <v>0.16189999999999999</v>
      </c>
      <c r="FC151" s="138">
        <f t="shared" si="467"/>
        <v>0.1686</v>
      </c>
      <c r="FD151" s="110">
        <f t="shared" si="467"/>
        <v>0.1686</v>
      </c>
      <c r="FE151" s="170">
        <f t="shared" si="467"/>
        <v>0.18159999999999998</v>
      </c>
      <c r="FF151" s="138">
        <f t="shared" si="467"/>
        <v>0.19919999999999999</v>
      </c>
      <c r="FG151" s="110">
        <f t="shared" si="467"/>
        <v>0.20219999999999999</v>
      </c>
      <c r="FH151" s="170">
        <f t="shared" si="467"/>
        <v>0.1968</v>
      </c>
      <c r="FI151" s="138">
        <f t="shared" si="467"/>
        <v>0.1757</v>
      </c>
      <c r="FJ151" s="110">
        <f t="shared" si="467"/>
        <v>0.17130000000000001</v>
      </c>
      <c r="FK151" s="170">
        <f t="shared" si="467"/>
        <v>0.16020000000000001</v>
      </c>
      <c r="FL151" s="138">
        <f t="shared" si="467"/>
        <v>0.1429</v>
      </c>
      <c r="FM151" s="110">
        <f t="shared" si="467"/>
        <v>0.1331</v>
      </c>
      <c r="FN151" s="170">
        <f t="shared" si="467"/>
        <v>0.13850000000000001</v>
      </c>
      <c r="FO151" s="138">
        <f t="shared" si="467"/>
        <v>0.14879999999999999</v>
      </c>
      <c r="FP151" s="110">
        <f t="shared" si="467"/>
        <v>0.1552</v>
      </c>
      <c r="FQ151" s="170">
        <f t="shared" si="467"/>
        <v>0.1757</v>
      </c>
      <c r="FR151" s="138">
        <f t="shared" ref="FR151:GL151" si="468">SUM(FR136, -FR143)</f>
        <v>0.19019999999999998</v>
      </c>
      <c r="FS151" s="110">
        <f t="shared" si="468"/>
        <v>0.19350000000000001</v>
      </c>
      <c r="FT151" s="170">
        <f t="shared" si="468"/>
        <v>0.18380000000000002</v>
      </c>
      <c r="FU151" s="138">
        <f t="shared" si="468"/>
        <v>0.1928</v>
      </c>
      <c r="FV151" s="110">
        <f t="shared" si="468"/>
        <v>0.17780000000000001</v>
      </c>
      <c r="FW151" s="170">
        <f t="shared" si="468"/>
        <v>0.17929999999999999</v>
      </c>
      <c r="FX151" s="138">
        <f t="shared" si="468"/>
        <v>0.16489999999999999</v>
      </c>
      <c r="FY151" s="110">
        <f t="shared" si="468"/>
        <v>0.18090000000000001</v>
      </c>
      <c r="FZ151" s="170">
        <f t="shared" si="468"/>
        <v>0.2011</v>
      </c>
      <c r="GA151" s="138">
        <f t="shared" si="468"/>
        <v>0.24030000000000001</v>
      </c>
      <c r="GB151" s="110">
        <f t="shared" si="468"/>
        <v>0.23809999999999998</v>
      </c>
      <c r="GC151" s="170">
        <f t="shared" si="468"/>
        <v>0.2354</v>
      </c>
      <c r="GD151" s="138">
        <f t="shared" si="468"/>
        <v>0.25359999999999999</v>
      </c>
      <c r="GE151" s="110">
        <f t="shared" si="468"/>
        <v>0.2485</v>
      </c>
      <c r="GF151" s="170">
        <f t="shared" si="468"/>
        <v>0.27190000000000003</v>
      </c>
      <c r="GG151" s="219">
        <f t="shared" si="468"/>
        <v>0.27979999999999999</v>
      </c>
      <c r="GH151" s="87">
        <f t="shared" si="468"/>
        <v>0.28260000000000002</v>
      </c>
      <c r="GI151" s="144">
        <f t="shared" si="468"/>
        <v>0.29580000000000001</v>
      </c>
      <c r="GJ151" s="138">
        <f t="shared" si="468"/>
        <v>0.28200000000000003</v>
      </c>
      <c r="GK151" s="110">
        <f t="shared" si="468"/>
        <v>0.28659999999999997</v>
      </c>
      <c r="GL151" s="170">
        <f t="shared" si="468"/>
        <v>0.28310000000000002</v>
      </c>
      <c r="GM151" s="140">
        <f t="shared" ref="GM151:GU151" si="469">SUM(GM136, -GM143)</f>
        <v>0.19240000000000002</v>
      </c>
      <c r="GN151" s="114">
        <f t="shared" si="469"/>
        <v>0.2142</v>
      </c>
      <c r="GO151" s="173">
        <f t="shared" si="469"/>
        <v>0.2016</v>
      </c>
      <c r="GP151" s="140">
        <f t="shared" si="469"/>
        <v>0.22689999999999999</v>
      </c>
      <c r="GQ151" s="114">
        <f t="shared" si="469"/>
        <v>0.22509999999999999</v>
      </c>
      <c r="GR151" s="173">
        <f t="shared" si="469"/>
        <v>0.2082</v>
      </c>
      <c r="GS151" s="114">
        <f t="shared" si="469"/>
        <v>0.2034</v>
      </c>
      <c r="GT151" s="114">
        <f t="shared" si="469"/>
        <v>0.18430000000000002</v>
      </c>
      <c r="GU151" s="114">
        <f t="shared" si="469"/>
        <v>0.1507</v>
      </c>
      <c r="GV151" s="6">
        <f t="shared" ref="GV151:HA151" si="470">SUM(GV136, -GV143)</f>
        <v>0</v>
      </c>
      <c r="GW151" s="6">
        <f t="shared" si="470"/>
        <v>0</v>
      </c>
      <c r="GX151" s="6">
        <f t="shared" si="470"/>
        <v>0</v>
      </c>
      <c r="GY151" s="6">
        <f t="shared" si="470"/>
        <v>0</v>
      </c>
      <c r="GZ151" s="6">
        <f t="shared" si="470"/>
        <v>0</v>
      </c>
      <c r="HA151" s="6">
        <f t="shared" si="470"/>
        <v>0</v>
      </c>
      <c r="HC151" s="138">
        <f t="shared" ref="HC151:HL151" si="471">SUM(HC136, -HC143)</f>
        <v>5.5800000000000002E-2</v>
      </c>
      <c r="HD151" s="109">
        <f t="shared" si="471"/>
        <v>5.3699999999999998E-2</v>
      </c>
      <c r="HE151" s="169">
        <f t="shared" si="471"/>
        <v>8.9900000000000008E-2</v>
      </c>
      <c r="HF151" s="147">
        <f t="shared" si="471"/>
        <v>5.7500000000000002E-2</v>
      </c>
      <c r="HG151" s="114">
        <f t="shared" si="471"/>
        <v>5.79E-2</v>
      </c>
      <c r="HH151" s="172">
        <f t="shared" si="471"/>
        <v>0.1273</v>
      </c>
      <c r="HI151" s="147">
        <f t="shared" si="471"/>
        <v>0.14380000000000001</v>
      </c>
      <c r="HJ151" s="109">
        <f t="shared" si="471"/>
        <v>0.13919999999999999</v>
      </c>
      <c r="HK151" s="169">
        <f t="shared" si="471"/>
        <v>0.13419999999999999</v>
      </c>
      <c r="HL151" s="147">
        <f t="shared" si="471"/>
        <v>0.14560000000000001</v>
      </c>
      <c r="HM151" s="109">
        <f>SUM(HM136, -HM143)</f>
        <v>0.1188</v>
      </c>
      <c r="HN151" s="172">
        <f t="shared" ref="HN151:IF151" si="472">SUM(HN136, -HN143)</f>
        <v>9.69E-2</v>
      </c>
      <c r="HO151" s="147">
        <f t="shared" si="472"/>
        <v>0.113</v>
      </c>
      <c r="HP151" s="112">
        <f t="shared" si="472"/>
        <v>0.11169999999999999</v>
      </c>
      <c r="HQ151" s="173">
        <f t="shared" si="472"/>
        <v>0.1047</v>
      </c>
      <c r="HR151" s="142">
        <f t="shared" si="472"/>
        <v>0.11</v>
      </c>
      <c r="HS151" s="114">
        <f t="shared" si="472"/>
        <v>0.11100000000000002</v>
      </c>
      <c r="HT151" s="173">
        <f t="shared" si="472"/>
        <v>0.1182</v>
      </c>
      <c r="HU151" s="140">
        <f t="shared" si="472"/>
        <v>0.1275</v>
      </c>
      <c r="HV151" s="114">
        <f t="shared" si="472"/>
        <v>0.13450000000000001</v>
      </c>
      <c r="HW151" s="173">
        <f t="shared" si="472"/>
        <v>0.11499999999999999</v>
      </c>
      <c r="HX151" s="140">
        <f t="shared" si="472"/>
        <v>0.1303</v>
      </c>
      <c r="HY151" s="114">
        <f t="shared" si="472"/>
        <v>0.1305</v>
      </c>
      <c r="HZ151" s="170">
        <f t="shared" si="472"/>
        <v>0.16039999999999999</v>
      </c>
      <c r="IA151" s="138">
        <f t="shared" si="472"/>
        <v>0.1454</v>
      </c>
      <c r="IB151" s="110">
        <f t="shared" si="472"/>
        <v>0.14479999999999998</v>
      </c>
      <c r="IC151" s="173">
        <f t="shared" si="472"/>
        <v>0.1348</v>
      </c>
      <c r="ID151" s="217">
        <f t="shared" si="472"/>
        <v>0.15210000000000001</v>
      </c>
      <c r="IE151" s="87">
        <f t="shared" si="472"/>
        <v>0.1807</v>
      </c>
      <c r="IF151" s="170">
        <f t="shared" si="47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73">SUM(IJ136, -IJ143)</f>
        <v>0.16159999999999999</v>
      </c>
      <c r="IK151" s="87">
        <f t="shared" si="473"/>
        <v>0.17680000000000001</v>
      </c>
      <c r="IL151" s="144">
        <f t="shared" si="473"/>
        <v>0.21</v>
      </c>
      <c r="IM151" s="138">
        <f t="shared" si="473"/>
        <v>0.2316</v>
      </c>
      <c r="IN151" s="110">
        <f t="shared" si="473"/>
        <v>0.24030000000000001</v>
      </c>
      <c r="IO151" s="170">
        <f t="shared" si="473"/>
        <v>0.23780000000000001</v>
      </c>
      <c r="IP151" s="138">
        <f t="shared" si="473"/>
        <v>0.23810000000000001</v>
      </c>
      <c r="IQ151" s="110">
        <f t="shared" si="473"/>
        <v>0.22220000000000001</v>
      </c>
      <c r="IR151" s="170">
        <f t="shared" si="473"/>
        <v>0.2455</v>
      </c>
      <c r="IS151" s="219">
        <f t="shared" si="473"/>
        <v>0.23880000000000001</v>
      </c>
      <c r="IT151" s="87">
        <f t="shared" si="47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74">SUM(IX136, -IX143)</f>
        <v>0.23299999999999998</v>
      </c>
      <c r="IY151" s="160">
        <f t="shared" si="474"/>
        <v>0.23699999999999999</v>
      </c>
      <c r="IZ151" s="201">
        <f t="shared" si="474"/>
        <v>0.26469999999999999</v>
      </c>
      <c r="JA151" s="181">
        <f t="shared" si="474"/>
        <v>0.249</v>
      </c>
      <c r="JB151" s="140">
        <f t="shared" si="474"/>
        <v>0.24829999999999999</v>
      </c>
      <c r="JC151" s="114">
        <f t="shared" si="474"/>
        <v>0.25259999999999999</v>
      </c>
      <c r="JD151" s="173">
        <f t="shared" si="474"/>
        <v>0.27129999999999999</v>
      </c>
      <c r="JE151" s="140">
        <f t="shared" si="474"/>
        <v>0.26739999999999997</v>
      </c>
      <c r="JF151" s="114">
        <f t="shared" si="474"/>
        <v>0.2762</v>
      </c>
      <c r="JG151" s="173">
        <f>SUM(JG136, -JG143)</f>
        <v>0.22939999999999999</v>
      </c>
      <c r="JH151" s="142">
        <f t="shared" ref="JH151:JP151" si="475">SUM(JH136, -JH143)</f>
        <v>0.2215</v>
      </c>
      <c r="JI151" s="112">
        <f t="shared" si="475"/>
        <v>0.2329</v>
      </c>
      <c r="JJ151" s="172">
        <f t="shared" si="475"/>
        <v>0.21510000000000001</v>
      </c>
      <c r="JK151" s="142">
        <f t="shared" si="475"/>
        <v>0.21499999999999997</v>
      </c>
      <c r="JL151" s="112">
        <f t="shared" si="475"/>
        <v>0.2198</v>
      </c>
      <c r="JM151" s="181">
        <f t="shared" si="475"/>
        <v>0.2258</v>
      </c>
      <c r="JN151" s="201">
        <f t="shared" si="475"/>
        <v>0.21740000000000001</v>
      </c>
      <c r="JO151" s="201">
        <f t="shared" si="475"/>
        <v>0.24459999999999998</v>
      </c>
      <c r="JP151" s="201">
        <f t="shared" si="47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76">SUM(JU136, -JU143)</f>
        <v>0.2492</v>
      </c>
      <c r="JV151" s="112">
        <f t="shared" si="476"/>
        <v>0.23910000000000001</v>
      </c>
      <c r="JW151" s="172">
        <f t="shared" si="476"/>
        <v>0.26619999999999999</v>
      </c>
      <c r="JX151" s="142">
        <f t="shared" si="476"/>
        <v>0.26579999999999998</v>
      </c>
      <c r="JY151" s="112">
        <f t="shared" si="476"/>
        <v>0.25800000000000001</v>
      </c>
      <c r="JZ151" s="172">
        <f t="shared" si="476"/>
        <v>0.26350000000000001</v>
      </c>
      <c r="KA151" s="142">
        <f t="shared" si="476"/>
        <v>0.2616</v>
      </c>
      <c r="KB151" s="112">
        <f t="shared" si="476"/>
        <v>0.24869999999999998</v>
      </c>
      <c r="KC151" s="172">
        <f t="shared" si="476"/>
        <v>0.31820000000000004</v>
      </c>
      <c r="KD151" s="142">
        <f t="shared" si="476"/>
        <v>0.31489999999999996</v>
      </c>
      <c r="KE151" s="112">
        <f t="shared" si="476"/>
        <v>0.31320000000000003</v>
      </c>
      <c r="KF151" s="172">
        <f t="shared" si="476"/>
        <v>0.32169999999999999</v>
      </c>
      <c r="KG151" s="142">
        <f t="shared" si="476"/>
        <v>0.33140000000000003</v>
      </c>
      <c r="KH151" s="112">
        <f t="shared" si="476"/>
        <v>0.31969999999999998</v>
      </c>
      <c r="KI151" s="172">
        <f t="shared" si="476"/>
        <v>0.31809999999999999</v>
      </c>
      <c r="KJ151" s="142">
        <f t="shared" si="476"/>
        <v>0.3231</v>
      </c>
      <c r="KK151" s="114">
        <f t="shared" si="476"/>
        <v>0.30790000000000001</v>
      </c>
      <c r="KL151" s="173">
        <f t="shared" si="476"/>
        <v>0.31289999999999996</v>
      </c>
      <c r="KM151" s="140">
        <f t="shared" si="476"/>
        <v>0.31889999999999996</v>
      </c>
      <c r="KN151" s="201">
        <f t="shared" si="476"/>
        <v>0.31490000000000001</v>
      </c>
      <c r="KO151" s="173">
        <f t="shared" si="476"/>
        <v>0.31480000000000002</v>
      </c>
      <c r="KP151" s="140">
        <f t="shared" si="476"/>
        <v>0.31969999999999998</v>
      </c>
      <c r="KQ151" s="114">
        <f t="shared" si="476"/>
        <v>0.32219999999999999</v>
      </c>
      <c r="KR151" s="173">
        <f t="shared" si="47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77">SUM(KU136, -KU143)</f>
        <v>0.36030000000000001</v>
      </c>
      <c r="KV151" s="140">
        <f t="shared" si="477"/>
        <v>0.34489999999999998</v>
      </c>
      <c r="KW151" s="114">
        <f t="shared" si="477"/>
        <v>0.34379999999999999</v>
      </c>
      <c r="KX151" s="173">
        <f t="shared" si="477"/>
        <v>0.32969999999999999</v>
      </c>
      <c r="KY151" s="140">
        <f t="shared" si="477"/>
        <v>0.34139999999999998</v>
      </c>
      <c r="KZ151" s="201">
        <f t="shared" si="477"/>
        <v>0.37540000000000001</v>
      </c>
      <c r="LA151" s="181">
        <f t="shared" si="477"/>
        <v>0.3488</v>
      </c>
      <c r="LB151" s="160">
        <f t="shared" si="477"/>
        <v>0.36660000000000004</v>
      </c>
      <c r="LC151" s="201">
        <f t="shared" si="477"/>
        <v>0.33279999999999998</v>
      </c>
      <c r="LD151" s="181">
        <f t="shared" si="477"/>
        <v>0.36270000000000002</v>
      </c>
      <c r="LE151" s="160">
        <f t="shared" si="477"/>
        <v>0.37319999999999998</v>
      </c>
      <c r="LF151" s="201">
        <f t="shared" si="477"/>
        <v>0.3906</v>
      </c>
      <c r="LG151" s="181">
        <f t="shared" ref="LG151:LI151" si="478">SUM(LG136, -LG143)</f>
        <v>0.37090000000000001</v>
      </c>
      <c r="LH151" s="140">
        <f t="shared" si="478"/>
        <v>0.34060000000000001</v>
      </c>
      <c r="LI151" s="201">
        <f t="shared" si="478"/>
        <v>0.36099999999999999</v>
      </c>
      <c r="LJ151" s="173">
        <f t="shared" ref="LJ151:LU151" si="479">SUM(LJ136, -LJ143)</f>
        <v>0.35810000000000003</v>
      </c>
      <c r="LK151" s="140">
        <f t="shared" si="479"/>
        <v>0.37909999999999999</v>
      </c>
      <c r="LL151" s="114">
        <f t="shared" si="479"/>
        <v>0.38170000000000004</v>
      </c>
      <c r="LM151" s="173">
        <f t="shared" si="479"/>
        <v>0.3896</v>
      </c>
      <c r="LN151" s="140">
        <f t="shared" si="479"/>
        <v>0.39800000000000002</v>
      </c>
      <c r="LO151" s="114">
        <f t="shared" si="479"/>
        <v>0.40059999999999996</v>
      </c>
      <c r="LP151" s="173">
        <f t="shared" si="479"/>
        <v>0.39929999999999999</v>
      </c>
      <c r="LQ151" s="140">
        <f t="shared" si="479"/>
        <v>0.40050000000000002</v>
      </c>
      <c r="LR151" s="201">
        <f t="shared" si="479"/>
        <v>0.39690000000000003</v>
      </c>
      <c r="LS151" s="181">
        <f t="shared" si="479"/>
        <v>0.40229999999999999</v>
      </c>
      <c r="LT151" s="140">
        <f t="shared" si="479"/>
        <v>0.39690000000000003</v>
      </c>
      <c r="LU151" s="114">
        <f t="shared" si="479"/>
        <v>0.37570000000000003</v>
      </c>
      <c r="LV151" s="181">
        <f t="shared" ref="LV151:LX151" si="480">SUM(LV136, -LV143)</f>
        <v>0.3851</v>
      </c>
      <c r="LW151" s="140">
        <f t="shared" si="480"/>
        <v>0.3715</v>
      </c>
      <c r="LX151" s="201">
        <f t="shared" si="480"/>
        <v>0.377</v>
      </c>
      <c r="LY151" s="181">
        <f t="shared" ref="LY151" si="481">SUM(LY136, -LY143)</f>
        <v>0.37629999999999997</v>
      </c>
      <c r="LZ151" s="160">
        <f t="shared" ref="LZ151" si="482">SUM(LZ136, -LZ143)</f>
        <v>0.35980000000000001</v>
      </c>
      <c r="MA151" s="201">
        <f t="shared" ref="MA151" si="483">SUM(MA136, -MA143)</f>
        <v>0.374</v>
      </c>
      <c r="MB151" s="181">
        <f t="shared" ref="MB151" si="484">SUM(MB136, -MB143)</f>
        <v>0.3871</v>
      </c>
      <c r="MC151" s="160">
        <f t="shared" ref="MC151" si="485">SUM(MC136, -MC143)</f>
        <v>0.40090000000000003</v>
      </c>
      <c r="MD151" s="201">
        <f t="shared" ref="MD151" si="486">SUM(MD136, -MD143)</f>
        <v>0.4148</v>
      </c>
      <c r="ME151" s="181">
        <f t="shared" ref="ME151:MF151" si="487">SUM(ME136, -ME143)</f>
        <v>0.40579999999999999</v>
      </c>
      <c r="MF151" s="160">
        <f t="shared" si="487"/>
        <v>0.3755</v>
      </c>
      <c r="MG151" s="201">
        <f t="shared" ref="MG151" si="488">SUM(MG136, -MG143)</f>
        <v>0.39190000000000003</v>
      </c>
      <c r="MH151" s="181">
        <f t="shared" ref="MH151" si="489">SUM(MH136, -MH143)</f>
        <v>0.40670000000000001</v>
      </c>
      <c r="MI151" s="201">
        <f t="shared" ref="MI151" si="490">SUM(MI136, -MI143)</f>
        <v>0.45599999999999996</v>
      </c>
      <c r="MJ151" s="201">
        <f t="shared" ref="MJ151:MK151" si="491">SUM(MJ136, -MJ143)</f>
        <v>0.47660000000000002</v>
      </c>
      <c r="MK151" s="201">
        <f t="shared" si="491"/>
        <v>0.46389999999999998</v>
      </c>
      <c r="MM151" s="160">
        <f t="shared" ref="MM151" si="492">SUM(MM136, -MM143)</f>
        <v>0.44900000000000001</v>
      </c>
      <c r="MN151" s="201">
        <f t="shared" ref="MN151" si="493">SUM(MN136, -MN143)</f>
        <v>0.42159999999999997</v>
      </c>
      <c r="MO151" s="181">
        <f t="shared" ref="MO151" si="494">SUM(MO136, -MO143)</f>
        <v>0.40439999999999998</v>
      </c>
      <c r="MP151" s="160">
        <f t="shared" ref="MP151:MQ151" si="495">SUM(MP136, -MP143)</f>
        <v>0.42059999999999997</v>
      </c>
      <c r="MQ151" s="201">
        <f t="shared" si="495"/>
        <v>0.40189999999999998</v>
      </c>
      <c r="MR151" s="181">
        <f t="shared" ref="MR151" si="496">SUM(MR136, -MR143)</f>
        <v>0.38169999999999998</v>
      </c>
      <c r="MS151" s="160">
        <f t="shared" ref="MS151" si="497">SUM(MS136, -MS143)</f>
        <v>0.34739999999999999</v>
      </c>
      <c r="MT151" s="201">
        <f t="shared" ref="MT151" si="498">SUM(MT136, -MT143)</f>
        <v>0.3327</v>
      </c>
      <c r="MU151" s="181">
        <f t="shared" ref="MU151:MV151" si="499">SUM(MU136, -MU143)</f>
        <v>0.34760000000000002</v>
      </c>
      <c r="MV151" s="160">
        <f t="shared" si="499"/>
        <v>0.35570000000000002</v>
      </c>
      <c r="MW151" s="201">
        <f t="shared" ref="MW151" si="500">SUM(MW136, -MW143)</f>
        <v>0.35489999999999999</v>
      </c>
      <c r="MX151" s="181">
        <f t="shared" ref="MX151" si="501">SUM(MX136, -MX143)</f>
        <v>0.34740000000000004</v>
      </c>
      <c r="MY151" s="140">
        <f t="shared" ref="MY151:NK151" si="502">SUM(MY136, -MY143)</f>
        <v>0.33910000000000001</v>
      </c>
      <c r="MZ151" s="114">
        <f t="shared" si="502"/>
        <v>0.33850000000000002</v>
      </c>
      <c r="NA151" s="173">
        <f t="shared" si="502"/>
        <v>0.34109999999999996</v>
      </c>
      <c r="NB151" s="140">
        <f t="shared" si="502"/>
        <v>0.36650000000000005</v>
      </c>
      <c r="NC151" s="114">
        <f t="shared" si="502"/>
        <v>0.37780000000000002</v>
      </c>
      <c r="ND151" s="173">
        <f t="shared" si="502"/>
        <v>0.3952</v>
      </c>
      <c r="NE151" s="140">
        <f t="shared" si="502"/>
        <v>0.41399999999999998</v>
      </c>
      <c r="NF151" s="114">
        <f t="shared" si="502"/>
        <v>0.43</v>
      </c>
      <c r="NG151" s="173">
        <f t="shared" si="502"/>
        <v>0.43530000000000002</v>
      </c>
      <c r="NH151" s="140">
        <f t="shared" si="502"/>
        <v>0.4491</v>
      </c>
      <c r="NI151" s="114">
        <f t="shared" si="502"/>
        <v>0.4395</v>
      </c>
      <c r="NJ151" s="173">
        <f t="shared" si="502"/>
        <v>0.42230000000000001</v>
      </c>
      <c r="NK151" s="114">
        <f t="shared" si="502"/>
        <v>0.43369999999999997</v>
      </c>
      <c r="NL151" s="114">
        <f t="shared" ref="NL151" si="503">SUM(NL136, -NL143)</f>
        <v>0.44140000000000001</v>
      </c>
      <c r="NM151" s="114">
        <f t="shared" ref="NM151:NN151" si="504">SUM(NM136, -NM143)</f>
        <v>0.4254</v>
      </c>
      <c r="NN151" s="114">
        <f t="shared" si="504"/>
        <v>0.46010000000000006</v>
      </c>
      <c r="NO151" s="6">
        <f t="shared" ref="NO151:OX151" si="505">SUM(NO136, -NO143)</f>
        <v>0.42600000000000005</v>
      </c>
      <c r="NP151" s="6">
        <f t="shared" si="505"/>
        <v>0</v>
      </c>
      <c r="NQ151" s="6">
        <f t="shared" si="505"/>
        <v>0</v>
      </c>
      <c r="NR151" s="6">
        <f t="shared" si="505"/>
        <v>0</v>
      </c>
      <c r="NS151" s="6">
        <f t="shared" si="505"/>
        <v>0</v>
      </c>
      <c r="NT151" s="6">
        <f t="shared" si="505"/>
        <v>0</v>
      </c>
      <c r="NU151" s="6">
        <f t="shared" si="505"/>
        <v>0</v>
      </c>
      <c r="NV151" s="6">
        <f t="shared" si="505"/>
        <v>0</v>
      </c>
      <c r="NW151" s="6">
        <f t="shared" si="505"/>
        <v>0</v>
      </c>
      <c r="NX151" s="6">
        <f t="shared" si="505"/>
        <v>0</v>
      </c>
      <c r="NY151" s="6">
        <f t="shared" si="505"/>
        <v>0</v>
      </c>
      <c r="NZ151" s="6">
        <f t="shared" si="505"/>
        <v>0</v>
      </c>
      <c r="OA151" s="6">
        <f t="shared" si="505"/>
        <v>0</v>
      </c>
      <c r="OB151" s="6">
        <f t="shared" si="505"/>
        <v>0</v>
      </c>
      <c r="OC151" s="6">
        <f t="shared" si="505"/>
        <v>0</v>
      </c>
      <c r="OD151" s="6">
        <f t="shared" si="505"/>
        <v>0</v>
      </c>
      <c r="OE151" s="6">
        <f t="shared" si="505"/>
        <v>0</v>
      </c>
      <c r="OF151" s="6">
        <f t="shared" si="505"/>
        <v>0</v>
      </c>
      <c r="OG151" s="6">
        <f t="shared" si="505"/>
        <v>0</v>
      </c>
      <c r="OH151" s="6">
        <f t="shared" si="505"/>
        <v>0</v>
      </c>
      <c r="OI151" s="6">
        <f t="shared" si="505"/>
        <v>0</v>
      </c>
      <c r="OJ151" s="6">
        <f t="shared" si="505"/>
        <v>0</v>
      </c>
      <c r="OK151" s="6">
        <f t="shared" si="505"/>
        <v>0</v>
      </c>
      <c r="OL151" s="6">
        <f t="shared" si="505"/>
        <v>0</v>
      </c>
      <c r="OM151" s="6">
        <f t="shared" si="505"/>
        <v>0</v>
      </c>
      <c r="ON151" s="6">
        <f t="shared" si="505"/>
        <v>0</v>
      </c>
      <c r="OO151" s="6">
        <f t="shared" si="505"/>
        <v>0</v>
      </c>
      <c r="OP151" s="6">
        <f t="shared" si="505"/>
        <v>0</v>
      </c>
      <c r="OQ151" s="6">
        <f t="shared" si="505"/>
        <v>0</v>
      </c>
      <c r="OR151" s="6">
        <f t="shared" si="505"/>
        <v>0</v>
      </c>
      <c r="OS151" s="6">
        <f t="shared" si="505"/>
        <v>0</v>
      </c>
      <c r="OT151" s="6">
        <f t="shared" si="505"/>
        <v>0</v>
      </c>
      <c r="OU151" s="6">
        <f t="shared" si="505"/>
        <v>0</v>
      </c>
      <c r="OV151" s="6">
        <f t="shared" si="505"/>
        <v>0</v>
      </c>
      <c r="OW151" s="6">
        <f t="shared" si="505"/>
        <v>0</v>
      </c>
      <c r="OX151" s="6">
        <f t="shared" si="505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506">SUM(PE136, -PE143)</f>
        <v>0</v>
      </c>
      <c r="PF151" s="6">
        <f t="shared" si="506"/>
        <v>0</v>
      </c>
      <c r="PG151" s="6">
        <f t="shared" si="506"/>
        <v>0</v>
      </c>
      <c r="PH151" s="6">
        <f t="shared" si="506"/>
        <v>0</v>
      </c>
      <c r="PI151" s="6">
        <f t="shared" si="506"/>
        <v>0</v>
      </c>
      <c r="PJ151" s="6">
        <f t="shared" si="506"/>
        <v>0</v>
      </c>
      <c r="PK151" s="6">
        <f t="shared" si="506"/>
        <v>0</v>
      </c>
      <c r="PL151" s="6">
        <f t="shared" si="506"/>
        <v>0</v>
      </c>
      <c r="PM151" s="6">
        <f t="shared" si="506"/>
        <v>0</v>
      </c>
      <c r="PN151" s="6">
        <f t="shared" si="506"/>
        <v>0</v>
      </c>
      <c r="PO151" s="6">
        <f t="shared" si="506"/>
        <v>0</v>
      </c>
      <c r="PP151" s="6">
        <f t="shared" si="506"/>
        <v>0</v>
      </c>
      <c r="PQ151" s="6">
        <f t="shared" si="506"/>
        <v>0</v>
      </c>
      <c r="PR151" s="6">
        <f t="shared" si="506"/>
        <v>0</v>
      </c>
      <c r="PS151" s="6">
        <f t="shared" si="506"/>
        <v>0</v>
      </c>
      <c r="PT151" s="6">
        <f t="shared" si="506"/>
        <v>0</v>
      </c>
      <c r="PU151" s="6">
        <f t="shared" si="506"/>
        <v>0</v>
      </c>
      <c r="PV151" s="6">
        <f t="shared" si="506"/>
        <v>0</v>
      </c>
      <c r="PW151" s="6">
        <f t="shared" si="506"/>
        <v>0</v>
      </c>
      <c r="PX151" s="6">
        <f t="shared" si="506"/>
        <v>0</v>
      </c>
      <c r="PY151" s="6">
        <f t="shared" si="506"/>
        <v>0</v>
      </c>
      <c r="PZ151" s="6">
        <f t="shared" si="506"/>
        <v>0</v>
      </c>
      <c r="QA151" s="6">
        <f t="shared" si="506"/>
        <v>0</v>
      </c>
      <c r="QB151" s="6">
        <f t="shared" si="506"/>
        <v>0</v>
      </c>
      <c r="QC151" s="6">
        <f t="shared" si="506"/>
        <v>0</v>
      </c>
      <c r="QD151" s="6">
        <f t="shared" si="506"/>
        <v>0</v>
      </c>
      <c r="QE151" s="6">
        <f t="shared" si="506"/>
        <v>0</v>
      </c>
      <c r="QF151" s="6">
        <f t="shared" si="506"/>
        <v>0</v>
      </c>
      <c r="QG151" s="6">
        <f t="shared" si="506"/>
        <v>0</v>
      </c>
      <c r="QH151" s="6">
        <f t="shared" si="506"/>
        <v>0</v>
      </c>
      <c r="QI151" s="6">
        <f t="shared" si="506"/>
        <v>0</v>
      </c>
      <c r="QJ151" s="6">
        <f t="shared" si="506"/>
        <v>0</v>
      </c>
      <c r="QK151" s="6">
        <f t="shared" si="506"/>
        <v>0</v>
      </c>
      <c r="QL151" s="6">
        <f t="shared" si="506"/>
        <v>0</v>
      </c>
      <c r="QM151" s="6">
        <f t="shared" si="506"/>
        <v>0</v>
      </c>
      <c r="QN151" s="6">
        <f t="shared" si="506"/>
        <v>0</v>
      </c>
      <c r="QO151" s="6">
        <f t="shared" si="506"/>
        <v>0</v>
      </c>
      <c r="QP151" s="6">
        <f t="shared" si="506"/>
        <v>0</v>
      </c>
      <c r="QQ151" s="6">
        <f t="shared" si="506"/>
        <v>0</v>
      </c>
      <c r="QR151" s="6">
        <f t="shared" si="506"/>
        <v>0</v>
      </c>
      <c r="QS151" s="6">
        <f t="shared" si="506"/>
        <v>0</v>
      </c>
      <c r="QT151" s="6">
        <f t="shared" si="506"/>
        <v>0</v>
      </c>
      <c r="QU151" s="6">
        <f t="shared" si="506"/>
        <v>0</v>
      </c>
      <c r="QV151" s="6">
        <f t="shared" si="506"/>
        <v>0</v>
      </c>
      <c r="QW151" s="6">
        <f t="shared" si="506"/>
        <v>0</v>
      </c>
      <c r="QX151" s="6">
        <f t="shared" si="506"/>
        <v>0</v>
      </c>
      <c r="QY151" s="6">
        <f t="shared" si="506"/>
        <v>0</v>
      </c>
      <c r="QZ151" s="6">
        <f t="shared" si="506"/>
        <v>0</v>
      </c>
      <c r="RA151" s="6">
        <f t="shared" si="506"/>
        <v>0</v>
      </c>
      <c r="RB151" s="6">
        <f t="shared" si="506"/>
        <v>0</v>
      </c>
      <c r="RC151" s="6">
        <f t="shared" si="506"/>
        <v>0</v>
      </c>
      <c r="RD151" s="6">
        <f t="shared" si="506"/>
        <v>0</v>
      </c>
      <c r="RE151" s="6">
        <f t="shared" si="506"/>
        <v>0</v>
      </c>
      <c r="RF151" s="6">
        <f t="shared" si="506"/>
        <v>0</v>
      </c>
      <c r="RG151" s="6">
        <f t="shared" si="506"/>
        <v>0</v>
      </c>
      <c r="RH151" s="6">
        <f t="shared" si="506"/>
        <v>0</v>
      </c>
      <c r="RI151" s="6">
        <f t="shared" si="506"/>
        <v>0</v>
      </c>
      <c r="RJ151" s="6">
        <f t="shared" si="506"/>
        <v>0</v>
      </c>
      <c r="RK151" s="6">
        <f t="shared" si="506"/>
        <v>0</v>
      </c>
      <c r="RL151" s="6">
        <f t="shared" si="506"/>
        <v>0</v>
      </c>
      <c r="RM151" s="6">
        <f t="shared" si="506"/>
        <v>0</v>
      </c>
      <c r="RN151" s="6">
        <f t="shared" si="506"/>
        <v>0</v>
      </c>
      <c r="RO151" s="6">
        <f t="shared" si="506"/>
        <v>0</v>
      </c>
      <c r="RP151" s="6">
        <f t="shared" si="506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46" t="s">
        <v>67</v>
      </c>
      <c r="NF152" s="108" t="s">
        <v>67</v>
      </c>
      <c r="NG152" s="168" t="s">
        <v>67</v>
      </c>
      <c r="NH152" s="146" t="s">
        <v>67</v>
      </c>
      <c r="NI152" s="108" t="s">
        <v>67</v>
      </c>
      <c r="NJ152" s="168" t="s">
        <v>67</v>
      </c>
      <c r="NK152" s="108" t="s">
        <v>67</v>
      </c>
      <c r="NL152" s="108" t="s">
        <v>67</v>
      </c>
      <c r="NM152" s="108" t="s">
        <v>67</v>
      </c>
      <c r="NN152" s="108" t="s">
        <v>67</v>
      </c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507">SUM(BS137, -BS143)</f>
        <v>3.0700000000000002E-2</v>
      </c>
      <c r="BT153" s="114">
        <f t="shared" si="507"/>
        <v>0.04</v>
      </c>
      <c r="BU153" s="266">
        <f t="shared" si="507"/>
        <v>5.1200000000000002E-2</v>
      </c>
      <c r="BV153" s="138">
        <f t="shared" si="507"/>
        <v>7.3599999999999999E-2</v>
      </c>
      <c r="BW153" s="110">
        <f t="shared" si="507"/>
        <v>7.8399999999999997E-2</v>
      </c>
      <c r="BX153" s="170">
        <f t="shared" si="507"/>
        <v>7.8899999999999998E-2</v>
      </c>
      <c r="BY153" s="219">
        <f t="shared" si="507"/>
        <v>7.8299999999999995E-2</v>
      </c>
      <c r="BZ153" s="87">
        <f t="shared" si="507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508">SUM(CD136, -CD142)</f>
        <v>0.16889999999999999</v>
      </c>
      <c r="CE153" s="140">
        <f t="shared" si="508"/>
        <v>0.192</v>
      </c>
      <c r="CF153" s="114">
        <f t="shared" si="508"/>
        <v>0.17859999999999998</v>
      </c>
      <c r="CG153" s="173">
        <f t="shared" si="508"/>
        <v>0.18529999999999999</v>
      </c>
      <c r="CH153" s="140">
        <f t="shared" si="508"/>
        <v>0.18770000000000001</v>
      </c>
      <c r="CI153" s="114">
        <f t="shared" si="508"/>
        <v>0.20629999999999998</v>
      </c>
      <c r="CJ153" s="173">
        <f t="shared" si="508"/>
        <v>0.2006</v>
      </c>
      <c r="CK153" s="140">
        <f t="shared" si="508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509">SUM(CN136, -CN142)</f>
        <v>0.20479999999999998</v>
      </c>
      <c r="CO153" s="114">
        <f t="shared" si="509"/>
        <v>0.1968</v>
      </c>
      <c r="CP153" s="173">
        <f t="shared" si="509"/>
        <v>0.1893</v>
      </c>
      <c r="CQ153" s="138">
        <f t="shared" si="509"/>
        <v>0.1474</v>
      </c>
      <c r="CR153" s="110">
        <f t="shared" si="509"/>
        <v>0.15039999999999998</v>
      </c>
      <c r="CS153" s="170">
        <f t="shared" si="509"/>
        <v>0.1711</v>
      </c>
      <c r="CT153" s="140">
        <f t="shared" si="509"/>
        <v>0.15210000000000001</v>
      </c>
      <c r="CU153" s="110">
        <f t="shared" si="509"/>
        <v>0.1754</v>
      </c>
      <c r="CV153" s="173">
        <f t="shared" si="509"/>
        <v>0.16689999999999999</v>
      </c>
      <c r="CW153" s="140">
        <f t="shared" si="509"/>
        <v>0.1678</v>
      </c>
      <c r="CX153" s="114">
        <f>SUM(CX136, -CX142)</f>
        <v>0.1532</v>
      </c>
      <c r="CY153" s="170">
        <f t="shared" ref="CY153:DD153" si="510">SUM(CY136, -CY142)</f>
        <v>0.13570000000000002</v>
      </c>
      <c r="CZ153" s="140">
        <f t="shared" si="510"/>
        <v>0.12609999999999999</v>
      </c>
      <c r="DA153" s="114">
        <f t="shared" si="510"/>
        <v>0.1173</v>
      </c>
      <c r="DB153" s="170">
        <f t="shared" si="510"/>
        <v>0.14629999999999999</v>
      </c>
      <c r="DC153" s="138">
        <f t="shared" si="510"/>
        <v>0.15229999999999999</v>
      </c>
      <c r="DD153" s="110">
        <f t="shared" si="510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511">SUM(DR136, -DR142)</f>
        <v>0.16519999999999999</v>
      </c>
      <c r="DS153" s="110">
        <f t="shared" si="511"/>
        <v>0.20350000000000001</v>
      </c>
      <c r="DT153" s="170">
        <f t="shared" si="511"/>
        <v>0.1923</v>
      </c>
      <c r="DU153" s="138">
        <f t="shared" si="511"/>
        <v>0.2001</v>
      </c>
      <c r="DV153" s="110">
        <f t="shared" si="511"/>
        <v>0.2747</v>
      </c>
      <c r="DW153" s="170">
        <f t="shared" si="511"/>
        <v>0.27759999999999996</v>
      </c>
      <c r="DX153" s="110">
        <f t="shared" si="511"/>
        <v>0.26690000000000003</v>
      </c>
      <c r="DY153" s="110">
        <f t="shared" si="511"/>
        <v>0.26800000000000002</v>
      </c>
      <c r="DZ153" s="110">
        <f t="shared" si="511"/>
        <v>0.29530000000000001</v>
      </c>
      <c r="EA153" s="6">
        <f t="shared" si="511"/>
        <v>0</v>
      </c>
      <c r="EB153" s="6">
        <f t="shared" si="511"/>
        <v>0</v>
      </c>
      <c r="EC153" s="6">
        <f t="shared" si="511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512">SUM(EK137, -EK143)</f>
        <v>4.36E-2</v>
      </c>
      <c r="EL153" s="110">
        <f t="shared" si="512"/>
        <v>5.7700000000000001E-2</v>
      </c>
      <c r="EM153" s="173">
        <f t="shared" si="512"/>
        <v>7.2899999999999993E-2</v>
      </c>
      <c r="EN153" s="140">
        <f t="shared" si="512"/>
        <v>7.4400000000000008E-2</v>
      </c>
      <c r="EO153" s="110">
        <f t="shared" si="512"/>
        <v>8.5499999999999993E-2</v>
      </c>
      <c r="EP153" s="173">
        <f t="shared" si="512"/>
        <v>8.4000000000000005E-2</v>
      </c>
      <c r="EQ153" s="138">
        <f t="shared" si="512"/>
        <v>9.01E-2</v>
      </c>
      <c r="ER153" s="110">
        <f t="shared" si="512"/>
        <v>9.9900000000000003E-2</v>
      </c>
      <c r="ES153" s="170">
        <f t="shared" si="512"/>
        <v>0.112</v>
      </c>
      <c r="ET153" s="138">
        <f t="shared" si="512"/>
        <v>9.5000000000000001E-2</v>
      </c>
      <c r="EU153" s="110">
        <f t="shared" si="512"/>
        <v>0.1108</v>
      </c>
      <c r="EV153" s="173">
        <f t="shared" si="512"/>
        <v>0.13300000000000001</v>
      </c>
      <c r="EW153" s="138">
        <f t="shared" si="512"/>
        <v>0.14560000000000001</v>
      </c>
      <c r="EX153" s="110">
        <f t="shared" si="512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13">SUM(FP137, -FP143)</f>
        <v>0.1177</v>
      </c>
      <c r="FQ153" s="172">
        <f t="shared" si="513"/>
        <v>0.1452</v>
      </c>
      <c r="FR153" s="140">
        <f t="shared" si="513"/>
        <v>0.1351</v>
      </c>
      <c r="FS153" s="114">
        <f t="shared" si="513"/>
        <v>0.13109999999999999</v>
      </c>
      <c r="FT153" s="173">
        <f t="shared" si="513"/>
        <v>0.13150000000000001</v>
      </c>
      <c r="FU153" s="142">
        <f t="shared" si="513"/>
        <v>0.1341</v>
      </c>
      <c r="FV153" s="112">
        <f t="shared" si="513"/>
        <v>0.123</v>
      </c>
      <c r="FW153" s="172">
        <f t="shared" si="513"/>
        <v>0.12479999999999999</v>
      </c>
      <c r="FX153" s="140">
        <f t="shared" si="513"/>
        <v>0.12470000000000001</v>
      </c>
      <c r="FY153" s="114">
        <f t="shared" si="513"/>
        <v>0.13250000000000001</v>
      </c>
      <c r="FZ153" s="173">
        <f t="shared" si="513"/>
        <v>0.15620000000000001</v>
      </c>
      <c r="GA153" s="140">
        <f t="shared" si="513"/>
        <v>0.16120000000000001</v>
      </c>
      <c r="GB153" s="112">
        <f>SUM(GB136, -GB142)</f>
        <v>0.19259999999999999</v>
      </c>
      <c r="GC153" s="173">
        <f t="shared" ref="GC153:GO153" si="514">SUM(GC137, -GC143)</f>
        <v>0.18639999999999998</v>
      </c>
      <c r="GD153" s="140">
        <f t="shared" si="514"/>
        <v>0.18190000000000001</v>
      </c>
      <c r="GE153" s="114">
        <f t="shared" si="514"/>
        <v>0.20810000000000001</v>
      </c>
      <c r="GF153" s="173">
        <f t="shared" si="514"/>
        <v>0.25869999999999999</v>
      </c>
      <c r="GG153" s="217">
        <f t="shared" si="514"/>
        <v>0.255</v>
      </c>
      <c r="GH153" s="15">
        <f t="shared" si="514"/>
        <v>0.24359999999999998</v>
      </c>
      <c r="GI153" s="145">
        <f t="shared" si="514"/>
        <v>0.23549999999999999</v>
      </c>
      <c r="GJ153" s="140">
        <f t="shared" si="514"/>
        <v>0.2167</v>
      </c>
      <c r="GK153" s="114">
        <f t="shared" si="514"/>
        <v>0.1986</v>
      </c>
      <c r="GL153" s="173">
        <f t="shared" si="514"/>
        <v>0.2031</v>
      </c>
      <c r="GM153" s="140">
        <f t="shared" si="514"/>
        <v>0.18079999999999999</v>
      </c>
      <c r="GN153" s="114">
        <f t="shared" si="514"/>
        <v>0.19750000000000001</v>
      </c>
      <c r="GO153" s="173">
        <f t="shared" si="514"/>
        <v>0.18080000000000002</v>
      </c>
      <c r="GP153" s="138">
        <f t="shared" ref="GP153:GU153" si="515">SUM(GP137, -GP143)</f>
        <v>0.2034</v>
      </c>
      <c r="GQ153" s="110">
        <f t="shared" si="515"/>
        <v>0.18779999999999999</v>
      </c>
      <c r="GR153" s="173">
        <f t="shared" si="515"/>
        <v>0.19190000000000002</v>
      </c>
      <c r="GS153" s="114">
        <f t="shared" si="515"/>
        <v>0.1966</v>
      </c>
      <c r="GT153" s="114">
        <f t="shared" si="515"/>
        <v>0.18130000000000002</v>
      </c>
      <c r="GU153" s="110">
        <f t="shared" si="515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16">SUM(HD136, -HD142)</f>
        <v>5.0699999999999995E-2</v>
      </c>
      <c r="HE153" s="173">
        <f t="shared" si="516"/>
        <v>8.3900000000000002E-2</v>
      </c>
      <c r="HF153" s="140">
        <f t="shared" si="516"/>
        <v>5.5100000000000003E-2</v>
      </c>
      <c r="HG153" s="114">
        <f t="shared" si="516"/>
        <v>5.5E-2</v>
      </c>
      <c r="HH153" s="169">
        <f t="shared" si="516"/>
        <v>0.10779999999999999</v>
      </c>
      <c r="HI153" s="140">
        <f t="shared" si="516"/>
        <v>0.12290000000000001</v>
      </c>
      <c r="HJ153" s="114">
        <f t="shared" si="516"/>
        <v>0.1062</v>
      </c>
      <c r="HK153" s="172">
        <f t="shared" si="516"/>
        <v>0.1167</v>
      </c>
      <c r="HL153" s="140">
        <f t="shared" si="516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17">SUM(HP137, -HP143)</f>
        <v>0.108</v>
      </c>
      <c r="HQ153" s="172">
        <f t="shared" si="517"/>
        <v>9.8599999999999993E-2</v>
      </c>
      <c r="HR153" s="140">
        <f t="shared" si="517"/>
        <v>9.9500000000000005E-2</v>
      </c>
      <c r="HS153" s="114">
        <f t="shared" si="517"/>
        <v>0.10390000000000001</v>
      </c>
      <c r="HT153" s="173">
        <f t="shared" si="517"/>
        <v>0.11219999999999999</v>
      </c>
      <c r="HU153" s="142">
        <f t="shared" si="517"/>
        <v>0.11399999999999999</v>
      </c>
      <c r="HV153" s="114">
        <f t="shared" si="517"/>
        <v>0.121</v>
      </c>
      <c r="HW153" s="173">
        <f t="shared" si="517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18">SUM(IP136, -IP142)</f>
        <v>0.21460000000000001</v>
      </c>
      <c r="IQ153" s="114">
        <f t="shared" si="518"/>
        <v>0.21910000000000002</v>
      </c>
      <c r="IR153" s="173">
        <f t="shared" si="518"/>
        <v>0.22239999999999999</v>
      </c>
      <c r="IS153" s="217">
        <f t="shared" si="518"/>
        <v>0.21479999999999999</v>
      </c>
      <c r="IT153" s="15">
        <f t="shared" si="518"/>
        <v>0.21679999999999999</v>
      </c>
      <c r="IU153" s="145">
        <f t="shared" si="518"/>
        <v>0.2157</v>
      </c>
      <c r="IV153" s="140">
        <f t="shared" si="518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19">SUM(JI137, -JI143)</f>
        <v>0.20499999999999999</v>
      </c>
      <c r="JJ153" s="181">
        <f t="shared" si="519"/>
        <v>0.19409999999999999</v>
      </c>
      <c r="JK153" s="160">
        <f t="shared" si="519"/>
        <v>0.2077</v>
      </c>
      <c r="JL153" s="201">
        <f t="shared" si="519"/>
        <v>0.20860000000000001</v>
      </c>
      <c r="JM153" s="172">
        <f t="shared" si="519"/>
        <v>0.21479999999999999</v>
      </c>
      <c r="JN153" s="112">
        <f t="shared" si="519"/>
        <v>0.21079999999999999</v>
      </c>
      <c r="JO153" s="114">
        <f t="shared" si="519"/>
        <v>0.22209999999999999</v>
      </c>
      <c r="JP153" s="114">
        <f t="shared" si="519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20">SUM(JX136, -JX142)</f>
        <v>0.24659999999999999</v>
      </c>
      <c r="JY153" s="114">
        <f t="shared" si="520"/>
        <v>0.25109999999999999</v>
      </c>
      <c r="JZ153" s="173">
        <f t="shared" si="520"/>
        <v>0.2417</v>
      </c>
      <c r="KA153" s="140">
        <f t="shared" si="520"/>
        <v>0.24980000000000002</v>
      </c>
      <c r="KB153" s="114">
        <f t="shared" si="520"/>
        <v>0.23849999999999999</v>
      </c>
      <c r="KC153" s="173">
        <f t="shared" si="520"/>
        <v>0.30549999999999999</v>
      </c>
      <c r="KD153" s="140">
        <f t="shared" si="520"/>
        <v>0.27859999999999996</v>
      </c>
      <c r="KE153" s="114">
        <f t="shared" si="520"/>
        <v>0.28010000000000002</v>
      </c>
      <c r="KF153" s="173">
        <f t="shared" si="520"/>
        <v>0.2742</v>
      </c>
      <c r="KG153" s="140">
        <f t="shared" si="520"/>
        <v>0.28659999999999997</v>
      </c>
      <c r="KH153" s="114">
        <f t="shared" ref="KH153:KR153" si="521">SUM(KH137, -KH143)</f>
        <v>0.28189999999999998</v>
      </c>
      <c r="KI153" s="173">
        <f t="shared" si="521"/>
        <v>0.27989999999999998</v>
      </c>
      <c r="KJ153" s="140">
        <f t="shared" si="521"/>
        <v>0.30569999999999997</v>
      </c>
      <c r="KK153" s="112">
        <f t="shared" si="521"/>
        <v>0.2984</v>
      </c>
      <c r="KL153" s="172">
        <f t="shared" si="521"/>
        <v>0.30930000000000002</v>
      </c>
      <c r="KM153" s="142">
        <f t="shared" si="521"/>
        <v>0.31740000000000002</v>
      </c>
      <c r="KN153" s="114">
        <f t="shared" si="521"/>
        <v>0.31240000000000001</v>
      </c>
      <c r="KO153" s="181">
        <f t="shared" si="521"/>
        <v>0.30649999999999999</v>
      </c>
      <c r="KP153" s="160">
        <f t="shared" si="521"/>
        <v>0.30270000000000002</v>
      </c>
      <c r="KQ153" s="201">
        <f t="shared" si="521"/>
        <v>0.29620000000000002</v>
      </c>
      <c r="KR153" s="172">
        <f t="shared" si="521"/>
        <v>0.28339999999999999</v>
      </c>
      <c r="KS153" s="142">
        <f>SUM(KS137, -KS143)</f>
        <v>0.31669999999999998</v>
      </c>
      <c r="KT153" s="201">
        <f t="shared" ref="KT153:LF153" si="522">SUM(KT137, -KT143)</f>
        <v>0.32419999999999999</v>
      </c>
      <c r="KU153" s="173">
        <f t="shared" si="522"/>
        <v>0.3533</v>
      </c>
      <c r="KV153" s="160">
        <f t="shared" si="522"/>
        <v>0.31909999999999999</v>
      </c>
      <c r="KW153" s="201">
        <f t="shared" si="522"/>
        <v>0.3196</v>
      </c>
      <c r="KX153" s="181">
        <f t="shared" si="522"/>
        <v>0.32919999999999999</v>
      </c>
      <c r="KY153" s="160">
        <f t="shared" si="522"/>
        <v>0.33479999999999999</v>
      </c>
      <c r="KZ153" s="114">
        <f t="shared" si="522"/>
        <v>0.34200000000000003</v>
      </c>
      <c r="LA153" s="173">
        <f t="shared" si="522"/>
        <v>0.34509999999999996</v>
      </c>
      <c r="LB153" s="140">
        <f t="shared" si="522"/>
        <v>0.35930000000000001</v>
      </c>
      <c r="LC153" s="114">
        <f t="shared" si="522"/>
        <v>0.33260000000000001</v>
      </c>
      <c r="LD153" s="173">
        <f t="shared" si="522"/>
        <v>0.35750000000000004</v>
      </c>
      <c r="LE153" s="140">
        <f t="shared" si="522"/>
        <v>0.35539999999999999</v>
      </c>
      <c r="LF153" s="114">
        <f t="shared" si="522"/>
        <v>0.35970000000000002</v>
      </c>
      <c r="LG153" s="173">
        <f t="shared" ref="LG153:LU153" si="523">SUM(LG137, -LG143)</f>
        <v>0.36940000000000001</v>
      </c>
      <c r="LH153" s="160">
        <f t="shared" si="523"/>
        <v>0.33729999999999999</v>
      </c>
      <c r="LI153" s="114">
        <f t="shared" si="523"/>
        <v>0.34870000000000001</v>
      </c>
      <c r="LJ153" s="181">
        <f t="shared" si="523"/>
        <v>0.35550000000000004</v>
      </c>
      <c r="LK153" s="140">
        <f t="shared" si="523"/>
        <v>0.37629999999999997</v>
      </c>
      <c r="LL153" s="114">
        <f t="shared" si="523"/>
        <v>0.37919999999999998</v>
      </c>
      <c r="LM153" s="173">
        <f t="shared" si="523"/>
        <v>0.37580000000000002</v>
      </c>
      <c r="LN153" s="140">
        <f t="shared" si="523"/>
        <v>0.38419999999999999</v>
      </c>
      <c r="LO153" s="114">
        <f t="shared" si="523"/>
        <v>0.37719999999999998</v>
      </c>
      <c r="LP153" s="173">
        <f t="shared" si="523"/>
        <v>0.38829999999999998</v>
      </c>
      <c r="LQ153" s="140">
        <f t="shared" si="523"/>
        <v>0.39070000000000005</v>
      </c>
      <c r="LR153" s="114">
        <f t="shared" si="523"/>
        <v>0.39290000000000003</v>
      </c>
      <c r="LS153" s="173">
        <f t="shared" si="523"/>
        <v>0.39339999999999997</v>
      </c>
      <c r="LT153" s="160">
        <f t="shared" si="523"/>
        <v>0.39610000000000001</v>
      </c>
      <c r="LU153" s="201">
        <f t="shared" si="523"/>
        <v>0.37470000000000003</v>
      </c>
      <c r="LV153" s="173">
        <f t="shared" ref="LV153:MB153" si="524">SUM(LV137, -LV143)</f>
        <v>0.37259999999999999</v>
      </c>
      <c r="LW153" s="160">
        <f t="shared" si="524"/>
        <v>0.3639</v>
      </c>
      <c r="LX153" s="114">
        <f t="shared" si="524"/>
        <v>0.37569999999999998</v>
      </c>
      <c r="LY153" s="173">
        <f t="shared" si="524"/>
        <v>0.37529999999999997</v>
      </c>
      <c r="LZ153" s="140">
        <f t="shared" si="524"/>
        <v>0.35580000000000001</v>
      </c>
      <c r="MA153" s="114">
        <f t="shared" si="524"/>
        <v>0.36919999999999997</v>
      </c>
      <c r="MB153" s="173">
        <f t="shared" si="524"/>
        <v>0.35799999999999998</v>
      </c>
      <c r="MC153" s="140">
        <f t="shared" ref="MC153" si="525">SUM(MC137, -MC143)</f>
        <v>0.36609999999999998</v>
      </c>
      <c r="MD153" s="114">
        <f t="shared" ref="MD153" si="526">SUM(MD137, -MD143)</f>
        <v>0.3821</v>
      </c>
      <c r="ME153" s="173">
        <f t="shared" ref="ME153:MF153" si="527">SUM(ME137, -ME143)</f>
        <v>0.37490000000000001</v>
      </c>
      <c r="MF153" s="140">
        <f t="shared" si="527"/>
        <v>0.36319999999999997</v>
      </c>
      <c r="MG153" s="114">
        <f t="shared" ref="MG153" si="528">SUM(MG137, -MG143)</f>
        <v>0.37669999999999998</v>
      </c>
      <c r="MH153" s="173">
        <f t="shared" ref="MH153" si="529">SUM(MH137, -MH143)</f>
        <v>0.37819999999999998</v>
      </c>
      <c r="MI153" s="114">
        <f t="shared" ref="MI153" si="530">SUM(MI137, -MI143)</f>
        <v>0.38469999999999999</v>
      </c>
      <c r="MJ153" s="114">
        <f t="shared" ref="MJ153:MK153" si="531">SUM(MJ137, -MJ143)</f>
        <v>0.40390000000000004</v>
      </c>
      <c r="MK153" s="114">
        <f t="shared" si="531"/>
        <v>0.37330000000000002</v>
      </c>
      <c r="MM153" s="140">
        <f t="shared" ref="MM153" si="532">SUM(MM137, -MM143)</f>
        <v>0.36080000000000001</v>
      </c>
      <c r="MN153" s="114">
        <f t="shared" ref="MN153" si="533">SUM(MN137, -MN143)</f>
        <v>0.3463</v>
      </c>
      <c r="MO153" s="173">
        <f t="shared" ref="MO153" si="534">SUM(MO137, -MO143)</f>
        <v>0.34899999999999998</v>
      </c>
      <c r="MP153" s="140">
        <f t="shared" ref="MP153:MQ153" si="535">SUM(MP137, -MP143)</f>
        <v>0.37140000000000001</v>
      </c>
      <c r="MQ153" s="114">
        <f t="shared" si="535"/>
        <v>0.36149999999999999</v>
      </c>
      <c r="MR153" s="173">
        <f t="shared" ref="MR153" si="536">SUM(MR137, -MR143)</f>
        <v>0.34199999999999997</v>
      </c>
      <c r="MS153" s="140">
        <f t="shared" ref="MS153" si="537">SUM(MS137, -MS143)</f>
        <v>0.31179999999999997</v>
      </c>
      <c r="MT153" s="114">
        <f t="shared" ref="MT153" si="538">SUM(MT137, -MT143)</f>
        <v>0.312</v>
      </c>
      <c r="MU153" s="173">
        <f t="shared" ref="MU153:MV153" si="539">SUM(MU137, -MU143)</f>
        <v>0.31130000000000002</v>
      </c>
      <c r="MV153" s="140">
        <f t="shared" si="539"/>
        <v>0.30720000000000003</v>
      </c>
      <c r="MW153" s="114">
        <f t="shared" ref="MW153" si="540">SUM(MW137, -MW143)</f>
        <v>0.32589999999999997</v>
      </c>
      <c r="MX153" s="173">
        <f t="shared" ref="MX153" si="541">SUM(MX137, -MX143)</f>
        <v>0.3468</v>
      </c>
      <c r="MY153" s="160">
        <f t="shared" ref="MY153:NK153" si="542">SUM(MY137, -MY143)</f>
        <v>0.33899999999999997</v>
      </c>
      <c r="MZ153" s="201">
        <f t="shared" si="542"/>
        <v>0.3347</v>
      </c>
      <c r="NA153" s="181">
        <f t="shared" si="542"/>
        <v>0.31369999999999998</v>
      </c>
      <c r="NB153" s="160">
        <f t="shared" si="542"/>
        <v>0.31559999999999999</v>
      </c>
      <c r="NC153" s="201">
        <f t="shared" si="542"/>
        <v>0.33310000000000001</v>
      </c>
      <c r="ND153" s="181">
        <f t="shared" si="542"/>
        <v>0.35709999999999997</v>
      </c>
      <c r="NE153" s="160">
        <f t="shared" si="542"/>
        <v>0.35809999999999997</v>
      </c>
      <c r="NF153" s="201">
        <f t="shared" si="542"/>
        <v>0.36680000000000001</v>
      </c>
      <c r="NG153" s="181">
        <f t="shared" si="542"/>
        <v>0.38080000000000003</v>
      </c>
      <c r="NH153" s="160">
        <f t="shared" si="542"/>
        <v>0.39859999999999995</v>
      </c>
      <c r="NI153" s="201">
        <f t="shared" si="542"/>
        <v>0.3987</v>
      </c>
      <c r="NJ153" s="181">
        <f t="shared" si="542"/>
        <v>0.39359999999999995</v>
      </c>
      <c r="NK153" s="201">
        <f t="shared" si="542"/>
        <v>0.40680000000000005</v>
      </c>
      <c r="NL153" s="201">
        <f t="shared" ref="NL153" si="543">SUM(NL137, -NL143)</f>
        <v>0.40939999999999999</v>
      </c>
      <c r="NM153" s="201">
        <f t="shared" ref="NM153:NN153" si="544">SUM(NM137, -NM143)</f>
        <v>0.41090000000000004</v>
      </c>
      <c r="NN153" s="201">
        <f t="shared" si="544"/>
        <v>0.44720000000000004</v>
      </c>
      <c r="NO153" s="6">
        <f>SUM(NO137, -NO143)</f>
        <v>0.42600000000000005</v>
      </c>
      <c r="NP153" s="6">
        <f>SUM(NP136, -NP141)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48" t="s">
        <v>44</v>
      </c>
      <c r="NF154" s="116" t="s">
        <v>44</v>
      </c>
      <c r="NG154" s="177" t="s">
        <v>44</v>
      </c>
      <c r="NH154" s="148" t="s">
        <v>47</v>
      </c>
      <c r="NI154" s="116" t="s">
        <v>47</v>
      </c>
      <c r="NJ154" s="174" t="s">
        <v>41</v>
      </c>
      <c r="NK154" s="116" t="s">
        <v>47</v>
      </c>
      <c r="NL154" s="116" t="s">
        <v>47</v>
      </c>
      <c r="NM154" s="113" t="s">
        <v>41</v>
      </c>
      <c r="NN154" s="113" t="s">
        <v>41</v>
      </c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45">SUM(CD137, -CD143)</f>
        <v>0.1298</v>
      </c>
      <c r="CE155" s="140">
        <f t="shared" si="545"/>
        <v>0.1429</v>
      </c>
      <c r="CF155" s="109">
        <f t="shared" si="545"/>
        <v>0.126</v>
      </c>
      <c r="CG155" s="169">
        <f t="shared" si="545"/>
        <v>0.12959999999999999</v>
      </c>
      <c r="CH155" s="138">
        <f t="shared" si="545"/>
        <v>0.1366</v>
      </c>
      <c r="CI155" s="114">
        <f t="shared" si="545"/>
        <v>0.14180000000000001</v>
      </c>
      <c r="CJ155" s="170">
        <f t="shared" si="545"/>
        <v>0.14780000000000001</v>
      </c>
      <c r="CK155" s="138">
        <f t="shared" si="545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46">SUM(CR136, -CR141)</f>
        <v>0.11309999999999999</v>
      </c>
      <c r="CS155" s="173">
        <f t="shared" si="546"/>
        <v>0.1384</v>
      </c>
      <c r="CT155" s="140">
        <f t="shared" si="546"/>
        <v>0.1246</v>
      </c>
      <c r="CU155" s="114">
        <f t="shared" si="546"/>
        <v>0.1623</v>
      </c>
      <c r="CV155" s="170">
        <f t="shared" si="546"/>
        <v>0.13750000000000001</v>
      </c>
      <c r="CW155" s="138">
        <f t="shared" si="546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47">SUM(DT136, -DT141)</f>
        <v>0.1739</v>
      </c>
      <c r="DU155" s="140">
        <f t="shared" si="547"/>
        <v>0.17580000000000001</v>
      </c>
      <c r="DV155" s="112">
        <f t="shared" si="547"/>
        <v>0.21129999999999999</v>
      </c>
      <c r="DW155" s="173">
        <f t="shared" si="547"/>
        <v>0.22099999999999997</v>
      </c>
      <c r="DX155" s="112">
        <f t="shared" si="547"/>
        <v>0.20910000000000001</v>
      </c>
      <c r="DY155" s="112">
        <f t="shared" si="547"/>
        <v>0.21890000000000001</v>
      </c>
      <c r="DZ155" s="112">
        <f t="shared" si="547"/>
        <v>0.2334</v>
      </c>
      <c r="EA155" s="6">
        <f t="shared" si="547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48">SUM(EK138, -EK143)</f>
        <v>3.4200000000000001E-2</v>
      </c>
      <c r="EL155" s="114">
        <f t="shared" si="548"/>
        <v>5.4199999999999998E-2</v>
      </c>
      <c r="EM155" s="173">
        <f t="shared" si="548"/>
        <v>6.9499999999999992E-2</v>
      </c>
      <c r="EN155" s="142">
        <f t="shared" si="548"/>
        <v>7.0900000000000005E-2</v>
      </c>
      <c r="EO155" s="114">
        <f t="shared" si="548"/>
        <v>8.3599999999999994E-2</v>
      </c>
      <c r="EP155" s="173">
        <f t="shared" si="548"/>
        <v>8.2400000000000001E-2</v>
      </c>
      <c r="EQ155" s="140">
        <f t="shared" si="548"/>
        <v>8.5699999999999998E-2</v>
      </c>
      <c r="ER155" s="114">
        <f t="shared" si="548"/>
        <v>8.8999999999999996E-2</v>
      </c>
      <c r="ES155" s="173">
        <f t="shared" si="548"/>
        <v>0.10600000000000001</v>
      </c>
      <c r="ET155" s="140">
        <f t="shared" si="548"/>
        <v>8.6499999999999994E-2</v>
      </c>
      <c r="EU155" s="114">
        <f t="shared" si="548"/>
        <v>9.8500000000000004E-2</v>
      </c>
      <c r="EV155" s="170">
        <f t="shared" si="548"/>
        <v>0.13159999999999999</v>
      </c>
      <c r="EW155" s="140">
        <f t="shared" si="548"/>
        <v>0.13169999999999998</v>
      </c>
      <c r="EX155" s="114">
        <f t="shared" si="548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49">SUM(FQ138, -FQ143)</f>
        <v>0.1137</v>
      </c>
      <c r="FR155" s="142">
        <f t="shared" si="549"/>
        <v>0.1313</v>
      </c>
      <c r="FS155" s="112">
        <f t="shared" si="549"/>
        <v>0.12870000000000001</v>
      </c>
      <c r="FT155" s="172">
        <f t="shared" si="549"/>
        <v>0.1217</v>
      </c>
      <c r="FU155" s="140">
        <f t="shared" si="549"/>
        <v>0.12890000000000001</v>
      </c>
      <c r="FV155" s="114">
        <f t="shared" si="549"/>
        <v>0.1139</v>
      </c>
      <c r="FW155" s="173">
        <f t="shared" si="549"/>
        <v>0.1202</v>
      </c>
      <c r="FX155" s="142">
        <f t="shared" si="549"/>
        <v>0.1245</v>
      </c>
      <c r="FY155" s="114">
        <f t="shared" si="549"/>
        <v>0.1231</v>
      </c>
      <c r="FZ155" s="173">
        <f t="shared" si="549"/>
        <v>0.14250000000000002</v>
      </c>
      <c r="GA155" s="140">
        <f t="shared" si="549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50">SUM(GD138, -GD143)</f>
        <v>0.1787</v>
      </c>
      <c r="GE155" s="114">
        <f t="shared" si="550"/>
        <v>0.1827</v>
      </c>
      <c r="GF155" s="173">
        <f t="shared" si="550"/>
        <v>0.21049999999999999</v>
      </c>
      <c r="GG155" s="217">
        <f t="shared" si="550"/>
        <v>0.1946</v>
      </c>
      <c r="GH155" s="15">
        <f t="shared" si="550"/>
        <v>0.20799999999999999</v>
      </c>
      <c r="GI155" s="145">
        <f t="shared" si="550"/>
        <v>0.20019999999999999</v>
      </c>
      <c r="GJ155" s="140">
        <f t="shared" si="550"/>
        <v>0.19259999999999999</v>
      </c>
      <c r="GK155" s="114">
        <f t="shared" si="550"/>
        <v>0.19549999999999998</v>
      </c>
      <c r="GL155" s="173">
        <f t="shared" si="550"/>
        <v>0.17659999999999998</v>
      </c>
      <c r="GM155" s="138">
        <f t="shared" si="550"/>
        <v>0.17449999999999999</v>
      </c>
      <c r="GN155" s="110">
        <f t="shared" si="550"/>
        <v>0.1822</v>
      </c>
      <c r="GO155" s="170">
        <f t="shared" si="550"/>
        <v>0.1706</v>
      </c>
      <c r="GP155" s="140">
        <f t="shared" ref="GP155:GU155" si="551">SUM(GP138, -GP143)</f>
        <v>0.18459999999999999</v>
      </c>
      <c r="GQ155" s="114">
        <f t="shared" si="551"/>
        <v>0.18209999999999998</v>
      </c>
      <c r="GR155" s="173">
        <f t="shared" si="551"/>
        <v>0.1837</v>
      </c>
      <c r="GS155" s="110">
        <f t="shared" si="551"/>
        <v>0.18919999999999998</v>
      </c>
      <c r="GT155" s="110">
        <f t="shared" si="551"/>
        <v>0.17980000000000002</v>
      </c>
      <c r="GU155" s="114">
        <f t="shared" si="551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52">SUM(HG136, -HG141)</f>
        <v>5.3599999999999995E-2</v>
      </c>
      <c r="HH155" s="173">
        <f t="shared" si="552"/>
        <v>0.1002</v>
      </c>
      <c r="HI155" s="142">
        <f t="shared" si="552"/>
        <v>0.1152</v>
      </c>
      <c r="HJ155" s="112">
        <f t="shared" si="552"/>
        <v>0.1007</v>
      </c>
      <c r="HK155" s="173">
        <f t="shared" si="552"/>
        <v>0.1154</v>
      </c>
      <c r="HL155" s="142">
        <f t="shared" si="552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53">SUM(HQ138, -HQ143)</f>
        <v>8.9900000000000008E-2</v>
      </c>
      <c r="HR155" s="140">
        <f t="shared" si="553"/>
        <v>9.7500000000000003E-2</v>
      </c>
      <c r="HS155" s="112">
        <f t="shared" si="553"/>
        <v>0.10370000000000001</v>
      </c>
      <c r="HT155" s="172">
        <f t="shared" si="553"/>
        <v>0.10539999999999999</v>
      </c>
      <c r="HU155" s="140">
        <f t="shared" si="553"/>
        <v>0.1055</v>
      </c>
      <c r="HV155" s="112">
        <f t="shared" si="553"/>
        <v>0.1129</v>
      </c>
      <c r="HW155" s="172">
        <f t="shared" si="553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54">SUM(IP137, -IP143)</f>
        <v>0.2094</v>
      </c>
      <c r="IQ155" s="201">
        <f t="shared" si="554"/>
        <v>0.1918</v>
      </c>
      <c r="IR155" s="181">
        <f t="shared" si="554"/>
        <v>0.20639999999999997</v>
      </c>
      <c r="IS155" s="227">
        <f t="shared" si="554"/>
        <v>0.2102</v>
      </c>
      <c r="IT155" s="212">
        <f t="shared" si="554"/>
        <v>0.2069</v>
      </c>
      <c r="IU155" s="229">
        <f t="shared" si="554"/>
        <v>0.2087</v>
      </c>
      <c r="IV155" s="160">
        <f t="shared" si="554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55">SUM(JX137, -JX143)</f>
        <v>0.24219999999999997</v>
      </c>
      <c r="JY155" s="114">
        <f t="shared" si="555"/>
        <v>0.24280000000000002</v>
      </c>
      <c r="JZ155" s="173">
        <f t="shared" si="555"/>
        <v>0.23520000000000002</v>
      </c>
      <c r="KA155" s="140">
        <f t="shared" si="555"/>
        <v>0.22999999999999998</v>
      </c>
      <c r="KB155" s="114">
        <f t="shared" si="555"/>
        <v>0.23039999999999999</v>
      </c>
      <c r="KC155" s="173">
        <f t="shared" si="555"/>
        <v>0.2263</v>
      </c>
      <c r="KD155" s="140">
        <f t="shared" si="555"/>
        <v>0.24559999999999998</v>
      </c>
      <c r="KE155" s="114">
        <f t="shared" si="555"/>
        <v>0.26480000000000004</v>
      </c>
      <c r="KF155" s="173">
        <f t="shared" si="555"/>
        <v>0.2732</v>
      </c>
      <c r="KG155" s="140">
        <f t="shared" si="555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56">SUM(KJ138, -KJ143)</f>
        <v>0.27829999999999999</v>
      </c>
      <c r="KK155" s="201">
        <f t="shared" si="556"/>
        <v>0.2848</v>
      </c>
      <c r="KL155" s="181">
        <f t="shared" si="556"/>
        <v>0.29630000000000001</v>
      </c>
      <c r="KM155" s="160">
        <f t="shared" si="556"/>
        <v>0.31340000000000001</v>
      </c>
      <c r="KN155" s="112">
        <f t="shared" si="556"/>
        <v>0.30020000000000002</v>
      </c>
      <c r="KO155" s="172">
        <f t="shared" si="556"/>
        <v>0.2954</v>
      </c>
      <c r="KP155" s="142">
        <f t="shared" si="556"/>
        <v>0.29039999999999999</v>
      </c>
      <c r="KQ155" s="112">
        <f t="shared" si="556"/>
        <v>0.29109999999999997</v>
      </c>
      <c r="KR155" s="181">
        <f t="shared" si="556"/>
        <v>0.27979999999999999</v>
      </c>
      <c r="KS155" s="160">
        <f>SUM(KS138, -KS143)</f>
        <v>0.31580000000000003</v>
      </c>
      <c r="KT155" s="112">
        <f t="shared" ref="KT155:LF155" si="557">SUM(KT138, -KT143)</f>
        <v>0.3165</v>
      </c>
      <c r="KU155" s="173">
        <f t="shared" si="557"/>
        <v>0.29459999999999997</v>
      </c>
      <c r="KV155" s="140">
        <f t="shared" si="557"/>
        <v>0.27589999999999998</v>
      </c>
      <c r="KW155" s="112">
        <f t="shared" si="557"/>
        <v>0.27889999999999998</v>
      </c>
      <c r="KX155" s="173">
        <f t="shared" si="557"/>
        <v>0.28760000000000002</v>
      </c>
      <c r="KY155" s="140">
        <f t="shared" si="557"/>
        <v>0.30009999999999998</v>
      </c>
      <c r="KZ155" s="114">
        <f t="shared" si="557"/>
        <v>0.317</v>
      </c>
      <c r="LA155" s="173">
        <f t="shared" si="557"/>
        <v>0.30569999999999997</v>
      </c>
      <c r="LB155" s="140">
        <f t="shared" si="557"/>
        <v>0.31719999999999998</v>
      </c>
      <c r="LC155" s="114">
        <f t="shared" si="557"/>
        <v>0.29569999999999996</v>
      </c>
      <c r="LD155" s="173">
        <f t="shared" si="557"/>
        <v>0.34079999999999999</v>
      </c>
      <c r="LE155" s="140">
        <f t="shared" si="557"/>
        <v>0.3322</v>
      </c>
      <c r="LF155" s="114">
        <f t="shared" si="557"/>
        <v>0.35</v>
      </c>
      <c r="LG155" s="173">
        <f t="shared" ref="LG155:LU155" si="558">SUM(LG138, -LG143)</f>
        <v>0.36230000000000001</v>
      </c>
      <c r="LH155" s="140">
        <f t="shared" si="558"/>
        <v>0.33510000000000001</v>
      </c>
      <c r="LI155" s="114">
        <f t="shared" si="558"/>
        <v>0.33789999999999998</v>
      </c>
      <c r="LJ155" s="173">
        <f t="shared" si="558"/>
        <v>0.34420000000000001</v>
      </c>
      <c r="LK155" s="160">
        <f t="shared" si="558"/>
        <v>0.37530000000000002</v>
      </c>
      <c r="LL155" s="201">
        <f t="shared" si="558"/>
        <v>0.36730000000000002</v>
      </c>
      <c r="LM155" s="181">
        <f t="shared" si="558"/>
        <v>0.35509999999999997</v>
      </c>
      <c r="LN155" s="160">
        <f t="shared" si="558"/>
        <v>0.3654</v>
      </c>
      <c r="LO155" s="201">
        <f t="shared" si="558"/>
        <v>0.36309999999999998</v>
      </c>
      <c r="LP155" s="181">
        <f t="shared" si="558"/>
        <v>0.378</v>
      </c>
      <c r="LQ155" s="160">
        <f t="shared" si="558"/>
        <v>0.38550000000000001</v>
      </c>
      <c r="LR155" s="114">
        <f t="shared" si="558"/>
        <v>0.39080000000000004</v>
      </c>
      <c r="LS155" s="173">
        <f t="shared" si="558"/>
        <v>0.3579</v>
      </c>
      <c r="LT155" s="140">
        <f t="shared" si="558"/>
        <v>0.34860000000000002</v>
      </c>
      <c r="LU155" s="114">
        <f t="shared" si="558"/>
        <v>0.33229999999999998</v>
      </c>
      <c r="LV155" s="173">
        <f t="shared" ref="LV155:MB155" si="559">SUM(LV138, -LV143)</f>
        <v>0.31850000000000001</v>
      </c>
      <c r="LW155" s="140">
        <f t="shared" si="559"/>
        <v>0.3165</v>
      </c>
      <c r="LX155" s="114">
        <f t="shared" si="559"/>
        <v>0.3256</v>
      </c>
      <c r="LY155" s="173">
        <f t="shared" si="559"/>
        <v>0.32879999999999998</v>
      </c>
      <c r="LZ155" s="140">
        <f t="shared" si="559"/>
        <v>0.31080000000000002</v>
      </c>
      <c r="MA155" s="114">
        <f t="shared" si="559"/>
        <v>0.32020000000000004</v>
      </c>
      <c r="MB155" s="173">
        <f t="shared" si="559"/>
        <v>0.33079999999999998</v>
      </c>
      <c r="MC155" s="140">
        <f t="shared" ref="MC155" si="560">SUM(MC138, -MC143)</f>
        <v>0.33450000000000002</v>
      </c>
      <c r="MD155" s="114">
        <f t="shared" ref="MD155" si="561">SUM(MD138, -MD143)</f>
        <v>0.35630000000000001</v>
      </c>
      <c r="ME155" s="173">
        <f t="shared" ref="ME155:MF155" si="562">SUM(ME138, -ME143)</f>
        <v>0.36680000000000001</v>
      </c>
      <c r="MF155" s="140">
        <f t="shared" si="562"/>
        <v>0.35060000000000002</v>
      </c>
      <c r="MG155" s="114">
        <f t="shared" ref="MG155" si="563">SUM(MG138, -MG143)</f>
        <v>0.36130000000000001</v>
      </c>
      <c r="MH155" s="173">
        <f t="shared" ref="MH155" si="564">SUM(MH138, -MH143)</f>
        <v>0.37</v>
      </c>
      <c r="MI155" s="114">
        <f t="shared" ref="MI155" si="565">SUM(MI138, -MI143)</f>
        <v>0.37089999999999995</v>
      </c>
      <c r="MJ155" s="114">
        <f t="shared" ref="MJ155:MK155" si="566">SUM(MJ138, -MJ143)</f>
        <v>0.38159999999999999</v>
      </c>
      <c r="MK155" s="114">
        <f t="shared" si="566"/>
        <v>0.33689999999999998</v>
      </c>
      <c r="MM155" s="140">
        <f t="shared" ref="MM155" si="567">SUM(MM138, -MM143)</f>
        <v>0.32889999999999997</v>
      </c>
      <c r="MN155" s="109">
        <f t="shared" ref="MN155:NA155" si="568">SUM(MN136, -MN142)</f>
        <v>0.31679999999999997</v>
      </c>
      <c r="MO155" s="169">
        <f t="shared" si="568"/>
        <v>0.31080000000000002</v>
      </c>
      <c r="MP155" s="147">
        <f t="shared" si="568"/>
        <v>0.31279999999999997</v>
      </c>
      <c r="MQ155" s="109">
        <f t="shared" si="568"/>
        <v>0.29409999999999997</v>
      </c>
      <c r="MR155" s="169">
        <f t="shared" si="568"/>
        <v>0.28159999999999996</v>
      </c>
      <c r="MS155" s="147">
        <f t="shared" si="568"/>
        <v>0.28129999999999999</v>
      </c>
      <c r="MT155" s="109">
        <f t="shared" si="568"/>
        <v>0.2611</v>
      </c>
      <c r="MU155" s="169">
        <f t="shared" si="568"/>
        <v>0.26619999999999999</v>
      </c>
      <c r="MV155" s="147">
        <f t="shared" si="568"/>
        <v>0.2913</v>
      </c>
      <c r="MW155" s="109">
        <f t="shared" si="568"/>
        <v>0.26829999999999998</v>
      </c>
      <c r="MX155" s="169">
        <f t="shared" si="568"/>
        <v>0.26429999999999998</v>
      </c>
      <c r="MY155" s="140">
        <f t="shared" si="568"/>
        <v>0.2447</v>
      </c>
      <c r="MZ155" s="114">
        <f t="shared" si="568"/>
        <v>0.2442</v>
      </c>
      <c r="NA155" s="173">
        <f t="shared" si="568"/>
        <v>0.27539999999999998</v>
      </c>
      <c r="NB155" s="140">
        <f t="shared" ref="NB155:NC155" si="569">SUM(NB136, -NB142)</f>
        <v>0.27750000000000002</v>
      </c>
      <c r="NC155" s="114">
        <f t="shared" si="569"/>
        <v>0.2984</v>
      </c>
      <c r="ND155" s="173">
        <f t="shared" ref="ND155" si="570">SUM(ND136, -ND142)</f>
        <v>0.2918</v>
      </c>
      <c r="NE155" s="140">
        <f t="shared" ref="NE155:NF155" si="571">SUM(NE136, -NE142)</f>
        <v>0.30419999999999997</v>
      </c>
      <c r="NF155" s="114">
        <f t="shared" si="571"/>
        <v>0.28310000000000002</v>
      </c>
      <c r="NG155" s="173">
        <f t="shared" ref="NG155" si="572">SUM(NG136, -NG142)</f>
        <v>0.28029999999999999</v>
      </c>
      <c r="NH155" s="142">
        <f>SUM(NH136, -NH142)</f>
        <v>0.3004</v>
      </c>
      <c r="NI155" s="112">
        <f>SUM(NI136, -NI142)</f>
        <v>0.28810000000000002</v>
      </c>
      <c r="NJ155" s="173">
        <f>SUM(NJ138, -NJ143)</f>
        <v>0.29009999999999997</v>
      </c>
      <c r="NK155" s="112">
        <f>SUM(NK136, -NK142)</f>
        <v>0.31989999999999996</v>
      </c>
      <c r="NL155" s="112">
        <f>SUM(NL136, -NL142)</f>
        <v>0.31659999999999999</v>
      </c>
      <c r="NM155" s="114">
        <f>SUM(NM138, -NM143)</f>
        <v>0.3004</v>
      </c>
      <c r="NN155" s="114">
        <f>SUM(NN138, -NN143)</f>
        <v>0.33150000000000002</v>
      </c>
      <c r="NO155" s="6">
        <f>SUM(NO136, -NO141)</f>
        <v>0.28620000000000001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48" t="s">
        <v>47</v>
      </c>
      <c r="NF156" s="113" t="s">
        <v>41</v>
      </c>
      <c r="NG156" s="174" t="s">
        <v>41</v>
      </c>
      <c r="NH156" s="148" t="s">
        <v>44</v>
      </c>
      <c r="NI156" s="113" t="s">
        <v>41</v>
      </c>
      <c r="NJ156" s="177" t="s">
        <v>47</v>
      </c>
      <c r="NK156" s="108" t="s">
        <v>63</v>
      </c>
      <c r="NL156" s="113" t="s">
        <v>41</v>
      </c>
      <c r="NM156" s="116" t="s">
        <v>47</v>
      </c>
      <c r="NN156" s="116" t="s">
        <v>47</v>
      </c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73">SUM(CS136, -CS140)</f>
        <v>0.1366</v>
      </c>
      <c r="CT157" s="142">
        <f t="shared" si="573"/>
        <v>0.11610000000000001</v>
      </c>
      <c r="CU157" s="112">
        <f t="shared" si="573"/>
        <v>0.1227</v>
      </c>
      <c r="CV157" s="173">
        <f t="shared" si="573"/>
        <v>0.10390000000000001</v>
      </c>
      <c r="CW157" s="140">
        <f t="shared" si="573"/>
        <v>0.1137</v>
      </c>
      <c r="CX157" s="110">
        <f t="shared" si="573"/>
        <v>0.10830000000000001</v>
      </c>
      <c r="CY157" s="172">
        <f t="shared" si="573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74">SUM(DT136, -DT140)</f>
        <v>0.15329999999999999</v>
      </c>
      <c r="DU157" s="142">
        <f t="shared" si="574"/>
        <v>0.15840000000000001</v>
      </c>
      <c r="DV157" s="114">
        <f t="shared" si="574"/>
        <v>0.20019999999999999</v>
      </c>
      <c r="DW157" s="172">
        <f t="shared" si="574"/>
        <v>0.21889999999999998</v>
      </c>
      <c r="DX157" s="112">
        <f t="shared" si="574"/>
        <v>0.17419999999999999</v>
      </c>
      <c r="DY157" s="112">
        <f t="shared" si="574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75">SUM(EC142, -EC153)</f>
        <v>0</v>
      </c>
      <c r="ED157" s="6">
        <f t="shared" si="575"/>
        <v>0</v>
      </c>
      <c r="EE157" s="6">
        <f t="shared" si="575"/>
        <v>0</v>
      </c>
      <c r="EF157" s="6">
        <f t="shared" si="575"/>
        <v>0</v>
      </c>
      <c r="EG157" s="6">
        <f t="shared" si="575"/>
        <v>0</v>
      </c>
      <c r="EH157" s="6">
        <f t="shared" si="575"/>
        <v>0</v>
      </c>
      <c r="EI157" s="6">
        <f t="shared" si="575"/>
        <v>0</v>
      </c>
      <c r="EK157" s="239">
        <f t="shared" ref="EK157:EX157" si="576">SUM(EK139, -EK143)</f>
        <v>3.3999999999999996E-2</v>
      </c>
      <c r="EL157" s="240">
        <f t="shared" si="576"/>
        <v>4.0599999999999997E-2</v>
      </c>
      <c r="EM157" s="170">
        <f t="shared" si="576"/>
        <v>6.6900000000000001E-2</v>
      </c>
      <c r="EN157" s="140">
        <f t="shared" si="576"/>
        <v>6.8200000000000011E-2</v>
      </c>
      <c r="EO157" s="114">
        <f t="shared" si="576"/>
        <v>6.6400000000000001E-2</v>
      </c>
      <c r="EP157" s="173">
        <f t="shared" si="576"/>
        <v>7.690000000000001E-2</v>
      </c>
      <c r="EQ157" s="140">
        <f t="shared" si="576"/>
        <v>8.4999999999999992E-2</v>
      </c>
      <c r="ER157" s="114">
        <f t="shared" si="576"/>
        <v>8.5699999999999998E-2</v>
      </c>
      <c r="ES157" s="172">
        <f t="shared" si="576"/>
        <v>7.6100000000000001E-2</v>
      </c>
      <c r="ET157" s="140">
        <f t="shared" si="576"/>
        <v>7.8099999999999989E-2</v>
      </c>
      <c r="EU157" s="114">
        <f t="shared" si="576"/>
        <v>9.3700000000000006E-2</v>
      </c>
      <c r="EV157" s="173">
        <f t="shared" si="576"/>
        <v>0.12759999999999999</v>
      </c>
      <c r="EW157" s="140">
        <f t="shared" si="576"/>
        <v>0.12789999999999999</v>
      </c>
      <c r="EX157" s="114">
        <f t="shared" si="576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77">SUM(FS139, -FS143)</f>
        <v>0.12040000000000001</v>
      </c>
      <c r="FT157" s="173">
        <f t="shared" si="577"/>
        <v>0.11360000000000001</v>
      </c>
      <c r="FU157" s="140">
        <f t="shared" si="577"/>
        <v>0.12390000000000001</v>
      </c>
      <c r="FV157" s="114">
        <f t="shared" si="577"/>
        <v>0.1096</v>
      </c>
      <c r="FW157" s="173">
        <f t="shared" si="577"/>
        <v>0.10829999999999999</v>
      </c>
      <c r="FX157" s="140">
        <f t="shared" si="577"/>
        <v>0.1103</v>
      </c>
      <c r="FY157" s="114">
        <f t="shared" si="577"/>
        <v>0.1153</v>
      </c>
      <c r="FZ157" s="173">
        <f t="shared" si="577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78">SUM(GD139, -GD143)</f>
        <v>0.16470000000000001</v>
      </c>
      <c r="GE157" s="114">
        <f t="shared" si="578"/>
        <v>0.16339999999999999</v>
      </c>
      <c r="GF157" s="173">
        <f t="shared" si="578"/>
        <v>0.1762</v>
      </c>
      <c r="GG157" s="217">
        <f t="shared" si="578"/>
        <v>0.17370000000000002</v>
      </c>
      <c r="GH157" s="15">
        <f t="shared" si="578"/>
        <v>0.18990000000000001</v>
      </c>
      <c r="GI157" s="145">
        <f t="shared" si="578"/>
        <v>0.18790000000000001</v>
      </c>
      <c r="GJ157" s="140">
        <f t="shared" si="578"/>
        <v>0.1905</v>
      </c>
      <c r="GK157" s="114">
        <f t="shared" si="578"/>
        <v>0.19059999999999999</v>
      </c>
      <c r="GL157" s="173">
        <f>SUM(GL136, -GL142)</f>
        <v>0.1741</v>
      </c>
      <c r="GM157" s="140">
        <f t="shared" ref="GM157:GU157" si="579">SUM(GM139, -GM143)</f>
        <v>0.16930000000000001</v>
      </c>
      <c r="GN157" s="114">
        <f t="shared" si="579"/>
        <v>0.17800000000000002</v>
      </c>
      <c r="GO157" s="173">
        <f t="shared" si="579"/>
        <v>0.1656</v>
      </c>
      <c r="GP157" s="140">
        <f t="shared" si="579"/>
        <v>0.17629999999999998</v>
      </c>
      <c r="GQ157" s="114">
        <f t="shared" si="579"/>
        <v>0.1777</v>
      </c>
      <c r="GR157" s="173">
        <f t="shared" si="579"/>
        <v>0.17420000000000002</v>
      </c>
      <c r="GS157" s="114">
        <f t="shared" si="579"/>
        <v>0.18469999999999998</v>
      </c>
      <c r="GT157" s="114">
        <f t="shared" si="579"/>
        <v>0.17580000000000001</v>
      </c>
      <c r="GU157" s="114">
        <f t="shared" si="579"/>
        <v>0.1419</v>
      </c>
      <c r="GV157" s="6">
        <f t="shared" ref="GV157:HA157" si="580">SUM(GV142, -GV153)</f>
        <v>0</v>
      </c>
      <c r="GW157" s="6">
        <f t="shared" si="580"/>
        <v>0</v>
      </c>
      <c r="GX157" s="6">
        <f t="shared" si="580"/>
        <v>0</v>
      </c>
      <c r="GY157" s="6">
        <f t="shared" si="580"/>
        <v>0</v>
      </c>
      <c r="GZ157" s="6">
        <f t="shared" si="580"/>
        <v>0</v>
      </c>
      <c r="HA157" s="6">
        <f t="shared" si="580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81">SUM(HH136, -HH140)</f>
        <v>9.5599999999999991E-2</v>
      </c>
      <c r="HI157" s="140">
        <f t="shared" si="581"/>
        <v>9.0400000000000008E-2</v>
      </c>
      <c r="HJ157" s="114">
        <f t="shared" si="581"/>
        <v>8.6800000000000002E-2</v>
      </c>
      <c r="HK157" s="172">
        <f t="shared" si="581"/>
        <v>8.5699999999999998E-2</v>
      </c>
      <c r="HL157" s="142">
        <f t="shared" si="581"/>
        <v>0.1116</v>
      </c>
      <c r="HM157" s="112">
        <f t="shared" si="581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82">SUM(IQ137, -IQ142)</f>
        <v>0.18870000000000001</v>
      </c>
      <c r="IR157" s="173">
        <f t="shared" si="582"/>
        <v>0.18329999999999999</v>
      </c>
      <c r="IS157" s="217">
        <f t="shared" si="582"/>
        <v>0.18619999999999998</v>
      </c>
      <c r="IT157" s="15">
        <f t="shared" si="582"/>
        <v>0.18740000000000001</v>
      </c>
      <c r="IU157" s="145">
        <f t="shared" si="582"/>
        <v>0.18559999999999999</v>
      </c>
      <c r="IV157" s="140">
        <f t="shared" si="582"/>
        <v>0.20169999999999999</v>
      </c>
      <c r="IW157" s="114">
        <f t="shared" si="582"/>
        <v>0.20580000000000001</v>
      </c>
      <c r="IX157" s="173">
        <f t="shared" si="582"/>
        <v>0.2104</v>
      </c>
      <c r="IY157" s="140">
        <f t="shared" si="582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83">SUM(KD138, -KD143)</f>
        <v>0.21929999999999999</v>
      </c>
      <c r="KE157" s="114">
        <f t="shared" si="583"/>
        <v>0.23449999999999999</v>
      </c>
      <c r="KF157" s="173">
        <f t="shared" si="583"/>
        <v>0.24230000000000002</v>
      </c>
      <c r="KG157" s="140">
        <f t="shared" si="583"/>
        <v>0.2326</v>
      </c>
      <c r="KH157" s="114">
        <f t="shared" si="583"/>
        <v>0.251</v>
      </c>
      <c r="KI157" s="181">
        <f t="shared" si="583"/>
        <v>0.25479999999999997</v>
      </c>
      <c r="KJ157" s="140">
        <f t="shared" ref="KJ157:KR157" si="584">SUM(KJ139, -KJ143)</f>
        <v>0.26479999999999998</v>
      </c>
      <c r="KK157" s="114">
        <f t="shared" si="584"/>
        <v>0.2697</v>
      </c>
      <c r="KL157" s="173">
        <f t="shared" si="584"/>
        <v>0.28389999999999999</v>
      </c>
      <c r="KM157" s="140">
        <f t="shared" si="584"/>
        <v>0.28200000000000003</v>
      </c>
      <c r="KN157" s="114">
        <f t="shared" si="584"/>
        <v>0.28539999999999999</v>
      </c>
      <c r="KO157" s="173">
        <f t="shared" si="584"/>
        <v>0.27129999999999999</v>
      </c>
      <c r="KP157" s="140">
        <f t="shared" si="584"/>
        <v>0.2707</v>
      </c>
      <c r="KQ157" s="114">
        <f t="shared" si="584"/>
        <v>0.26069999999999999</v>
      </c>
      <c r="KR157" s="173">
        <f t="shared" si="584"/>
        <v>0.25930000000000003</v>
      </c>
      <c r="KS157" s="140">
        <f>SUM(KS139, -KS143)</f>
        <v>0.28260000000000002</v>
      </c>
      <c r="KT157" s="114">
        <f t="shared" ref="KT157:LD157" si="585">SUM(KT139, -KT143)</f>
        <v>0.28179999999999999</v>
      </c>
      <c r="KU157" s="172">
        <f t="shared" si="585"/>
        <v>0.29260000000000003</v>
      </c>
      <c r="KV157" s="142">
        <f t="shared" si="585"/>
        <v>0.2717</v>
      </c>
      <c r="KW157" s="114">
        <f t="shared" si="585"/>
        <v>0.27860000000000001</v>
      </c>
      <c r="KX157" s="172">
        <f t="shared" si="585"/>
        <v>0.25409999999999999</v>
      </c>
      <c r="KY157" s="142">
        <f t="shared" si="585"/>
        <v>0.26860000000000001</v>
      </c>
      <c r="KZ157" s="112">
        <f t="shared" si="585"/>
        <v>0.27310000000000001</v>
      </c>
      <c r="LA157" s="172">
        <f t="shared" si="585"/>
        <v>0.23329999999999998</v>
      </c>
      <c r="LB157" s="142">
        <f t="shared" si="585"/>
        <v>0.24130000000000001</v>
      </c>
      <c r="LC157" s="110">
        <f t="shared" si="585"/>
        <v>0.22509999999999999</v>
      </c>
      <c r="LD157" s="170">
        <f t="shared" si="585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86">SUM(LG139, -LG143)</f>
        <v>0.25819999999999999</v>
      </c>
      <c r="LH157" s="138">
        <f t="shared" si="586"/>
        <v>0.25040000000000001</v>
      </c>
      <c r="LI157" s="110">
        <f t="shared" si="586"/>
        <v>0.24490000000000001</v>
      </c>
      <c r="LJ157" s="170">
        <f t="shared" si="586"/>
        <v>0.26040000000000002</v>
      </c>
      <c r="LK157" s="138">
        <f t="shared" si="586"/>
        <v>0.29320000000000002</v>
      </c>
      <c r="LL157" s="110">
        <f t="shared" si="586"/>
        <v>0.3049</v>
      </c>
      <c r="LM157" s="170">
        <f t="shared" si="586"/>
        <v>0.30669999999999997</v>
      </c>
      <c r="LN157" s="138">
        <f t="shared" si="586"/>
        <v>0.314</v>
      </c>
      <c r="LO157" s="110">
        <f t="shared" si="586"/>
        <v>0.31949999999999995</v>
      </c>
      <c r="LP157" s="170">
        <f t="shared" si="586"/>
        <v>0.30459999999999998</v>
      </c>
      <c r="LQ157" s="138">
        <f t="shared" si="586"/>
        <v>0.29320000000000002</v>
      </c>
      <c r="LR157" s="110">
        <f t="shared" si="586"/>
        <v>0.28750000000000003</v>
      </c>
      <c r="LS157" s="169">
        <f t="shared" si="586"/>
        <v>0.26769999999999999</v>
      </c>
      <c r="LT157" s="147">
        <f t="shared" si="586"/>
        <v>0.26290000000000002</v>
      </c>
      <c r="LU157" s="109">
        <f t="shared" si="586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87">SUM(MV137, -MV142)</f>
        <v>0.24280000000000002</v>
      </c>
      <c r="MW157" s="114">
        <f t="shared" si="587"/>
        <v>0.23929999999999998</v>
      </c>
      <c r="MX157" s="173">
        <f t="shared" si="587"/>
        <v>0.26369999999999999</v>
      </c>
      <c r="MY157" s="147">
        <f t="shared" si="587"/>
        <v>0.24459999999999998</v>
      </c>
      <c r="MZ157" s="109">
        <f t="shared" si="587"/>
        <v>0.2404</v>
      </c>
      <c r="NA157" s="169">
        <f t="shared" si="587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42">
        <f>SUM(NE136, -NE141)</f>
        <v>0.27579999999999999</v>
      </c>
      <c r="NF157" s="114">
        <f>SUM(NF138, -NF143)</f>
        <v>0.28120000000000001</v>
      </c>
      <c r="NG157" s="173">
        <f>SUM(NG138, -NG143)</f>
        <v>0.27839999999999998</v>
      </c>
      <c r="NH157" s="140">
        <f>SUM(NH136, -NH141)</f>
        <v>0.28439999999999999</v>
      </c>
      <c r="NI157" s="114">
        <f>SUM(NI138, -NI143)</f>
        <v>0.28339999999999999</v>
      </c>
      <c r="NJ157" s="172">
        <f>SUM(NJ136, -NJ142)</f>
        <v>0.28869999999999996</v>
      </c>
      <c r="NK157" s="110">
        <f>SUM(NK137, -NK142)</f>
        <v>0.29300000000000004</v>
      </c>
      <c r="NL157" s="114">
        <f>SUM(NL138, -NL143)</f>
        <v>0.30209999999999998</v>
      </c>
      <c r="NM157" s="112">
        <f>SUM(NM136, -NM142)</f>
        <v>0.29730000000000001</v>
      </c>
      <c r="NN157" s="112">
        <f>SUM(NN136, -NN142)</f>
        <v>0.3175</v>
      </c>
      <c r="NO157" s="6">
        <f>SUM(NO141, -NO153)</f>
        <v>-0.53210000000000002</v>
      </c>
      <c r="NP157" s="6">
        <f>SUM(NP141, -NP153)</f>
        <v>0</v>
      </c>
      <c r="NQ157" s="6">
        <f t="shared" ref="NQ157:OX157" si="588">SUM(NQ142, -NQ153)</f>
        <v>0</v>
      </c>
      <c r="NR157" s="6">
        <f t="shared" si="588"/>
        <v>0</v>
      </c>
      <c r="NS157" s="6">
        <f t="shared" si="588"/>
        <v>0</v>
      </c>
      <c r="NT157" s="6">
        <f t="shared" si="588"/>
        <v>0</v>
      </c>
      <c r="NU157" s="6">
        <f t="shared" si="588"/>
        <v>0</v>
      </c>
      <c r="NV157" s="6">
        <f t="shared" si="588"/>
        <v>0</v>
      </c>
      <c r="NW157" s="6">
        <f t="shared" si="588"/>
        <v>0</v>
      </c>
      <c r="NX157" s="6">
        <f t="shared" si="588"/>
        <v>0</v>
      </c>
      <c r="NY157" s="6">
        <f t="shared" si="588"/>
        <v>0</v>
      </c>
      <c r="NZ157" s="6">
        <f t="shared" si="588"/>
        <v>0</v>
      </c>
      <c r="OA157" s="6">
        <f t="shared" si="588"/>
        <v>0</v>
      </c>
      <c r="OB157" s="6">
        <f t="shared" si="588"/>
        <v>0</v>
      </c>
      <c r="OC157" s="6">
        <f t="shared" si="588"/>
        <v>0</v>
      </c>
      <c r="OD157" s="6">
        <f t="shared" si="588"/>
        <v>0</v>
      </c>
      <c r="OE157" s="6">
        <f t="shared" si="588"/>
        <v>0</v>
      </c>
      <c r="OF157" s="6">
        <f t="shared" si="588"/>
        <v>0</v>
      </c>
      <c r="OG157" s="6">
        <f t="shared" si="588"/>
        <v>0</v>
      </c>
      <c r="OH157" s="6">
        <f t="shared" si="588"/>
        <v>0</v>
      </c>
      <c r="OI157" s="6">
        <f t="shared" si="588"/>
        <v>0</v>
      </c>
      <c r="OJ157" s="6">
        <f t="shared" si="588"/>
        <v>0</v>
      </c>
      <c r="OK157" s="6">
        <f t="shared" si="588"/>
        <v>0</v>
      </c>
      <c r="OL157" s="6">
        <f t="shared" si="588"/>
        <v>0</v>
      </c>
      <c r="OM157" s="6">
        <f t="shared" si="588"/>
        <v>0</v>
      </c>
      <c r="ON157" s="6">
        <f t="shared" si="588"/>
        <v>0</v>
      </c>
      <c r="OO157" s="6">
        <f t="shared" si="588"/>
        <v>0</v>
      </c>
      <c r="OP157" s="6">
        <f t="shared" si="588"/>
        <v>0</v>
      </c>
      <c r="OQ157" s="6">
        <f t="shared" si="588"/>
        <v>0</v>
      </c>
      <c r="OR157" s="6">
        <f t="shared" si="588"/>
        <v>0</v>
      </c>
      <c r="OS157" s="6">
        <f t="shared" si="588"/>
        <v>0</v>
      </c>
      <c r="OT157" s="6">
        <f t="shared" si="588"/>
        <v>0</v>
      </c>
      <c r="OU157" s="6">
        <f t="shared" si="588"/>
        <v>0</v>
      </c>
      <c r="OV157" s="6">
        <f t="shared" si="588"/>
        <v>0</v>
      </c>
      <c r="OW157" s="6">
        <f t="shared" si="588"/>
        <v>0</v>
      </c>
      <c r="OX157" s="6">
        <f t="shared" si="588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89">SUM(PE142, -PE153)</f>
        <v>0</v>
      </c>
      <c r="PF157" s="6">
        <f t="shared" si="589"/>
        <v>0</v>
      </c>
      <c r="PG157" s="6">
        <f t="shared" si="589"/>
        <v>0</v>
      </c>
      <c r="PH157" s="6">
        <f t="shared" si="589"/>
        <v>0</v>
      </c>
      <c r="PI157" s="6">
        <f t="shared" si="589"/>
        <v>0</v>
      </c>
      <c r="PJ157" s="6">
        <f t="shared" si="589"/>
        <v>0</v>
      </c>
      <c r="PK157" s="6">
        <f t="shared" si="589"/>
        <v>0</v>
      </c>
      <c r="PL157" s="6">
        <f t="shared" si="589"/>
        <v>0</v>
      </c>
      <c r="PM157" s="6">
        <f t="shared" si="589"/>
        <v>0</v>
      </c>
      <c r="PN157" s="6">
        <f t="shared" si="589"/>
        <v>0</v>
      </c>
      <c r="PO157" s="6">
        <f t="shared" si="589"/>
        <v>0</v>
      </c>
      <c r="PP157" s="6">
        <f t="shared" si="589"/>
        <v>0</v>
      </c>
      <c r="PQ157" s="6">
        <f t="shared" si="589"/>
        <v>0</v>
      </c>
      <c r="PR157" s="6">
        <f t="shared" si="589"/>
        <v>0</v>
      </c>
      <c r="PS157" s="6">
        <f t="shared" si="589"/>
        <v>0</v>
      </c>
      <c r="PT157" s="6">
        <f t="shared" si="589"/>
        <v>0</v>
      </c>
      <c r="PU157" s="6">
        <f t="shared" si="589"/>
        <v>0</v>
      </c>
      <c r="PV157" s="6">
        <f t="shared" si="589"/>
        <v>0</v>
      </c>
      <c r="PW157" s="6">
        <f t="shared" si="589"/>
        <v>0</v>
      </c>
      <c r="PX157" s="6">
        <f t="shared" si="589"/>
        <v>0</v>
      </c>
      <c r="PY157" s="6">
        <f t="shared" si="589"/>
        <v>0</v>
      </c>
      <c r="PZ157" s="6">
        <f t="shared" si="589"/>
        <v>0</v>
      </c>
      <c r="QA157" s="6">
        <f t="shared" si="589"/>
        <v>0</v>
      </c>
      <c r="QB157" s="6">
        <f t="shared" si="589"/>
        <v>0</v>
      </c>
      <c r="QC157" s="6">
        <f t="shared" si="589"/>
        <v>0</v>
      </c>
      <c r="QD157" s="6">
        <f t="shared" si="589"/>
        <v>0</v>
      </c>
      <c r="QE157" s="6">
        <f t="shared" si="589"/>
        <v>0</v>
      </c>
      <c r="QF157" s="6">
        <f t="shared" si="589"/>
        <v>0</v>
      </c>
      <c r="QG157" s="6">
        <f t="shared" si="589"/>
        <v>0</v>
      </c>
      <c r="QH157" s="6">
        <f t="shared" si="589"/>
        <v>0</v>
      </c>
      <c r="QI157" s="6">
        <f t="shared" si="589"/>
        <v>0</v>
      </c>
      <c r="QJ157" s="6">
        <f t="shared" si="589"/>
        <v>0</v>
      </c>
      <c r="QK157" s="6">
        <f t="shared" si="589"/>
        <v>0</v>
      </c>
      <c r="QL157" s="6">
        <f t="shared" si="589"/>
        <v>0</v>
      </c>
      <c r="QM157" s="6">
        <f t="shared" si="589"/>
        <v>0</v>
      </c>
      <c r="QN157" s="6">
        <f t="shared" si="589"/>
        <v>0</v>
      </c>
      <c r="QO157" s="6">
        <f t="shared" si="589"/>
        <v>0</v>
      </c>
      <c r="QP157" s="6">
        <f t="shared" si="589"/>
        <v>0</v>
      </c>
      <c r="QQ157" s="6">
        <f t="shared" si="589"/>
        <v>0</v>
      </c>
      <c r="QR157" s="6">
        <f t="shared" si="589"/>
        <v>0</v>
      </c>
      <c r="QS157" s="6">
        <f t="shared" si="589"/>
        <v>0</v>
      </c>
      <c r="QT157" s="6">
        <f t="shared" si="589"/>
        <v>0</v>
      </c>
      <c r="QU157" s="6">
        <f t="shared" si="589"/>
        <v>0</v>
      </c>
      <c r="QV157" s="6">
        <f t="shared" si="589"/>
        <v>0</v>
      </c>
      <c r="QW157" s="6">
        <f t="shared" si="589"/>
        <v>0</v>
      </c>
      <c r="QX157" s="6">
        <f t="shared" si="589"/>
        <v>0</v>
      </c>
      <c r="QY157" s="6">
        <f t="shared" si="589"/>
        <v>0</v>
      </c>
      <c r="QZ157" s="6">
        <f t="shared" si="589"/>
        <v>0</v>
      </c>
      <c r="RA157" s="6">
        <f t="shared" si="589"/>
        <v>0</v>
      </c>
      <c r="RB157" s="6">
        <f t="shared" si="589"/>
        <v>0</v>
      </c>
      <c r="RC157" s="6">
        <f t="shared" si="589"/>
        <v>0</v>
      </c>
      <c r="RD157" s="6">
        <f t="shared" si="589"/>
        <v>0</v>
      </c>
      <c r="RE157" s="6">
        <f t="shared" si="589"/>
        <v>0</v>
      </c>
      <c r="RF157" s="6">
        <f t="shared" si="589"/>
        <v>0</v>
      </c>
      <c r="RG157" s="6">
        <f t="shared" si="589"/>
        <v>0</v>
      </c>
      <c r="RH157" s="6">
        <f t="shared" si="589"/>
        <v>0</v>
      </c>
      <c r="RI157" s="6">
        <f t="shared" si="589"/>
        <v>0</v>
      </c>
      <c r="RJ157" s="6">
        <f t="shared" si="589"/>
        <v>0</v>
      </c>
      <c r="RK157" s="6">
        <f t="shared" si="589"/>
        <v>0</v>
      </c>
      <c r="RL157" s="6">
        <f t="shared" si="589"/>
        <v>0</v>
      </c>
      <c r="RM157" s="6">
        <f t="shared" si="589"/>
        <v>0</v>
      </c>
      <c r="RN157" s="6">
        <f t="shared" si="589"/>
        <v>0</v>
      </c>
      <c r="RO157" s="6">
        <f t="shared" si="589"/>
        <v>0</v>
      </c>
      <c r="RP157" s="6">
        <f t="shared" si="589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52" t="s">
        <v>41</v>
      </c>
      <c r="NF158" s="116" t="s">
        <v>47</v>
      </c>
      <c r="NG158" s="177" t="s">
        <v>47</v>
      </c>
      <c r="NH158" s="152" t="s">
        <v>41</v>
      </c>
      <c r="NI158" s="116" t="s">
        <v>44</v>
      </c>
      <c r="NJ158" s="177" t="s">
        <v>44</v>
      </c>
      <c r="NK158" s="113" t="s">
        <v>41</v>
      </c>
      <c r="NL158" s="108" t="s">
        <v>63</v>
      </c>
      <c r="NM158" s="108" t="s">
        <v>63</v>
      </c>
      <c r="NN158" s="108" t="s">
        <v>63</v>
      </c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90">SUM(EM140, -EM143)</f>
        <v>6.1199999999999997E-2</v>
      </c>
      <c r="EN159" s="140">
        <f t="shared" si="590"/>
        <v>6.59E-2</v>
      </c>
      <c r="EO159" s="114">
        <f t="shared" si="590"/>
        <v>6.0899999999999996E-2</v>
      </c>
      <c r="EP159" s="173">
        <f t="shared" si="590"/>
        <v>6.5100000000000005E-2</v>
      </c>
      <c r="EQ159" s="140">
        <f t="shared" si="590"/>
        <v>7.3899999999999993E-2</v>
      </c>
      <c r="ER159" s="114">
        <f t="shared" si="590"/>
        <v>8.3799999999999999E-2</v>
      </c>
      <c r="ES159" s="173">
        <f t="shared" si="590"/>
        <v>7.3900000000000007E-2</v>
      </c>
      <c r="ET159" s="140">
        <f t="shared" si="590"/>
        <v>6.54E-2</v>
      </c>
      <c r="EU159" s="114">
        <f t="shared" si="590"/>
        <v>8.0799999999999997E-2</v>
      </c>
      <c r="EV159" s="172">
        <f t="shared" si="590"/>
        <v>0.12440000000000001</v>
      </c>
      <c r="EW159" s="142">
        <f t="shared" si="590"/>
        <v>0.1201</v>
      </c>
      <c r="EX159" s="114">
        <f t="shared" si="590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91">SUM(FT140, -FT143)</f>
        <v>0.11080000000000001</v>
      </c>
      <c r="FU159" s="140">
        <f t="shared" si="591"/>
        <v>0.1106</v>
      </c>
      <c r="FV159" s="114">
        <f t="shared" si="591"/>
        <v>9.7700000000000009E-2</v>
      </c>
      <c r="FW159" s="173">
        <f t="shared" si="591"/>
        <v>0.10579999999999999</v>
      </c>
      <c r="FX159" s="140">
        <f t="shared" si="591"/>
        <v>0.1053</v>
      </c>
      <c r="FY159" s="114">
        <f t="shared" si="591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92">SUM(GE140, -GE143)</f>
        <v>0.15790000000000001</v>
      </c>
      <c r="GF159" s="173">
        <f t="shared" si="592"/>
        <v>0.1686</v>
      </c>
      <c r="GG159" s="217">
        <f t="shared" si="592"/>
        <v>0.16789999999999999</v>
      </c>
      <c r="GH159" s="15">
        <f t="shared" si="592"/>
        <v>0.1789</v>
      </c>
      <c r="GI159" s="145">
        <f t="shared" si="592"/>
        <v>0.15909999999999999</v>
      </c>
      <c r="GJ159" s="140">
        <f t="shared" si="592"/>
        <v>0.1532</v>
      </c>
      <c r="GK159" s="112">
        <f t="shared" si="592"/>
        <v>0.1633</v>
      </c>
      <c r="GL159" s="173">
        <f>SUM(GL139, -GL143)</f>
        <v>0.17030000000000001</v>
      </c>
      <c r="GM159" s="140">
        <f t="shared" ref="GM159:GU159" si="593">SUM(GM140, -GM143)</f>
        <v>0.15859999999999999</v>
      </c>
      <c r="GN159" s="112">
        <f t="shared" si="593"/>
        <v>0.17040000000000002</v>
      </c>
      <c r="GO159" s="173">
        <f t="shared" si="593"/>
        <v>0.1646</v>
      </c>
      <c r="GP159" s="140">
        <f t="shared" si="593"/>
        <v>0.16259999999999999</v>
      </c>
      <c r="GQ159" s="114">
        <f t="shared" si="593"/>
        <v>0.1772</v>
      </c>
      <c r="GR159" s="170">
        <f t="shared" si="593"/>
        <v>0.16450000000000001</v>
      </c>
      <c r="GS159" s="114">
        <f t="shared" si="593"/>
        <v>0.18</v>
      </c>
      <c r="GT159" s="114">
        <f t="shared" si="593"/>
        <v>0.16870000000000002</v>
      </c>
      <c r="GU159" s="114">
        <f t="shared" si="593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94">SUM(IR138, -IR143)</f>
        <v>0.18099999999999999</v>
      </c>
      <c r="IS159" s="218">
        <f t="shared" si="594"/>
        <v>0.1719</v>
      </c>
      <c r="IT159" s="15">
        <f t="shared" si="594"/>
        <v>0.17069999999999999</v>
      </c>
      <c r="IU159" s="143">
        <f t="shared" si="594"/>
        <v>0.1721</v>
      </c>
      <c r="IV159" s="140">
        <f t="shared" si="594"/>
        <v>0.17649999999999999</v>
      </c>
      <c r="IW159" s="112">
        <f t="shared" si="594"/>
        <v>0.1749</v>
      </c>
      <c r="IX159" s="172">
        <f t="shared" si="594"/>
        <v>0.18309999999999998</v>
      </c>
      <c r="IY159" s="142">
        <f t="shared" si="594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95">SUM(KJ136, -KJ142)</f>
        <v>0.26179999999999998</v>
      </c>
      <c r="KK159" s="201">
        <f t="shared" si="595"/>
        <v>0.22820000000000001</v>
      </c>
      <c r="KL159" s="181">
        <f t="shared" si="595"/>
        <v>0.24579999999999999</v>
      </c>
      <c r="KM159" s="160">
        <f t="shared" si="595"/>
        <v>0.2465</v>
      </c>
      <c r="KN159" s="110">
        <f t="shared" si="595"/>
        <v>0.23420000000000002</v>
      </c>
      <c r="KO159" s="181">
        <f t="shared" si="595"/>
        <v>0.2203</v>
      </c>
      <c r="KP159" s="160">
        <f t="shared" si="595"/>
        <v>0.22639999999999999</v>
      </c>
      <c r="KQ159" s="201">
        <f t="shared" si="595"/>
        <v>0.22639999999999999</v>
      </c>
      <c r="KR159" s="181">
        <f t="shared" si="595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96">SUM(LL140, -LL143)</f>
        <v>0.2326</v>
      </c>
      <c r="LM159" s="169">
        <f t="shared" si="596"/>
        <v>0.2258</v>
      </c>
      <c r="LN159" s="147">
        <f t="shared" si="596"/>
        <v>0.2306</v>
      </c>
      <c r="LO159" s="109">
        <f t="shared" si="596"/>
        <v>0.25289999999999996</v>
      </c>
      <c r="LP159" s="169">
        <f t="shared" si="596"/>
        <v>0.249</v>
      </c>
      <c r="LQ159" s="147">
        <f t="shared" si="596"/>
        <v>0.25769999999999998</v>
      </c>
      <c r="LR159" s="109">
        <f t="shared" si="596"/>
        <v>0.26190000000000002</v>
      </c>
      <c r="LS159" s="170">
        <f t="shared" si="596"/>
        <v>0.2515</v>
      </c>
      <c r="LT159" s="138">
        <f t="shared" si="596"/>
        <v>0.25190000000000001</v>
      </c>
      <c r="LU159" s="110">
        <f t="shared" si="596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40">
        <f>SUM(NE138, -NE143)</f>
        <v>0.2621</v>
      </c>
      <c r="NF159" s="112">
        <f>SUM(NF136, -NF141)</f>
        <v>0.27350000000000002</v>
      </c>
      <c r="NG159" s="172">
        <f>SUM(NG136, -NG141)</f>
        <v>0.27479999999999999</v>
      </c>
      <c r="NH159" s="140">
        <f>SUM(NH138, -NH143)</f>
        <v>0.28320000000000001</v>
      </c>
      <c r="NI159" s="114">
        <f>SUM(NI136, -NI141)</f>
        <v>0.26769999999999999</v>
      </c>
      <c r="NJ159" s="173">
        <f>SUM(NJ136, -NJ141)</f>
        <v>0.27600000000000002</v>
      </c>
      <c r="NK159" s="114">
        <f>SUM(NK138, -NK143)</f>
        <v>0.29089999999999999</v>
      </c>
      <c r="NL159" s="110">
        <f>SUM(NL137, -NL142)</f>
        <v>0.28459999999999996</v>
      </c>
      <c r="NM159" s="110">
        <f>SUM(NM137, -NM142)</f>
        <v>0.2828</v>
      </c>
      <c r="NN159" s="110">
        <f>SUM(NN137, -NN142)</f>
        <v>0.30459999999999998</v>
      </c>
      <c r="NO159" s="6">
        <f>SUM(NO143, -NO153)</f>
        <v>-0.67190000000000005</v>
      </c>
      <c r="NP159" s="6">
        <f>SUM(NP141,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50" t="s">
        <v>59</v>
      </c>
      <c r="NF160" s="115" t="s">
        <v>59</v>
      </c>
      <c r="NG160" s="171" t="s">
        <v>68</v>
      </c>
      <c r="NH160" s="150" t="s">
        <v>59</v>
      </c>
      <c r="NI160" s="111" t="s">
        <v>68</v>
      </c>
      <c r="NJ160" s="168" t="s">
        <v>63</v>
      </c>
      <c r="NK160" s="116" t="s">
        <v>44</v>
      </c>
      <c r="NL160" s="116" t="s">
        <v>44</v>
      </c>
      <c r="NM160" s="116" t="s">
        <v>44</v>
      </c>
      <c r="NN160" s="115" t="s">
        <v>59</v>
      </c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97">SUM(GM141, -GM143)</f>
        <v>0.14180000000000001</v>
      </c>
      <c r="GN161" s="114">
        <f t="shared" si="597"/>
        <v>0.16640000000000002</v>
      </c>
      <c r="GO161" s="172">
        <f t="shared" si="597"/>
        <v>0.15920000000000001</v>
      </c>
      <c r="GP161" s="142">
        <f t="shared" si="597"/>
        <v>0.16069999999999998</v>
      </c>
      <c r="GQ161" s="112">
        <f t="shared" si="597"/>
        <v>0.12999999999999998</v>
      </c>
      <c r="GR161" s="173">
        <f t="shared" si="597"/>
        <v>0.11870000000000001</v>
      </c>
      <c r="GS161" s="114">
        <f t="shared" si="597"/>
        <v>0.12499999999999999</v>
      </c>
      <c r="GT161" s="112">
        <f t="shared" si="597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98">SUM(IR139, -IR143)</f>
        <v>0.17199999999999999</v>
      </c>
      <c r="IS161" s="217">
        <f t="shared" si="598"/>
        <v>0.17050000000000001</v>
      </c>
      <c r="IT161" s="90">
        <f t="shared" si="598"/>
        <v>0.1671</v>
      </c>
      <c r="IU161" s="145">
        <f t="shared" si="598"/>
        <v>0.16740000000000002</v>
      </c>
      <c r="IV161" s="142">
        <f t="shared" si="598"/>
        <v>0.1749</v>
      </c>
      <c r="IW161" s="114">
        <f t="shared" si="598"/>
        <v>0.17229999999999998</v>
      </c>
      <c r="IX161" s="173">
        <f t="shared" si="598"/>
        <v>0.17449999999999999</v>
      </c>
      <c r="IY161" s="140">
        <f t="shared" si="598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99">SUM(JU138, -JU142)</f>
        <v>0.19390000000000002</v>
      </c>
      <c r="JV161" s="112">
        <f t="shared" si="599"/>
        <v>0.18490000000000001</v>
      </c>
      <c r="JW161" s="172">
        <f t="shared" si="599"/>
        <v>0.19719999999999999</v>
      </c>
      <c r="JX161" s="142">
        <f t="shared" si="599"/>
        <v>0.1991</v>
      </c>
      <c r="JY161" s="112">
        <f t="shared" si="599"/>
        <v>0.20810000000000001</v>
      </c>
      <c r="JZ161" s="172">
        <f t="shared" si="599"/>
        <v>0.20799999999999999</v>
      </c>
      <c r="KA161" s="160">
        <f t="shared" si="599"/>
        <v>0.21790000000000001</v>
      </c>
      <c r="KB161" s="201">
        <f t="shared" si="599"/>
        <v>0.21200000000000002</v>
      </c>
      <c r="KC161" s="172">
        <f t="shared" si="599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600">SUM(KI137, -KI142)</f>
        <v>0.2341</v>
      </c>
      <c r="KJ161" s="160">
        <f t="shared" si="600"/>
        <v>0.24440000000000001</v>
      </c>
      <c r="KK161" s="114">
        <f t="shared" si="600"/>
        <v>0.21870000000000001</v>
      </c>
      <c r="KL161" s="173">
        <f t="shared" si="600"/>
        <v>0.2422</v>
      </c>
      <c r="KM161" s="140">
        <f t="shared" si="600"/>
        <v>0.245</v>
      </c>
      <c r="KN161" s="201">
        <f t="shared" si="600"/>
        <v>0.23170000000000002</v>
      </c>
      <c r="KO161" s="170">
        <f t="shared" si="600"/>
        <v>0.21200000000000002</v>
      </c>
      <c r="KP161" s="138">
        <f t="shared" si="600"/>
        <v>0.2094</v>
      </c>
      <c r="KQ161" s="110">
        <f t="shared" si="600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601">SUM(LL136, -LL142)</f>
        <v>0.22420000000000001</v>
      </c>
      <c r="LM161" s="172">
        <f t="shared" si="601"/>
        <v>0.223</v>
      </c>
      <c r="LN161" s="142">
        <f t="shared" si="601"/>
        <v>0.2266</v>
      </c>
      <c r="LO161" s="112">
        <f t="shared" si="601"/>
        <v>0.22789999999999999</v>
      </c>
      <c r="LP161" s="172">
        <f t="shared" si="601"/>
        <v>0.2208</v>
      </c>
      <c r="LQ161" s="142">
        <f t="shared" si="601"/>
        <v>0.22800000000000001</v>
      </c>
      <c r="LR161" s="110">
        <f t="shared" si="601"/>
        <v>0.22110000000000002</v>
      </c>
      <c r="LS161" s="170">
        <f t="shared" si="601"/>
        <v>0.23509999999999998</v>
      </c>
      <c r="LT161" s="142">
        <f t="shared" si="601"/>
        <v>0.2427</v>
      </c>
      <c r="LU161" s="112">
        <f t="shared" si="601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47">
        <f>SUM(NE139, -NE143)</f>
        <v>0.26069999999999999</v>
      </c>
      <c r="NF161" s="109">
        <f>SUM(NF140, -NF143)</f>
        <v>0.26539999999999997</v>
      </c>
      <c r="NG161" s="170">
        <f>SUM(NG139, -NG143)</f>
        <v>0.2601</v>
      </c>
      <c r="NH161" s="147">
        <f>SUM(NH139, -NH143)</f>
        <v>0.27529999999999999</v>
      </c>
      <c r="NI161" s="110">
        <f>SUM(NI139, -NI143)</f>
        <v>0.25519999999999998</v>
      </c>
      <c r="NJ161" s="170">
        <f>SUM(NJ137, -NJ142)</f>
        <v>0.26</v>
      </c>
      <c r="NK161" s="114">
        <f>SUM(NK136, -NK141)</f>
        <v>0.28799999999999998</v>
      </c>
      <c r="NL161" s="114">
        <f>SUM(NL136, -NL141)</f>
        <v>0.28439999999999999</v>
      </c>
      <c r="NM161" s="114">
        <f>SUM(NM136, -NM141)</f>
        <v>0.27679999999999999</v>
      </c>
      <c r="NN161" s="109">
        <f>SUM(NN139, -NN143)</f>
        <v>0.29760000000000003</v>
      </c>
      <c r="NO161" s="6">
        <f>SUM(NO141, -NO152)</f>
        <v>-0.1061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36" t="s">
        <v>68</v>
      </c>
      <c r="NF162" s="111" t="s">
        <v>68</v>
      </c>
      <c r="NG162" s="178" t="s">
        <v>59</v>
      </c>
      <c r="NH162" s="136" t="s">
        <v>68</v>
      </c>
      <c r="NI162" s="115" t="s">
        <v>59</v>
      </c>
      <c r="NJ162" s="168" t="s">
        <v>52</v>
      </c>
      <c r="NK162" s="108" t="s">
        <v>52</v>
      </c>
      <c r="NL162" s="115" t="s">
        <v>59</v>
      </c>
      <c r="NM162" s="115" t="s">
        <v>59</v>
      </c>
      <c r="NN162" s="116" t="s">
        <v>44</v>
      </c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602">SUM(EC152, -EC159)</f>
        <v>0</v>
      </c>
      <c r="ED163" s="6">
        <f t="shared" si="602"/>
        <v>0</v>
      </c>
      <c r="EE163" s="6">
        <f t="shared" si="602"/>
        <v>0</v>
      </c>
      <c r="EF163" s="6">
        <f t="shared" si="602"/>
        <v>0</v>
      </c>
      <c r="EG163" s="6">
        <f t="shared" si="602"/>
        <v>0</v>
      </c>
      <c r="EH163" s="6">
        <f t="shared" si="602"/>
        <v>0</v>
      </c>
      <c r="EI163" s="6">
        <f t="shared" si="602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603">SUM(GV152, -GV159)</f>
        <v>0</v>
      </c>
      <c r="GW163" s="6">
        <f t="shared" si="603"/>
        <v>0</v>
      </c>
      <c r="GX163" s="6">
        <f t="shared" si="603"/>
        <v>0</v>
      </c>
      <c r="GY163" s="6">
        <f t="shared" si="603"/>
        <v>0</v>
      </c>
      <c r="GZ163" s="6">
        <f t="shared" si="603"/>
        <v>0</v>
      </c>
      <c r="HA163" s="6">
        <f t="shared" si="603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604">SUM(JJ138, -JJ142)</f>
        <v>0.13739999999999999</v>
      </c>
      <c r="JK163" s="140">
        <f t="shared" si="604"/>
        <v>0.13639999999999999</v>
      </c>
      <c r="JL163" s="114">
        <f t="shared" si="604"/>
        <v>0.13619999999999999</v>
      </c>
      <c r="JM163" s="173">
        <f t="shared" si="604"/>
        <v>0.1426</v>
      </c>
      <c r="JN163" s="112">
        <f t="shared" si="604"/>
        <v>0.15390000000000001</v>
      </c>
      <c r="JO163" s="114">
        <f t="shared" si="604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605">SUM(JU139, -JU143)</f>
        <v>0.18099999999999999</v>
      </c>
      <c r="JV163" s="114">
        <f t="shared" si="605"/>
        <v>0.15350000000000003</v>
      </c>
      <c r="JW163" s="173">
        <f t="shared" si="605"/>
        <v>0.15289999999999998</v>
      </c>
      <c r="JX163" s="140">
        <f t="shared" si="605"/>
        <v>0.15429999999999999</v>
      </c>
      <c r="JY163" s="114">
        <f t="shared" si="605"/>
        <v>0.15439999999999998</v>
      </c>
      <c r="JZ163" s="181">
        <f t="shared" si="605"/>
        <v>0.14980000000000002</v>
      </c>
      <c r="KA163" s="160">
        <f t="shared" si="605"/>
        <v>0.14989999999999998</v>
      </c>
      <c r="KB163" s="201">
        <f t="shared" si="605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606">SUM(KH138, -KH142)</f>
        <v>0.20979999999999999</v>
      </c>
      <c r="KI163" s="170">
        <f t="shared" si="606"/>
        <v>0.20900000000000002</v>
      </c>
      <c r="KJ163" s="138">
        <f t="shared" si="606"/>
        <v>0.217</v>
      </c>
      <c r="KK163" s="110">
        <f t="shared" si="606"/>
        <v>0.2051</v>
      </c>
      <c r="KL163" s="170">
        <f t="shared" si="606"/>
        <v>0.22920000000000001</v>
      </c>
      <c r="KM163" s="138">
        <f t="shared" si="606"/>
        <v>0.24099999999999999</v>
      </c>
      <c r="KN163" s="114">
        <f t="shared" si="606"/>
        <v>0.2195</v>
      </c>
      <c r="KO163" s="173">
        <f t="shared" si="606"/>
        <v>0.20090000000000002</v>
      </c>
      <c r="KP163" s="140">
        <f t="shared" si="606"/>
        <v>0.1971</v>
      </c>
      <c r="KQ163" s="114">
        <f t="shared" si="606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607">SUM(KV137, -KV142)</f>
        <v>0.17380000000000001</v>
      </c>
      <c r="KW163" s="110">
        <f t="shared" si="607"/>
        <v>0.1782</v>
      </c>
      <c r="KX163" s="170">
        <f t="shared" si="607"/>
        <v>0.1832</v>
      </c>
      <c r="KY163" s="138">
        <f t="shared" si="607"/>
        <v>0.19259999999999999</v>
      </c>
      <c r="KZ163" s="112">
        <f t="shared" si="607"/>
        <v>0.19769999999999999</v>
      </c>
      <c r="LA163" s="172">
        <f t="shared" si="607"/>
        <v>0.20150000000000001</v>
      </c>
      <c r="LB163" s="142">
        <f t="shared" si="607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38">
        <f>SUM(NE140, -NE143)</f>
        <v>0.25629999999999997</v>
      </c>
      <c r="NF163" s="110">
        <f>SUM(NF139, -NF143)</f>
        <v>0.28120000000000001</v>
      </c>
      <c r="NG163" s="169">
        <f>SUM(NG140, -NG143)</f>
        <v>0.25950000000000001</v>
      </c>
      <c r="NH163" s="138">
        <f>SUM(NH140, -NH143)</f>
        <v>0.25879999999999997</v>
      </c>
      <c r="NI163" s="109">
        <f>SUM(NI140, -NI143)</f>
        <v>0.25040000000000001</v>
      </c>
      <c r="NJ163" s="169">
        <f>SUM(NJ137, -NJ141)</f>
        <v>0.24729999999999999</v>
      </c>
      <c r="NK163" s="109">
        <f>SUM(NK137, -NK141)</f>
        <v>0.2611</v>
      </c>
      <c r="NL163" s="109">
        <f>SUM(NL139, -NL143)</f>
        <v>0.2843</v>
      </c>
      <c r="NM163" s="109">
        <f>SUM(NM139, -NM143)</f>
        <v>0.2656</v>
      </c>
      <c r="NN163" s="114">
        <f>SUM(NN136, -NN141)</f>
        <v>0.28029999999999999</v>
      </c>
      <c r="NO163" s="6">
        <f t="shared" ref="NO163:OX163" si="608">SUM(NO152, -NO159)</f>
        <v>0.67190000000000005</v>
      </c>
      <c r="NP163" s="6">
        <f t="shared" si="608"/>
        <v>0</v>
      </c>
      <c r="NQ163" s="6">
        <f t="shared" si="608"/>
        <v>0</v>
      </c>
      <c r="NR163" s="6">
        <f t="shared" si="608"/>
        <v>0</v>
      </c>
      <c r="NS163" s="6">
        <f t="shared" si="608"/>
        <v>0</v>
      </c>
      <c r="NT163" s="6">
        <f t="shared" si="608"/>
        <v>0</v>
      </c>
      <c r="NU163" s="6">
        <f t="shared" si="608"/>
        <v>0</v>
      </c>
      <c r="NV163" s="6">
        <f t="shared" si="608"/>
        <v>0</v>
      </c>
      <c r="NW163" s="6">
        <f t="shared" si="608"/>
        <v>0</v>
      </c>
      <c r="NX163" s="6">
        <f t="shared" si="608"/>
        <v>0</v>
      </c>
      <c r="NY163" s="6">
        <f t="shared" si="608"/>
        <v>0</v>
      </c>
      <c r="NZ163" s="6">
        <f t="shared" si="608"/>
        <v>0</v>
      </c>
      <c r="OA163" s="6">
        <f t="shared" si="608"/>
        <v>0</v>
      </c>
      <c r="OB163" s="6">
        <f t="shared" si="608"/>
        <v>0</v>
      </c>
      <c r="OC163" s="6">
        <f t="shared" si="608"/>
        <v>0</v>
      </c>
      <c r="OD163" s="6">
        <f t="shared" si="608"/>
        <v>0</v>
      </c>
      <c r="OE163" s="6">
        <f t="shared" si="608"/>
        <v>0</v>
      </c>
      <c r="OF163" s="6">
        <f t="shared" si="608"/>
        <v>0</v>
      </c>
      <c r="OG163" s="6">
        <f t="shared" si="608"/>
        <v>0</v>
      </c>
      <c r="OH163" s="6">
        <f t="shared" si="608"/>
        <v>0</v>
      </c>
      <c r="OI163" s="6">
        <f t="shared" si="608"/>
        <v>0</v>
      </c>
      <c r="OJ163" s="6">
        <f t="shared" si="608"/>
        <v>0</v>
      </c>
      <c r="OK163" s="6">
        <f t="shared" si="608"/>
        <v>0</v>
      </c>
      <c r="OL163" s="6">
        <f t="shared" si="608"/>
        <v>0</v>
      </c>
      <c r="OM163" s="6">
        <f t="shared" si="608"/>
        <v>0</v>
      </c>
      <c r="ON163" s="6">
        <f t="shared" si="608"/>
        <v>0</v>
      </c>
      <c r="OO163" s="6">
        <f t="shared" si="608"/>
        <v>0</v>
      </c>
      <c r="OP163" s="6">
        <f t="shared" si="608"/>
        <v>0</v>
      </c>
      <c r="OQ163" s="6">
        <f t="shared" si="608"/>
        <v>0</v>
      </c>
      <c r="OR163" s="6">
        <f t="shared" si="608"/>
        <v>0</v>
      </c>
      <c r="OS163" s="6">
        <f t="shared" si="608"/>
        <v>0</v>
      </c>
      <c r="OT163" s="6">
        <f t="shared" si="608"/>
        <v>0</v>
      </c>
      <c r="OU163" s="6">
        <f t="shared" si="608"/>
        <v>0</v>
      </c>
      <c r="OV163" s="6">
        <f t="shared" si="608"/>
        <v>0</v>
      </c>
      <c r="OW163" s="6">
        <f t="shared" si="608"/>
        <v>0</v>
      </c>
      <c r="OX163" s="6">
        <f t="shared" si="608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609">SUM(PE152, -PE159)</f>
        <v>0</v>
      </c>
      <c r="PF163" s="6">
        <f t="shared" si="609"/>
        <v>0</v>
      </c>
      <c r="PG163" s="6">
        <f t="shared" si="609"/>
        <v>0</v>
      </c>
      <c r="PH163" s="6">
        <f t="shared" si="609"/>
        <v>0</v>
      </c>
      <c r="PI163" s="6">
        <f t="shared" si="609"/>
        <v>0</v>
      </c>
      <c r="PJ163" s="6">
        <f t="shared" si="609"/>
        <v>0</v>
      </c>
      <c r="PK163" s="6">
        <f t="shared" si="609"/>
        <v>0</v>
      </c>
      <c r="PL163" s="6">
        <f t="shared" si="609"/>
        <v>0</v>
      </c>
      <c r="PM163" s="6">
        <f t="shared" si="609"/>
        <v>0</v>
      </c>
      <c r="PN163" s="6">
        <f t="shared" si="609"/>
        <v>0</v>
      </c>
      <c r="PO163" s="6">
        <f t="shared" si="609"/>
        <v>0</v>
      </c>
      <c r="PP163" s="6">
        <f t="shared" si="609"/>
        <v>0</v>
      </c>
      <c r="PQ163" s="6">
        <f t="shared" si="609"/>
        <v>0</v>
      </c>
      <c r="PR163" s="6">
        <f t="shared" si="609"/>
        <v>0</v>
      </c>
      <c r="PS163" s="6">
        <f t="shared" si="609"/>
        <v>0</v>
      </c>
      <c r="PT163" s="6">
        <f t="shared" si="609"/>
        <v>0</v>
      </c>
      <c r="PU163" s="6">
        <f t="shared" si="609"/>
        <v>0</v>
      </c>
      <c r="PV163" s="6">
        <f t="shared" si="609"/>
        <v>0</v>
      </c>
      <c r="PW163" s="6">
        <f t="shared" si="609"/>
        <v>0</v>
      </c>
      <c r="PX163" s="6">
        <f t="shared" si="609"/>
        <v>0</v>
      </c>
      <c r="PY163" s="6">
        <f t="shared" si="609"/>
        <v>0</v>
      </c>
      <c r="PZ163" s="6">
        <f t="shared" si="609"/>
        <v>0</v>
      </c>
      <c r="QA163" s="6">
        <f t="shared" si="609"/>
        <v>0</v>
      </c>
      <c r="QB163" s="6">
        <f t="shared" si="609"/>
        <v>0</v>
      </c>
      <c r="QC163" s="6">
        <f t="shared" si="609"/>
        <v>0</v>
      </c>
      <c r="QD163" s="6">
        <f t="shared" si="609"/>
        <v>0</v>
      </c>
      <c r="QE163" s="6">
        <f t="shared" si="609"/>
        <v>0</v>
      </c>
      <c r="QF163" s="6">
        <f t="shared" si="609"/>
        <v>0</v>
      </c>
      <c r="QG163" s="6">
        <f t="shared" si="609"/>
        <v>0</v>
      </c>
      <c r="QH163" s="6">
        <f t="shared" si="609"/>
        <v>0</v>
      </c>
      <c r="QI163" s="6">
        <f t="shared" si="609"/>
        <v>0</v>
      </c>
      <c r="QJ163" s="6">
        <f t="shared" si="609"/>
        <v>0</v>
      </c>
      <c r="QK163" s="6">
        <f t="shared" si="609"/>
        <v>0</v>
      </c>
      <c r="QL163" s="6">
        <f t="shared" si="609"/>
        <v>0</v>
      </c>
      <c r="QM163" s="6">
        <f t="shared" si="609"/>
        <v>0</v>
      </c>
      <c r="QN163" s="6">
        <f t="shared" si="609"/>
        <v>0</v>
      </c>
      <c r="QO163" s="6">
        <f t="shared" si="609"/>
        <v>0</v>
      </c>
      <c r="QP163" s="6">
        <f t="shared" si="609"/>
        <v>0</v>
      </c>
      <c r="QQ163" s="6">
        <f t="shared" si="609"/>
        <v>0</v>
      </c>
      <c r="QR163" s="6">
        <f t="shared" si="609"/>
        <v>0</v>
      </c>
      <c r="QS163" s="6">
        <f t="shared" si="609"/>
        <v>0</v>
      </c>
      <c r="QT163" s="6">
        <f t="shared" si="609"/>
        <v>0</v>
      </c>
      <c r="QU163" s="6">
        <f t="shared" si="609"/>
        <v>0</v>
      </c>
      <c r="QV163" s="6">
        <f t="shared" si="609"/>
        <v>0</v>
      </c>
      <c r="QW163" s="6">
        <f t="shared" si="609"/>
        <v>0</v>
      </c>
      <c r="QX163" s="6">
        <f t="shared" si="609"/>
        <v>0</v>
      </c>
      <c r="QY163" s="6">
        <f t="shared" si="609"/>
        <v>0</v>
      </c>
      <c r="QZ163" s="6">
        <f t="shared" si="609"/>
        <v>0</v>
      </c>
      <c r="RA163" s="6">
        <f t="shared" si="609"/>
        <v>0</v>
      </c>
      <c r="RB163" s="6">
        <f t="shared" si="609"/>
        <v>0</v>
      </c>
      <c r="RC163" s="6">
        <f t="shared" si="609"/>
        <v>0</v>
      </c>
      <c r="RD163" s="6">
        <f t="shared" si="609"/>
        <v>0</v>
      </c>
      <c r="RE163" s="6">
        <f t="shared" si="609"/>
        <v>0</v>
      </c>
      <c r="RF163" s="6">
        <f t="shared" si="609"/>
        <v>0</v>
      </c>
      <c r="RG163" s="6">
        <f t="shared" si="609"/>
        <v>0</v>
      </c>
      <c r="RH163" s="6">
        <f t="shared" si="609"/>
        <v>0</v>
      </c>
      <c r="RI163" s="6">
        <f t="shared" si="609"/>
        <v>0</v>
      </c>
      <c r="RJ163" s="6">
        <f t="shared" si="609"/>
        <v>0</v>
      </c>
      <c r="RK163" s="6">
        <f t="shared" si="609"/>
        <v>0</v>
      </c>
      <c r="RL163" s="6">
        <f t="shared" si="609"/>
        <v>0</v>
      </c>
      <c r="RM163" s="6">
        <f t="shared" si="609"/>
        <v>0</v>
      </c>
      <c r="RN163" s="6">
        <f t="shared" si="609"/>
        <v>0</v>
      </c>
      <c r="RO163" s="6">
        <f t="shared" si="609"/>
        <v>0</v>
      </c>
      <c r="RP163" s="6">
        <f t="shared" si="609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46" t="s">
        <v>52</v>
      </c>
      <c r="NF164" s="108" t="s">
        <v>52</v>
      </c>
      <c r="NG164" s="168" t="s">
        <v>52</v>
      </c>
      <c r="NH164" s="146" t="s">
        <v>63</v>
      </c>
      <c r="NI164" s="108" t="s">
        <v>63</v>
      </c>
      <c r="NJ164" s="178" t="s">
        <v>59</v>
      </c>
      <c r="NK164" s="111" t="s">
        <v>68</v>
      </c>
      <c r="NL164" s="111" t="s">
        <v>68</v>
      </c>
      <c r="NM164" s="108" t="s">
        <v>52</v>
      </c>
      <c r="NN164" s="111" t="s">
        <v>68</v>
      </c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47">
        <f>SUM(NE137, -NE142)</f>
        <v>0.24830000000000002</v>
      </c>
      <c r="NF165" s="109">
        <f>SUM(NF137, -NF142)</f>
        <v>0.21989999999999998</v>
      </c>
      <c r="NG165" s="169">
        <f>SUM(NG137, -NG142)</f>
        <v>0.2258</v>
      </c>
      <c r="NH165" s="138">
        <f>SUM(NH137, -NH142)</f>
        <v>0.24989999999999998</v>
      </c>
      <c r="NI165" s="110">
        <f>SUM(NI137, -NI142)</f>
        <v>0.24730000000000002</v>
      </c>
      <c r="NJ165" s="169">
        <f>SUM(NJ139, -NJ143)</f>
        <v>0.2452</v>
      </c>
      <c r="NK165" s="110">
        <f>SUM(NK139, -NK143)</f>
        <v>0.25009999999999999</v>
      </c>
      <c r="NL165" s="110">
        <f>SUM(NL140, -NL143)</f>
        <v>0.26739999999999997</v>
      </c>
      <c r="NM165" s="109">
        <f>SUM(NM137, -NM141)</f>
        <v>0.26229999999999998</v>
      </c>
      <c r="NN165" s="110">
        <f>SUM(NN140, -NN143)</f>
        <v>0.27640000000000003</v>
      </c>
      <c r="NO165" s="6">
        <f>SUM(NO153, -NO159)</f>
        <v>1.0979000000000001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46" t="s">
        <v>63</v>
      </c>
      <c r="NF166" s="108" t="s">
        <v>63</v>
      </c>
      <c r="NG166" s="168" t="s">
        <v>63</v>
      </c>
      <c r="NH166" s="146" t="s">
        <v>52</v>
      </c>
      <c r="NI166" s="108" t="s">
        <v>52</v>
      </c>
      <c r="NJ166" s="171" t="s">
        <v>68</v>
      </c>
      <c r="NK166" s="115" t="s">
        <v>59</v>
      </c>
      <c r="NL166" s="108" t="s">
        <v>52</v>
      </c>
      <c r="NM166" s="111" t="s">
        <v>68</v>
      </c>
      <c r="NN166" s="108" t="s">
        <v>52</v>
      </c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610">SUM(LI138, -LI142)</f>
        <v>0.17270000000000002</v>
      </c>
      <c r="LJ167" s="173">
        <f t="shared" si="610"/>
        <v>0.1837</v>
      </c>
      <c r="LK167" s="138">
        <f t="shared" si="610"/>
        <v>0.2177</v>
      </c>
      <c r="LL167" s="110">
        <f t="shared" si="610"/>
        <v>0.20979999999999999</v>
      </c>
      <c r="LM167" s="170">
        <f t="shared" si="610"/>
        <v>0.1885</v>
      </c>
      <c r="LN167" s="138">
        <f t="shared" si="610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611">SUM(LX137, -LX141)</f>
        <v>0.20829999999999999</v>
      </c>
      <c r="LY167" s="172">
        <f t="shared" si="611"/>
        <v>0.21479999999999999</v>
      </c>
      <c r="LZ167" s="140">
        <f t="shared" si="611"/>
        <v>0.1991</v>
      </c>
      <c r="MA167" s="112">
        <f t="shared" si="611"/>
        <v>0.2087</v>
      </c>
      <c r="MB167" s="172">
        <f t="shared" si="611"/>
        <v>0.1905</v>
      </c>
      <c r="MC167" s="142">
        <f t="shared" si="611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 t="shared" ref="NB167:NI167" si="612">SUM(NB137, -NB141)</f>
        <v>0.20079999999999998</v>
      </c>
      <c r="NC167" s="110">
        <f t="shared" si="612"/>
        <v>0.2102</v>
      </c>
      <c r="ND167" s="170">
        <f t="shared" si="612"/>
        <v>0.22610000000000002</v>
      </c>
      <c r="NE167" s="138">
        <f t="shared" si="612"/>
        <v>0.21990000000000001</v>
      </c>
      <c r="NF167" s="110">
        <f t="shared" si="612"/>
        <v>0.21029999999999999</v>
      </c>
      <c r="NG167" s="170">
        <f t="shared" si="612"/>
        <v>0.2203</v>
      </c>
      <c r="NH167" s="147">
        <f t="shared" si="612"/>
        <v>0.2339</v>
      </c>
      <c r="NI167" s="109">
        <f t="shared" si="612"/>
        <v>0.22689999999999999</v>
      </c>
      <c r="NJ167" s="170">
        <f>SUM(NJ140, -NJ143)</f>
        <v>0.23449999999999999</v>
      </c>
      <c r="NK167" s="109">
        <f>SUM(NK140, -NK143)</f>
        <v>0.24940000000000001</v>
      </c>
      <c r="NL167" s="109">
        <f>SUM(NL137, -NL141)</f>
        <v>0.25240000000000001</v>
      </c>
      <c r="NM167" s="110">
        <f>SUM(NM140, -NM143)</f>
        <v>0.25219999999999998</v>
      </c>
      <c r="NN167" s="109">
        <f>SUM(NN137, -NN141)</f>
        <v>0.26739999999999997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48" t="s">
        <v>49</v>
      </c>
      <c r="NF168" s="116" t="s">
        <v>45</v>
      </c>
      <c r="NG168" s="177" t="s">
        <v>45</v>
      </c>
      <c r="NH168" s="148" t="s">
        <v>49</v>
      </c>
      <c r="NI168" s="116" t="s">
        <v>45</v>
      </c>
      <c r="NJ168" s="177" t="s">
        <v>49</v>
      </c>
      <c r="NK168" s="116" t="s">
        <v>45</v>
      </c>
      <c r="NL168" s="113" t="s">
        <v>40</v>
      </c>
      <c r="NM168" s="116" t="s">
        <v>49</v>
      </c>
      <c r="NN168" s="113" t="s">
        <v>40</v>
      </c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613">SUM(EC158, -EC165)</f>
        <v>0</v>
      </c>
      <c r="ED169" s="6">
        <f t="shared" si="613"/>
        <v>0</v>
      </c>
      <c r="EE169" s="6">
        <f t="shared" si="613"/>
        <v>0</v>
      </c>
      <c r="EF169" s="6">
        <f t="shared" si="613"/>
        <v>0</v>
      </c>
      <c r="EG169" s="6">
        <f t="shared" si="613"/>
        <v>0</v>
      </c>
      <c r="EH169" s="6">
        <f t="shared" si="613"/>
        <v>0</v>
      </c>
      <c r="EI169" s="6">
        <f t="shared" si="61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614">SUM(FT136, -FT140)</f>
        <v>7.2999999999999995E-2</v>
      </c>
      <c r="FU169" s="140">
        <f t="shared" si="614"/>
        <v>8.2199999999999995E-2</v>
      </c>
      <c r="FV169" s="114">
        <f t="shared" si="614"/>
        <v>8.0099999999999991E-2</v>
      </c>
      <c r="FW169" s="173">
        <f t="shared" si="614"/>
        <v>7.3499999999999996E-2</v>
      </c>
      <c r="FX169" s="140">
        <f t="shared" si="614"/>
        <v>5.9600000000000007E-2</v>
      </c>
      <c r="FY169" s="109">
        <f t="shared" si="614"/>
        <v>7.4099999999999999E-2</v>
      </c>
      <c r="FZ169" s="181">
        <f t="shared" si="61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615">SUM(GV158, -GV165)</f>
        <v>0</v>
      </c>
      <c r="GW169" s="6">
        <f t="shared" si="615"/>
        <v>0</v>
      </c>
      <c r="GX169" s="6">
        <f t="shared" si="615"/>
        <v>0</v>
      </c>
      <c r="GY169" s="6">
        <f t="shared" si="615"/>
        <v>0</v>
      </c>
      <c r="GZ169" s="6">
        <f t="shared" si="615"/>
        <v>0</v>
      </c>
      <c r="HA169" s="6">
        <f t="shared" si="61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616">SUM(JH141, -JH143)</f>
        <v>0.12380000000000001</v>
      </c>
      <c r="JI169" s="114">
        <f t="shared" si="616"/>
        <v>0.1343</v>
      </c>
      <c r="JJ169" s="173">
        <f t="shared" si="616"/>
        <v>0.1293</v>
      </c>
      <c r="JK169" s="138">
        <f t="shared" si="616"/>
        <v>0.12769999999999998</v>
      </c>
      <c r="JL169" s="110">
        <f t="shared" si="616"/>
        <v>0.12459999999999999</v>
      </c>
      <c r="JM169" s="170">
        <f t="shared" si="61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17">SUM(KH141, -KH143)</f>
        <v>0.16819999999999999</v>
      </c>
      <c r="KI169" s="170">
        <f t="shared" si="617"/>
        <v>0.16109999999999999</v>
      </c>
      <c r="KJ169" s="138">
        <f t="shared" si="617"/>
        <v>0.18029999999999999</v>
      </c>
      <c r="KK169" s="110">
        <f t="shared" si="617"/>
        <v>0.18049999999999999</v>
      </c>
      <c r="KL169" s="170">
        <f t="shared" si="617"/>
        <v>0.1888</v>
      </c>
      <c r="KM169" s="140">
        <f t="shared" si="617"/>
        <v>0.17759999999999998</v>
      </c>
      <c r="KN169" s="114">
        <f t="shared" si="61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18">SUM(MS137, -MS140)</f>
        <v>0.1681</v>
      </c>
      <c r="MT169" s="114">
        <f t="shared" si="618"/>
        <v>0.1646</v>
      </c>
      <c r="MU169" s="173">
        <f t="shared" si="618"/>
        <v>0.16219999999999998</v>
      </c>
      <c r="MV169" s="140">
        <f t="shared" si="618"/>
        <v>0.17099999999999999</v>
      </c>
      <c r="MW169" s="114">
        <f t="shared" si="618"/>
        <v>0.1883</v>
      </c>
      <c r="MX169" s="173">
        <f t="shared" si="61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 t="shared" ref="ND169:NK169" si="619">SUM(ND136, -ND140)</f>
        <v>0.15429999999999999</v>
      </c>
      <c r="NE169" s="140">
        <f t="shared" si="619"/>
        <v>0.15770000000000001</v>
      </c>
      <c r="NF169" s="201">
        <f t="shared" si="619"/>
        <v>0.1646</v>
      </c>
      <c r="NG169" s="181">
        <f t="shared" si="619"/>
        <v>0.17579999999999998</v>
      </c>
      <c r="NH169" s="140">
        <f t="shared" si="619"/>
        <v>0.1903</v>
      </c>
      <c r="NI169" s="201">
        <f t="shared" si="619"/>
        <v>0.18910000000000002</v>
      </c>
      <c r="NJ169" s="173">
        <f t="shared" si="619"/>
        <v>0.18779999999999999</v>
      </c>
      <c r="NK169" s="201">
        <f t="shared" si="619"/>
        <v>0.18429999999999999</v>
      </c>
      <c r="NL169" s="114">
        <f>SUM(NL138, -NL142)</f>
        <v>0.17730000000000001</v>
      </c>
      <c r="NM169" s="114">
        <f>SUM(NM136, -NM140)</f>
        <v>0.17319999999999999</v>
      </c>
      <c r="NN169" s="114">
        <f>SUM(NN138, -NN142)</f>
        <v>0.18890000000000001</v>
      </c>
      <c r="NO169" s="6">
        <f t="shared" ref="NO169:OX169" si="620">SUM(NO158, -NO165)</f>
        <v>-1.0979000000000001</v>
      </c>
      <c r="NP169" s="6">
        <f t="shared" si="620"/>
        <v>0</v>
      </c>
      <c r="NQ169" s="6">
        <f t="shared" si="620"/>
        <v>0</v>
      </c>
      <c r="NR169" s="6">
        <f t="shared" si="620"/>
        <v>0</v>
      </c>
      <c r="NS169" s="6">
        <f t="shared" si="620"/>
        <v>0</v>
      </c>
      <c r="NT169" s="6">
        <f t="shared" si="620"/>
        <v>0</v>
      </c>
      <c r="NU169" s="6">
        <f t="shared" si="620"/>
        <v>0</v>
      </c>
      <c r="NV169" s="6">
        <f t="shared" si="620"/>
        <v>0</v>
      </c>
      <c r="NW169" s="6">
        <f t="shared" si="620"/>
        <v>0</v>
      </c>
      <c r="NX169" s="6">
        <f t="shared" si="620"/>
        <v>0</v>
      </c>
      <c r="NY169" s="6">
        <f t="shared" si="620"/>
        <v>0</v>
      </c>
      <c r="NZ169" s="6">
        <f t="shared" si="620"/>
        <v>0</v>
      </c>
      <c r="OA169" s="6">
        <f t="shared" si="620"/>
        <v>0</v>
      </c>
      <c r="OB169" s="6">
        <f t="shared" si="620"/>
        <v>0</v>
      </c>
      <c r="OC169" s="6">
        <f t="shared" si="620"/>
        <v>0</v>
      </c>
      <c r="OD169" s="6">
        <f t="shared" si="620"/>
        <v>0</v>
      </c>
      <c r="OE169" s="6">
        <f t="shared" si="620"/>
        <v>0</v>
      </c>
      <c r="OF169" s="6">
        <f t="shared" si="620"/>
        <v>0</v>
      </c>
      <c r="OG169" s="6">
        <f t="shared" si="620"/>
        <v>0</v>
      </c>
      <c r="OH169" s="6">
        <f t="shared" si="620"/>
        <v>0</v>
      </c>
      <c r="OI169" s="6">
        <f t="shared" si="620"/>
        <v>0</v>
      </c>
      <c r="OJ169" s="6">
        <f t="shared" si="620"/>
        <v>0</v>
      </c>
      <c r="OK169" s="6">
        <f t="shared" si="620"/>
        <v>0</v>
      </c>
      <c r="OL169" s="6">
        <f t="shared" si="620"/>
        <v>0</v>
      </c>
      <c r="OM169" s="6">
        <f t="shared" si="620"/>
        <v>0</v>
      </c>
      <c r="ON169" s="6">
        <f t="shared" si="620"/>
        <v>0</v>
      </c>
      <c r="OO169" s="6">
        <f t="shared" si="620"/>
        <v>0</v>
      </c>
      <c r="OP169" s="6">
        <f t="shared" si="620"/>
        <v>0</v>
      </c>
      <c r="OQ169" s="6">
        <f t="shared" si="620"/>
        <v>0</v>
      </c>
      <c r="OR169" s="6">
        <f t="shared" si="620"/>
        <v>0</v>
      </c>
      <c r="OS169" s="6">
        <f t="shared" si="620"/>
        <v>0</v>
      </c>
      <c r="OT169" s="6">
        <f t="shared" si="620"/>
        <v>0</v>
      </c>
      <c r="OU169" s="6">
        <f t="shared" si="620"/>
        <v>0</v>
      </c>
      <c r="OV169" s="6">
        <f t="shared" si="620"/>
        <v>0</v>
      </c>
      <c r="OW169" s="6">
        <f t="shared" si="620"/>
        <v>0</v>
      </c>
      <c r="OX169" s="6">
        <f t="shared" si="620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21">SUM(PE158, -PE165)</f>
        <v>0</v>
      </c>
      <c r="PF169" s="6">
        <f t="shared" si="621"/>
        <v>0</v>
      </c>
      <c r="PG169" s="6">
        <f t="shared" si="621"/>
        <v>0</v>
      </c>
      <c r="PH169" s="6">
        <f t="shared" si="621"/>
        <v>0</v>
      </c>
      <c r="PI169" s="6">
        <f t="shared" si="621"/>
        <v>0</v>
      </c>
      <c r="PJ169" s="6">
        <f t="shared" si="621"/>
        <v>0</v>
      </c>
      <c r="PK169" s="6">
        <f t="shared" si="621"/>
        <v>0</v>
      </c>
      <c r="PL169" s="6">
        <f t="shared" si="621"/>
        <v>0</v>
      </c>
      <c r="PM169" s="6">
        <f t="shared" si="621"/>
        <v>0</v>
      </c>
      <c r="PN169" s="6">
        <f t="shared" si="621"/>
        <v>0</v>
      </c>
      <c r="PO169" s="6">
        <f t="shared" si="621"/>
        <v>0</v>
      </c>
      <c r="PP169" s="6">
        <f t="shared" si="621"/>
        <v>0</v>
      </c>
      <c r="PQ169" s="6">
        <f t="shared" si="621"/>
        <v>0</v>
      </c>
      <c r="PR169" s="6">
        <f t="shared" si="621"/>
        <v>0</v>
      </c>
      <c r="PS169" s="6">
        <f t="shared" si="621"/>
        <v>0</v>
      </c>
      <c r="PT169" s="6">
        <f t="shared" si="621"/>
        <v>0</v>
      </c>
      <c r="PU169" s="6">
        <f t="shared" si="621"/>
        <v>0</v>
      </c>
      <c r="PV169" s="6">
        <f t="shared" si="621"/>
        <v>0</v>
      </c>
      <c r="PW169" s="6">
        <f t="shared" si="621"/>
        <v>0</v>
      </c>
      <c r="PX169" s="6">
        <f t="shared" si="621"/>
        <v>0</v>
      </c>
      <c r="PY169" s="6">
        <f t="shared" si="621"/>
        <v>0</v>
      </c>
      <c r="PZ169" s="6">
        <f t="shared" si="621"/>
        <v>0</v>
      </c>
      <c r="QA169" s="6">
        <f t="shared" si="621"/>
        <v>0</v>
      </c>
      <c r="QB169" s="6">
        <f t="shared" si="621"/>
        <v>0</v>
      </c>
      <c r="QC169" s="6">
        <f t="shared" si="621"/>
        <v>0</v>
      </c>
      <c r="QD169" s="6">
        <f t="shared" si="621"/>
        <v>0</v>
      </c>
      <c r="QE169" s="6">
        <f t="shared" si="621"/>
        <v>0</v>
      </c>
      <c r="QF169" s="6">
        <f t="shared" si="621"/>
        <v>0</v>
      </c>
      <c r="QG169" s="6">
        <f t="shared" si="621"/>
        <v>0</v>
      </c>
      <c r="QH169" s="6">
        <f t="shared" si="621"/>
        <v>0</v>
      </c>
      <c r="QI169" s="6">
        <f t="shared" si="621"/>
        <v>0</v>
      </c>
      <c r="QJ169" s="6">
        <f t="shared" si="621"/>
        <v>0</v>
      </c>
      <c r="QK169" s="6">
        <f t="shared" si="621"/>
        <v>0</v>
      </c>
      <c r="QL169" s="6">
        <f t="shared" si="621"/>
        <v>0</v>
      </c>
      <c r="QM169" s="6">
        <f t="shared" si="621"/>
        <v>0</v>
      </c>
      <c r="QN169" s="6">
        <f t="shared" si="621"/>
        <v>0</v>
      </c>
      <c r="QO169" s="6">
        <f t="shared" si="621"/>
        <v>0</v>
      </c>
      <c r="QP169" s="6">
        <f t="shared" si="621"/>
        <v>0</v>
      </c>
      <c r="QQ169" s="6">
        <f t="shared" si="621"/>
        <v>0</v>
      </c>
      <c r="QR169" s="6">
        <f t="shared" si="621"/>
        <v>0</v>
      </c>
      <c r="QS169" s="6">
        <f t="shared" si="621"/>
        <v>0</v>
      </c>
      <c r="QT169" s="6">
        <f t="shared" si="621"/>
        <v>0</v>
      </c>
      <c r="QU169" s="6">
        <f t="shared" si="621"/>
        <v>0</v>
      </c>
      <c r="QV169" s="6">
        <f t="shared" si="621"/>
        <v>0</v>
      </c>
      <c r="QW169" s="6">
        <f t="shared" si="621"/>
        <v>0</v>
      </c>
      <c r="QX169" s="6">
        <f t="shared" si="621"/>
        <v>0</v>
      </c>
      <c r="QY169" s="6">
        <f t="shared" si="621"/>
        <v>0</v>
      </c>
      <c r="QZ169" s="6">
        <f t="shared" si="621"/>
        <v>0</v>
      </c>
      <c r="RA169" s="6">
        <f t="shared" si="621"/>
        <v>0</v>
      </c>
      <c r="RB169" s="6">
        <f t="shared" si="621"/>
        <v>0</v>
      </c>
      <c r="RC169" s="6">
        <f t="shared" si="621"/>
        <v>0</v>
      </c>
      <c r="RD169" s="6">
        <f t="shared" si="621"/>
        <v>0</v>
      </c>
      <c r="RE169" s="6">
        <f t="shared" si="621"/>
        <v>0</v>
      </c>
      <c r="RF169" s="6">
        <f t="shared" si="621"/>
        <v>0</v>
      </c>
      <c r="RG169" s="6">
        <f t="shared" si="621"/>
        <v>0</v>
      </c>
      <c r="RH169" s="6">
        <f t="shared" si="621"/>
        <v>0</v>
      </c>
      <c r="RI169" s="6">
        <f t="shared" si="621"/>
        <v>0</v>
      </c>
      <c r="RJ169" s="6">
        <f t="shared" si="621"/>
        <v>0</v>
      </c>
      <c r="RK169" s="6">
        <f t="shared" si="621"/>
        <v>0</v>
      </c>
      <c r="RL169" s="6">
        <f t="shared" si="621"/>
        <v>0</v>
      </c>
      <c r="RM169" s="6">
        <f t="shared" si="621"/>
        <v>0</v>
      </c>
      <c r="RN169" s="6">
        <f t="shared" si="621"/>
        <v>0</v>
      </c>
      <c r="RO169" s="6">
        <f t="shared" si="621"/>
        <v>0</v>
      </c>
      <c r="RP169" s="6">
        <f t="shared" si="621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48" t="s">
        <v>45</v>
      </c>
      <c r="NF170" s="117" t="s">
        <v>64</v>
      </c>
      <c r="NG170" s="177" t="s">
        <v>49</v>
      </c>
      <c r="NH170" s="148" t="s">
        <v>45</v>
      </c>
      <c r="NI170" s="116" t="s">
        <v>49</v>
      </c>
      <c r="NJ170" s="177" t="s">
        <v>45</v>
      </c>
      <c r="NK170" s="116" t="s">
        <v>49</v>
      </c>
      <c r="NL170" s="116" t="s">
        <v>49</v>
      </c>
      <c r="NM170" s="113" t="s">
        <v>40</v>
      </c>
      <c r="NN170" s="116" t="s">
        <v>49</v>
      </c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22">SUM(FS136, -FS139)</f>
        <v>7.3099999999999998E-2</v>
      </c>
      <c r="FT171" s="173">
        <f t="shared" si="622"/>
        <v>7.0199999999999999E-2</v>
      </c>
      <c r="FU171" s="140">
        <f t="shared" si="622"/>
        <v>6.8899999999999989E-2</v>
      </c>
      <c r="FV171" s="114">
        <f t="shared" si="622"/>
        <v>6.8199999999999997E-2</v>
      </c>
      <c r="FW171" s="173">
        <f t="shared" si="622"/>
        <v>7.0999999999999994E-2</v>
      </c>
      <c r="FX171" s="140">
        <f t="shared" si="622"/>
        <v>5.4600000000000003E-2</v>
      </c>
      <c r="FY171" s="114">
        <f t="shared" si="622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23">SUM(JA140, -JA142)</f>
        <v>0.12590000000000001</v>
      </c>
      <c r="JB171" s="140">
        <f t="shared" si="623"/>
        <v>0.1386</v>
      </c>
      <c r="JC171" s="114">
        <f t="shared" si="623"/>
        <v>0.12559999999999999</v>
      </c>
      <c r="JD171" s="173">
        <f t="shared" si="623"/>
        <v>0.11890000000000001</v>
      </c>
      <c r="JE171" s="140">
        <f t="shared" si="623"/>
        <v>0.12520000000000001</v>
      </c>
      <c r="JF171" s="110">
        <f t="shared" si="623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24">SUM(KM136, -KM141)</f>
        <v>0.14129999999999998</v>
      </c>
      <c r="KN171" s="110">
        <f t="shared" si="624"/>
        <v>0.13769999999999999</v>
      </c>
      <c r="KO171" s="172">
        <f t="shared" si="624"/>
        <v>0.13780000000000001</v>
      </c>
      <c r="KP171" s="142">
        <f t="shared" si="624"/>
        <v>0.13749999999999998</v>
      </c>
      <c r="KQ171" s="114">
        <f t="shared" si="624"/>
        <v>0.1515</v>
      </c>
      <c r="KR171" s="172">
        <f t="shared" si="624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160">
        <f>SUM(NE136, -NE139)</f>
        <v>0.15329999999999999</v>
      </c>
      <c r="NF171" s="114">
        <f>SUM(NF141, -NF143)</f>
        <v>0.15649999999999997</v>
      </c>
      <c r="NG171" s="173">
        <f>SUM(NG136, -NG139)</f>
        <v>0.17519999999999999</v>
      </c>
      <c r="NH171" s="160">
        <f>SUM(NH136, -NH139)</f>
        <v>0.17380000000000001</v>
      </c>
      <c r="NI171" s="114">
        <f>SUM(NI136, -NI139)</f>
        <v>0.18430000000000002</v>
      </c>
      <c r="NJ171" s="181">
        <f>SUM(NJ136, -NJ139)</f>
        <v>0.17709999999999998</v>
      </c>
      <c r="NK171" s="114">
        <f>SUM(NK136, -NK139)</f>
        <v>0.18359999999999999</v>
      </c>
      <c r="NL171" s="114">
        <f>SUM(NL136, -NL140)</f>
        <v>0.17399999999999999</v>
      </c>
      <c r="NM171" s="114">
        <f>SUM(NM138, -NM142)</f>
        <v>0.17230000000000001</v>
      </c>
      <c r="NN171" s="114">
        <f>SUM(NN136, -NN140)</f>
        <v>0.1837</v>
      </c>
      <c r="NO171" s="6">
        <f>SUM(NO159, -NO165)</f>
        <v>-1.7698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52" t="s">
        <v>37</v>
      </c>
      <c r="NF172" s="116" t="s">
        <v>49</v>
      </c>
      <c r="NG172" s="176" t="s">
        <v>64</v>
      </c>
      <c r="NH172" s="148" t="s">
        <v>36</v>
      </c>
      <c r="NI172" s="253" t="s">
        <v>54</v>
      </c>
      <c r="NJ172" s="168" t="s">
        <v>70</v>
      </c>
      <c r="NK172" s="113" t="s">
        <v>40</v>
      </c>
      <c r="NL172" s="115" t="s">
        <v>84</v>
      </c>
      <c r="NM172" s="116" t="s">
        <v>45</v>
      </c>
      <c r="NN172" s="253" t="s">
        <v>54</v>
      </c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40">
        <f>SUM(NE138, -NE142)</f>
        <v>0.15229999999999999</v>
      </c>
      <c r="NF173" s="114">
        <f>SUM(NF136, -NF139)</f>
        <v>0.14879999999999999</v>
      </c>
      <c r="NG173" s="173">
        <f>SUM(NG141, -NG143)</f>
        <v>0.1605</v>
      </c>
      <c r="NH173" s="138">
        <f>SUM(NH136, -NH138)</f>
        <v>0.16589999999999999</v>
      </c>
      <c r="NI173" s="112">
        <f>SUM(NI141, -NI143)</f>
        <v>0.17180000000000001</v>
      </c>
      <c r="NJ173" s="173">
        <f>SUM(NJ137, -NJ140)</f>
        <v>0.15909999999999999</v>
      </c>
      <c r="NK173" s="114">
        <f>SUM(NK138, -NK142)</f>
        <v>0.17710000000000001</v>
      </c>
      <c r="NL173" s="110">
        <f>SUM(NL139, -NL142)</f>
        <v>0.1595</v>
      </c>
      <c r="NM173" s="201">
        <f>SUM(NM136, -NM139)</f>
        <v>0.1598</v>
      </c>
      <c r="NN173" s="112">
        <f>SUM(NN141, -NN143)</f>
        <v>0.17980000000000002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48" t="s">
        <v>36</v>
      </c>
      <c r="NF174" s="116" t="s">
        <v>36</v>
      </c>
      <c r="NG174" s="177" t="s">
        <v>36</v>
      </c>
      <c r="NH174" s="155" t="s">
        <v>54</v>
      </c>
      <c r="NI174" s="116" t="s">
        <v>36</v>
      </c>
      <c r="NJ174" s="174" t="s">
        <v>40</v>
      </c>
      <c r="NK174" s="108" t="s">
        <v>57</v>
      </c>
      <c r="NL174" s="116" t="s">
        <v>45</v>
      </c>
      <c r="NM174" s="108" t="s">
        <v>70</v>
      </c>
      <c r="NN174" s="108" t="s">
        <v>70</v>
      </c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25">SUM(EC164, -EC171)</f>
        <v>0</v>
      </c>
      <c r="ED175" s="6">
        <f t="shared" si="625"/>
        <v>0</v>
      </c>
      <c r="EE175" s="6">
        <f t="shared" si="625"/>
        <v>0</v>
      </c>
      <c r="EF175" s="6">
        <f t="shared" si="625"/>
        <v>0</v>
      </c>
      <c r="EG175" s="6">
        <f t="shared" si="625"/>
        <v>0</v>
      </c>
      <c r="EH175" s="6">
        <f t="shared" si="625"/>
        <v>0</v>
      </c>
      <c r="EI175" s="6">
        <f t="shared" si="625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26">SUM(GV164, -GV171)</f>
        <v>0</v>
      </c>
      <c r="GW175" s="6">
        <f t="shared" si="626"/>
        <v>0</v>
      </c>
      <c r="GX175" s="6">
        <f t="shared" si="626"/>
        <v>0</v>
      </c>
      <c r="GY175" s="6">
        <f t="shared" si="626"/>
        <v>0</v>
      </c>
      <c r="GZ175" s="6">
        <f t="shared" si="626"/>
        <v>0</v>
      </c>
      <c r="HA175" s="6">
        <f t="shared" si="626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38">
        <f>SUM(NE136, -NE138)</f>
        <v>0.15189999999999998</v>
      </c>
      <c r="NF175" s="110">
        <f>SUM(NF136, -NF138)</f>
        <v>0.14879999999999999</v>
      </c>
      <c r="NG175" s="170">
        <f>SUM(NG136, -NG138)</f>
        <v>0.15689999999999998</v>
      </c>
      <c r="NH175" s="142">
        <f>SUM(NH141, -NH143)</f>
        <v>0.16469999999999999</v>
      </c>
      <c r="NI175" s="110">
        <f>SUM(NI136, -NI138)</f>
        <v>0.15610000000000002</v>
      </c>
      <c r="NJ175" s="173">
        <f>SUM(NJ138, -NJ142)</f>
        <v>0.1565</v>
      </c>
      <c r="NK175" s="110">
        <f>SUM(NK137, -NK140)</f>
        <v>0.15740000000000001</v>
      </c>
      <c r="NL175" s="201">
        <f>SUM(NL136, -NL139)</f>
        <v>0.15709999999999999</v>
      </c>
      <c r="NM175" s="114">
        <f>SUM(NM137, -NM140)</f>
        <v>0.15870000000000001</v>
      </c>
      <c r="NN175" s="114">
        <f>SUM(NN137, -NN140)</f>
        <v>0.17079999999999998</v>
      </c>
      <c r="NO175" s="6">
        <f t="shared" ref="NO175:OX175" si="627">SUM(NO164, -NO171)</f>
        <v>1.7698</v>
      </c>
      <c r="NP175" s="6">
        <f t="shared" si="627"/>
        <v>0</v>
      </c>
      <c r="NQ175" s="6">
        <f t="shared" si="627"/>
        <v>0</v>
      </c>
      <c r="NR175" s="6">
        <f t="shared" si="627"/>
        <v>0</v>
      </c>
      <c r="NS175" s="6">
        <f t="shared" si="627"/>
        <v>0</v>
      </c>
      <c r="NT175" s="6">
        <f t="shared" si="627"/>
        <v>0</v>
      </c>
      <c r="NU175" s="6">
        <f t="shared" si="627"/>
        <v>0</v>
      </c>
      <c r="NV175" s="6">
        <f t="shared" si="627"/>
        <v>0</v>
      </c>
      <c r="NW175" s="6">
        <f t="shared" si="627"/>
        <v>0</v>
      </c>
      <c r="NX175" s="6">
        <f t="shared" si="627"/>
        <v>0</v>
      </c>
      <c r="NY175" s="6">
        <f t="shared" si="627"/>
        <v>0</v>
      </c>
      <c r="NZ175" s="6">
        <f t="shared" si="627"/>
        <v>0</v>
      </c>
      <c r="OA175" s="6">
        <f t="shared" si="627"/>
        <v>0</v>
      </c>
      <c r="OB175" s="6">
        <f t="shared" si="627"/>
        <v>0</v>
      </c>
      <c r="OC175" s="6">
        <f t="shared" si="627"/>
        <v>0</v>
      </c>
      <c r="OD175" s="6">
        <f t="shared" si="627"/>
        <v>0</v>
      </c>
      <c r="OE175" s="6">
        <f t="shared" si="627"/>
        <v>0</v>
      </c>
      <c r="OF175" s="6">
        <f t="shared" si="627"/>
        <v>0</v>
      </c>
      <c r="OG175" s="6">
        <f t="shared" si="627"/>
        <v>0</v>
      </c>
      <c r="OH175" s="6">
        <f t="shared" si="627"/>
        <v>0</v>
      </c>
      <c r="OI175" s="6">
        <f t="shared" si="627"/>
        <v>0</v>
      </c>
      <c r="OJ175" s="6">
        <f t="shared" si="627"/>
        <v>0</v>
      </c>
      <c r="OK175" s="6">
        <f t="shared" si="627"/>
        <v>0</v>
      </c>
      <c r="OL175" s="6">
        <f t="shared" si="627"/>
        <v>0</v>
      </c>
      <c r="OM175" s="6">
        <f t="shared" si="627"/>
        <v>0</v>
      </c>
      <c r="ON175" s="6">
        <f t="shared" si="627"/>
        <v>0</v>
      </c>
      <c r="OO175" s="6">
        <f t="shared" si="627"/>
        <v>0</v>
      </c>
      <c r="OP175" s="6">
        <f t="shared" si="627"/>
        <v>0</v>
      </c>
      <c r="OQ175" s="6">
        <f t="shared" si="627"/>
        <v>0</v>
      </c>
      <c r="OR175" s="6">
        <f t="shared" si="627"/>
        <v>0</v>
      </c>
      <c r="OS175" s="6">
        <f t="shared" si="627"/>
        <v>0</v>
      </c>
      <c r="OT175" s="6">
        <f t="shared" si="627"/>
        <v>0</v>
      </c>
      <c r="OU175" s="6">
        <f t="shared" si="627"/>
        <v>0</v>
      </c>
      <c r="OV175" s="6">
        <f t="shared" si="627"/>
        <v>0</v>
      </c>
      <c r="OW175" s="6">
        <f t="shared" si="627"/>
        <v>0</v>
      </c>
      <c r="OX175" s="6">
        <f t="shared" si="627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28">SUM(PE164, -PE171)</f>
        <v>0</v>
      </c>
      <c r="PF175" s="6">
        <f t="shared" si="628"/>
        <v>0</v>
      </c>
      <c r="PG175" s="6">
        <f t="shared" si="628"/>
        <v>0</v>
      </c>
      <c r="PH175" s="6">
        <f t="shared" si="628"/>
        <v>0</v>
      </c>
      <c r="PI175" s="6">
        <f t="shared" si="628"/>
        <v>0</v>
      </c>
      <c r="PJ175" s="6">
        <f t="shared" si="628"/>
        <v>0</v>
      </c>
      <c r="PK175" s="6">
        <f t="shared" si="628"/>
        <v>0</v>
      </c>
      <c r="PL175" s="6">
        <f t="shared" si="628"/>
        <v>0</v>
      </c>
      <c r="PM175" s="6">
        <f t="shared" si="628"/>
        <v>0</v>
      </c>
      <c r="PN175" s="6">
        <f t="shared" si="628"/>
        <v>0</v>
      </c>
      <c r="PO175" s="6">
        <f t="shared" si="628"/>
        <v>0</v>
      </c>
      <c r="PP175" s="6">
        <f t="shared" si="628"/>
        <v>0</v>
      </c>
      <c r="PQ175" s="6">
        <f t="shared" si="628"/>
        <v>0</v>
      </c>
      <c r="PR175" s="6">
        <f t="shared" si="628"/>
        <v>0</v>
      </c>
      <c r="PS175" s="6">
        <f t="shared" si="628"/>
        <v>0</v>
      </c>
      <c r="PT175" s="6">
        <f t="shared" si="628"/>
        <v>0</v>
      </c>
      <c r="PU175" s="6">
        <f t="shared" si="628"/>
        <v>0</v>
      </c>
      <c r="PV175" s="6">
        <f t="shared" si="628"/>
        <v>0</v>
      </c>
      <c r="PW175" s="6">
        <f t="shared" si="628"/>
        <v>0</v>
      </c>
      <c r="PX175" s="6">
        <f t="shared" si="628"/>
        <v>0</v>
      </c>
      <c r="PY175" s="6">
        <f t="shared" si="628"/>
        <v>0</v>
      </c>
      <c r="PZ175" s="6">
        <f t="shared" si="628"/>
        <v>0</v>
      </c>
      <c r="QA175" s="6">
        <f t="shared" si="628"/>
        <v>0</v>
      </c>
      <c r="QB175" s="6">
        <f t="shared" si="628"/>
        <v>0</v>
      </c>
      <c r="QC175" s="6">
        <f t="shared" si="628"/>
        <v>0</v>
      </c>
      <c r="QD175" s="6">
        <f t="shared" si="628"/>
        <v>0</v>
      </c>
      <c r="QE175" s="6">
        <f t="shared" si="628"/>
        <v>0</v>
      </c>
      <c r="QF175" s="6">
        <f t="shared" si="628"/>
        <v>0</v>
      </c>
      <c r="QG175" s="6">
        <f t="shared" si="628"/>
        <v>0</v>
      </c>
      <c r="QH175" s="6">
        <f t="shared" si="628"/>
        <v>0</v>
      </c>
      <c r="QI175" s="6">
        <f t="shared" si="628"/>
        <v>0</v>
      </c>
      <c r="QJ175" s="6">
        <f t="shared" si="628"/>
        <v>0</v>
      </c>
      <c r="QK175" s="6">
        <f t="shared" si="628"/>
        <v>0</v>
      </c>
      <c r="QL175" s="6">
        <f t="shared" si="628"/>
        <v>0</v>
      </c>
      <c r="QM175" s="6">
        <f t="shared" si="628"/>
        <v>0</v>
      </c>
      <c r="QN175" s="6">
        <f t="shared" si="628"/>
        <v>0</v>
      </c>
      <c r="QO175" s="6">
        <f t="shared" si="628"/>
        <v>0</v>
      </c>
      <c r="QP175" s="6">
        <f t="shared" si="628"/>
        <v>0</v>
      </c>
      <c r="QQ175" s="6">
        <f t="shared" si="628"/>
        <v>0</v>
      </c>
      <c r="QR175" s="6">
        <f t="shared" si="628"/>
        <v>0</v>
      </c>
      <c r="QS175" s="6">
        <f t="shared" si="628"/>
        <v>0</v>
      </c>
      <c r="QT175" s="6">
        <f t="shared" si="628"/>
        <v>0</v>
      </c>
      <c r="QU175" s="6">
        <f t="shared" si="628"/>
        <v>0</v>
      </c>
      <c r="QV175" s="6">
        <f t="shared" si="628"/>
        <v>0</v>
      </c>
      <c r="QW175" s="6">
        <f t="shared" si="628"/>
        <v>0</v>
      </c>
      <c r="QX175" s="6">
        <f t="shared" si="628"/>
        <v>0</v>
      </c>
      <c r="QY175" s="6">
        <f t="shared" si="628"/>
        <v>0</v>
      </c>
      <c r="QZ175" s="6">
        <f t="shared" si="628"/>
        <v>0</v>
      </c>
      <c r="RA175" s="6">
        <f t="shared" si="628"/>
        <v>0</v>
      </c>
      <c r="RB175" s="6">
        <f t="shared" si="628"/>
        <v>0</v>
      </c>
      <c r="RC175" s="6">
        <f t="shared" si="628"/>
        <v>0</v>
      </c>
      <c r="RD175" s="6">
        <f t="shared" si="628"/>
        <v>0</v>
      </c>
      <c r="RE175" s="6">
        <f t="shared" si="628"/>
        <v>0</v>
      </c>
      <c r="RF175" s="6">
        <f t="shared" si="628"/>
        <v>0</v>
      </c>
      <c r="RG175" s="6">
        <f t="shared" si="628"/>
        <v>0</v>
      </c>
      <c r="RH175" s="6">
        <f t="shared" si="628"/>
        <v>0</v>
      </c>
      <c r="RI175" s="6">
        <f t="shared" si="628"/>
        <v>0</v>
      </c>
      <c r="RJ175" s="6">
        <f t="shared" si="628"/>
        <v>0</v>
      </c>
      <c r="RK175" s="6">
        <f t="shared" si="628"/>
        <v>0</v>
      </c>
      <c r="RL175" s="6">
        <f t="shared" si="628"/>
        <v>0</v>
      </c>
      <c r="RM175" s="6">
        <f t="shared" si="628"/>
        <v>0</v>
      </c>
      <c r="RN175" s="6">
        <f t="shared" si="628"/>
        <v>0</v>
      </c>
      <c r="RO175" s="6">
        <f t="shared" si="628"/>
        <v>0</v>
      </c>
      <c r="RP175" s="6">
        <f t="shared" si="628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50" t="s">
        <v>51</v>
      </c>
      <c r="NF176" s="253" t="s">
        <v>54</v>
      </c>
      <c r="NG176" s="256" t="s">
        <v>54</v>
      </c>
      <c r="NH176" s="157" t="s">
        <v>64</v>
      </c>
      <c r="NI176" s="117" t="s">
        <v>64</v>
      </c>
      <c r="NJ176" s="168" t="s">
        <v>57</v>
      </c>
      <c r="NK176" s="108" t="s">
        <v>70</v>
      </c>
      <c r="NL176" s="253" t="s">
        <v>54</v>
      </c>
      <c r="NM176" s="113" t="s">
        <v>37</v>
      </c>
      <c r="NN176" s="116" t="s">
        <v>45</v>
      </c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29">SUM(JB136, -JB140)</f>
        <v>0.1012</v>
      </c>
      <c r="JC177" s="114">
        <f t="shared" si="629"/>
        <v>9.7799999999999998E-2</v>
      </c>
      <c r="JD177" s="173">
        <f t="shared" si="629"/>
        <v>0.1033</v>
      </c>
      <c r="JE177" s="140">
        <f t="shared" si="629"/>
        <v>9.6699999999999994E-2</v>
      </c>
      <c r="JF177" s="114">
        <f t="shared" si="629"/>
        <v>0.1069</v>
      </c>
      <c r="JG177" s="173">
        <f t="shared" si="629"/>
        <v>8.4100000000000008E-2</v>
      </c>
      <c r="JH177" s="138">
        <f t="shared" si="629"/>
        <v>8.3900000000000002E-2</v>
      </c>
      <c r="JI177" s="110">
        <f t="shared" si="629"/>
        <v>9.1300000000000006E-2</v>
      </c>
      <c r="JJ177" s="170">
        <f t="shared" si="629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30">SUM(LO136, -LO140)</f>
        <v>0.1477</v>
      </c>
      <c r="LP177" s="181">
        <f t="shared" si="630"/>
        <v>0.15029999999999999</v>
      </c>
      <c r="LQ177" s="160">
        <f t="shared" si="630"/>
        <v>0.14280000000000001</v>
      </c>
      <c r="LR177" s="110">
        <f t="shared" si="630"/>
        <v>0.13500000000000001</v>
      </c>
      <c r="LS177" s="173">
        <f t="shared" si="630"/>
        <v>0.15079999999999999</v>
      </c>
      <c r="LT177" s="140">
        <f t="shared" si="630"/>
        <v>0.14499999999999999</v>
      </c>
      <c r="LU177" s="114">
        <f t="shared" si="630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40">
        <f>SUM(NE139, -NE142)</f>
        <v>0.15089999999999998</v>
      </c>
      <c r="NF177" s="112">
        <f>SUM(NF142, -NF143)</f>
        <v>0.14689999999999998</v>
      </c>
      <c r="NG177" s="172">
        <f>SUM(NG142, -NG143)</f>
        <v>0.155</v>
      </c>
      <c r="NH177" s="140">
        <f>SUM(NH142, -NH143)</f>
        <v>0.1487</v>
      </c>
      <c r="NI177" s="114">
        <f>SUM(NI142, -NI143)</f>
        <v>0.15139999999999998</v>
      </c>
      <c r="NJ177" s="170">
        <f>SUM(NJ137, -NJ139)</f>
        <v>0.14839999999999998</v>
      </c>
      <c r="NK177" s="114">
        <f>SUM(NK137, -NK139)</f>
        <v>0.15670000000000001</v>
      </c>
      <c r="NL177" s="112">
        <f>SUM(NL141, -NL143)</f>
        <v>0.15699999999999997</v>
      </c>
      <c r="NM177" s="114">
        <f>SUM(NM138, -NM141)</f>
        <v>0.15179999999999999</v>
      </c>
      <c r="NN177" s="201">
        <f>SUM(NN136, -NN139)</f>
        <v>0.16250000000000001</v>
      </c>
      <c r="NO177" s="6">
        <f>SUM(NO165, -NO171)</f>
        <v>2.8677000000000001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36" t="s">
        <v>55</v>
      </c>
      <c r="NF178" s="113" t="s">
        <v>37</v>
      </c>
      <c r="NG178" s="174" t="s">
        <v>37</v>
      </c>
      <c r="NH178" s="146" t="s">
        <v>70</v>
      </c>
      <c r="NI178" s="108" t="s">
        <v>57</v>
      </c>
      <c r="NJ178" s="256" t="s">
        <v>54</v>
      </c>
      <c r="NK178" s="253" t="s">
        <v>54</v>
      </c>
      <c r="NL178" s="113" t="s">
        <v>37</v>
      </c>
      <c r="NM178" s="253" t="s">
        <v>54</v>
      </c>
      <c r="NN178" s="115" t="s">
        <v>84</v>
      </c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31">SUM(LP137, -LP140)</f>
        <v>0.13930000000000001</v>
      </c>
      <c r="LQ179" s="142">
        <f t="shared" si="631"/>
        <v>0.13300000000000001</v>
      </c>
      <c r="LR179" s="201">
        <f t="shared" si="631"/>
        <v>0.13100000000000001</v>
      </c>
      <c r="LS179" s="173">
        <f t="shared" si="631"/>
        <v>0.1419</v>
      </c>
      <c r="LT179" s="140">
        <f t="shared" si="631"/>
        <v>0.14419999999999999</v>
      </c>
      <c r="LU179" s="114">
        <f t="shared" si="631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42">
        <f>SUM(NE140, -NE142)</f>
        <v>0.14649999999999999</v>
      </c>
      <c r="NF179" s="114">
        <f>SUM(NF138, -NF142)</f>
        <v>0.1343</v>
      </c>
      <c r="NG179" s="173">
        <f>SUM(NG138, -NG142)</f>
        <v>0.1234</v>
      </c>
      <c r="NH179" s="140">
        <f>SUM(NH137, -NH140)</f>
        <v>0.13979999999999998</v>
      </c>
      <c r="NI179" s="110">
        <f>SUM(NI137, -NI140)</f>
        <v>0.14830000000000002</v>
      </c>
      <c r="NJ179" s="172">
        <f>SUM(NJ141, -NJ143)</f>
        <v>0.14629999999999999</v>
      </c>
      <c r="NK179" s="112">
        <f>SUM(NK141, -NK143)</f>
        <v>0.1457</v>
      </c>
      <c r="NL179" s="114">
        <f>SUM(NL138, -NL141)</f>
        <v>0.14510000000000001</v>
      </c>
      <c r="NM179" s="112">
        <f>SUM(NM141, -NM143)</f>
        <v>0.14860000000000001</v>
      </c>
      <c r="NN179" s="110">
        <f>SUM(NN139, -NN142)</f>
        <v>0.155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57" t="s">
        <v>64</v>
      </c>
      <c r="NF180" s="111" t="s">
        <v>55</v>
      </c>
      <c r="NG180" s="168" t="s">
        <v>57</v>
      </c>
      <c r="NH180" s="152" t="s">
        <v>40</v>
      </c>
      <c r="NI180" s="108" t="s">
        <v>70</v>
      </c>
      <c r="NJ180" s="174" t="s">
        <v>37</v>
      </c>
      <c r="NK180" s="113" t="s">
        <v>37</v>
      </c>
      <c r="NL180" s="111" t="s">
        <v>65</v>
      </c>
      <c r="NM180" s="108" t="s">
        <v>57</v>
      </c>
      <c r="NN180" s="113" t="s">
        <v>37</v>
      </c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32">SUM(EC170, -EC177)</f>
        <v>0</v>
      </c>
      <c r="ED181" s="6">
        <f t="shared" si="632"/>
        <v>0</v>
      </c>
      <c r="EE181" s="6">
        <f t="shared" si="632"/>
        <v>0</v>
      </c>
      <c r="EF181" s="6">
        <f t="shared" si="632"/>
        <v>0</v>
      </c>
      <c r="EG181" s="6">
        <f t="shared" si="632"/>
        <v>0</v>
      </c>
      <c r="EH181" s="6">
        <f t="shared" si="632"/>
        <v>0</v>
      </c>
      <c r="EI181" s="6">
        <f t="shared" si="632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33">SUM(GV170, -GV177)</f>
        <v>0</v>
      </c>
      <c r="GW181" s="6">
        <f t="shared" si="633"/>
        <v>0</v>
      </c>
      <c r="GX181" s="6">
        <f t="shared" si="633"/>
        <v>0</v>
      </c>
      <c r="GY181" s="6">
        <f t="shared" si="633"/>
        <v>0</v>
      </c>
      <c r="GZ181" s="6">
        <f t="shared" si="633"/>
        <v>0</v>
      </c>
      <c r="HA181" s="6">
        <f t="shared" si="633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40">
        <f>SUM(NE141, -NE143)</f>
        <v>0.13819999999999999</v>
      </c>
      <c r="NF181" s="112">
        <f>SUM(NF139, -NF142)</f>
        <v>0.1343</v>
      </c>
      <c r="NG181" s="170">
        <f>SUM(NG137, -NG140)</f>
        <v>0.12130000000000001</v>
      </c>
      <c r="NH181" s="140">
        <f>SUM(NH138, -NH142)</f>
        <v>0.13450000000000001</v>
      </c>
      <c r="NI181" s="114">
        <f>SUM(NI137, -NI139)</f>
        <v>0.14350000000000002</v>
      </c>
      <c r="NJ181" s="173">
        <f>SUM(NJ138, -NJ141)</f>
        <v>0.14380000000000001</v>
      </c>
      <c r="NK181" s="114">
        <f>SUM(NK138, -NK141)</f>
        <v>0.1452</v>
      </c>
      <c r="NL181" s="114">
        <f>SUM(NL140, -NL142)</f>
        <v>0.1426</v>
      </c>
      <c r="NM181" s="110">
        <f>SUM(NM137, -NM139)</f>
        <v>0.14530000000000001</v>
      </c>
      <c r="NN181" s="114">
        <f>SUM(NN138, -NN141)</f>
        <v>0.1517</v>
      </c>
      <c r="NO181" s="6">
        <f t="shared" ref="NO181:OX181" si="634">SUM(NO170, -NO177)</f>
        <v>-2.8677000000000001</v>
      </c>
      <c r="NP181" s="6">
        <f t="shared" si="634"/>
        <v>0</v>
      </c>
      <c r="NQ181" s="6">
        <f t="shared" si="634"/>
        <v>0</v>
      </c>
      <c r="NR181" s="6">
        <f t="shared" si="634"/>
        <v>0</v>
      </c>
      <c r="NS181" s="6">
        <f t="shared" si="634"/>
        <v>0</v>
      </c>
      <c r="NT181" s="6">
        <f t="shared" si="634"/>
        <v>0</v>
      </c>
      <c r="NU181" s="6">
        <f t="shared" si="634"/>
        <v>0</v>
      </c>
      <c r="NV181" s="6">
        <f t="shared" si="634"/>
        <v>0</v>
      </c>
      <c r="NW181" s="6">
        <f t="shared" si="634"/>
        <v>0</v>
      </c>
      <c r="NX181" s="6">
        <f t="shared" si="634"/>
        <v>0</v>
      </c>
      <c r="NY181" s="6">
        <f t="shared" si="634"/>
        <v>0</v>
      </c>
      <c r="NZ181" s="6">
        <f t="shared" si="634"/>
        <v>0</v>
      </c>
      <c r="OA181" s="6">
        <f t="shared" si="634"/>
        <v>0</v>
      </c>
      <c r="OB181" s="6">
        <f t="shared" si="634"/>
        <v>0</v>
      </c>
      <c r="OC181" s="6">
        <f t="shared" si="634"/>
        <v>0</v>
      </c>
      <c r="OD181" s="6">
        <f t="shared" si="634"/>
        <v>0</v>
      </c>
      <c r="OE181" s="6">
        <f t="shared" si="634"/>
        <v>0</v>
      </c>
      <c r="OF181" s="6">
        <f t="shared" si="634"/>
        <v>0</v>
      </c>
      <c r="OG181" s="6">
        <f t="shared" si="634"/>
        <v>0</v>
      </c>
      <c r="OH181" s="6">
        <f t="shared" si="634"/>
        <v>0</v>
      </c>
      <c r="OI181" s="6">
        <f t="shared" si="634"/>
        <v>0</v>
      </c>
      <c r="OJ181" s="6">
        <f t="shared" si="634"/>
        <v>0</v>
      </c>
      <c r="OK181" s="6">
        <f t="shared" si="634"/>
        <v>0</v>
      </c>
      <c r="OL181" s="6">
        <f t="shared" si="634"/>
        <v>0</v>
      </c>
      <c r="OM181" s="6">
        <f t="shared" si="634"/>
        <v>0</v>
      </c>
      <c r="ON181" s="6">
        <f t="shared" si="634"/>
        <v>0</v>
      </c>
      <c r="OO181" s="6">
        <f t="shared" si="634"/>
        <v>0</v>
      </c>
      <c r="OP181" s="6">
        <f t="shared" si="634"/>
        <v>0</v>
      </c>
      <c r="OQ181" s="6">
        <f t="shared" si="634"/>
        <v>0</v>
      </c>
      <c r="OR181" s="6">
        <f t="shared" si="634"/>
        <v>0</v>
      </c>
      <c r="OS181" s="6">
        <f t="shared" si="634"/>
        <v>0</v>
      </c>
      <c r="OT181" s="6">
        <f t="shared" si="634"/>
        <v>0</v>
      </c>
      <c r="OU181" s="6">
        <f t="shared" si="634"/>
        <v>0</v>
      </c>
      <c r="OV181" s="6">
        <f t="shared" si="634"/>
        <v>0</v>
      </c>
      <c r="OW181" s="6">
        <f t="shared" si="634"/>
        <v>0</v>
      </c>
      <c r="OX181" s="6">
        <f t="shared" si="634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35">SUM(PE170, -PE177)</f>
        <v>0</v>
      </c>
      <c r="PF181" s="6">
        <f t="shared" si="635"/>
        <v>0</v>
      </c>
      <c r="PG181" s="6">
        <f t="shared" si="635"/>
        <v>0</v>
      </c>
      <c r="PH181" s="6">
        <f t="shared" si="635"/>
        <v>0</v>
      </c>
      <c r="PI181" s="6">
        <f t="shared" si="635"/>
        <v>0</v>
      </c>
      <c r="PJ181" s="6">
        <f t="shared" si="635"/>
        <v>0</v>
      </c>
      <c r="PK181" s="6">
        <f t="shared" si="635"/>
        <v>0</v>
      </c>
      <c r="PL181" s="6">
        <f t="shared" si="635"/>
        <v>0</v>
      </c>
      <c r="PM181" s="6">
        <f t="shared" si="635"/>
        <v>0</v>
      </c>
      <c r="PN181" s="6">
        <f t="shared" si="635"/>
        <v>0</v>
      </c>
      <c r="PO181" s="6">
        <f t="shared" si="635"/>
        <v>0</v>
      </c>
      <c r="PP181" s="6">
        <f t="shared" si="635"/>
        <v>0</v>
      </c>
      <c r="PQ181" s="6">
        <f t="shared" si="635"/>
        <v>0</v>
      </c>
      <c r="PR181" s="6">
        <f t="shared" si="635"/>
        <v>0</v>
      </c>
      <c r="PS181" s="6">
        <f t="shared" si="635"/>
        <v>0</v>
      </c>
      <c r="PT181" s="6">
        <f t="shared" si="635"/>
        <v>0</v>
      </c>
      <c r="PU181" s="6">
        <f t="shared" si="635"/>
        <v>0</v>
      </c>
      <c r="PV181" s="6">
        <f t="shared" si="635"/>
        <v>0</v>
      </c>
      <c r="PW181" s="6">
        <f t="shared" si="635"/>
        <v>0</v>
      </c>
      <c r="PX181" s="6">
        <f t="shared" si="635"/>
        <v>0</v>
      </c>
      <c r="PY181" s="6">
        <f t="shared" si="635"/>
        <v>0</v>
      </c>
      <c r="PZ181" s="6">
        <f t="shared" si="635"/>
        <v>0</v>
      </c>
      <c r="QA181" s="6">
        <f t="shared" si="635"/>
        <v>0</v>
      </c>
      <c r="QB181" s="6">
        <f t="shared" si="635"/>
        <v>0</v>
      </c>
      <c r="QC181" s="6">
        <f t="shared" si="635"/>
        <v>0</v>
      </c>
      <c r="QD181" s="6">
        <f t="shared" si="635"/>
        <v>0</v>
      </c>
      <c r="QE181" s="6">
        <f t="shared" si="635"/>
        <v>0</v>
      </c>
      <c r="QF181" s="6">
        <f t="shared" si="635"/>
        <v>0</v>
      </c>
      <c r="QG181" s="6">
        <f t="shared" si="635"/>
        <v>0</v>
      </c>
      <c r="QH181" s="6">
        <f t="shared" si="635"/>
        <v>0</v>
      </c>
      <c r="QI181" s="6">
        <f t="shared" si="635"/>
        <v>0</v>
      </c>
      <c r="QJ181" s="6">
        <f t="shared" si="635"/>
        <v>0</v>
      </c>
      <c r="QK181" s="6">
        <f t="shared" si="635"/>
        <v>0</v>
      </c>
      <c r="QL181" s="6">
        <f t="shared" si="635"/>
        <v>0</v>
      </c>
      <c r="QM181" s="6">
        <f t="shared" si="635"/>
        <v>0</v>
      </c>
      <c r="QN181" s="6">
        <f t="shared" si="635"/>
        <v>0</v>
      </c>
      <c r="QO181" s="6">
        <f t="shared" si="635"/>
        <v>0</v>
      </c>
      <c r="QP181" s="6">
        <f t="shared" si="635"/>
        <v>0</v>
      </c>
      <c r="QQ181" s="6">
        <f t="shared" si="635"/>
        <v>0</v>
      </c>
      <c r="QR181" s="6">
        <f t="shared" si="635"/>
        <v>0</v>
      </c>
      <c r="QS181" s="6">
        <f t="shared" si="635"/>
        <v>0</v>
      </c>
      <c r="QT181" s="6">
        <f t="shared" si="635"/>
        <v>0</v>
      </c>
      <c r="QU181" s="6">
        <f t="shared" si="635"/>
        <v>0</v>
      </c>
      <c r="QV181" s="6">
        <f t="shared" si="635"/>
        <v>0</v>
      </c>
      <c r="QW181" s="6">
        <f t="shared" si="635"/>
        <v>0</v>
      </c>
      <c r="QX181" s="6">
        <f t="shared" si="635"/>
        <v>0</v>
      </c>
      <c r="QY181" s="6">
        <f t="shared" si="635"/>
        <v>0</v>
      </c>
      <c r="QZ181" s="6">
        <f t="shared" si="635"/>
        <v>0</v>
      </c>
      <c r="RA181" s="6">
        <f t="shared" si="635"/>
        <v>0</v>
      </c>
      <c r="RB181" s="6">
        <f t="shared" si="635"/>
        <v>0</v>
      </c>
      <c r="RC181" s="6">
        <f t="shared" si="635"/>
        <v>0</v>
      </c>
      <c r="RD181" s="6">
        <f t="shared" si="635"/>
        <v>0</v>
      </c>
      <c r="RE181" s="6">
        <f t="shared" si="635"/>
        <v>0</v>
      </c>
      <c r="RF181" s="6">
        <f t="shared" si="635"/>
        <v>0</v>
      </c>
      <c r="RG181" s="6">
        <f t="shared" si="635"/>
        <v>0</v>
      </c>
      <c r="RH181" s="6">
        <f t="shared" si="635"/>
        <v>0</v>
      </c>
      <c r="RI181" s="6">
        <f t="shared" si="635"/>
        <v>0</v>
      </c>
      <c r="RJ181" s="6">
        <f t="shared" si="635"/>
        <v>0</v>
      </c>
      <c r="RK181" s="6">
        <f t="shared" si="635"/>
        <v>0</v>
      </c>
      <c r="RL181" s="6">
        <f t="shared" si="635"/>
        <v>0</v>
      </c>
      <c r="RM181" s="6">
        <f t="shared" si="635"/>
        <v>0</v>
      </c>
      <c r="RN181" s="6">
        <f t="shared" si="635"/>
        <v>0</v>
      </c>
      <c r="RO181" s="6">
        <f t="shared" si="635"/>
        <v>0</v>
      </c>
      <c r="RP181" s="6">
        <f t="shared" si="635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52" t="s">
        <v>40</v>
      </c>
      <c r="NF182" s="113" t="s">
        <v>40</v>
      </c>
      <c r="NG182" s="168" t="s">
        <v>70</v>
      </c>
      <c r="NH182" s="150" t="s">
        <v>84</v>
      </c>
      <c r="NI182" s="113" t="s">
        <v>40</v>
      </c>
      <c r="NJ182" s="176" t="s">
        <v>64</v>
      </c>
      <c r="NK182" s="116" t="s">
        <v>36</v>
      </c>
      <c r="NL182" s="108" t="s">
        <v>70</v>
      </c>
      <c r="NM182" s="115" t="s">
        <v>84</v>
      </c>
      <c r="NN182" s="108" t="s">
        <v>57</v>
      </c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36">SUM(CD136, -CD137)</f>
        <v>5.4199999999999998E-2</v>
      </c>
      <c r="CE183" s="138">
        <f t="shared" si="636"/>
        <v>5.57E-2</v>
      </c>
      <c r="CF183" s="112">
        <f t="shared" si="636"/>
        <v>6.1299999999999993E-2</v>
      </c>
      <c r="CG183" s="172">
        <f t="shared" si="636"/>
        <v>6.88E-2</v>
      </c>
      <c r="CH183" s="142">
        <f t="shared" si="636"/>
        <v>6.6700000000000009E-2</v>
      </c>
      <c r="CI183" s="110">
        <f t="shared" si="636"/>
        <v>6.6099999999999992E-2</v>
      </c>
      <c r="CJ183" s="172">
        <f t="shared" si="636"/>
        <v>5.2999999999999999E-2</v>
      </c>
      <c r="CK183" s="142">
        <f t="shared" si="636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40">
        <f>SUM(NE138, -NE141)</f>
        <v>0.1239</v>
      </c>
      <c r="NF183" s="114">
        <f>SUM(NF138, -NF141)</f>
        <v>0.12470000000000001</v>
      </c>
      <c r="NG183" s="173">
        <f>SUM(NG137, -NG139)</f>
        <v>0.1207</v>
      </c>
      <c r="NH183" s="138">
        <f>SUM(NH139, -NH142)</f>
        <v>0.12659999999999999</v>
      </c>
      <c r="NI183" s="114">
        <f>SUM(NI138, -NI142)</f>
        <v>0.13200000000000001</v>
      </c>
      <c r="NJ183" s="173">
        <f>SUM(NJ142, -NJ143)</f>
        <v>0.1336</v>
      </c>
      <c r="NK183" s="110">
        <f>SUM(NK136, -NK138)</f>
        <v>0.14279999999999998</v>
      </c>
      <c r="NL183" s="114">
        <f>SUM(NL137, -NL140)</f>
        <v>0.14199999999999999</v>
      </c>
      <c r="NM183" s="110">
        <f>SUM(NM139, -NM142)</f>
        <v>0.13750000000000001</v>
      </c>
      <c r="NN183" s="110">
        <f>SUM(NN137, -NN139)</f>
        <v>0.14959999999999998</v>
      </c>
      <c r="NO183" s="6">
        <f>SUM(NO171, -NO177)</f>
        <v>-4.6375000000000002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50" t="s">
        <v>84</v>
      </c>
      <c r="NF184" s="111" t="s">
        <v>65</v>
      </c>
      <c r="NG184" s="174" t="s">
        <v>40</v>
      </c>
      <c r="NH184" s="146" t="s">
        <v>57</v>
      </c>
      <c r="NI184" s="108" t="s">
        <v>39</v>
      </c>
      <c r="NJ184" s="177" t="s">
        <v>36</v>
      </c>
      <c r="NK184" s="111" t="s">
        <v>65</v>
      </c>
      <c r="NL184" s="116" t="s">
        <v>36</v>
      </c>
      <c r="NM184" s="117" t="s">
        <v>64</v>
      </c>
      <c r="NN184" s="117" t="s">
        <v>64</v>
      </c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37">SUM(CC137, -CC141)</f>
        <v>3.7400000000000003E-2</v>
      </c>
      <c r="CD185" s="173">
        <f t="shared" si="637"/>
        <v>3.95E-2</v>
      </c>
      <c r="CE185" s="140">
        <f t="shared" si="637"/>
        <v>3.9199999999999999E-2</v>
      </c>
      <c r="CF185" s="114">
        <f t="shared" si="637"/>
        <v>5.1799999999999999E-2</v>
      </c>
      <c r="CG185" s="173">
        <f t="shared" si="637"/>
        <v>4.3900000000000002E-2</v>
      </c>
      <c r="CH185" s="140">
        <f t="shared" si="637"/>
        <v>5.2000000000000005E-2</v>
      </c>
      <c r="CI185" s="114">
        <f t="shared" si="637"/>
        <v>4.9000000000000002E-2</v>
      </c>
      <c r="CJ185" s="173">
        <f t="shared" si="637"/>
        <v>3.6900000000000002E-2</v>
      </c>
      <c r="CK185" s="140">
        <f t="shared" si="637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38">SUM(LV138, -LV140)</f>
        <v>8.5900000000000004E-2</v>
      </c>
      <c r="LW185" s="142">
        <f t="shared" si="638"/>
        <v>9.1200000000000003E-2</v>
      </c>
      <c r="LX185" s="112">
        <f t="shared" si="638"/>
        <v>0.1027</v>
      </c>
      <c r="LY185" s="172">
        <f t="shared" si="638"/>
        <v>9.3799999999999994E-2</v>
      </c>
      <c r="LZ185" s="142">
        <f t="shared" si="638"/>
        <v>9.64E-2</v>
      </c>
      <c r="MA185" s="112">
        <f t="shared" si="638"/>
        <v>0.1038</v>
      </c>
      <c r="MB185" s="172">
        <f t="shared" si="638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38">
        <f>SUM(NE139, -NE141)</f>
        <v>0.1225</v>
      </c>
      <c r="NF185" s="114">
        <f>SUM(NF139, -NF141)</f>
        <v>0.12470000000000001</v>
      </c>
      <c r="NG185" s="173">
        <f>SUM(NG138, -NG141)</f>
        <v>0.11789999999999999</v>
      </c>
      <c r="NH185" s="138">
        <f>SUM(NH137, -NH139)</f>
        <v>0.12329999999999999</v>
      </c>
      <c r="NI185" s="110">
        <f>SUM(NI137, -NI138)</f>
        <v>0.11530000000000001</v>
      </c>
      <c r="NJ185" s="170">
        <f>SUM(NJ136, -NJ138)</f>
        <v>0.13219999999999998</v>
      </c>
      <c r="NK185" s="114">
        <f>SUM(NK139, -NK142)</f>
        <v>0.1363</v>
      </c>
      <c r="NL185" s="110">
        <f>SUM(NL136, -NL138)</f>
        <v>0.13929999999999998</v>
      </c>
      <c r="NM185" s="114">
        <f>SUM(NM142, -NM143)</f>
        <v>0.12809999999999999</v>
      </c>
      <c r="NN185" s="114">
        <f>SUM(NN142, -NN143)</f>
        <v>0.14260000000000003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36" t="s">
        <v>65</v>
      </c>
      <c r="NF186" s="115" t="s">
        <v>51</v>
      </c>
      <c r="NG186" s="171" t="s">
        <v>55</v>
      </c>
      <c r="NH186" s="152" t="s">
        <v>37</v>
      </c>
      <c r="NI186" s="113" t="s">
        <v>37</v>
      </c>
      <c r="NJ186" s="178" t="s">
        <v>84</v>
      </c>
      <c r="NK186" s="115" t="s">
        <v>84</v>
      </c>
      <c r="NL186" s="115" t="s">
        <v>51</v>
      </c>
      <c r="NM186" s="116" t="s">
        <v>36</v>
      </c>
      <c r="NN186" s="111" t="s">
        <v>65</v>
      </c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39">SUM(EC176, -EC183)</f>
        <v>0</v>
      </c>
      <c r="ED187" s="6">
        <f t="shared" si="639"/>
        <v>0</v>
      </c>
      <c r="EE187" s="6">
        <f t="shared" si="639"/>
        <v>0</v>
      </c>
      <c r="EF187" s="6">
        <f t="shared" si="639"/>
        <v>0</v>
      </c>
      <c r="EG187" s="6">
        <f t="shared" si="639"/>
        <v>0</v>
      </c>
      <c r="EH187" s="6">
        <f t="shared" si="639"/>
        <v>0</v>
      </c>
      <c r="EI187" s="6">
        <f t="shared" si="639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40">SUM(GV176, -GV183)</f>
        <v>0</v>
      </c>
      <c r="GW187" s="6">
        <f t="shared" si="640"/>
        <v>0</v>
      </c>
      <c r="GX187" s="6">
        <f t="shared" si="640"/>
        <v>0</v>
      </c>
      <c r="GY187" s="6">
        <f t="shared" si="640"/>
        <v>0</v>
      </c>
      <c r="GZ187" s="6">
        <f t="shared" si="640"/>
        <v>0</v>
      </c>
      <c r="HA187" s="6">
        <f t="shared" si="640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41">SUM(LL136, -LL139)</f>
        <v>7.6800000000000007E-2</v>
      </c>
      <c r="LM187" s="173">
        <f t="shared" si="641"/>
        <v>8.2900000000000001E-2</v>
      </c>
      <c r="LN187" s="140">
        <f t="shared" si="641"/>
        <v>8.3999999999999991E-2</v>
      </c>
      <c r="LO187" s="114">
        <f t="shared" si="641"/>
        <v>8.1100000000000005E-2</v>
      </c>
      <c r="LP187" s="173">
        <f t="shared" si="641"/>
        <v>9.4699999999999979E-2</v>
      </c>
      <c r="LQ187" s="140">
        <f t="shared" si="641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42">SUM(LW138, -LW139)</f>
        <v>8.2199999999999995E-2</v>
      </c>
      <c r="LX187" s="114">
        <f t="shared" si="642"/>
        <v>9.0999999999999998E-2</v>
      </c>
      <c r="LY187" s="173">
        <f t="shared" si="642"/>
        <v>8.7399999999999992E-2</v>
      </c>
      <c r="LZ187" s="140">
        <f t="shared" si="642"/>
        <v>8.3099999999999993E-2</v>
      </c>
      <c r="MA187" s="114">
        <f t="shared" si="642"/>
        <v>0.10340000000000001</v>
      </c>
      <c r="MB187" s="173">
        <f t="shared" si="642"/>
        <v>0.1181</v>
      </c>
      <c r="MC187" s="142">
        <f t="shared" ref="MC187:MI187" si="643">SUM(MC138, -MC139)</f>
        <v>0.11169999999999999</v>
      </c>
      <c r="MD187" s="112">
        <f t="shared" si="643"/>
        <v>0.10929999999999999</v>
      </c>
      <c r="ME187" s="172">
        <f t="shared" si="643"/>
        <v>0.12770000000000001</v>
      </c>
      <c r="MF187" s="140">
        <f t="shared" si="643"/>
        <v>0.1225</v>
      </c>
      <c r="MG187" s="114">
        <f t="shared" si="643"/>
        <v>0.11460000000000001</v>
      </c>
      <c r="MH187" s="173">
        <f t="shared" si="643"/>
        <v>0.1215</v>
      </c>
      <c r="MI187" s="112">
        <f t="shared" si="643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40">
        <f>SUM(NE140, -NE141)</f>
        <v>0.1181</v>
      </c>
      <c r="NF187" s="114">
        <f>SUM(NF140, -NF142)</f>
        <v>0.11850000000000001</v>
      </c>
      <c r="NG187" s="172">
        <f>SUM(NG139, -NG142)</f>
        <v>0.1051</v>
      </c>
      <c r="NH187" s="140">
        <f>SUM(NH138, -NH141)</f>
        <v>0.11850000000000001</v>
      </c>
      <c r="NI187" s="114">
        <f>SUM(NI138, -NI141)</f>
        <v>0.1116</v>
      </c>
      <c r="NJ187" s="170">
        <f>SUM(NJ139, -NJ142)</f>
        <v>0.11159999999999999</v>
      </c>
      <c r="NK187" s="110">
        <f>SUM(NK140, -NK142)</f>
        <v>0.1356</v>
      </c>
      <c r="NL187" s="114">
        <f>SUM(NL139, -NL141)</f>
        <v>0.1273</v>
      </c>
      <c r="NM187" s="110">
        <f>SUM(NM136, -NM138)</f>
        <v>0.125</v>
      </c>
      <c r="NN187" s="114">
        <f>SUM(NN140, -NN142)</f>
        <v>0.1338</v>
      </c>
      <c r="NO187" s="6">
        <f t="shared" ref="NO187:OX187" si="644">SUM(NO176, -NO183)</f>
        <v>4.6375000000000002</v>
      </c>
      <c r="NP187" s="6">
        <f t="shared" si="644"/>
        <v>0</v>
      </c>
      <c r="NQ187" s="6">
        <f t="shared" si="644"/>
        <v>0</v>
      </c>
      <c r="NR187" s="6">
        <f t="shared" si="644"/>
        <v>0</v>
      </c>
      <c r="NS187" s="6">
        <f t="shared" si="644"/>
        <v>0</v>
      </c>
      <c r="NT187" s="6">
        <f t="shared" si="644"/>
        <v>0</v>
      </c>
      <c r="NU187" s="6">
        <f t="shared" si="644"/>
        <v>0</v>
      </c>
      <c r="NV187" s="6">
        <f t="shared" si="644"/>
        <v>0</v>
      </c>
      <c r="NW187" s="6">
        <f t="shared" si="644"/>
        <v>0</v>
      </c>
      <c r="NX187" s="6">
        <f t="shared" si="644"/>
        <v>0</v>
      </c>
      <c r="NY187" s="6">
        <f t="shared" si="644"/>
        <v>0</v>
      </c>
      <c r="NZ187" s="6">
        <f t="shared" si="644"/>
        <v>0</v>
      </c>
      <c r="OA187" s="6">
        <f t="shared" si="644"/>
        <v>0</v>
      </c>
      <c r="OB187" s="6">
        <f t="shared" si="644"/>
        <v>0</v>
      </c>
      <c r="OC187" s="6">
        <f t="shared" si="644"/>
        <v>0</v>
      </c>
      <c r="OD187" s="6">
        <f t="shared" si="644"/>
        <v>0</v>
      </c>
      <c r="OE187" s="6">
        <f t="shared" si="644"/>
        <v>0</v>
      </c>
      <c r="OF187" s="6">
        <f t="shared" si="644"/>
        <v>0</v>
      </c>
      <c r="OG187" s="6">
        <f t="shared" si="644"/>
        <v>0</v>
      </c>
      <c r="OH187" s="6">
        <f t="shared" si="644"/>
        <v>0</v>
      </c>
      <c r="OI187" s="6">
        <f t="shared" si="644"/>
        <v>0</v>
      </c>
      <c r="OJ187" s="6">
        <f t="shared" si="644"/>
        <v>0</v>
      </c>
      <c r="OK187" s="6">
        <f t="shared" si="644"/>
        <v>0</v>
      </c>
      <c r="OL187" s="6">
        <f t="shared" si="644"/>
        <v>0</v>
      </c>
      <c r="OM187" s="6">
        <f t="shared" si="644"/>
        <v>0</v>
      </c>
      <c r="ON187" s="6">
        <f t="shared" si="644"/>
        <v>0</v>
      </c>
      <c r="OO187" s="6">
        <f t="shared" si="644"/>
        <v>0</v>
      </c>
      <c r="OP187" s="6">
        <f t="shared" si="644"/>
        <v>0</v>
      </c>
      <c r="OQ187" s="6">
        <f t="shared" si="644"/>
        <v>0</v>
      </c>
      <c r="OR187" s="6">
        <f t="shared" si="644"/>
        <v>0</v>
      </c>
      <c r="OS187" s="6">
        <f t="shared" si="644"/>
        <v>0</v>
      </c>
      <c r="OT187" s="6">
        <f t="shared" si="644"/>
        <v>0</v>
      </c>
      <c r="OU187" s="6">
        <f t="shared" si="644"/>
        <v>0</v>
      </c>
      <c r="OV187" s="6">
        <f t="shared" si="644"/>
        <v>0</v>
      </c>
      <c r="OW187" s="6">
        <f t="shared" si="644"/>
        <v>0</v>
      </c>
      <c r="OX187" s="6">
        <f t="shared" si="64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45">SUM(PE176, -PE183)</f>
        <v>0</v>
      </c>
      <c r="PF187" s="6">
        <f t="shared" si="645"/>
        <v>0</v>
      </c>
      <c r="PG187" s="6">
        <f t="shared" si="645"/>
        <v>0</v>
      </c>
      <c r="PH187" s="6">
        <f t="shared" si="645"/>
        <v>0</v>
      </c>
      <c r="PI187" s="6">
        <f t="shared" si="645"/>
        <v>0</v>
      </c>
      <c r="PJ187" s="6">
        <f t="shared" si="645"/>
        <v>0</v>
      </c>
      <c r="PK187" s="6">
        <f t="shared" si="645"/>
        <v>0</v>
      </c>
      <c r="PL187" s="6">
        <f t="shared" si="645"/>
        <v>0</v>
      </c>
      <c r="PM187" s="6">
        <f t="shared" si="645"/>
        <v>0</v>
      </c>
      <c r="PN187" s="6">
        <f t="shared" si="645"/>
        <v>0</v>
      </c>
      <c r="PO187" s="6">
        <f t="shared" si="645"/>
        <v>0</v>
      </c>
      <c r="PP187" s="6">
        <f t="shared" si="645"/>
        <v>0</v>
      </c>
      <c r="PQ187" s="6">
        <f t="shared" si="645"/>
        <v>0</v>
      </c>
      <c r="PR187" s="6">
        <f t="shared" si="645"/>
        <v>0</v>
      </c>
      <c r="PS187" s="6">
        <f t="shared" si="645"/>
        <v>0</v>
      </c>
      <c r="PT187" s="6">
        <f t="shared" si="645"/>
        <v>0</v>
      </c>
      <c r="PU187" s="6">
        <f t="shared" si="645"/>
        <v>0</v>
      </c>
      <c r="PV187" s="6">
        <f t="shared" si="645"/>
        <v>0</v>
      </c>
      <c r="PW187" s="6">
        <f t="shared" si="645"/>
        <v>0</v>
      </c>
      <c r="PX187" s="6">
        <f t="shared" si="645"/>
        <v>0</v>
      </c>
      <c r="PY187" s="6">
        <f t="shared" si="645"/>
        <v>0</v>
      </c>
      <c r="PZ187" s="6">
        <f t="shared" si="645"/>
        <v>0</v>
      </c>
      <c r="QA187" s="6">
        <f t="shared" si="645"/>
        <v>0</v>
      </c>
      <c r="QB187" s="6">
        <f t="shared" si="645"/>
        <v>0</v>
      </c>
      <c r="QC187" s="6">
        <f t="shared" si="645"/>
        <v>0</v>
      </c>
      <c r="QD187" s="6">
        <f t="shared" si="645"/>
        <v>0</v>
      </c>
      <c r="QE187" s="6">
        <f t="shared" si="645"/>
        <v>0</v>
      </c>
      <c r="QF187" s="6">
        <f t="shared" si="645"/>
        <v>0</v>
      </c>
      <c r="QG187" s="6">
        <f t="shared" si="645"/>
        <v>0</v>
      </c>
      <c r="QH187" s="6">
        <f t="shared" si="645"/>
        <v>0</v>
      </c>
      <c r="QI187" s="6">
        <f t="shared" si="645"/>
        <v>0</v>
      </c>
      <c r="QJ187" s="6">
        <f t="shared" si="645"/>
        <v>0</v>
      </c>
      <c r="QK187" s="6">
        <f t="shared" si="645"/>
        <v>0</v>
      </c>
      <c r="QL187" s="6">
        <f t="shared" si="645"/>
        <v>0</v>
      </c>
      <c r="QM187" s="6">
        <f t="shared" si="645"/>
        <v>0</v>
      </c>
      <c r="QN187" s="6">
        <f t="shared" si="645"/>
        <v>0</v>
      </c>
      <c r="QO187" s="6">
        <f t="shared" si="645"/>
        <v>0</v>
      </c>
      <c r="QP187" s="6">
        <f t="shared" si="645"/>
        <v>0</v>
      </c>
      <c r="QQ187" s="6">
        <f t="shared" si="645"/>
        <v>0</v>
      </c>
      <c r="QR187" s="6">
        <f t="shared" si="645"/>
        <v>0</v>
      </c>
      <c r="QS187" s="6">
        <f t="shared" si="645"/>
        <v>0</v>
      </c>
      <c r="QT187" s="6">
        <f t="shared" si="645"/>
        <v>0</v>
      </c>
      <c r="QU187" s="6">
        <f t="shared" si="645"/>
        <v>0</v>
      </c>
      <c r="QV187" s="6">
        <f t="shared" si="645"/>
        <v>0</v>
      </c>
      <c r="QW187" s="6">
        <f t="shared" si="645"/>
        <v>0</v>
      </c>
      <c r="QX187" s="6">
        <f t="shared" si="645"/>
        <v>0</v>
      </c>
      <c r="QY187" s="6">
        <f t="shared" si="645"/>
        <v>0</v>
      </c>
      <c r="QZ187" s="6">
        <f t="shared" si="645"/>
        <v>0</v>
      </c>
      <c r="RA187" s="6">
        <f t="shared" si="645"/>
        <v>0</v>
      </c>
      <c r="RB187" s="6">
        <f t="shared" si="645"/>
        <v>0</v>
      </c>
      <c r="RC187" s="6">
        <f t="shared" si="645"/>
        <v>0</v>
      </c>
      <c r="RD187" s="6">
        <f t="shared" si="645"/>
        <v>0</v>
      </c>
      <c r="RE187" s="6">
        <f t="shared" si="645"/>
        <v>0</v>
      </c>
      <c r="RF187" s="6">
        <f t="shared" si="645"/>
        <v>0</v>
      </c>
      <c r="RG187" s="6">
        <f t="shared" si="645"/>
        <v>0</v>
      </c>
      <c r="RH187" s="6">
        <f t="shared" si="645"/>
        <v>0</v>
      </c>
      <c r="RI187" s="6">
        <f t="shared" si="645"/>
        <v>0</v>
      </c>
      <c r="RJ187" s="6">
        <f t="shared" si="645"/>
        <v>0</v>
      </c>
      <c r="RK187" s="6">
        <f t="shared" si="645"/>
        <v>0</v>
      </c>
      <c r="RL187" s="6">
        <f t="shared" si="645"/>
        <v>0</v>
      </c>
      <c r="RM187" s="6">
        <f t="shared" si="645"/>
        <v>0</v>
      </c>
      <c r="RN187" s="6">
        <f t="shared" si="645"/>
        <v>0</v>
      </c>
      <c r="RO187" s="6">
        <f t="shared" si="645"/>
        <v>0</v>
      </c>
      <c r="RP187" s="6">
        <f t="shared" si="64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155" t="s">
        <v>54</v>
      </c>
      <c r="NF188" s="115" t="s">
        <v>84</v>
      </c>
      <c r="NG188" s="178" t="s">
        <v>51</v>
      </c>
      <c r="NH188" s="146" t="s">
        <v>39</v>
      </c>
      <c r="NI188" s="111" t="s">
        <v>65</v>
      </c>
      <c r="NJ188" s="168" t="s">
        <v>39</v>
      </c>
      <c r="NK188" s="108" t="s">
        <v>39</v>
      </c>
      <c r="NL188" s="108" t="s">
        <v>57</v>
      </c>
      <c r="NM188" s="111" t="s">
        <v>65</v>
      </c>
      <c r="NN188" s="116" t="s">
        <v>36</v>
      </c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46">SUM(LW139, -LW142)</f>
        <v>6.93E-2</v>
      </c>
      <c r="LX189" s="112">
        <f t="shared" si="646"/>
        <v>7.0400000000000004E-2</v>
      </c>
      <c r="LY189" s="172">
        <f t="shared" si="646"/>
        <v>8.1700000000000009E-2</v>
      </c>
      <c r="LZ189" s="140">
        <f t="shared" si="646"/>
        <v>7.350000000000001E-2</v>
      </c>
      <c r="MA189" s="112">
        <f t="shared" si="646"/>
        <v>6.649999999999999E-2</v>
      </c>
      <c r="MB189" s="172">
        <f t="shared" si="646"/>
        <v>6.6599999999999993E-2</v>
      </c>
      <c r="MC189" s="140">
        <f t="shared" ref="MC189:MI189" si="647">SUM(MC139, -MC142)</f>
        <v>6.6799999999999998E-2</v>
      </c>
      <c r="MD189" s="114">
        <f t="shared" si="647"/>
        <v>8.3100000000000007E-2</v>
      </c>
      <c r="ME189" s="173">
        <f t="shared" si="647"/>
        <v>7.17E-2</v>
      </c>
      <c r="MF189" s="142">
        <f t="shared" si="647"/>
        <v>6.9900000000000004E-2</v>
      </c>
      <c r="MG189" s="112">
        <f t="shared" si="647"/>
        <v>8.4900000000000003E-2</v>
      </c>
      <c r="MH189" s="172">
        <f t="shared" si="647"/>
        <v>8.48E-2</v>
      </c>
      <c r="MI189" s="114">
        <f t="shared" si="647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42">
        <f>SUM(NE142, -NE143)</f>
        <v>0.10979999999999999</v>
      </c>
      <c r="NF189" s="110">
        <f>SUM(NF140, -NF141)</f>
        <v>0.10890000000000001</v>
      </c>
      <c r="NG189" s="173">
        <f>SUM(NG140, -NG142)</f>
        <v>0.1045</v>
      </c>
      <c r="NH189" s="138">
        <f>SUM(NH137, -NH138)</f>
        <v>0.11539999999999999</v>
      </c>
      <c r="NI189" s="114">
        <f>SUM(NI139, -NI142)</f>
        <v>0.1038</v>
      </c>
      <c r="NJ189" s="170">
        <f>SUM(NJ137, -NJ138)</f>
        <v>0.10349999999999998</v>
      </c>
      <c r="NK189" s="110">
        <f>SUM(NK137, -NK138)</f>
        <v>0.1159</v>
      </c>
      <c r="NL189" s="110">
        <f>SUM(NL137, -NL139)</f>
        <v>0.12509999999999999</v>
      </c>
      <c r="NM189" s="114">
        <f>SUM(NM140, -NM142)</f>
        <v>0.1241</v>
      </c>
      <c r="NN189" s="110">
        <f>SUM(NN136, -NN138)</f>
        <v>0.12859999999999999</v>
      </c>
      <c r="NO189" s="6">
        <f>SUM(NO177, -NO183)</f>
        <v>7.5052000000000003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46" t="s">
        <v>70</v>
      </c>
      <c r="NF190" s="108" t="s">
        <v>57</v>
      </c>
      <c r="NG190" s="168" t="s">
        <v>39</v>
      </c>
      <c r="NH190" s="150" t="s">
        <v>51</v>
      </c>
      <c r="NI190" s="115" t="s">
        <v>84</v>
      </c>
      <c r="NJ190" s="171" t="s">
        <v>65</v>
      </c>
      <c r="NK190" s="117" t="s">
        <v>64</v>
      </c>
      <c r="NL190" s="117" t="s">
        <v>64</v>
      </c>
      <c r="NM190" s="115" t="s">
        <v>51</v>
      </c>
      <c r="NN190" s="115" t="s">
        <v>51</v>
      </c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48">SUM(JW138, -JW139)</f>
        <v>7.0800000000000002E-2</v>
      </c>
      <c r="JX191" s="140">
        <f t="shared" si="648"/>
        <v>6.3999999999999987E-2</v>
      </c>
      <c r="JY191" s="114">
        <f t="shared" si="648"/>
        <v>6.0600000000000001E-2</v>
      </c>
      <c r="JZ191" s="170">
        <f t="shared" si="648"/>
        <v>0.08</v>
      </c>
      <c r="KA191" s="239">
        <f t="shared" si="648"/>
        <v>7.9799999999999996E-2</v>
      </c>
      <c r="KB191" s="240">
        <f t="shared" si="64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40">
        <f>SUM(NE137, -NE140)</f>
        <v>0.10180000000000002</v>
      </c>
      <c r="NF191" s="110">
        <f>SUM(NF137, -NF140)</f>
        <v>0.10139999999999999</v>
      </c>
      <c r="NG191" s="170">
        <f>SUM(NG137, -NG138)</f>
        <v>0.1024</v>
      </c>
      <c r="NH191" s="140">
        <f>SUM(NH139, -NH141)</f>
        <v>0.1106</v>
      </c>
      <c r="NI191" s="110">
        <f>SUM(NI140, -NI142)</f>
        <v>9.8999999999999991E-2</v>
      </c>
      <c r="NJ191" s="173">
        <f>SUM(NJ140, -NJ142)</f>
        <v>0.10089999999999999</v>
      </c>
      <c r="NK191" s="114">
        <f>SUM(NK142, -NK143)</f>
        <v>0.11380000000000001</v>
      </c>
      <c r="NL191" s="114">
        <f>SUM(NL142, -NL143)</f>
        <v>0.12479999999999999</v>
      </c>
      <c r="NM191" s="114">
        <f>SUM(NM139, -NM141)</f>
        <v>0.11699999999999999</v>
      </c>
      <c r="NN191" s="114">
        <f>SUM(NN139, -NN141)</f>
        <v>0.1178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46" t="s">
        <v>57</v>
      </c>
      <c r="NF192" s="108" t="s">
        <v>70</v>
      </c>
      <c r="NG192" s="171" t="s">
        <v>65</v>
      </c>
      <c r="NH192" s="136" t="s">
        <v>65</v>
      </c>
      <c r="NI192" s="111" t="s">
        <v>55</v>
      </c>
      <c r="NJ192" s="178" t="s">
        <v>51</v>
      </c>
      <c r="NK192" s="111" t="s">
        <v>55</v>
      </c>
      <c r="NL192" s="111" t="s">
        <v>55</v>
      </c>
      <c r="NM192" s="108" t="s">
        <v>39</v>
      </c>
      <c r="NN192" s="108" t="s">
        <v>39</v>
      </c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49">SUM(EC182, -EC189)</f>
        <v>0</v>
      </c>
      <c r="ED193" s="6">
        <f t="shared" si="649"/>
        <v>0</v>
      </c>
      <c r="EE193" s="6">
        <f t="shared" si="649"/>
        <v>0</v>
      </c>
      <c r="EF193" s="6">
        <f t="shared" si="649"/>
        <v>0</v>
      </c>
      <c r="EG193" s="6">
        <f t="shared" si="649"/>
        <v>0</v>
      </c>
      <c r="EH193" s="6">
        <f t="shared" si="649"/>
        <v>0</v>
      </c>
      <c r="EI193" s="6">
        <f t="shared" si="64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50">SUM(GV182, -GV189)</f>
        <v>0</v>
      </c>
      <c r="GW193" s="6">
        <f t="shared" si="650"/>
        <v>0</v>
      </c>
      <c r="GX193" s="6">
        <f t="shared" si="650"/>
        <v>0</v>
      </c>
      <c r="GY193" s="6">
        <f t="shared" si="650"/>
        <v>0</v>
      </c>
      <c r="GZ193" s="6">
        <f t="shared" si="650"/>
        <v>0</v>
      </c>
      <c r="HA193" s="6">
        <f t="shared" si="65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51">SUM(JW136, -JW138)</f>
        <v>4.2499999999999996E-2</v>
      </c>
      <c r="JX193" s="140">
        <f t="shared" si="651"/>
        <v>4.7500000000000001E-2</v>
      </c>
      <c r="JY193" s="114">
        <f t="shared" si="651"/>
        <v>4.2999999999999997E-2</v>
      </c>
      <c r="JZ193" s="173">
        <f t="shared" si="651"/>
        <v>3.3700000000000008E-2</v>
      </c>
      <c r="KA193" s="140">
        <f t="shared" si="651"/>
        <v>3.1899999999999998E-2</v>
      </c>
      <c r="KB193" s="114">
        <f t="shared" si="65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52">SUM(KK136, -KK139)</f>
        <v>3.8199999999999998E-2</v>
      </c>
      <c r="KL193" s="170">
        <f t="shared" si="652"/>
        <v>2.8999999999999998E-2</v>
      </c>
      <c r="KM193" s="138">
        <f t="shared" si="652"/>
        <v>3.6899999999999988E-2</v>
      </c>
      <c r="KN193" s="110">
        <f t="shared" si="652"/>
        <v>2.9499999999999998E-2</v>
      </c>
      <c r="KO193" s="170">
        <f t="shared" si="652"/>
        <v>4.3500000000000011E-2</v>
      </c>
      <c r="KP193" s="138">
        <f t="shared" si="652"/>
        <v>4.8999999999999988E-2</v>
      </c>
      <c r="KQ193" s="110">
        <f t="shared" si="652"/>
        <v>6.1499999999999999E-2</v>
      </c>
      <c r="KR193" s="170">
        <f t="shared" si="65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38">
        <f>SUM(NE137, -NE139)</f>
        <v>9.7400000000000014E-2</v>
      </c>
      <c r="NF193" s="114">
        <f>SUM(NF137, -NF139)</f>
        <v>8.5599999999999996E-2</v>
      </c>
      <c r="NG193" s="173">
        <f>SUM(NG139, -NG141)</f>
        <v>9.9599999999999994E-2</v>
      </c>
      <c r="NH193" s="140">
        <f>SUM(NH140, -NH142)</f>
        <v>0.11009999999999999</v>
      </c>
      <c r="NI193" s="112">
        <f>SUM(NI139, -NI141)</f>
        <v>8.3400000000000002E-2</v>
      </c>
      <c r="NJ193" s="173">
        <f>SUM(NJ139, -NJ141)</f>
        <v>9.8900000000000002E-2</v>
      </c>
      <c r="NK193" s="112">
        <f>SUM(NK139, -NK141)</f>
        <v>0.10439999999999999</v>
      </c>
      <c r="NL193" s="112">
        <f>SUM(NL140, -NL141)</f>
        <v>0.1104</v>
      </c>
      <c r="NM193" s="110">
        <f>SUM(NM137, -NM138)</f>
        <v>0.11050000000000001</v>
      </c>
      <c r="NN193" s="110">
        <f>SUM(NN137, -NN138)</f>
        <v>0.11569999999999998</v>
      </c>
      <c r="NO193" s="6">
        <f t="shared" ref="NO193:OX193" si="653">SUM(NO182, -NO189)</f>
        <v>-7.5052000000000003</v>
      </c>
      <c r="NP193" s="6">
        <f t="shared" si="653"/>
        <v>0</v>
      </c>
      <c r="NQ193" s="6">
        <f t="shared" si="653"/>
        <v>0</v>
      </c>
      <c r="NR193" s="6">
        <f t="shared" si="653"/>
        <v>0</v>
      </c>
      <c r="NS193" s="6">
        <f t="shared" si="653"/>
        <v>0</v>
      </c>
      <c r="NT193" s="6">
        <f t="shared" si="653"/>
        <v>0</v>
      </c>
      <c r="NU193" s="6">
        <f t="shared" si="653"/>
        <v>0</v>
      </c>
      <c r="NV193" s="6">
        <f t="shared" si="653"/>
        <v>0</v>
      </c>
      <c r="NW193" s="6">
        <f t="shared" si="653"/>
        <v>0</v>
      </c>
      <c r="NX193" s="6">
        <f t="shared" si="653"/>
        <v>0</v>
      </c>
      <c r="NY193" s="6">
        <f t="shared" si="653"/>
        <v>0</v>
      </c>
      <c r="NZ193" s="6">
        <f t="shared" si="653"/>
        <v>0</v>
      </c>
      <c r="OA193" s="6">
        <f t="shared" si="653"/>
        <v>0</v>
      </c>
      <c r="OB193" s="6">
        <f t="shared" si="653"/>
        <v>0</v>
      </c>
      <c r="OC193" s="6">
        <f t="shared" si="653"/>
        <v>0</v>
      </c>
      <c r="OD193" s="6">
        <f t="shared" si="653"/>
        <v>0</v>
      </c>
      <c r="OE193" s="6">
        <f t="shared" si="653"/>
        <v>0</v>
      </c>
      <c r="OF193" s="6">
        <f t="shared" si="653"/>
        <v>0</v>
      </c>
      <c r="OG193" s="6">
        <f t="shared" si="653"/>
        <v>0</v>
      </c>
      <c r="OH193" s="6">
        <f t="shared" si="653"/>
        <v>0</v>
      </c>
      <c r="OI193" s="6">
        <f t="shared" si="653"/>
        <v>0</v>
      </c>
      <c r="OJ193" s="6">
        <f t="shared" si="653"/>
        <v>0</v>
      </c>
      <c r="OK193" s="6">
        <f t="shared" si="653"/>
        <v>0</v>
      </c>
      <c r="OL193" s="6">
        <f t="shared" si="653"/>
        <v>0</v>
      </c>
      <c r="OM193" s="6">
        <f t="shared" si="653"/>
        <v>0</v>
      </c>
      <c r="ON193" s="6">
        <f t="shared" si="653"/>
        <v>0</v>
      </c>
      <c r="OO193" s="6">
        <f t="shared" si="653"/>
        <v>0</v>
      </c>
      <c r="OP193" s="6">
        <f t="shared" si="653"/>
        <v>0</v>
      </c>
      <c r="OQ193" s="6">
        <f t="shared" si="653"/>
        <v>0</v>
      </c>
      <c r="OR193" s="6">
        <f t="shared" si="653"/>
        <v>0</v>
      </c>
      <c r="OS193" s="6">
        <f t="shared" si="653"/>
        <v>0</v>
      </c>
      <c r="OT193" s="6">
        <f t="shared" si="653"/>
        <v>0</v>
      </c>
      <c r="OU193" s="6">
        <f t="shared" si="653"/>
        <v>0</v>
      </c>
      <c r="OV193" s="6">
        <f t="shared" si="653"/>
        <v>0</v>
      </c>
      <c r="OW193" s="6">
        <f t="shared" si="653"/>
        <v>0</v>
      </c>
      <c r="OX193" s="6">
        <f t="shared" si="65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54">SUM(PE182, -PE189)</f>
        <v>0</v>
      </c>
      <c r="PF193" s="6">
        <f t="shared" si="654"/>
        <v>0</v>
      </c>
      <c r="PG193" s="6">
        <f t="shared" si="654"/>
        <v>0</v>
      </c>
      <c r="PH193" s="6">
        <f t="shared" si="654"/>
        <v>0</v>
      </c>
      <c r="PI193" s="6">
        <f t="shared" si="654"/>
        <v>0</v>
      </c>
      <c r="PJ193" s="6">
        <f t="shared" si="654"/>
        <v>0</v>
      </c>
      <c r="PK193" s="6">
        <f t="shared" si="654"/>
        <v>0</v>
      </c>
      <c r="PL193" s="6">
        <f t="shared" si="654"/>
        <v>0</v>
      </c>
      <c r="PM193" s="6">
        <f t="shared" si="654"/>
        <v>0</v>
      </c>
      <c r="PN193" s="6">
        <f t="shared" si="654"/>
        <v>0</v>
      </c>
      <c r="PO193" s="6">
        <f t="shared" si="654"/>
        <v>0</v>
      </c>
      <c r="PP193" s="6">
        <f t="shared" si="654"/>
        <v>0</v>
      </c>
      <c r="PQ193" s="6">
        <f t="shared" si="654"/>
        <v>0</v>
      </c>
      <c r="PR193" s="6">
        <f t="shared" si="654"/>
        <v>0</v>
      </c>
      <c r="PS193" s="6">
        <f t="shared" si="654"/>
        <v>0</v>
      </c>
      <c r="PT193" s="6">
        <f t="shared" si="654"/>
        <v>0</v>
      </c>
      <c r="PU193" s="6">
        <f t="shared" si="654"/>
        <v>0</v>
      </c>
      <c r="PV193" s="6">
        <f t="shared" si="654"/>
        <v>0</v>
      </c>
      <c r="PW193" s="6">
        <f t="shared" si="654"/>
        <v>0</v>
      </c>
      <c r="PX193" s="6">
        <f t="shared" si="654"/>
        <v>0</v>
      </c>
      <c r="PY193" s="6">
        <f t="shared" si="654"/>
        <v>0</v>
      </c>
      <c r="PZ193" s="6">
        <f t="shared" si="654"/>
        <v>0</v>
      </c>
      <c r="QA193" s="6">
        <f t="shared" si="654"/>
        <v>0</v>
      </c>
      <c r="QB193" s="6">
        <f t="shared" si="654"/>
        <v>0</v>
      </c>
      <c r="QC193" s="6">
        <f t="shared" si="654"/>
        <v>0</v>
      </c>
      <c r="QD193" s="6">
        <f t="shared" si="654"/>
        <v>0</v>
      </c>
      <c r="QE193" s="6">
        <f t="shared" si="654"/>
        <v>0</v>
      </c>
      <c r="QF193" s="6">
        <f t="shared" si="654"/>
        <v>0</v>
      </c>
      <c r="QG193" s="6">
        <f t="shared" si="654"/>
        <v>0</v>
      </c>
      <c r="QH193" s="6">
        <f t="shared" si="654"/>
        <v>0</v>
      </c>
      <c r="QI193" s="6">
        <f t="shared" si="654"/>
        <v>0</v>
      </c>
      <c r="QJ193" s="6">
        <f t="shared" si="654"/>
        <v>0</v>
      </c>
      <c r="QK193" s="6">
        <f t="shared" si="654"/>
        <v>0</v>
      </c>
      <c r="QL193" s="6">
        <f t="shared" si="654"/>
        <v>0</v>
      </c>
      <c r="QM193" s="6">
        <f t="shared" si="654"/>
        <v>0</v>
      </c>
      <c r="QN193" s="6">
        <f t="shared" si="654"/>
        <v>0</v>
      </c>
      <c r="QO193" s="6">
        <f t="shared" si="654"/>
        <v>0</v>
      </c>
      <c r="QP193" s="6">
        <f t="shared" si="654"/>
        <v>0</v>
      </c>
      <c r="QQ193" s="6">
        <f t="shared" si="654"/>
        <v>0</v>
      </c>
      <c r="QR193" s="6">
        <f t="shared" si="654"/>
        <v>0</v>
      </c>
      <c r="QS193" s="6">
        <f t="shared" si="654"/>
        <v>0</v>
      </c>
      <c r="QT193" s="6">
        <f t="shared" si="654"/>
        <v>0</v>
      </c>
      <c r="QU193" s="6">
        <f t="shared" si="654"/>
        <v>0</v>
      </c>
      <c r="QV193" s="6">
        <f t="shared" si="654"/>
        <v>0</v>
      </c>
      <c r="QW193" s="6">
        <f t="shared" si="654"/>
        <v>0</v>
      </c>
      <c r="QX193" s="6">
        <f t="shared" si="654"/>
        <v>0</v>
      </c>
      <c r="QY193" s="6">
        <f t="shared" si="654"/>
        <v>0</v>
      </c>
      <c r="QZ193" s="6">
        <f t="shared" si="654"/>
        <v>0</v>
      </c>
      <c r="RA193" s="6">
        <f t="shared" si="654"/>
        <v>0</v>
      </c>
      <c r="RB193" s="6">
        <f t="shared" si="654"/>
        <v>0</v>
      </c>
      <c r="RC193" s="6">
        <f t="shared" si="654"/>
        <v>0</v>
      </c>
      <c r="RD193" s="6">
        <f t="shared" si="654"/>
        <v>0</v>
      </c>
      <c r="RE193" s="6">
        <f t="shared" si="654"/>
        <v>0</v>
      </c>
      <c r="RF193" s="6">
        <f t="shared" si="654"/>
        <v>0</v>
      </c>
      <c r="RG193" s="6">
        <f t="shared" si="654"/>
        <v>0</v>
      </c>
      <c r="RH193" s="6">
        <f t="shared" si="654"/>
        <v>0</v>
      </c>
      <c r="RI193" s="6">
        <f t="shared" si="654"/>
        <v>0</v>
      </c>
      <c r="RJ193" s="6">
        <f t="shared" si="654"/>
        <v>0</v>
      </c>
      <c r="RK193" s="6">
        <f t="shared" si="654"/>
        <v>0</v>
      </c>
      <c r="RL193" s="6">
        <f t="shared" si="654"/>
        <v>0</v>
      </c>
      <c r="RM193" s="6">
        <f t="shared" si="654"/>
        <v>0</v>
      </c>
      <c r="RN193" s="6">
        <f t="shared" si="654"/>
        <v>0</v>
      </c>
      <c r="RO193" s="6">
        <f t="shared" si="654"/>
        <v>0</v>
      </c>
      <c r="RP193" s="6">
        <f t="shared" si="65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46" t="s">
        <v>39</v>
      </c>
      <c r="NF194" s="108" t="s">
        <v>39</v>
      </c>
      <c r="NG194" s="178" t="s">
        <v>84</v>
      </c>
      <c r="NH194" s="136" t="s">
        <v>55</v>
      </c>
      <c r="NI194" s="115" t="s">
        <v>51</v>
      </c>
      <c r="NJ194" s="171" t="s">
        <v>55</v>
      </c>
      <c r="NK194" s="115" t="s">
        <v>51</v>
      </c>
      <c r="NL194" s="108" t="s">
        <v>39</v>
      </c>
      <c r="NM194" s="111" t="s">
        <v>55</v>
      </c>
      <c r="NN194" s="111" t="s">
        <v>55</v>
      </c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55">SUM(KK137, -KK139)</f>
        <v>2.8699999999999989E-2</v>
      </c>
      <c r="KL195" s="173">
        <f t="shared" si="655"/>
        <v>2.5400000000000006E-2</v>
      </c>
      <c r="KM195" s="140">
        <f t="shared" si="655"/>
        <v>3.5400000000000001E-2</v>
      </c>
      <c r="KN195" s="110">
        <f t="shared" si="655"/>
        <v>2.6999999999999996E-2</v>
      </c>
      <c r="KO195" s="170">
        <f t="shared" si="655"/>
        <v>3.5200000000000009E-2</v>
      </c>
      <c r="KP195" s="138">
        <f t="shared" si="655"/>
        <v>3.2000000000000001E-2</v>
      </c>
      <c r="KQ195" s="110">
        <f t="shared" si="65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38">
        <f>SUM(NE137, -NE138)</f>
        <v>9.6000000000000016E-2</v>
      </c>
      <c r="NF195" s="110">
        <f>SUM(NF137, -NF138)</f>
        <v>8.5599999999999996E-2</v>
      </c>
      <c r="NG195" s="170">
        <f>SUM(NG140, -NG141)</f>
        <v>9.8999999999999991E-2</v>
      </c>
      <c r="NH195" s="142">
        <f>SUM(NH140, -NH141)</f>
        <v>9.4100000000000003E-2</v>
      </c>
      <c r="NI195" s="114">
        <f>SUM(NI140, -NI141)</f>
        <v>7.8599999999999989E-2</v>
      </c>
      <c r="NJ195" s="172">
        <f>SUM(NJ140, -NJ141)</f>
        <v>8.8200000000000001E-2</v>
      </c>
      <c r="NK195" s="114">
        <f>SUM(NK140, -NK141)</f>
        <v>0.1037</v>
      </c>
      <c r="NL195" s="110">
        <f>SUM(NL137, -NL138)</f>
        <v>0.10729999999999999</v>
      </c>
      <c r="NM195" s="112">
        <f>SUM(NM140, -NM141)</f>
        <v>0.1036</v>
      </c>
      <c r="NN195" s="112">
        <f>SUM(NN140, -NN141)</f>
        <v>9.6599999999999991E-2</v>
      </c>
      <c r="NO195" s="6">
        <f>SUM(NO183, -NO189)</f>
        <v>-12.142700000000001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48" t="s">
        <v>46</v>
      </c>
      <c r="NF196" s="116" t="s">
        <v>46</v>
      </c>
      <c r="NG196" s="177" t="s">
        <v>46</v>
      </c>
      <c r="NH196" s="148" t="s">
        <v>46</v>
      </c>
      <c r="NI196" s="116" t="s">
        <v>46</v>
      </c>
      <c r="NJ196" s="174" t="s">
        <v>42</v>
      </c>
      <c r="NK196" s="113" t="s">
        <v>38</v>
      </c>
      <c r="NL196" s="113" t="s">
        <v>42</v>
      </c>
      <c r="NM196" s="113" t="s">
        <v>42</v>
      </c>
      <c r="NN196" s="113" t="s">
        <v>42</v>
      </c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56">SUM(LI141, -LI142)</f>
        <v>3.7000000000000005E-2</v>
      </c>
      <c r="LJ197" s="181">
        <f t="shared" si="656"/>
        <v>3.5100000000000006E-2</v>
      </c>
      <c r="LK197" s="160">
        <f t="shared" si="656"/>
        <v>6.1800000000000001E-2</v>
      </c>
      <c r="LL197" s="201">
        <f t="shared" si="656"/>
        <v>5.7100000000000005E-2</v>
      </c>
      <c r="LM197" s="181">
        <f t="shared" si="656"/>
        <v>4.7600000000000003E-2</v>
      </c>
      <c r="LN197" s="160">
        <f t="shared" si="65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 t="shared" ref="NB197:NI197" si="657">SUM(NB136, -NB137)</f>
        <v>5.0900000000000015E-2</v>
      </c>
      <c r="NC197" s="240">
        <f t="shared" si="657"/>
        <v>4.469999999999999E-2</v>
      </c>
      <c r="ND197" s="266">
        <f t="shared" si="657"/>
        <v>3.8099999999999995E-2</v>
      </c>
      <c r="NE197" s="239">
        <f t="shared" si="657"/>
        <v>5.5899999999999977E-2</v>
      </c>
      <c r="NF197" s="240">
        <f t="shared" si="657"/>
        <v>6.3200000000000006E-2</v>
      </c>
      <c r="NG197" s="266">
        <f t="shared" si="657"/>
        <v>5.4499999999999993E-2</v>
      </c>
      <c r="NH197" s="239">
        <f t="shared" si="657"/>
        <v>5.0500000000000017E-2</v>
      </c>
      <c r="NI197" s="240">
        <f t="shared" si="657"/>
        <v>4.0800000000000003E-2</v>
      </c>
      <c r="NJ197" s="173">
        <f>SUM(NJ138, -NJ140)</f>
        <v>5.5599999999999997E-2</v>
      </c>
      <c r="NK197" s="112">
        <f>SUM(NK138, -NK140)</f>
        <v>4.1500000000000002E-2</v>
      </c>
      <c r="NL197" s="114">
        <f>SUM(NL138, -NL140)</f>
        <v>3.4700000000000002E-2</v>
      </c>
      <c r="NM197" s="114">
        <f>SUM(NM138, -NM140)</f>
        <v>4.8199999999999993E-2</v>
      </c>
      <c r="NN197" s="114">
        <f>SUM(NN138, -NN140)</f>
        <v>5.5100000000000003E-2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57" t="s">
        <v>53</v>
      </c>
      <c r="NF198" s="111" t="s">
        <v>60</v>
      </c>
      <c r="NG198" s="174" t="s">
        <v>38</v>
      </c>
      <c r="NH198" s="152" t="s">
        <v>42</v>
      </c>
      <c r="NI198" s="113" t="s">
        <v>38</v>
      </c>
      <c r="NJ198" s="174" t="s">
        <v>38</v>
      </c>
      <c r="NK198" s="113" t="s">
        <v>42</v>
      </c>
      <c r="NL198" s="182" t="s">
        <v>53</v>
      </c>
      <c r="NM198" s="113" t="s">
        <v>38</v>
      </c>
      <c r="NN198" s="182" t="s">
        <v>53</v>
      </c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58">SUM(MT141, -MT142)</f>
        <v>4.8199999999999993E-2</v>
      </c>
      <c r="MU199" s="181">
        <f t="shared" si="658"/>
        <v>4.41E-2</v>
      </c>
      <c r="MV199" s="160">
        <f t="shared" si="658"/>
        <v>5.3000000000000005E-2</v>
      </c>
      <c r="MW199" s="201">
        <f t="shared" si="658"/>
        <v>3.8099999999999995E-2</v>
      </c>
      <c r="MX199" s="181">
        <f t="shared" si="658"/>
        <v>4.82E-2</v>
      </c>
      <c r="MY199" s="160">
        <f t="shared" si="658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160">
        <f>SUM(NE141, -NE142)</f>
        <v>2.8399999999999995E-2</v>
      </c>
      <c r="NF199" s="114">
        <f>SUM(NF139, -NF140)</f>
        <v>1.5799999999999998E-2</v>
      </c>
      <c r="NG199" s="172">
        <f>SUM(NG138, -NG140)</f>
        <v>1.8899999999999997E-2</v>
      </c>
      <c r="NH199" s="140">
        <f>SUM(NH138, -NH140)</f>
        <v>2.4400000000000002E-2</v>
      </c>
      <c r="NI199" s="112">
        <f>SUM(NI138, -NI140)</f>
        <v>3.3000000000000002E-2</v>
      </c>
      <c r="NJ199" s="172">
        <f>SUM(NJ138, -NJ139)</f>
        <v>4.4899999999999995E-2</v>
      </c>
      <c r="NK199" s="114">
        <f>SUM(NK138, -NK139)</f>
        <v>4.0800000000000003E-2</v>
      </c>
      <c r="NL199" s="201">
        <f>SUM(NL141, -NL142)</f>
        <v>3.2199999999999993E-2</v>
      </c>
      <c r="NM199" s="112">
        <f>SUM(NM138, -NM139)</f>
        <v>3.4799999999999998E-2</v>
      </c>
      <c r="NN199" s="201">
        <f>SUM(NN141, -NN142)</f>
        <v>3.7199999999999997E-2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52" t="s">
        <v>42</v>
      </c>
      <c r="NF200" s="113" t="s">
        <v>38</v>
      </c>
      <c r="NG200" s="174" t="s">
        <v>42</v>
      </c>
      <c r="NH200" s="150" t="s">
        <v>60</v>
      </c>
      <c r="NI200" s="113" t="s">
        <v>42</v>
      </c>
      <c r="NJ200" s="177" t="s">
        <v>46</v>
      </c>
      <c r="NK200" s="182" t="s">
        <v>53</v>
      </c>
      <c r="NL200" s="116" t="s">
        <v>46</v>
      </c>
      <c r="NM200" s="182" t="s">
        <v>53</v>
      </c>
      <c r="NN200" s="113" t="s">
        <v>38</v>
      </c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59">SUM(EC190, -EC197)</f>
        <v>0</v>
      </c>
      <c r="ED201" s="6">
        <f t="shared" si="659"/>
        <v>0</v>
      </c>
      <c r="EE201" s="6">
        <f t="shared" si="659"/>
        <v>0</v>
      </c>
      <c r="EF201" s="6">
        <f t="shared" si="659"/>
        <v>0</v>
      </c>
      <c r="EG201" s="6">
        <f t="shared" si="659"/>
        <v>0</v>
      </c>
      <c r="EH201" s="6">
        <f t="shared" si="659"/>
        <v>0</v>
      </c>
      <c r="EI201" s="6">
        <f t="shared" si="65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60">SUM(GV190, -GV197)</f>
        <v>0</v>
      </c>
      <c r="GW201" s="6">
        <f t="shared" si="660"/>
        <v>0</v>
      </c>
      <c r="GX201" s="6">
        <f t="shared" si="660"/>
        <v>0</v>
      </c>
      <c r="GY201" s="6">
        <f t="shared" si="660"/>
        <v>0</v>
      </c>
      <c r="GZ201" s="6">
        <f t="shared" si="660"/>
        <v>0</v>
      </c>
      <c r="HA201" s="6">
        <f t="shared" si="66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40">
        <f>SUM(NE138, -NE140)</f>
        <v>5.7999999999999996E-3</v>
      </c>
      <c r="NF201" s="112">
        <f>SUM(NF138, -NF140)</f>
        <v>1.5799999999999998E-2</v>
      </c>
      <c r="NG201" s="173">
        <f>SUM(NG138, -NG139)</f>
        <v>1.8299999999999997E-2</v>
      </c>
      <c r="NH201" s="140">
        <f>SUM(NH139, -NH140)</f>
        <v>1.6500000000000001E-2</v>
      </c>
      <c r="NI201" s="114">
        <f>SUM(NI138, -NI139)</f>
        <v>2.8200000000000003E-2</v>
      </c>
      <c r="NJ201" s="266">
        <f>SUM(NJ136, -NJ137)</f>
        <v>2.8700000000000003E-2</v>
      </c>
      <c r="NK201" s="201">
        <f>SUM(NK141, -NK142)</f>
        <v>3.1899999999999998E-2</v>
      </c>
      <c r="NL201" s="240">
        <f>SUM(NL136, -NL137)</f>
        <v>3.2000000000000001E-2</v>
      </c>
      <c r="NM201" s="201">
        <f>SUM(NM141, -NM142)</f>
        <v>2.0500000000000004E-2</v>
      </c>
      <c r="NN201" s="112">
        <f>SUM(NN138, -NN139)</f>
        <v>3.39E-2</v>
      </c>
      <c r="NO201" s="6">
        <f t="shared" ref="NO201:OX201" si="661">SUM(NO190, -NO197)</f>
        <v>0</v>
      </c>
      <c r="NP201" s="6">
        <f t="shared" si="661"/>
        <v>0</v>
      </c>
      <c r="NQ201" s="6">
        <f t="shared" si="661"/>
        <v>0</v>
      </c>
      <c r="NR201" s="6">
        <f t="shared" si="661"/>
        <v>0</v>
      </c>
      <c r="NS201" s="6">
        <f t="shared" si="661"/>
        <v>0</v>
      </c>
      <c r="NT201" s="6">
        <f t="shared" si="661"/>
        <v>0</v>
      </c>
      <c r="NU201" s="6">
        <f t="shared" si="661"/>
        <v>0</v>
      </c>
      <c r="NV201" s="6">
        <f t="shared" si="661"/>
        <v>0</v>
      </c>
      <c r="NW201" s="6">
        <f t="shared" si="661"/>
        <v>0</v>
      </c>
      <c r="NX201" s="6">
        <f t="shared" si="661"/>
        <v>0</v>
      </c>
      <c r="NY201" s="6">
        <f t="shared" si="661"/>
        <v>0</v>
      </c>
      <c r="NZ201" s="6">
        <f t="shared" si="661"/>
        <v>0</v>
      </c>
      <c r="OA201" s="6">
        <f t="shared" si="661"/>
        <v>0</v>
      </c>
      <c r="OB201" s="6">
        <f t="shared" si="661"/>
        <v>0</v>
      </c>
      <c r="OC201" s="6">
        <f t="shared" si="661"/>
        <v>0</v>
      </c>
      <c r="OD201" s="6">
        <f t="shared" si="661"/>
        <v>0</v>
      </c>
      <c r="OE201" s="6">
        <f t="shared" si="661"/>
        <v>0</v>
      </c>
      <c r="OF201" s="6">
        <f t="shared" si="661"/>
        <v>0</v>
      </c>
      <c r="OG201" s="6">
        <f t="shared" si="661"/>
        <v>0</v>
      </c>
      <c r="OH201" s="6">
        <f t="shared" si="661"/>
        <v>0</v>
      </c>
      <c r="OI201" s="6">
        <f t="shared" si="661"/>
        <v>0</v>
      </c>
      <c r="OJ201" s="6">
        <f t="shared" si="661"/>
        <v>0</v>
      </c>
      <c r="OK201" s="6">
        <f t="shared" si="661"/>
        <v>0</v>
      </c>
      <c r="OL201" s="6">
        <f t="shared" si="661"/>
        <v>0</v>
      </c>
      <c r="OM201" s="6">
        <f t="shared" si="661"/>
        <v>0</v>
      </c>
      <c r="ON201" s="6">
        <f t="shared" si="661"/>
        <v>0</v>
      </c>
      <c r="OO201" s="6">
        <f t="shared" si="661"/>
        <v>0</v>
      </c>
      <c r="OP201" s="6">
        <f t="shared" si="661"/>
        <v>0</v>
      </c>
      <c r="OQ201" s="6">
        <f t="shared" si="661"/>
        <v>0</v>
      </c>
      <c r="OR201" s="6">
        <f t="shared" si="661"/>
        <v>0</v>
      </c>
      <c r="OS201" s="6">
        <f t="shared" si="661"/>
        <v>0</v>
      </c>
      <c r="OT201" s="6">
        <f t="shared" si="661"/>
        <v>0</v>
      </c>
      <c r="OU201" s="6">
        <f t="shared" si="661"/>
        <v>0</v>
      </c>
      <c r="OV201" s="6">
        <f t="shared" si="661"/>
        <v>0</v>
      </c>
      <c r="OW201" s="6">
        <f t="shared" si="661"/>
        <v>0</v>
      </c>
      <c r="OX201" s="6">
        <f t="shared" si="66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62">SUM(PE190, -PE197)</f>
        <v>0</v>
      </c>
      <c r="PF201" s="6">
        <f t="shared" si="662"/>
        <v>0</v>
      </c>
      <c r="PG201" s="6">
        <f t="shared" si="662"/>
        <v>0</v>
      </c>
      <c r="PH201" s="6">
        <f t="shared" si="662"/>
        <v>0</v>
      </c>
      <c r="PI201" s="6">
        <f t="shared" si="662"/>
        <v>0</v>
      </c>
      <c r="PJ201" s="6">
        <f t="shared" si="662"/>
        <v>0</v>
      </c>
      <c r="PK201" s="6">
        <f t="shared" si="662"/>
        <v>0</v>
      </c>
      <c r="PL201" s="6">
        <f t="shared" si="662"/>
        <v>0</v>
      </c>
      <c r="PM201" s="6">
        <f t="shared" si="662"/>
        <v>0</v>
      </c>
      <c r="PN201" s="6">
        <f t="shared" si="662"/>
        <v>0</v>
      </c>
      <c r="PO201" s="6">
        <f t="shared" si="662"/>
        <v>0</v>
      </c>
      <c r="PP201" s="6">
        <f t="shared" si="662"/>
        <v>0</v>
      </c>
      <c r="PQ201" s="6">
        <f t="shared" si="662"/>
        <v>0</v>
      </c>
      <c r="PR201" s="6">
        <f t="shared" si="662"/>
        <v>0</v>
      </c>
      <c r="PS201" s="6">
        <f t="shared" si="662"/>
        <v>0</v>
      </c>
      <c r="PT201" s="6">
        <f t="shared" si="662"/>
        <v>0</v>
      </c>
      <c r="PU201" s="6">
        <f t="shared" si="662"/>
        <v>0</v>
      </c>
      <c r="PV201" s="6">
        <f t="shared" si="662"/>
        <v>0</v>
      </c>
      <c r="PW201" s="6">
        <f t="shared" si="662"/>
        <v>0</v>
      </c>
      <c r="PX201" s="6">
        <f t="shared" si="662"/>
        <v>0</v>
      </c>
      <c r="PY201" s="6">
        <f t="shared" si="662"/>
        <v>0</v>
      </c>
      <c r="PZ201" s="6">
        <f t="shared" si="662"/>
        <v>0</v>
      </c>
      <c r="QA201" s="6">
        <f t="shared" si="662"/>
        <v>0</v>
      </c>
      <c r="QB201" s="6">
        <f t="shared" si="662"/>
        <v>0</v>
      </c>
      <c r="QC201" s="6">
        <f t="shared" si="662"/>
        <v>0</v>
      </c>
      <c r="QD201" s="6">
        <f t="shared" si="662"/>
        <v>0</v>
      </c>
      <c r="QE201" s="6">
        <f t="shared" si="662"/>
        <v>0</v>
      </c>
      <c r="QF201" s="6">
        <f t="shared" si="662"/>
        <v>0</v>
      </c>
      <c r="QG201" s="6">
        <f t="shared" si="662"/>
        <v>0</v>
      </c>
      <c r="QH201" s="6">
        <f t="shared" si="662"/>
        <v>0</v>
      </c>
      <c r="QI201" s="6">
        <f t="shared" si="662"/>
        <v>0</v>
      </c>
      <c r="QJ201" s="6">
        <f t="shared" si="662"/>
        <v>0</v>
      </c>
      <c r="QK201" s="6">
        <f t="shared" si="662"/>
        <v>0</v>
      </c>
      <c r="QL201" s="6">
        <f t="shared" si="662"/>
        <v>0</v>
      </c>
      <c r="QM201" s="6">
        <f t="shared" si="662"/>
        <v>0</v>
      </c>
      <c r="QN201" s="6">
        <f t="shared" si="662"/>
        <v>0</v>
      </c>
      <c r="QO201" s="6">
        <f t="shared" si="662"/>
        <v>0</v>
      </c>
      <c r="QP201" s="6">
        <f t="shared" si="662"/>
        <v>0</v>
      </c>
      <c r="QQ201" s="6">
        <f t="shared" si="662"/>
        <v>0</v>
      </c>
      <c r="QR201" s="6">
        <f t="shared" si="662"/>
        <v>0</v>
      </c>
      <c r="QS201" s="6">
        <f t="shared" si="662"/>
        <v>0</v>
      </c>
      <c r="QT201" s="6">
        <f t="shared" si="662"/>
        <v>0</v>
      </c>
      <c r="QU201" s="6">
        <f t="shared" si="662"/>
        <v>0</v>
      </c>
      <c r="QV201" s="6">
        <f t="shared" si="662"/>
        <v>0</v>
      </c>
      <c r="QW201" s="6">
        <f t="shared" si="662"/>
        <v>0</v>
      </c>
      <c r="QX201" s="6">
        <f t="shared" si="662"/>
        <v>0</v>
      </c>
      <c r="QY201" s="6">
        <f t="shared" si="662"/>
        <v>0</v>
      </c>
      <c r="QZ201" s="6">
        <f t="shared" si="662"/>
        <v>0</v>
      </c>
      <c r="RA201" s="6">
        <f t="shared" si="662"/>
        <v>0</v>
      </c>
      <c r="RB201" s="6">
        <f t="shared" si="662"/>
        <v>0</v>
      </c>
      <c r="RC201" s="6">
        <f t="shared" si="662"/>
        <v>0</v>
      </c>
      <c r="RD201" s="6">
        <f t="shared" si="662"/>
        <v>0</v>
      </c>
      <c r="RE201" s="6">
        <f t="shared" si="662"/>
        <v>0</v>
      </c>
      <c r="RF201" s="6">
        <f t="shared" si="662"/>
        <v>0</v>
      </c>
      <c r="RG201" s="6">
        <f t="shared" si="662"/>
        <v>0</v>
      </c>
      <c r="RH201" s="6">
        <f t="shared" si="662"/>
        <v>0</v>
      </c>
      <c r="RI201" s="6">
        <f t="shared" si="662"/>
        <v>0</v>
      </c>
      <c r="RJ201" s="6">
        <f t="shared" si="662"/>
        <v>0</v>
      </c>
      <c r="RK201" s="6">
        <f t="shared" si="662"/>
        <v>0</v>
      </c>
      <c r="RL201" s="6">
        <f t="shared" si="662"/>
        <v>0</v>
      </c>
      <c r="RM201" s="6">
        <f t="shared" si="662"/>
        <v>0</v>
      </c>
      <c r="RN201" s="6">
        <f t="shared" si="662"/>
        <v>0</v>
      </c>
      <c r="RO201" s="6">
        <f t="shared" si="662"/>
        <v>0</v>
      </c>
      <c r="RP201" s="6">
        <f t="shared" si="66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50" t="s">
        <v>60</v>
      </c>
      <c r="NF202" s="117" t="s">
        <v>53</v>
      </c>
      <c r="NG202" s="176" t="s">
        <v>53</v>
      </c>
      <c r="NH202" s="158" t="s">
        <v>53</v>
      </c>
      <c r="NI202" s="182" t="s">
        <v>53</v>
      </c>
      <c r="NJ202" s="192" t="s">
        <v>53</v>
      </c>
      <c r="NK202" s="116" t="s">
        <v>46</v>
      </c>
      <c r="NL202" s="113" t="s">
        <v>38</v>
      </c>
      <c r="NM202" s="116" t="s">
        <v>46</v>
      </c>
      <c r="NN202" s="115" t="s">
        <v>60</v>
      </c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63">SUM(MU138, -MU139)</f>
        <v>3.0099999999999998E-2</v>
      </c>
      <c r="MV203" s="142">
        <f t="shared" si="663"/>
        <v>2.7699999999999999E-2</v>
      </c>
      <c r="MW203" s="112">
        <f t="shared" si="663"/>
        <v>1.9499999999999997E-2</v>
      </c>
      <c r="MX203" s="172">
        <f t="shared" si="663"/>
        <v>4.4999999999999971E-3</v>
      </c>
      <c r="MY203" s="142">
        <f t="shared" si="663"/>
        <v>2.4800000000000003E-2</v>
      </c>
      <c r="MZ203" s="112">
        <f t="shared" si="663"/>
        <v>2.3199999999999998E-2</v>
      </c>
      <c r="NA203" s="172">
        <f t="shared" si="663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40">
        <f>SUM(NE139, -NE140)</f>
        <v>4.4000000000000011E-3</v>
      </c>
      <c r="NF203" s="201">
        <f>SUM(NF141, -NF142)</f>
        <v>9.5999999999999974E-3</v>
      </c>
      <c r="NG203" s="181">
        <f>SUM(NG141, -NG142)</f>
        <v>5.5000000000000049E-3</v>
      </c>
      <c r="NH203" s="160">
        <f>SUM(NH141, -NH142)</f>
        <v>1.5999999999999986E-2</v>
      </c>
      <c r="NI203" s="201">
        <f>SUM(NI141, -NI142)</f>
        <v>2.0400000000000001E-2</v>
      </c>
      <c r="NJ203" s="181">
        <f>SUM(NJ141, -NJ142)</f>
        <v>1.2699999999999989E-2</v>
      </c>
      <c r="NK203" s="240">
        <f>SUM(NK136, -NK137)</f>
        <v>2.6899999999999979E-2</v>
      </c>
      <c r="NL203" s="112">
        <f>SUM(NL138, -NL139)</f>
        <v>1.7800000000000003E-2</v>
      </c>
      <c r="NM203" s="240">
        <f>SUM(NM136, -NM137)</f>
        <v>1.4499999999999985E-2</v>
      </c>
      <c r="NN203" s="114">
        <f>SUM(NN139, -NN140)</f>
        <v>2.1200000000000004E-2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52" t="s">
        <v>38</v>
      </c>
      <c r="NF204" s="113" t="s">
        <v>42</v>
      </c>
      <c r="NG204" s="171" t="s">
        <v>60</v>
      </c>
      <c r="NH204" s="152" t="s">
        <v>38</v>
      </c>
      <c r="NI204" s="111" t="s">
        <v>60</v>
      </c>
      <c r="NJ204" s="178" t="s">
        <v>60</v>
      </c>
      <c r="NK204" s="111" t="s">
        <v>60</v>
      </c>
      <c r="NL204" s="115" t="s">
        <v>60</v>
      </c>
      <c r="NM204" s="115" t="s">
        <v>60</v>
      </c>
      <c r="NN204" s="116" t="s">
        <v>46</v>
      </c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64">SUM(IR138, -IR139)</f>
        <v>8.9999999999999941E-3</v>
      </c>
      <c r="IS205" s="218">
        <f t="shared" si="664"/>
        <v>1.3999999999999985E-3</v>
      </c>
      <c r="IT205" s="90">
        <f t="shared" si="664"/>
        <v>3.599999999999999E-3</v>
      </c>
      <c r="IU205" s="143">
        <f t="shared" si="664"/>
        <v>4.6999999999999958E-3</v>
      </c>
      <c r="IV205" s="142">
        <f t="shared" si="664"/>
        <v>1.5999999999999973E-3</v>
      </c>
      <c r="IW205" s="112">
        <f t="shared" si="664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65">SUM(MA139, -MA140)</f>
        <v>3.9999999999999931E-4</v>
      </c>
      <c r="MB205" s="172">
        <f t="shared" si="665"/>
        <v>5.899999999999999E-3</v>
      </c>
      <c r="MC205" s="142">
        <f t="shared" si="665"/>
        <v>9.5999999999999992E-3</v>
      </c>
      <c r="MD205" s="112">
        <f t="shared" si="665"/>
        <v>1.4800000000000001E-2</v>
      </c>
      <c r="ME205" s="172">
        <f t="shared" si="665"/>
        <v>3.599999999999999E-3</v>
      </c>
      <c r="MF205" s="142">
        <f t="shared" si="665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42">
        <f>SUM(NE138, -NE139)</f>
        <v>1.3999999999999985E-3</v>
      </c>
      <c r="NF205" s="112">
        <f>SUM(NF138, -NF139)</f>
        <v>0</v>
      </c>
      <c r="NG205" s="172">
        <f>SUM(NG139, -NG140)</f>
        <v>5.9999999999999984E-4</v>
      </c>
      <c r="NH205" s="142">
        <f>SUM(NH138, -NH139)</f>
        <v>7.9000000000000008E-3</v>
      </c>
      <c r="NI205" s="112">
        <f>SUM(NI139, -NI140)</f>
        <v>4.8000000000000004E-3</v>
      </c>
      <c r="NJ205" s="172">
        <f>SUM(NJ139, -NJ140)</f>
        <v>1.0700000000000001E-2</v>
      </c>
      <c r="NK205" s="114">
        <f>SUM(NK139, -NK140)</f>
        <v>6.9999999999999923E-4</v>
      </c>
      <c r="NL205" s="114">
        <f>SUM(NL139, -NL140)</f>
        <v>1.6899999999999998E-2</v>
      </c>
      <c r="NM205" s="114">
        <f>SUM(NM139, -NM140)</f>
        <v>1.3399999999999999E-2</v>
      </c>
      <c r="NN205" s="240">
        <f>SUM(NN136, -NN137)</f>
        <v>1.2900000000000023E-2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OP207" t="s">
        <v>62</v>
      </c>
      <c r="OQ207" s="529">
        <v>43630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T208" t="s">
        <v>62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  <c r="OQ208" s="48" t="s">
        <v>119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16">
        <v>6.2199999999999998E-2</v>
      </c>
      <c r="NI209" s="16">
        <v>5.7099999999999998E-2</v>
      </c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  <c r="OP209" t="s">
        <v>62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40">
        <v>4.6800000000000001E-2</v>
      </c>
      <c r="NI210" s="40">
        <v>5.6300000000000003E-2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34">
        <v>1.32E-2</v>
      </c>
      <c r="NI211" s="86">
        <v>8.5000000000000006E-3</v>
      </c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22">
        <v>1.3100000000000001E-2</v>
      </c>
      <c r="NI212" s="22">
        <v>7.1999999999999998E-3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86">
        <v>-3.7000000000000002E-3</v>
      </c>
      <c r="NI213" s="34">
        <v>5.0000000000000001E-3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7">
        <v>-3.3599999999999998E-2</v>
      </c>
      <c r="NI214" s="7">
        <v>-3.15E-2</v>
      </c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 t="e">
        <f>AVERAGE(OQ179,OQ186,OQ192,OQ197,OQ201,OQ204,OQ206,#REF!)</f>
        <v>#REF!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30">
        <v>-4.0899999999999999E-2</v>
      </c>
      <c r="NI215" s="47">
        <v>-4.8000000000000001E-2</v>
      </c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47">
        <v>-5.7099999999999998E-2</v>
      </c>
      <c r="NI216" s="30">
        <v>-5.4600000000000003E-2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 t="s">
        <v>62</v>
      </c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2" t="s">
        <v>77</v>
      </c>
      <c r="NB218" s="506"/>
      <c r="NC218" s="507">
        <v>43626</v>
      </c>
      <c r="ND218" s="508"/>
      <c r="NE218" s="506"/>
      <c r="NF218" s="507">
        <v>43627</v>
      </c>
      <c r="NG218" s="508"/>
      <c r="NH218" s="506"/>
      <c r="NI218" s="507">
        <v>43628</v>
      </c>
      <c r="NJ218" s="508"/>
      <c r="NK218" s="271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25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98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23">
        <v>7.6899999999999996E-2</v>
      </c>
      <c r="NF221" s="40">
        <v>8.5699999999999998E-2</v>
      </c>
      <c r="NG221" s="130">
        <v>6.7199999999999996E-2</v>
      </c>
      <c r="NH221" s="125">
        <v>7.4899999999999994E-2</v>
      </c>
      <c r="NI221" s="16">
        <v>6.88E-2</v>
      </c>
      <c r="NJ221" s="130">
        <v>6.2199999999999998E-2</v>
      </c>
      <c r="NK221" s="103">
        <v>7.0499999999999993E-2</v>
      </c>
      <c r="NL221" s="16">
        <v>6.6199999999999995E-2</v>
      </c>
      <c r="NM221" s="16">
        <v>5.7099999999999998E-2</v>
      </c>
      <c r="NN221" s="16">
        <v>6.6299999999999998E-2</v>
      </c>
      <c r="NO221" s="16">
        <v>5.3199999999999997E-2</v>
      </c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25">
        <v>6.2199999999999998E-2</v>
      </c>
      <c r="NF222" s="16">
        <v>6.2100000000000002E-2</v>
      </c>
      <c r="NG222" s="84">
        <v>6.4399999999999999E-2</v>
      </c>
      <c r="NH222" s="123">
        <v>5.7000000000000002E-2</v>
      </c>
      <c r="NI222" s="40">
        <v>5.6899999999999999E-2</v>
      </c>
      <c r="NJ222" s="84">
        <v>4.6800000000000001E-2</v>
      </c>
      <c r="NK222" s="100">
        <v>5.9299999999999999E-2</v>
      </c>
      <c r="NL222" s="40">
        <v>6.4600000000000005E-2</v>
      </c>
      <c r="NM222" s="40">
        <v>5.6300000000000003E-2</v>
      </c>
      <c r="NN222" s="40">
        <v>5.5E-2</v>
      </c>
      <c r="NO222" s="40">
        <v>6.1600000000000002E-2</v>
      </c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31">
        <v>2.1499999999999998E-2</v>
      </c>
      <c r="NF223" s="86">
        <v>8.6999999999999994E-3</v>
      </c>
      <c r="NG223" s="81">
        <v>1.38E-2</v>
      </c>
      <c r="NH223" s="128">
        <v>1.7399999999999999E-2</v>
      </c>
      <c r="NI223" s="22">
        <v>2.8000000000000001E-2</v>
      </c>
      <c r="NJ223" s="83">
        <v>1.32E-2</v>
      </c>
      <c r="NK223" s="105">
        <v>1.01E-2</v>
      </c>
      <c r="NL223" s="86">
        <v>2.0299999999999999E-2</v>
      </c>
      <c r="NM223" s="86">
        <v>8.5000000000000006E-3</v>
      </c>
      <c r="NN223" s="86">
        <v>1.4999999999999999E-2</v>
      </c>
      <c r="NO223" s="86">
        <v>1.4E-3</v>
      </c>
      <c r="NP223" s="86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26">
        <v>2.01E-2</v>
      </c>
      <c r="NF224" s="22">
        <v>5.8999999999999999E-3</v>
      </c>
      <c r="NG224" s="83">
        <v>5.1999999999999998E-3</v>
      </c>
      <c r="NH224" s="126">
        <v>1.23E-2</v>
      </c>
      <c r="NI224" s="34">
        <v>2.5999999999999999E-3</v>
      </c>
      <c r="NJ224" s="81">
        <v>1.3100000000000001E-2</v>
      </c>
      <c r="NK224" s="106">
        <v>9.4000000000000004E-3</v>
      </c>
      <c r="NL224" s="22">
        <v>8.6999999999999994E-3</v>
      </c>
      <c r="NM224" s="22">
        <v>7.1999999999999998E-3</v>
      </c>
      <c r="NN224" s="22">
        <v>1.29E-2</v>
      </c>
      <c r="NO224" s="22">
        <v>-6.1000000000000004E-3</v>
      </c>
      <c r="NP224" s="22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28">
        <v>-1.5100000000000001E-2</v>
      </c>
      <c r="NF225" s="34">
        <v>5.4000000000000003E-3</v>
      </c>
      <c r="NG225" s="80">
        <v>2.5999999999999999E-3</v>
      </c>
      <c r="NH225" s="131">
        <v>-8.9999999999999998E-4</v>
      </c>
      <c r="NI225" s="86">
        <v>-9.1000000000000004E-3</v>
      </c>
      <c r="NJ225" s="80">
        <v>-3.7000000000000002E-3</v>
      </c>
      <c r="NK225" s="102">
        <v>-2.5999999999999999E-3</v>
      </c>
      <c r="NL225" s="34">
        <v>-1.9E-3</v>
      </c>
      <c r="NM225" s="34">
        <v>5.0000000000000001E-3</v>
      </c>
      <c r="NN225" s="34">
        <v>-2.0500000000000001E-2</v>
      </c>
      <c r="NO225" s="34">
        <v>5.0000000000000001E-4</v>
      </c>
      <c r="NP225" s="34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29">
        <v>-2.8000000000000001E-2</v>
      </c>
      <c r="NF226" s="30">
        <v>-2.58E-2</v>
      </c>
      <c r="NG226" s="85">
        <v>-2.1999999999999999E-2</v>
      </c>
      <c r="NH226" s="129">
        <v>-3.9899999999999998E-2</v>
      </c>
      <c r="NI226" s="30">
        <v>-3.3700000000000001E-2</v>
      </c>
      <c r="NJ226" s="82">
        <v>-3.3599999999999998E-2</v>
      </c>
      <c r="NK226" s="101">
        <v>-3.5900000000000001E-2</v>
      </c>
      <c r="NL226" s="7">
        <v>-3.6700000000000003E-2</v>
      </c>
      <c r="NM226" s="7">
        <v>-3.15E-2</v>
      </c>
      <c r="NN226" s="7">
        <v>-2.5899999999999999E-2</v>
      </c>
      <c r="NO226" s="7">
        <v>-2.64E-2</v>
      </c>
      <c r="NP226" s="7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27">
        <v>-5.33E-2</v>
      </c>
      <c r="NF227" s="7">
        <v>-5.0299999999999997E-2</v>
      </c>
      <c r="NG227" s="82">
        <v>-5.33E-2</v>
      </c>
      <c r="NH227" s="127">
        <v>-5.4600000000000003E-2</v>
      </c>
      <c r="NI227" s="7">
        <v>-5.0900000000000001E-2</v>
      </c>
      <c r="NJ227" s="85">
        <v>-4.0899999999999999E-2</v>
      </c>
      <c r="NK227" s="99">
        <v>-4.7E-2</v>
      </c>
      <c r="NL227" s="47">
        <v>-5.6399999999999999E-2</v>
      </c>
      <c r="NM227" s="47">
        <v>-4.8000000000000001E-2</v>
      </c>
      <c r="NN227" s="47">
        <v>-3.7199999999999997E-2</v>
      </c>
      <c r="NO227" s="47">
        <v>-3.7400000000000003E-2</v>
      </c>
      <c r="NP227" s="4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124">
        <v>-8.43E-2</v>
      </c>
      <c r="NF228" s="47">
        <v>-9.1700000000000004E-2</v>
      </c>
      <c r="NG228" s="79">
        <v>-7.7899999999999997E-2</v>
      </c>
      <c r="NH228" s="124">
        <v>-6.6199999999999995E-2</v>
      </c>
      <c r="NI228" s="47">
        <v>-6.2600000000000003E-2</v>
      </c>
      <c r="NJ228" s="79">
        <v>-5.7099999999999998E-2</v>
      </c>
      <c r="NK228" s="104">
        <v>-6.3799999999999996E-2</v>
      </c>
      <c r="NL228" s="30">
        <v>-6.4799999999999996E-2</v>
      </c>
      <c r="NM228" s="30">
        <v>-5.4600000000000003E-2</v>
      </c>
      <c r="NN228" s="30">
        <v>-6.5600000000000006E-2</v>
      </c>
      <c r="NO228" s="30">
        <v>-4.6800000000000001E-2</v>
      </c>
      <c r="NP228" s="30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10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03">
        <v>9.9000000000000008E-3</v>
      </c>
      <c r="NF230" s="363">
        <v>2.1000000000000001E-2</v>
      </c>
      <c r="NG230" s="442">
        <v>1.38E-2</v>
      </c>
      <c r="NH230" s="457">
        <v>1.17E-2</v>
      </c>
      <c r="NI230" s="363">
        <v>1.06E-2</v>
      </c>
      <c r="NJ230" s="445">
        <v>1.7299999999999999E-2</v>
      </c>
      <c r="NK230" s="450">
        <v>1.2500000000000001E-2</v>
      </c>
      <c r="NL230" s="365">
        <v>2.29E-2</v>
      </c>
      <c r="NM230" s="448">
        <v>1.0200000000000001E-2</v>
      </c>
      <c r="NN230" s="443">
        <v>1.0800000000000001E-2</v>
      </c>
      <c r="NO230" s="443">
        <v>1.06E-2</v>
      </c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53">
        <v>-8.8999999999999999E-3</v>
      </c>
      <c r="NF231" s="463">
        <v>-1.61E-2</v>
      </c>
      <c r="NG231" s="441">
        <v>-2.1299999999999999E-2</v>
      </c>
      <c r="NH231" s="447">
        <v>-1.7899999999999999E-2</v>
      </c>
      <c r="NI231" s="365">
        <v>-2.1399999999999999E-2</v>
      </c>
      <c r="NJ231" s="444">
        <v>-1.49E-2</v>
      </c>
      <c r="NK231" s="452">
        <v>-2.29E-2</v>
      </c>
      <c r="NL231" s="463">
        <v>-1.2E-2</v>
      </c>
      <c r="NM231" s="458">
        <v>-1.18E-2</v>
      </c>
      <c r="NN231" s="463">
        <v>-2.5499999999999998E-2</v>
      </c>
      <c r="NO231" s="363">
        <v>-1.3299999999999999E-2</v>
      </c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2"/>
      <c r="NF232" s="133"/>
      <c r="NG232" s="364">
        <v>2.64E-2</v>
      </c>
      <c r="NH232" s="132"/>
      <c r="NI232" s="133"/>
      <c r="NJ232" s="461">
        <v>2.0799999999999999E-2</v>
      </c>
      <c r="NK232" s="133"/>
      <c r="NL232" s="133"/>
      <c r="NM232" s="366">
        <v>1.2200000000000001E-2</v>
      </c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2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56">
        <v>-1.89E-2</v>
      </c>
      <c r="NK233" s="133" t="s">
        <v>62</v>
      </c>
      <c r="NL233" s="133" t="s">
        <v>62</v>
      </c>
      <c r="NM233" s="456">
        <v>-1.37E-2</v>
      </c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4">
        <v>81.86</v>
      </c>
      <c r="NF234" s="250">
        <v>82.01</v>
      </c>
      <c r="NG234" s="255">
        <v>122.9</v>
      </c>
      <c r="NH234" s="254">
        <v>122.78</v>
      </c>
      <c r="NI234" s="250">
        <v>122.66</v>
      </c>
      <c r="NJ234" s="255">
        <v>122.47</v>
      </c>
      <c r="NK234" s="250">
        <v>1.6342000000000001</v>
      </c>
      <c r="NL234" s="250">
        <v>1.6335</v>
      </c>
      <c r="NM234" s="250">
        <v>1.6306</v>
      </c>
      <c r="NN234" s="250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36" t="s">
        <v>70</v>
      </c>
      <c r="NF235" s="111" t="s">
        <v>70</v>
      </c>
      <c r="NG235" s="177" t="s">
        <v>46</v>
      </c>
      <c r="NH235" s="148" t="s">
        <v>46</v>
      </c>
      <c r="NI235" s="116" t="s">
        <v>46</v>
      </c>
      <c r="NJ235" s="177" t="s">
        <v>46</v>
      </c>
      <c r="NK235" s="116" t="s">
        <v>47</v>
      </c>
      <c r="NL235" s="116" t="s">
        <v>47</v>
      </c>
      <c r="NM235" s="116" t="s">
        <v>47</v>
      </c>
      <c r="NN235" s="116" t="s">
        <v>47</v>
      </c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66">SUM(JU221, -JU228)</f>
        <v>3.9800000000000002E-2</v>
      </c>
      <c r="JV236" s="109">
        <f t="shared" si="666"/>
        <v>4.9100000000000005E-2</v>
      </c>
      <c r="JW236" s="172">
        <f t="shared" si="666"/>
        <v>7.6100000000000001E-2</v>
      </c>
      <c r="JX236" s="142">
        <f t="shared" si="666"/>
        <v>7.5700000000000003E-2</v>
      </c>
      <c r="JY236" s="112">
        <f t="shared" si="666"/>
        <v>6.7900000000000002E-2</v>
      </c>
      <c r="JZ236" s="172">
        <f t="shared" si="666"/>
        <v>7.3399999999999993E-2</v>
      </c>
      <c r="KA236" s="142">
        <f t="shared" si="666"/>
        <v>7.1500000000000008E-2</v>
      </c>
      <c r="KB236" s="114">
        <f t="shared" si="666"/>
        <v>7.0000000000000007E-2</v>
      </c>
      <c r="KC236" s="172">
        <f t="shared" si="666"/>
        <v>0.12809999999999999</v>
      </c>
      <c r="KD236" s="160">
        <f t="shared" si="666"/>
        <v>0.12719999999999998</v>
      </c>
      <c r="KE236" s="112">
        <f t="shared" si="666"/>
        <v>0.12309999999999999</v>
      </c>
      <c r="KF236" s="172">
        <f t="shared" si="666"/>
        <v>0.13159999999999999</v>
      </c>
      <c r="KG236" s="142">
        <f t="shared" si="666"/>
        <v>0.14129999999999998</v>
      </c>
      <c r="KH236" s="201">
        <f t="shared" si="666"/>
        <v>0.13789999999999999</v>
      </c>
      <c r="KI236" s="181">
        <f t="shared" si="666"/>
        <v>0.16699999999999998</v>
      </c>
      <c r="KJ236" s="160">
        <f t="shared" si="666"/>
        <v>0.1905</v>
      </c>
      <c r="KK236" s="201">
        <f t="shared" si="666"/>
        <v>0.19700000000000001</v>
      </c>
      <c r="KL236" s="181">
        <f t="shared" si="666"/>
        <v>0.20849999999999999</v>
      </c>
      <c r="KM236" s="160">
        <f t="shared" si="666"/>
        <v>0.22559999999999999</v>
      </c>
      <c r="KN236" s="201">
        <f t="shared" si="666"/>
        <v>0.2271</v>
      </c>
      <c r="KO236" s="181">
        <f t="shared" si="666"/>
        <v>0.21870000000000001</v>
      </c>
      <c r="KP236" s="160">
        <f t="shared" si="666"/>
        <v>0.21489999999999998</v>
      </c>
      <c r="KQ236" s="201">
        <f t="shared" si="666"/>
        <v>0.2084</v>
      </c>
      <c r="KR236" s="181">
        <f t="shared" si="666"/>
        <v>0.192</v>
      </c>
      <c r="KS236" s="160">
        <f t="shared" ref="KS236:LI236" si="667">SUM(KS221, -KS228)</f>
        <v>0.22800000000000001</v>
      </c>
      <c r="KT236" s="201">
        <f t="shared" si="667"/>
        <v>0.2364</v>
      </c>
      <c r="KU236" s="181">
        <f t="shared" si="667"/>
        <v>0.27249999999999996</v>
      </c>
      <c r="KV236" s="160">
        <f t="shared" si="667"/>
        <v>0.23130000000000001</v>
      </c>
      <c r="KW236" s="201">
        <f t="shared" si="667"/>
        <v>0.23180000000000001</v>
      </c>
      <c r="KX236" s="181">
        <f t="shared" si="667"/>
        <v>0.2414</v>
      </c>
      <c r="KY236" s="160">
        <f t="shared" si="667"/>
        <v>0.247</v>
      </c>
      <c r="KZ236" s="201">
        <f t="shared" si="667"/>
        <v>0.28759999999999997</v>
      </c>
      <c r="LA236" s="181">
        <f t="shared" si="667"/>
        <v>0.26100000000000001</v>
      </c>
      <c r="LB236" s="160">
        <f t="shared" si="667"/>
        <v>0.27879999999999999</v>
      </c>
      <c r="LC236" s="201">
        <f t="shared" si="667"/>
        <v>0.245</v>
      </c>
      <c r="LD236" s="181">
        <f t="shared" si="667"/>
        <v>0.27490000000000003</v>
      </c>
      <c r="LE236" s="138">
        <f t="shared" si="667"/>
        <v>0.29020000000000001</v>
      </c>
      <c r="LF236" s="201">
        <f t="shared" si="667"/>
        <v>0.30280000000000001</v>
      </c>
      <c r="LG236" s="181">
        <f t="shared" si="667"/>
        <v>0.28310000000000002</v>
      </c>
      <c r="LH236" s="147">
        <f t="shared" si="667"/>
        <v>0.24979999999999999</v>
      </c>
      <c r="LI236" s="201">
        <f t="shared" si="667"/>
        <v>0.2732</v>
      </c>
      <c r="LJ236" s="181">
        <f t="shared" ref="LJ236" si="668">SUM(LJ221, -LJ228)</f>
        <v>0.26769999999999999</v>
      </c>
      <c r="LK236" s="160">
        <f t="shared" ref="LK236" si="669">SUM(LK221, -LK228)</f>
        <v>0.28749999999999998</v>
      </c>
      <c r="LL236" s="109">
        <f t="shared" ref="LL236:LU236" si="670">SUM(LL221, -LL228)</f>
        <v>0.28159999999999996</v>
      </c>
      <c r="LM236" s="169">
        <f t="shared" si="670"/>
        <v>0.27479999999999999</v>
      </c>
      <c r="LN236" s="147">
        <f t="shared" si="670"/>
        <v>0.27959999999999996</v>
      </c>
      <c r="LO236" s="114">
        <f t="shared" si="670"/>
        <v>0.30580000000000002</v>
      </c>
      <c r="LP236" s="169">
        <f t="shared" si="670"/>
        <v>0.29799999999999999</v>
      </c>
      <c r="LQ236" s="140">
        <f t="shared" si="670"/>
        <v>0.31509999999999999</v>
      </c>
      <c r="LR236" s="109">
        <f t="shared" si="670"/>
        <v>0.31089999999999995</v>
      </c>
      <c r="LS236" s="173">
        <f t="shared" si="670"/>
        <v>0.33299999999999996</v>
      </c>
      <c r="LT236" s="140">
        <f t="shared" si="670"/>
        <v>0.3196</v>
      </c>
      <c r="LU236" s="114">
        <f t="shared" si="670"/>
        <v>0.32519999999999999</v>
      </c>
      <c r="LV236" s="169">
        <f t="shared" ref="LV236:MB236" si="671">SUM(LV221, -LV228)</f>
        <v>0.31659999999999999</v>
      </c>
      <c r="LW236" s="147">
        <f t="shared" si="671"/>
        <v>0.27929999999999999</v>
      </c>
      <c r="LX236" s="109">
        <f t="shared" si="671"/>
        <v>0.31509999999999999</v>
      </c>
      <c r="LY236" s="169">
        <f t="shared" si="671"/>
        <v>0.31889999999999996</v>
      </c>
      <c r="LZ236" s="147">
        <f t="shared" si="671"/>
        <v>0.3054</v>
      </c>
      <c r="MA236" s="109">
        <f t="shared" si="671"/>
        <v>0.32600000000000001</v>
      </c>
      <c r="MB236" s="169">
        <f t="shared" si="671"/>
        <v>0.34329999999999999</v>
      </c>
      <c r="MC236" s="147">
        <f t="shared" ref="MC236" si="672">SUM(MC221, -MC228)</f>
        <v>0.34719999999999995</v>
      </c>
      <c r="MD236" s="109">
        <f t="shared" ref="MD236" si="673">SUM(MD221, -MD228)</f>
        <v>0.35319999999999996</v>
      </c>
      <c r="ME236" s="169">
        <f t="shared" ref="ME236" si="674">SUM(ME221, -ME228)</f>
        <v>0.3407</v>
      </c>
      <c r="MF236" s="147">
        <f t="shared" ref="MF236" si="675">SUM(MF221, -MF228)</f>
        <v>0.3196</v>
      </c>
      <c r="MG236" s="109">
        <f t="shared" ref="MG236" si="676">SUM(MG221, -MG228)</f>
        <v>0.33240000000000003</v>
      </c>
      <c r="MH236" s="169">
        <f t="shared" ref="MH236" si="677">SUM(MH221, -MH228)</f>
        <v>0.3453</v>
      </c>
      <c r="MI236" s="109">
        <f t="shared" ref="MI236" si="678">SUM(MI221, -MI228)</f>
        <v>0.39239999999999997</v>
      </c>
      <c r="MJ236" s="109">
        <f t="shared" ref="MJ236:MK236" si="679">SUM(MJ221, -MJ228)</f>
        <v>0.42770000000000002</v>
      </c>
      <c r="MK236" s="109">
        <f t="shared" si="679"/>
        <v>0.41979999999999995</v>
      </c>
      <c r="MM236" s="138">
        <f t="shared" ref="MM236:NA236" si="680">SUM(MM221, -MM228)</f>
        <v>1.6300000000000002E-2</v>
      </c>
      <c r="MN236" s="201">
        <f t="shared" si="680"/>
        <v>4.2299999999999997E-2</v>
      </c>
      <c r="MO236" s="173">
        <f t="shared" si="680"/>
        <v>7.4999999999999997E-2</v>
      </c>
      <c r="MP236" s="140">
        <f t="shared" si="680"/>
        <v>7.1500000000000008E-2</v>
      </c>
      <c r="MQ236" s="114">
        <f t="shared" si="680"/>
        <v>7.4399999999999994E-2</v>
      </c>
      <c r="MR236" s="173">
        <f t="shared" si="680"/>
        <v>9.2100000000000001E-2</v>
      </c>
      <c r="MS236" s="140">
        <f t="shared" si="680"/>
        <v>0.13200000000000001</v>
      </c>
      <c r="MT236" s="201">
        <f t="shared" si="680"/>
        <v>0.13120000000000001</v>
      </c>
      <c r="MU236" s="181">
        <f t="shared" si="680"/>
        <v>0.11629999999999999</v>
      </c>
      <c r="MV236" s="140">
        <f t="shared" si="680"/>
        <v>0.11510000000000001</v>
      </c>
      <c r="MW236" s="114">
        <f t="shared" si="680"/>
        <v>0.1144</v>
      </c>
      <c r="MX236" s="181">
        <f t="shared" si="680"/>
        <v>0.11649999999999999</v>
      </c>
      <c r="MY236" s="160">
        <f t="shared" si="680"/>
        <v>0.1249</v>
      </c>
      <c r="MZ236" s="201">
        <f t="shared" si="680"/>
        <v>0.12920000000000001</v>
      </c>
      <c r="NA236" s="173">
        <f t="shared" si="680"/>
        <v>0.155</v>
      </c>
      <c r="NB236" s="140">
        <f t="shared" ref="NB236:NK236" si="681">SUM(NB221, -NB228)</f>
        <v>0.16570000000000001</v>
      </c>
      <c r="NC236" s="114">
        <f t="shared" si="681"/>
        <v>0.1608</v>
      </c>
      <c r="ND236" s="173">
        <f t="shared" si="681"/>
        <v>0.14679999999999999</v>
      </c>
      <c r="NE236" s="140">
        <f t="shared" si="681"/>
        <v>0.16120000000000001</v>
      </c>
      <c r="NF236" s="114">
        <f t="shared" si="681"/>
        <v>0.1774</v>
      </c>
      <c r="NG236" s="266">
        <f t="shared" si="681"/>
        <v>0.14510000000000001</v>
      </c>
      <c r="NH236" s="239">
        <f t="shared" si="681"/>
        <v>0.1411</v>
      </c>
      <c r="NI236" s="240">
        <f t="shared" si="681"/>
        <v>0.13140000000000002</v>
      </c>
      <c r="NJ236" s="266">
        <f t="shared" si="681"/>
        <v>0.11929999999999999</v>
      </c>
      <c r="NK236" s="112">
        <f t="shared" si="681"/>
        <v>0.13429999999999997</v>
      </c>
      <c r="NL236" s="112">
        <f t="shared" ref="NL236:NM236" si="682">SUM(NL221, -NL228)</f>
        <v>0.13100000000000001</v>
      </c>
      <c r="NM236" s="112">
        <f t="shared" si="682"/>
        <v>0.11169999999999999</v>
      </c>
      <c r="NN236" s="112">
        <f t="shared" ref="NN236" si="683">SUM(NN221, -NN228)</f>
        <v>0.13190000000000002</v>
      </c>
      <c r="NO236" s="6">
        <f>SUM(NO225, -NO226)</f>
        <v>2.69E-2</v>
      </c>
      <c r="NP236" s="6">
        <f>SUM(NP225, -NP226)</f>
        <v>0</v>
      </c>
      <c r="NQ236" s="6">
        <f t="shared" ref="NQ236:OX236" si="684">SUM(NQ221, -NQ228)</f>
        <v>0</v>
      </c>
      <c r="NR236" s="6">
        <f t="shared" si="684"/>
        <v>0</v>
      </c>
      <c r="NS236" s="6">
        <f t="shared" si="684"/>
        <v>0</v>
      </c>
      <c r="NT236" s="6">
        <f t="shared" si="684"/>
        <v>0</v>
      </c>
      <c r="NU236" s="6">
        <f t="shared" si="684"/>
        <v>0</v>
      </c>
      <c r="NV236" s="6">
        <f t="shared" si="684"/>
        <v>0</v>
      </c>
      <c r="NW236" s="6">
        <f t="shared" si="684"/>
        <v>0</v>
      </c>
      <c r="NX236" s="6">
        <f t="shared" si="684"/>
        <v>0</v>
      </c>
      <c r="NY236" s="6">
        <f t="shared" si="684"/>
        <v>0</v>
      </c>
      <c r="NZ236" s="6">
        <f t="shared" si="684"/>
        <v>0</v>
      </c>
      <c r="OA236" s="6">
        <f t="shared" si="684"/>
        <v>0</v>
      </c>
      <c r="OB236" s="6">
        <f t="shared" si="684"/>
        <v>0</v>
      </c>
      <c r="OC236" s="6">
        <f t="shared" si="684"/>
        <v>0</v>
      </c>
      <c r="OD236" s="6">
        <f t="shared" si="684"/>
        <v>0</v>
      </c>
      <c r="OE236" s="6">
        <f t="shared" si="684"/>
        <v>0</v>
      </c>
      <c r="OF236" s="6">
        <f t="shared" si="684"/>
        <v>0</v>
      </c>
      <c r="OG236" s="6">
        <f t="shared" si="684"/>
        <v>0</v>
      </c>
      <c r="OH236" s="6">
        <f t="shared" si="684"/>
        <v>0</v>
      </c>
      <c r="OI236" s="6">
        <f t="shared" si="684"/>
        <v>0</v>
      </c>
      <c r="OJ236" s="6">
        <f t="shared" si="684"/>
        <v>0</v>
      </c>
      <c r="OK236" s="6">
        <f t="shared" si="684"/>
        <v>0</v>
      </c>
      <c r="OL236" s="6">
        <f t="shared" si="684"/>
        <v>0</v>
      </c>
      <c r="OM236" s="6">
        <f t="shared" si="684"/>
        <v>0</v>
      </c>
      <c r="ON236" s="6">
        <f t="shared" si="684"/>
        <v>0</v>
      </c>
      <c r="OO236" s="6">
        <f t="shared" si="684"/>
        <v>0</v>
      </c>
      <c r="OP236" s="6">
        <f t="shared" si="684"/>
        <v>0</v>
      </c>
      <c r="OQ236" s="6">
        <f t="shared" si="684"/>
        <v>0</v>
      </c>
      <c r="OR236" s="6">
        <f t="shared" si="684"/>
        <v>0</v>
      </c>
      <c r="OS236" s="6">
        <f t="shared" si="684"/>
        <v>0</v>
      </c>
      <c r="OT236" s="6">
        <f t="shared" si="684"/>
        <v>0</v>
      </c>
      <c r="OU236" s="6">
        <f t="shared" si="684"/>
        <v>0</v>
      </c>
      <c r="OV236" s="6">
        <f t="shared" si="684"/>
        <v>0</v>
      </c>
      <c r="OW236" s="6">
        <f t="shared" si="684"/>
        <v>0</v>
      </c>
      <c r="OX236" s="6">
        <f t="shared" si="684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48" t="s">
        <v>46</v>
      </c>
      <c r="NF237" s="116" t="s">
        <v>46</v>
      </c>
      <c r="NG237" s="171" t="s">
        <v>70</v>
      </c>
      <c r="NH237" s="148" t="s">
        <v>36</v>
      </c>
      <c r="NI237" s="116" t="s">
        <v>36</v>
      </c>
      <c r="NJ237" s="171" t="s">
        <v>70</v>
      </c>
      <c r="NK237" s="111" t="s">
        <v>65</v>
      </c>
      <c r="NL237" s="111" t="s">
        <v>65</v>
      </c>
      <c r="NM237" s="111" t="s">
        <v>65</v>
      </c>
      <c r="NN237" s="111" t="s">
        <v>65</v>
      </c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85">SUM(JU222, -JU228)</f>
        <v>3.6299999999999999E-2</v>
      </c>
      <c r="JV238" s="112">
        <f t="shared" si="685"/>
        <v>4.9000000000000002E-2</v>
      </c>
      <c r="JW238" s="169">
        <f t="shared" si="685"/>
        <v>7.5499999999999998E-2</v>
      </c>
      <c r="JX238" s="147">
        <f t="shared" si="685"/>
        <v>6.8199999999999997E-2</v>
      </c>
      <c r="JY238" s="109">
        <f t="shared" si="685"/>
        <v>5.5900000000000005E-2</v>
      </c>
      <c r="JZ238" s="169">
        <f t="shared" si="685"/>
        <v>7.0800000000000002E-2</v>
      </c>
      <c r="KA238" s="140">
        <f t="shared" si="685"/>
        <v>6.9599999999999995E-2</v>
      </c>
      <c r="KB238" s="201">
        <f t="shared" si="685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86">SUM(KE222, -KE228)</f>
        <v>0.11349999999999999</v>
      </c>
      <c r="KF238" s="181">
        <f t="shared" si="686"/>
        <v>0.11840000000000001</v>
      </c>
      <c r="KG238" s="160">
        <f t="shared" si="686"/>
        <v>0.1134</v>
      </c>
      <c r="KH238" s="112">
        <f t="shared" si="686"/>
        <v>0.12959999999999999</v>
      </c>
      <c r="KI238" s="172">
        <f t="shared" si="686"/>
        <v>0.128</v>
      </c>
      <c r="KJ238" s="142">
        <f t="shared" si="686"/>
        <v>0.13300000000000001</v>
      </c>
      <c r="KK238" s="114">
        <f t="shared" ref="KK238:KQ238" si="687">SUM(KK221, -KK227)</f>
        <v>0.1295</v>
      </c>
      <c r="KL238" s="170">
        <f t="shared" si="687"/>
        <v>0.14269999999999999</v>
      </c>
      <c r="KM238" s="138">
        <f t="shared" si="687"/>
        <v>0.17369999999999999</v>
      </c>
      <c r="KN238" s="110">
        <f t="shared" si="687"/>
        <v>0.17560000000000001</v>
      </c>
      <c r="KO238" s="170">
        <f t="shared" si="687"/>
        <v>0.16739999999999999</v>
      </c>
      <c r="KP238" s="138">
        <f t="shared" si="687"/>
        <v>0.15839999999999999</v>
      </c>
      <c r="KQ238" s="110">
        <f t="shared" si="687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88">SUM(KW221, -KW227)</f>
        <v>0.21610000000000001</v>
      </c>
      <c r="KX238" s="170">
        <f t="shared" si="688"/>
        <v>0.22110000000000002</v>
      </c>
      <c r="KY238" s="138">
        <f t="shared" si="688"/>
        <v>0.23049999999999998</v>
      </c>
      <c r="KZ238" s="110">
        <f t="shared" si="688"/>
        <v>0.26900000000000002</v>
      </c>
      <c r="LA238" s="170">
        <f t="shared" si="688"/>
        <v>0.24309999999999998</v>
      </c>
      <c r="LB238" s="138">
        <f t="shared" si="688"/>
        <v>0.26890000000000003</v>
      </c>
      <c r="LC238" s="110">
        <f t="shared" si="688"/>
        <v>0.24470000000000003</v>
      </c>
      <c r="LD238" s="170">
        <f t="shared" si="688"/>
        <v>0.2651</v>
      </c>
      <c r="LE238" s="160">
        <f t="shared" si="688"/>
        <v>0.28539999999999999</v>
      </c>
      <c r="LF238" s="110">
        <f t="shared" si="688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89">SUM(LR222, -LR228)</f>
        <v>0.30909999999999999</v>
      </c>
      <c r="LS238" s="169">
        <f t="shared" si="689"/>
        <v>0.33079999999999998</v>
      </c>
      <c r="LT238" s="147">
        <f t="shared" si="689"/>
        <v>0.31599999999999995</v>
      </c>
      <c r="LU238" s="109">
        <f t="shared" si="689"/>
        <v>0.31709999999999999</v>
      </c>
      <c r="LV238" s="173">
        <f t="shared" si="689"/>
        <v>0.30920000000000003</v>
      </c>
      <c r="LW238" s="140">
        <f t="shared" si="689"/>
        <v>0.27749999999999997</v>
      </c>
      <c r="LX238" s="114">
        <f t="shared" si="689"/>
        <v>0.29779999999999995</v>
      </c>
      <c r="LY238" s="173">
        <f t="shared" ref="LY238:LZ238" si="690">SUM(LY222, -LY228)</f>
        <v>0.31440000000000001</v>
      </c>
      <c r="LZ238" s="140">
        <f t="shared" si="690"/>
        <v>0.29680000000000001</v>
      </c>
      <c r="MA238" s="114">
        <f t="shared" ref="MA238:MB238" si="691">SUM(MA222, -MA228)</f>
        <v>0.30520000000000003</v>
      </c>
      <c r="MB238" s="173">
        <f t="shared" si="691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92">SUM(MR221, -MR227)</f>
        <v>8.2199999999999995E-2</v>
      </c>
      <c r="MS238" s="160">
        <f t="shared" si="692"/>
        <v>0.11650000000000001</v>
      </c>
      <c r="MT238" s="114">
        <f t="shared" si="692"/>
        <v>0.1268</v>
      </c>
      <c r="MU238" s="173">
        <f t="shared" si="692"/>
        <v>0.10249999999999999</v>
      </c>
      <c r="MV238" s="160">
        <f t="shared" si="692"/>
        <v>0.1082</v>
      </c>
      <c r="MW238" s="201">
        <f t="shared" si="692"/>
        <v>0.109</v>
      </c>
      <c r="MX238" s="173">
        <f t="shared" si="692"/>
        <v>0.1076</v>
      </c>
      <c r="MY238" s="140">
        <f t="shared" si="692"/>
        <v>0.1079</v>
      </c>
      <c r="MZ238" s="114">
        <f t="shared" si="692"/>
        <v>0.11169999999999999</v>
      </c>
      <c r="NA238" s="181">
        <f t="shared" si="692"/>
        <v>0.1502</v>
      </c>
      <c r="NB238" s="160">
        <f t="shared" ref="NB238:NG238" si="693">SUM(NB222, -NB228)</f>
        <v>0.14829999999999999</v>
      </c>
      <c r="NC238" s="240">
        <f t="shared" si="693"/>
        <v>0.1353</v>
      </c>
      <c r="ND238" s="266">
        <f t="shared" si="693"/>
        <v>0.12869999999999998</v>
      </c>
      <c r="NE238" s="239">
        <f t="shared" si="693"/>
        <v>0.14649999999999999</v>
      </c>
      <c r="NF238" s="240">
        <f t="shared" si="693"/>
        <v>0.15379999999999999</v>
      </c>
      <c r="NG238" s="173">
        <f t="shared" si="693"/>
        <v>0.14229999999999998</v>
      </c>
      <c r="NH238" s="138">
        <f>SUM(NH221, -NH227)</f>
        <v>0.1295</v>
      </c>
      <c r="NI238" s="110">
        <f>SUM(NI221, -NI227)</f>
        <v>0.1197</v>
      </c>
      <c r="NJ238" s="173">
        <f>SUM(NJ222, -NJ228)</f>
        <v>0.10389999999999999</v>
      </c>
      <c r="NK238" s="114">
        <f>SUM(NK222, -NK228)</f>
        <v>0.12309999999999999</v>
      </c>
      <c r="NL238" s="114">
        <f>SUM(NL222, -NL228)</f>
        <v>0.12940000000000002</v>
      </c>
      <c r="NM238" s="114">
        <f>SUM(NM222, -NM228)</f>
        <v>0.1109</v>
      </c>
      <c r="NN238" s="114">
        <f>SUM(NN222, -NN228)</f>
        <v>0.12060000000000001</v>
      </c>
      <c r="NO238" s="6">
        <f>SUM(NO222, -NO226)</f>
        <v>8.7999999999999995E-2</v>
      </c>
      <c r="NP238" s="6">
        <f>SUM(NP225,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36" t="s">
        <v>42</v>
      </c>
      <c r="NF239" s="111" t="s">
        <v>42</v>
      </c>
      <c r="NG239" s="177" t="s">
        <v>36</v>
      </c>
      <c r="NH239" s="136" t="s">
        <v>70</v>
      </c>
      <c r="NI239" s="111" t="s">
        <v>70</v>
      </c>
      <c r="NJ239" s="177" t="s">
        <v>47</v>
      </c>
      <c r="NK239" s="116" t="s">
        <v>46</v>
      </c>
      <c r="NL239" s="116" t="s">
        <v>46</v>
      </c>
      <c r="NM239" s="116" t="s">
        <v>46</v>
      </c>
      <c r="NN239" s="116" t="s">
        <v>46</v>
      </c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94">SUM(JU223, -JU228)</f>
        <v>3.6199999999999996E-2</v>
      </c>
      <c r="JV240" s="114">
        <f t="shared" si="694"/>
        <v>4.07E-2</v>
      </c>
      <c r="JW240" s="181">
        <f t="shared" si="694"/>
        <v>6.4699999999999994E-2</v>
      </c>
      <c r="JX240" s="140">
        <f t="shared" si="694"/>
        <v>5.79E-2</v>
      </c>
      <c r="JY240" s="114">
        <f t="shared" si="694"/>
        <v>5.4600000000000003E-2</v>
      </c>
      <c r="JZ240" s="173">
        <f t="shared" si="69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95">SUM(KL221, -KL226)</f>
        <v>0.13269999999999998</v>
      </c>
      <c r="KM240" s="140">
        <f t="shared" si="695"/>
        <v>0.16089999999999999</v>
      </c>
      <c r="KN240" s="114">
        <f t="shared" si="695"/>
        <v>0.14990000000000001</v>
      </c>
      <c r="KO240" s="173">
        <f t="shared" si="695"/>
        <v>0.15259999999999999</v>
      </c>
      <c r="KP240" s="140">
        <f t="shared" si="695"/>
        <v>0.14429999999999998</v>
      </c>
      <c r="KQ240" s="114">
        <f t="shared" si="69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96">SUM(KW222, -KW228)</f>
        <v>0.21529999999999999</v>
      </c>
      <c r="KX240" s="169">
        <f t="shared" si="696"/>
        <v>0.21239999999999998</v>
      </c>
      <c r="KY240" s="147">
        <f t="shared" si="696"/>
        <v>0.22189999999999999</v>
      </c>
      <c r="KZ240" s="109">
        <f t="shared" si="696"/>
        <v>0.24259999999999998</v>
      </c>
      <c r="LA240" s="169">
        <f t="shared" si="696"/>
        <v>0.22889999999999999</v>
      </c>
      <c r="LB240" s="147">
        <f t="shared" si="69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97">SUM(LR221, -LR227)</f>
        <v>0.30579999999999996</v>
      </c>
      <c r="LS240" s="169">
        <f t="shared" si="697"/>
        <v>0.31669999999999998</v>
      </c>
      <c r="LT240" s="147">
        <f t="shared" si="697"/>
        <v>0.31190000000000001</v>
      </c>
      <c r="LU240" s="109">
        <f t="shared" si="697"/>
        <v>0.29499999999999998</v>
      </c>
      <c r="LV240" s="181">
        <f t="shared" si="697"/>
        <v>0.29730000000000001</v>
      </c>
      <c r="LW240" s="160">
        <f t="shared" si="697"/>
        <v>0.27610000000000001</v>
      </c>
      <c r="LX240" s="201">
        <f t="shared" si="697"/>
        <v>0.28920000000000001</v>
      </c>
      <c r="LY240" s="181">
        <f t="shared" ref="LY240:LZ240" si="698">SUM(LY221, -LY227)</f>
        <v>0.28849999999999998</v>
      </c>
      <c r="LZ240" s="160">
        <f t="shared" si="698"/>
        <v>0.27200000000000002</v>
      </c>
      <c r="MA240" s="201">
        <f t="shared" ref="MA240:MB240" si="699">SUM(MA221, -MA227)</f>
        <v>0.28620000000000001</v>
      </c>
      <c r="MB240" s="181">
        <f t="shared" si="69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700">SUM(MW222, -MW228)</f>
        <v>6.7000000000000004E-2</v>
      </c>
      <c r="MX240" s="266">
        <f t="shared" si="700"/>
        <v>0.09</v>
      </c>
      <c r="MY240" s="140">
        <f t="shared" si="700"/>
        <v>9.6500000000000002E-2</v>
      </c>
      <c r="MZ240" s="114">
        <f t="shared" si="700"/>
        <v>9.8400000000000001E-2</v>
      </c>
      <c r="NA240" s="173">
        <f t="shared" si="700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40">
        <f>SUM(NE221, -NE227)</f>
        <v>0.13019999999999998</v>
      </c>
      <c r="NF240" s="114">
        <f>SUM(NF221, -NF227)</f>
        <v>0.13600000000000001</v>
      </c>
      <c r="NG240" s="170">
        <f>SUM(NG221, -NG227)</f>
        <v>0.1205</v>
      </c>
      <c r="NH240" s="140">
        <f>SUM(NH222, -NH228)</f>
        <v>0.1232</v>
      </c>
      <c r="NI240" s="114">
        <f>SUM(NI222, -NI228)</f>
        <v>0.1195</v>
      </c>
      <c r="NJ240" s="172">
        <f>SUM(NJ221, -NJ227)</f>
        <v>0.1031</v>
      </c>
      <c r="NK240" s="240">
        <f>SUM(NK221, -NK227)</f>
        <v>0.11749999999999999</v>
      </c>
      <c r="NL240" s="240">
        <f>SUM(NL221, -NL227)</f>
        <v>0.12259999999999999</v>
      </c>
      <c r="NM240" s="240">
        <f>SUM(NM221, -NM227)</f>
        <v>0.1051</v>
      </c>
      <c r="NN240" s="240">
        <f>SUM(NN221, -NN227)</f>
        <v>0.10349999999999999</v>
      </c>
      <c r="NO240" s="6">
        <f>SUM(NO225, -NO227)</f>
        <v>3.7900000000000003E-2</v>
      </c>
      <c r="NP240" s="6">
        <f>SUM(NP222, -NP226)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48" t="s">
        <v>36</v>
      </c>
      <c r="NF241" s="116" t="s">
        <v>36</v>
      </c>
      <c r="NG241" s="171" t="s">
        <v>42</v>
      </c>
      <c r="NH241" s="148" t="s">
        <v>47</v>
      </c>
      <c r="NI241" s="111" t="s">
        <v>42</v>
      </c>
      <c r="NJ241" s="177" t="s">
        <v>36</v>
      </c>
      <c r="NK241" s="116" t="s">
        <v>36</v>
      </c>
      <c r="NL241" s="111" t="s">
        <v>70</v>
      </c>
      <c r="NM241" s="111" t="s">
        <v>70</v>
      </c>
      <c r="NN241" s="111" t="s">
        <v>70</v>
      </c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701">SUM(JU224, -JU228)</f>
        <v>3.61E-2</v>
      </c>
      <c r="JV242" s="201">
        <f t="shared" si="701"/>
        <v>3.15E-2</v>
      </c>
      <c r="JW242" s="173">
        <f t="shared" si="701"/>
        <v>6.3299999999999995E-2</v>
      </c>
      <c r="JX242" s="140">
        <f t="shared" si="701"/>
        <v>4.8399999999999999E-2</v>
      </c>
      <c r="JY242" s="114">
        <f t="shared" si="701"/>
        <v>4.9000000000000002E-2</v>
      </c>
      <c r="JZ242" s="181">
        <f t="shared" si="70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702">SUM(KL222, -KL228)</f>
        <v>0.1235</v>
      </c>
      <c r="KM242" s="142">
        <f t="shared" si="702"/>
        <v>0.1273</v>
      </c>
      <c r="KN242" s="109">
        <f t="shared" si="702"/>
        <v>0.12969999999999998</v>
      </c>
      <c r="KO242" s="169">
        <f t="shared" si="702"/>
        <v>0.14349999999999999</v>
      </c>
      <c r="KP242" s="147">
        <f t="shared" si="702"/>
        <v>0.14229999999999998</v>
      </c>
      <c r="KQ242" s="109">
        <f t="shared" si="70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703">SUM(KT222, -KT227)</f>
        <v>0.17449999999999999</v>
      </c>
      <c r="KU242" s="170">
        <f t="shared" si="703"/>
        <v>0.21190000000000001</v>
      </c>
      <c r="KV242" s="138">
        <f t="shared" si="703"/>
        <v>0.20130000000000001</v>
      </c>
      <c r="KW242" s="110">
        <f t="shared" si="703"/>
        <v>0.1996</v>
      </c>
      <c r="KX242" s="170">
        <f t="shared" si="703"/>
        <v>0.19209999999999999</v>
      </c>
      <c r="KY242" s="138">
        <f t="shared" si="703"/>
        <v>0.2054</v>
      </c>
      <c r="KZ242" s="110">
        <f t="shared" si="70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704">SUM(LL222, -LL227)</f>
        <v>0.255</v>
      </c>
      <c r="LM242" s="169">
        <f t="shared" si="704"/>
        <v>0.24320000000000003</v>
      </c>
      <c r="LN242" s="147">
        <f t="shared" si="704"/>
        <v>0.25270000000000004</v>
      </c>
      <c r="LO242" s="201">
        <f t="shared" si="704"/>
        <v>0.27529999999999999</v>
      </c>
      <c r="LP242" s="169">
        <f t="shared" si="704"/>
        <v>0.27939999999999998</v>
      </c>
      <c r="LQ242" s="160">
        <f t="shared" si="704"/>
        <v>0.29769999999999996</v>
      </c>
      <c r="LR242" s="109">
        <f t="shared" si="704"/>
        <v>0.30399999999999999</v>
      </c>
      <c r="LS242" s="181">
        <f t="shared" si="704"/>
        <v>0.3145</v>
      </c>
      <c r="LT242" s="160">
        <f t="shared" si="704"/>
        <v>0.30830000000000002</v>
      </c>
      <c r="LU242" s="201">
        <f t="shared" si="704"/>
        <v>0.28689999999999999</v>
      </c>
      <c r="LV242" s="169">
        <f t="shared" ref="LV242:MA242" si="705">SUM(LV222, -LV227)</f>
        <v>0.28990000000000005</v>
      </c>
      <c r="LW242" s="147">
        <f t="shared" si="705"/>
        <v>0.27429999999999999</v>
      </c>
      <c r="LX242" s="109">
        <f t="shared" si="705"/>
        <v>0.27190000000000003</v>
      </c>
      <c r="LY242" s="169">
        <f t="shared" si="705"/>
        <v>0.28400000000000003</v>
      </c>
      <c r="LZ242" s="147">
        <f t="shared" si="705"/>
        <v>0.26339999999999997</v>
      </c>
      <c r="MA242" s="109">
        <f t="shared" si="705"/>
        <v>0.26539999999999997</v>
      </c>
      <c r="MB242" s="170">
        <f>SUM(MB221, -MB226)</f>
        <v>0.25750000000000001</v>
      </c>
      <c r="MC242" s="147">
        <f t="shared" ref="MC242:MJ242" si="706">SUM(MC222, -MC227)</f>
        <v>0.27179999999999999</v>
      </c>
      <c r="MD242" s="109">
        <f t="shared" si="706"/>
        <v>0.29600000000000004</v>
      </c>
      <c r="ME242" s="169">
        <f t="shared" si="706"/>
        <v>0.28810000000000002</v>
      </c>
      <c r="MF242" s="147">
        <f t="shared" si="706"/>
        <v>0.27079999999999999</v>
      </c>
      <c r="MG242" s="109">
        <f t="shared" si="706"/>
        <v>0.27690000000000003</v>
      </c>
      <c r="MH242" s="169">
        <f t="shared" si="706"/>
        <v>0.29239999999999999</v>
      </c>
      <c r="MI242" s="109">
        <f t="shared" si="706"/>
        <v>0.30559999999999998</v>
      </c>
      <c r="MJ242" s="109">
        <f t="shared" si="706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38">
        <f>SUM(NE222, -NE227)</f>
        <v>0.11549999999999999</v>
      </c>
      <c r="NF242" s="110">
        <f>SUM(NF222, -NF227)</f>
        <v>0.1124</v>
      </c>
      <c r="NG242" s="173">
        <f>SUM(NG222, -NG227)</f>
        <v>0.1177</v>
      </c>
      <c r="NH242" s="142">
        <f>SUM(NH221, -NH226)</f>
        <v>0.11479999999999999</v>
      </c>
      <c r="NI242" s="114">
        <f>SUM(NI222, -NI227)</f>
        <v>0.10780000000000001</v>
      </c>
      <c r="NJ242" s="170">
        <f>SUM(NJ221, -NJ226)</f>
        <v>9.5799999999999996E-2</v>
      </c>
      <c r="NK242" s="110">
        <f>SUM(NK221, -NK226)</f>
        <v>0.10639999999999999</v>
      </c>
      <c r="NL242" s="114">
        <f>SUM(NL222, -NL227)</f>
        <v>0.121</v>
      </c>
      <c r="NM242" s="114">
        <f>SUM(NM222, -NM227)</f>
        <v>0.1043</v>
      </c>
      <c r="NN242" s="114">
        <f>SUM(NN222, -NN227)</f>
        <v>9.2200000000000004E-2</v>
      </c>
      <c r="NO242" s="6">
        <f>SUM(NO227, -NO238)</f>
        <v>-0.12540000000000001</v>
      </c>
      <c r="NP242" s="6">
        <f>SUM(NP227, -NP238)</f>
        <v>0</v>
      </c>
      <c r="NQ242" s="6">
        <f t="shared" ref="NQ242:OX242" si="707">SUM(NQ227, -NQ238)</f>
        <v>0</v>
      </c>
      <c r="NR242" s="6">
        <f t="shared" si="707"/>
        <v>0</v>
      </c>
      <c r="NS242" s="6">
        <f t="shared" si="707"/>
        <v>0</v>
      </c>
      <c r="NT242" s="6">
        <f t="shared" si="707"/>
        <v>0</v>
      </c>
      <c r="NU242" s="6">
        <f t="shared" si="707"/>
        <v>0</v>
      </c>
      <c r="NV242" s="6">
        <f t="shared" si="707"/>
        <v>0</v>
      </c>
      <c r="NW242" s="6">
        <f t="shared" si="707"/>
        <v>0</v>
      </c>
      <c r="NX242" s="6">
        <f t="shared" si="707"/>
        <v>0</v>
      </c>
      <c r="NY242" s="6">
        <f t="shared" si="707"/>
        <v>0</v>
      </c>
      <c r="NZ242" s="6">
        <f t="shared" si="707"/>
        <v>0</v>
      </c>
      <c r="OA242" s="6">
        <f t="shared" si="707"/>
        <v>0</v>
      </c>
      <c r="OB242" s="6">
        <f t="shared" si="707"/>
        <v>0</v>
      </c>
      <c r="OC242" s="6">
        <f t="shared" si="707"/>
        <v>0</v>
      </c>
      <c r="OD242" s="6">
        <f t="shared" si="707"/>
        <v>0</v>
      </c>
      <c r="OE242" s="6">
        <f t="shared" si="707"/>
        <v>0</v>
      </c>
      <c r="OF242" s="6">
        <f t="shared" si="707"/>
        <v>0</v>
      </c>
      <c r="OG242" s="6">
        <f t="shared" si="707"/>
        <v>0</v>
      </c>
      <c r="OH242" s="6">
        <f t="shared" si="707"/>
        <v>0</v>
      </c>
      <c r="OI242" s="6">
        <f t="shared" si="707"/>
        <v>0</v>
      </c>
      <c r="OJ242" s="6">
        <f t="shared" si="707"/>
        <v>0</v>
      </c>
      <c r="OK242" s="6">
        <f t="shared" si="707"/>
        <v>0</v>
      </c>
      <c r="OL242" s="6">
        <f t="shared" si="707"/>
        <v>0</v>
      </c>
      <c r="OM242" s="6">
        <f t="shared" si="707"/>
        <v>0</v>
      </c>
      <c r="ON242" s="6">
        <f t="shared" si="707"/>
        <v>0</v>
      </c>
      <c r="OO242" s="6">
        <f t="shared" si="707"/>
        <v>0</v>
      </c>
      <c r="OP242" s="6">
        <f t="shared" si="707"/>
        <v>0</v>
      </c>
      <c r="OQ242" s="6">
        <f t="shared" si="707"/>
        <v>0</v>
      </c>
      <c r="OR242" s="6">
        <f t="shared" si="707"/>
        <v>0</v>
      </c>
      <c r="OS242" s="6">
        <f t="shared" si="707"/>
        <v>0</v>
      </c>
      <c r="OT242" s="6">
        <f t="shared" si="707"/>
        <v>0</v>
      </c>
      <c r="OU242" s="6">
        <f t="shared" si="707"/>
        <v>0</v>
      </c>
      <c r="OV242" s="6">
        <f t="shared" si="707"/>
        <v>0</v>
      </c>
      <c r="OW242" s="6">
        <f t="shared" si="707"/>
        <v>0</v>
      </c>
      <c r="OX242" s="6">
        <f t="shared" si="70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93" t="s">
        <v>67</v>
      </c>
      <c r="NF243" s="111" t="s">
        <v>65</v>
      </c>
      <c r="NG243" s="192" t="s">
        <v>52</v>
      </c>
      <c r="NH243" s="136" t="s">
        <v>42</v>
      </c>
      <c r="NI243" s="116" t="s">
        <v>47</v>
      </c>
      <c r="NJ243" s="171" t="s">
        <v>65</v>
      </c>
      <c r="NK243" s="111" t="s">
        <v>70</v>
      </c>
      <c r="NL243" s="116" t="s">
        <v>36</v>
      </c>
      <c r="NM243" s="116" t="s">
        <v>36</v>
      </c>
      <c r="NN243" s="116" t="s">
        <v>36</v>
      </c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708">LINEST(B245:B246)</f>
        <v>1.9700000000000002E-2</v>
      </c>
      <c r="C244" s="505">
        <f t="shared" si="708"/>
        <v>6.7400000000000002E-2</v>
      </c>
      <c r="D244" s="505">
        <f t="shared" si="708"/>
        <v>0.1079</v>
      </c>
      <c r="E244" s="505">
        <f t="shared" si="708"/>
        <v>0.23270000000000002</v>
      </c>
      <c r="F244" s="505">
        <f t="shared" si="708"/>
        <v>0.2214000000000001</v>
      </c>
      <c r="G244" s="505">
        <f t="shared" si="708"/>
        <v>0.1736</v>
      </c>
      <c r="H244" s="505">
        <f t="shared" si="708"/>
        <v>0.13630000000000003</v>
      </c>
      <c r="I244" s="505">
        <f t="shared" si="708"/>
        <v>0.10050000000000005</v>
      </c>
      <c r="J244" s="505">
        <f t="shared" si="708"/>
        <v>-2.1600000000000001E-2</v>
      </c>
      <c r="K244" s="505">
        <f t="shared" si="708"/>
        <v>-2.930000000000002E-2</v>
      </c>
      <c r="L244" s="505">
        <f t="shared" si="708"/>
        <v>-3.1600000000000017E-2</v>
      </c>
      <c r="M244" s="505">
        <f t="shared" si="708"/>
        <v>-8.1000000000000016E-2</v>
      </c>
      <c r="N244" s="505">
        <f t="shared" si="708"/>
        <v>-7.0900000000000032E-2</v>
      </c>
      <c r="O244" s="505">
        <f t="shared" si="708"/>
        <v>-6.8999999999999978E-2</v>
      </c>
      <c r="P244" s="505">
        <f t="shared" si="708"/>
        <v>-8.0299999999999983E-2</v>
      </c>
      <c r="Q244" s="505">
        <f t="shared" si="708"/>
        <v>-0.11219999999999999</v>
      </c>
      <c r="R244" s="505">
        <f t="shared" si="708"/>
        <v>-0.12420000000000002</v>
      </c>
      <c r="S244" s="505">
        <f t="shared" si="708"/>
        <v>-7.2000000000000036E-2</v>
      </c>
      <c r="T244" s="505">
        <f t="shared" si="708"/>
        <v>-6.1199999999999997E-2</v>
      </c>
      <c r="U244" s="505">
        <f t="shared" si="708"/>
        <v>-8.7099999999999997E-2</v>
      </c>
      <c r="V244" s="505">
        <f t="shared" si="708"/>
        <v>-0.11320000000000004</v>
      </c>
      <c r="W244" s="505">
        <f t="shared" si="708"/>
        <v>-0.13910000000000006</v>
      </c>
      <c r="X244" s="505">
        <f t="shared" si="708"/>
        <v>-0.15460000000000002</v>
      </c>
      <c r="Y244" s="505">
        <f t="shared" si="708"/>
        <v>-0.1547</v>
      </c>
      <c r="Z244" s="505">
        <f t="shared" si="708"/>
        <v>-9.7100000000000047E-2</v>
      </c>
      <c r="AA244" s="505">
        <f t="shared" si="708"/>
        <v>-0.10930000000000002</v>
      </c>
      <c r="AB244" s="505">
        <f t="shared" si="708"/>
        <v>-0.11420000000000005</v>
      </c>
      <c r="AC244" s="505">
        <f t="shared" si="708"/>
        <v>-0.17460000000000003</v>
      </c>
      <c r="AD244" s="505">
        <f t="shared" si="708"/>
        <v>-0.12469999999999999</v>
      </c>
      <c r="AE244" s="505">
        <f t="shared" si="708"/>
        <v>-0.15630000000000002</v>
      </c>
      <c r="AF244" s="505">
        <f t="shared" si="708"/>
        <v>-0.16320000000000001</v>
      </c>
      <c r="AG244" s="505">
        <f t="shared" si="708"/>
        <v>-0.14269999999999999</v>
      </c>
      <c r="AH244" s="505">
        <f t="shared" ref="AH244:BM244" si="709">LINEST(AH245:AH246)</f>
        <v>-0.15650000000000003</v>
      </c>
      <c r="AI244" s="505">
        <f t="shared" si="709"/>
        <v>-0.12040000000000005</v>
      </c>
      <c r="AJ244" s="505">
        <f t="shared" si="709"/>
        <v>-0.13590000000000002</v>
      </c>
      <c r="AK244" s="505">
        <f t="shared" si="709"/>
        <v>-0.1974000000000001</v>
      </c>
      <c r="AL244" s="505">
        <f t="shared" si="709"/>
        <v>-0.20940000000000006</v>
      </c>
      <c r="AM244" s="505">
        <f t="shared" si="709"/>
        <v>-0.22120000000000012</v>
      </c>
      <c r="AN244" s="505">
        <f t="shared" si="709"/>
        <v>-0.2045000000000001</v>
      </c>
      <c r="AO244" s="505">
        <f t="shared" si="709"/>
        <v>-0.20030000000000001</v>
      </c>
      <c r="AP244" s="505">
        <f t="shared" si="709"/>
        <v>-0.18330000000000005</v>
      </c>
      <c r="AQ244" s="505">
        <f t="shared" si="709"/>
        <v>-0.19660000000000002</v>
      </c>
      <c r="AR244" s="505">
        <f t="shared" si="709"/>
        <v>-0.1467</v>
      </c>
      <c r="AS244" s="505">
        <f t="shared" si="709"/>
        <v>-0.15310000000000007</v>
      </c>
      <c r="AT244" s="505">
        <f t="shared" si="709"/>
        <v>-0.13240000000000002</v>
      </c>
      <c r="AU244" s="505">
        <f t="shared" si="709"/>
        <v>-0.16900000000000001</v>
      </c>
      <c r="AV244" s="505">
        <f t="shared" si="709"/>
        <v>-0.17069999999999999</v>
      </c>
      <c r="AW244" s="505">
        <f t="shared" si="709"/>
        <v>-0.17089999999999997</v>
      </c>
      <c r="AX244" s="505">
        <f t="shared" si="709"/>
        <v>-0.1353</v>
      </c>
      <c r="AY244" s="505">
        <f t="shared" si="709"/>
        <v>-0.14000000000000007</v>
      </c>
      <c r="AZ244" s="505">
        <f t="shared" si="709"/>
        <v>-0.11770000000000004</v>
      </c>
      <c r="BA244" s="505">
        <f t="shared" si="709"/>
        <v>-0.13740000000000005</v>
      </c>
      <c r="BB244" s="505">
        <f t="shared" si="709"/>
        <v>-0.15740000000000004</v>
      </c>
      <c r="BC244" s="505">
        <f t="shared" si="709"/>
        <v>-0.20770000000000011</v>
      </c>
      <c r="BD244" s="505">
        <f t="shared" si="709"/>
        <v>-0.20430000000000009</v>
      </c>
      <c r="BE244" s="505">
        <f t="shared" si="709"/>
        <v>-0.19500000000000001</v>
      </c>
      <c r="BF244" s="505">
        <f t="shared" si="709"/>
        <v>-0.17849999999999999</v>
      </c>
      <c r="BG244" s="505">
        <f t="shared" si="709"/>
        <v>-0.16639999999999996</v>
      </c>
      <c r="BH244" s="505">
        <f t="shared" si="709"/>
        <v>-0.18679999999999999</v>
      </c>
      <c r="BI244" s="505">
        <f t="shared" si="709"/>
        <v>-0.16540000000000002</v>
      </c>
      <c r="BJ244" s="505">
        <f t="shared" si="709"/>
        <v>-0.20630000000000001</v>
      </c>
      <c r="BK244" s="505">
        <f t="shared" si="709"/>
        <v>-0.2162</v>
      </c>
      <c r="BL244" s="505">
        <f t="shared" si="709"/>
        <v>-0.24650000000000011</v>
      </c>
      <c r="BM244" s="505">
        <f t="shared" si="70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710">LINEST(BT245:BT246)</f>
        <v>-2.6200000000000005E-2</v>
      </c>
      <c r="BU244" s="505">
        <f t="shared" si="710"/>
        <v>-1.49E-2</v>
      </c>
      <c r="BV244" s="505">
        <f t="shared" si="710"/>
        <v>1.5700000000000002E-2</v>
      </c>
      <c r="BW244" s="505">
        <f t="shared" si="710"/>
        <v>3.1099999999999999E-2</v>
      </c>
      <c r="BX244" s="505">
        <f t="shared" si="710"/>
        <v>1.8099999999999995E-2</v>
      </c>
      <c r="BY244" s="505">
        <f t="shared" si="710"/>
        <v>2.5100000000000001E-2</v>
      </c>
      <c r="BZ244" s="505">
        <f t="shared" si="710"/>
        <v>6.0300000000000013E-2</v>
      </c>
      <c r="CA244" s="505">
        <f t="shared" si="710"/>
        <v>5.7700000000000022E-2</v>
      </c>
      <c r="CB244" s="505">
        <f t="shared" si="710"/>
        <v>4.1700000000000001E-2</v>
      </c>
      <c r="CC244" s="505">
        <f t="shared" si="710"/>
        <v>-8.3500000000000005E-2</v>
      </c>
      <c r="CD244" s="505">
        <f t="shared" si="710"/>
        <v>-7.9900000000000013E-2</v>
      </c>
      <c r="CE244" s="505">
        <f t="shared" si="710"/>
        <v>-9.2600000000000002E-2</v>
      </c>
      <c r="CF244" s="505">
        <f t="shared" si="710"/>
        <v>-0.1024</v>
      </c>
      <c r="CG244" s="505">
        <f t="shared" si="710"/>
        <v>-0.10410000000000004</v>
      </c>
      <c r="CH244" s="505">
        <f t="shared" si="710"/>
        <v>-0.10620000000000004</v>
      </c>
      <c r="CI244" s="505">
        <f t="shared" si="710"/>
        <v>-0.12859999999999999</v>
      </c>
      <c r="CJ244" s="505">
        <f t="shared" si="710"/>
        <v>-0.13050000000000006</v>
      </c>
      <c r="CK244" s="505">
        <f t="shared" si="710"/>
        <v>-0.12440000000000005</v>
      </c>
      <c r="CL244" s="505">
        <f t="shared" si="710"/>
        <v>-9.4100000000000059E-2</v>
      </c>
      <c r="CM244" s="505">
        <f t="shared" si="710"/>
        <v>-0.1033</v>
      </c>
      <c r="CN244" s="505">
        <f t="shared" si="710"/>
        <v>-0.10300000000000002</v>
      </c>
      <c r="CO244" s="505">
        <f t="shared" si="710"/>
        <v>-6.500000000000003E-2</v>
      </c>
      <c r="CP244" s="505">
        <f t="shared" si="710"/>
        <v>-6.7500000000000032E-2</v>
      </c>
      <c r="CQ244" s="505">
        <f t="shared" si="710"/>
        <v>-5.7400000000000007E-2</v>
      </c>
      <c r="CR244" s="505">
        <f t="shared" si="710"/>
        <v>-1.0100000000000005E-2</v>
      </c>
      <c r="CS244" s="505">
        <f t="shared" si="710"/>
        <v>-1.9000000000000003E-2</v>
      </c>
      <c r="CT244" s="505">
        <f t="shared" si="710"/>
        <v>-2.420000000000002E-2</v>
      </c>
      <c r="CU244" s="505">
        <f t="shared" si="710"/>
        <v>2.3100000000000006E-2</v>
      </c>
      <c r="CV244" s="505">
        <f t="shared" si="710"/>
        <v>-5.0000000000000066E-4</v>
      </c>
      <c r="CW244" s="505">
        <f t="shared" si="710"/>
        <v>-4.0699999999999993E-2</v>
      </c>
      <c r="CX244" s="505">
        <f t="shared" si="710"/>
        <v>-7.1600000000000025E-2</v>
      </c>
      <c r="CY244" s="505">
        <f t="shared" si="710"/>
        <v>-2.8600000000000007E-2</v>
      </c>
      <c r="CZ244" s="505">
        <f t="shared" ref="CZ244:DZ244" si="711">LINEST(CZ245:CZ246)</f>
        <v>-3.2000000000000028E-3</v>
      </c>
      <c r="DA244" s="505">
        <f t="shared" si="711"/>
        <v>1.9199999999999995E-2</v>
      </c>
      <c r="DB244" s="505">
        <f t="shared" si="711"/>
        <v>2.7499999999999997E-2</v>
      </c>
      <c r="DC244" s="505">
        <f t="shared" si="711"/>
        <v>-4.9999999999999351E-4</v>
      </c>
      <c r="DD244" s="505">
        <f t="shared" si="711"/>
        <v>-1.7300000000000006E-2</v>
      </c>
      <c r="DE244" s="505">
        <f t="shared" si="711"/>
        <v>-1.3600000000000008E-2</v>
      </c>
      <c r="DF244" s="505">
        <f t="shared" si="711"/>
        <v>3.6600000000000001E-2</v>
      </c>
      <c r="DG244" s="505">
        <f t="shared" si="711"/>
        <v>5.7600000000000005E-2</v>
      </c>
      <c r="DH244" s="505">
        <f t="shared" si="711"/>
        <v>4.5700000000000005E-2</v>
      </c>
      <c r="DI244" s="505">
        <f t="shared" si="711"/>
        <v>5.5300000000000002E-2</v>
      </c>
      <c r="DJ244" s="505">
        <f t="shared" si="711"/>
        <v>-1.2999999999999958E-3</v>
      </c>
      <c r="DK244" s="505">
        <f t="shared" si="711"/>
        <v>-1.5400000000000013E-2</v>
      </c>
      <c r="DL244" s="505">
        <f t="shared" si="711"/>
        <v>-3.6400000000000002E-2</v>
      </c>
      <c r="DM244" s="505">
        <f t="shared" si="711"/>
        <v>-6.8999999999999929E-3</v>
      </c>
      <c r="DN244" s="505">
        <f t="shared" si="711"/>
        <v>2.2999999999999965E-3</v>
      </c>
      <c r="DO244" s="505">
        <f t="shared" si="711"/>
        <v>1.2999999999999958E-3</v>
      </c>
      <c r="DP244" s="505">
        <f t="shared" si="711"/>
        <v>5.9500000000000011E-2</v>
      </c>
      <c r="DQ244" s="505">
        <f t="shared" si="711"/>
        <v>7.9900000000000013E-2</v>
      </c>
      <c r="DR244" s="505">
        <f t="shared" si="711"/>
        <v>5.2300000000000013E-2</v>
      </c>
      <c r="DS244" s="505">
        <f t="shared" si="711"/>
        <v>4.7800000000000016E-2</v>
      </c>
      <c r="DT244" s="505">
        <f t="shared" si="711"/>
        <v>6.6700000000000023E-2</v>
      </c>
      <c r="DU244" s="505">
        <f t="shared" si="711"/>
        <v>5.2100000000000007E-2</v>
      </c>
      <c r="DV244" s="505">
        <f t="shared" si="711"/>
        <v>2.9900000000000006E-2</v>
      </c>
      <c r="DW244" s="505">
        <f t="shared" si="711"/>
        <v>4.8600000000000004E-2</v>
      </c>
      <c r="DX244" s="505">
        <f t="shared" si="711"/>
        <v>2.9400000000000009E-2</v>
      </c>
      <c r="DY244" s="505">
        <f t="shared" si="711"/>
        <v>3.9800000000000002E-2</v>
      </c>
      <c r="DZ244" s="505">
        <f t="shared" si="711"/>
        <v>3.4600000000000006E-2</v>
      </c>
      <c r="EN244" s="8" t="s">
        <v>126</v>
      </c>
      <c r="EO244" s="505">
        <f t="shared" ref="EO244:FT244" si="712">LINEST(EO245:EO246)</f>
        <v>-3.4200000000000001E-2</v>
      </c>
      <c r="EP244" s="505">
        <f t="shared" si="712"/>
        <v>-5.7700000000000022E-2</v>
      </c>
      <c r="EQ244" s="505">
        <f t="shared" si="712"/>
        <v>-2.46E-2</v>
      </c>
      <c r="ER244" s="505">
        <f t="shared" si="712"/>
        <v>-3.8500000000000006E-2</v>
      </c>
      <c r="ES244" s="505">
        <f t="shared" si="712"/>
        <v>-3.9599999999999996E-2</v>
      </c>
      <c r="ET244" s="505">
        <f t="shared" si="712"/>
        <v>-3.3500000000000002E-2</v>
      </c>
      <c r="EU244" s="505">
        <f t="shared" si="712"/>
        <v>-2.7300000000000008E-2</v>
      </c>
      <c r="EV244" s="505">
        <f t="shared" si="712"/>
        <v>-2.5200000000000004E-2</v>
      </c>
      <c r="EW244" s="505">
        <f t="shared" si="712"/>
        <v>-3.44E-2</v>
      </c>
      <c r="EX244" s="505">
        <f t="shared" si="712"/>
        <v>2.9700000000000011E-2</v>
      </c>
      <c r="EY244" s="505">
        <f t="shared" si="712"/>
        <v>2.8500000000000001E-2</v>
      </c>
      <c r="EZ244" s="505">
        <f t="shared" si="712"/>
        <v>3.4599999999999999E-2</v>
      </c>
      <c r="FA244" s="505">
        <f t="shared" si="712"/>
        <v>2.5100000000000001E-2</v>
      </c>
      <c r="FB244" s="505">
        <f t="shared" si="712"/>
        <v>1.9499999999999997E-2</v>
      </c>
      <c r="FC244" s="505">
        <f t="shared" si="712"/>
        <v>6.550000000000003E-2</v>
      </c>
      <c r="FD244" s="505">
        <f t="shared" si="712"/>
        <v>0.11510000000000006</v>
      </c>
      <c r="FE244" s="505">
        <f t="shared" si="712"/>
        <v>7.8800000000000009E-2</v>
      </c>
      <c r="FF244" s="505">
        <f t="shared" si="712"/>
        <v>5.6799999999999996E-2</v>
      </c>
      <c r="FG244" s="505">
        <f t="shared" si="712"/>
        <v>5.6100000000000011E-2</v>
      </c>
      <c r="FH244" s="505">
        <f t="shared" si="712"/>
        <v>5.0900000000000022E-2</v>
      </c>
      <c r="FI244" s="505">
        <f t="shared" si="712"/>
        <v>2.3100000000000006E-2</v>
      </c>
      <c r="FJ244" s="505">
        <f t="shared" si="712"/>
        <v>1.9600000000000003E-2</v>
      </c>
      <c r="FK244" s="505">
        <f t="shared" si="712"/>
        <v>2.1899999999999992E-2</v>
      </c>
      <c r="FL244" s="505">
        <f t="shared" si="712"/>
        <v>3.2999999999999987E-3</v>
      </c>
      <c r="FM244" s="505">
        <f t="shared" si="712"/>
        <v>3.3400000000000006E-2</v>
      </c>
      <c r="FN244" s="505">
        <f t="shared" si="712"/>
        <v>2.0100000000000003E-2</v>
      </c>
      <c r="FO244" s="505">
        <f t="shared" si="712"/>
        <v>-3.2000000000000002E-3</v>
      </c>
      <c r="FP244" s="505">
        <f t="shared" si="712"/>
        <v>2.2000000000000014E-3</v>
      </c>
      <c r="FQ244" s="505">
        <f t="shared" si="712"/>
        <v>1.0700000000000001E-2</v>
      </c>
      <c r="FR244" s="505">
        <f t="shared" si="712"/>
        <v>-1.1099999999999999E-2</v>
      </c>
      <c r="FS244" s="505">
        <f t="shared" si="712"/>
        <v>-3.5000000000000017E-2</v>
      </c>
      <c r="FT244" s="505">
        <f t="shared" si="712"/>
        <v>-2.9000000000000008E-2</v>
      </c>
      <c r="FU244" s="505">
        <f t="shared" ref="FU244:GY244" si="713">LINEST(FU245:FU246)</f>
        <v>-2.2800000000000004E-2</v>
      </c>
      <c r="FV244" s="505">
        <f t="shared" si="713"/>
        <v>-6.9000000000000006E-2</v>
      </c>
      <c r="FW244" s="505">
        <f t="shared" si="713"/>
        <v>-5.5500000000000008E-2</v>
      </c>
      <c r="FX244" s="505">
        <f t="shared" si="713"/>
        <v>-4.3799999999999999E-2</v>
      </c>
      <c r="FY244" s="505">
        <f t="shared" si="713"/>
        <v>-2.9900000000000017E-2</v>
      </c>
      <c r="FZ244" s="505">
        <f t="shared" si="713"/>
        <v>-2.5000000000000012E-2</v>
      </c>
      <c r="GA244" s="505">
        <f t="shared" si="713"/>
        <v>-2.3700000000000013E-2</v>
      </c>
      <c r="GB244" s="505">
        <f t="shared" si="713"/>
        <v>-2.8300000000000006E-2</v>
      </c>
      <c r="GC244" s="505">
        <f t="shared" si="713"/>
        <v>-4.130000000000001E-2</v>
      </c>
      <c r="GD244" s="505">
        <f t="shared" si="713"/>
        <v>-5.7000000000000011E-3</v>
      </c>
      <c r="GE244" s="505">
        <f t="shared" si="713"/>
        <v>-2.3700000000000013E-2</v>
      </c>
      <c r="GF244" s="505">
        <f t="shared" si="713"/>
        <v>-1.0500000000000002E-2</v>
      </c>
      <c r="GG244" s="505">
        <f t="shared" si="713"/>
        <v>-8.7000000000000029E-3</v>
      </c>
      <c r="GH244" s="505">
        <f t="shared" si="713"/>
        <v>-5.000000000000001E-3</v>
      </c>
      <c r="GI244" s="505">
        <f t="shared" si="713"/>
        <v>4.4699999999999997E-2</v>
      </c>
      <c r="GJ244" s="505">
        <f t="shared" si="713"/>
        <v>9.0100000000000013E-2</v>
      </c>
      <c r="GK244" s="505">
        <f t="shared" si="713"/>
        <v>8.7099999999999997E-2</v>
      </c>
      <c r="GL244" s="505">
        <f t="shared" si="713"/>
        <v>5.3700000000000019E-2</v>
      </c>
      <c r="GM244" s="505">
        <f t="shared" si="713"/>
        <v>4.7600000000000003E-2</v>
      </c>
      <c r="GN244" s="505">
        <f t="shared" si="713"/>
        <v>2.4100000000000014E-2</v>
      </c>
      <c r="GO244" s="505">
        <f t="shared" si="713"/>
        <v>-3.1000000000000003E-3</v>
      </c>
      <c r="GP244" s="505">
        <f t="shared" si="713"/>
        <v>-2.6500000000000006E-2</v>
      </c>
      <c r="GQ244" s="505">
        <f t="shared" si="713"/>
        <v>1.1600000000000008E-2</v>
      </c>
      <c r="GR244" s="505">
        <f t="shared" si="713"/>
        <v>3.6199999999999989E-2</v>
      </c>
      <c r="GS244" s="505">
        <f t="shared" si="713"/>
        <v>3.7000000000000005E-2</v>
      </c>
      <c r="GT244" s="505">
        <f t="shared" si="713"/>
        <v>4.2300000000000004E-2</v>
      </c>
      <c r="GU244" s="505">
        <f t="shared" si="713"/>
        <v>4.7900000000000026E-2</v>
      </c>
      <c r="GV244" s="505">
        <f t="shared" si="713"/>
        <v>3.4000000000000016E-2</v>
      </c>
      <c r="GW244" s="505">
        <f t="shared" si="713"/>
        <v>6.800000000000004E-3</v>
      </c>
      <c r="GX244" s="505">
        <f t="shared" si="713"/>
        <v>3.0000000000000044E-3</v>
      </c>
      <c r="GY244" s="505">
        <f t="shared" si="71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714">SUM(KK223, -KK228)</f>
        <v>0.11409999999999999</v>
      </c>
      <c r="KL244" s="172">
        <f t="shared" si="714"/>
        <v>0.1192</v>
      </c>
      <c r="KM244" s="140">
        <f t="shared" si="714"/>
        <v>0.12509999999999999</v>
      </c>
      <c r="KN244" s="114">
        <f t="shared" si="714"/>
        <v>0.125</v>
      </c>
      <c r="KO244" s="173">
        <f t="shared" si="714"/>
        <v>0.121</v>
      </c>
      <c r="KP244" s="140">
        <f t="shared" si="714"/>
        <v>0.12590000000000001</v>
      </c>
      <c r="KQ244" s="114">
        <f t="shared" si="71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715">SUM(KU221, -KU226)</f>
        <v>0.18869999999999998</v>
      </c>
      <c r="KV244" s="140">
        <f t="shared" si="715"/>
        <v>0.16089999999999999</v>
      </c>
      <c r="KW244" s="114">
        <f t="shared" si="715"/>
        <v>0.15560000000000002</v>
      </c>
      <c r="KX244" s="169">
        <f t="shared" si="715"/>
        <v>0.1774</v>
      </c>
      <c r="KY244" s="147">
        <f t="shared" si="715"/>
        <v>0.16849999999999998</v>
      </c>
      <c r="KZ244" s="109">
        <f t="shared" si="71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716">SUM(LL221, -LL226)</f>
        <v>0.24979999999999999</v>
      </c>
      <c r="LM244" s="170">
        <f t="shared" si="716"/>
        <v>0.2339</v>
      </c>
      <c r="LN244" s="138">
        <f t="shared" si="716"/>
        <v>0.2339</v>
      </c>
      <c r="LO244" s="110">
        <f t="shared" si="716"/>
        <v>0.25490000000000002</v>
      </c>
      <c r="LP244" s="170">
        <f t="shared" si="716"/>
        <v>0.2452</v>
      </c>
      <c r="LQ244" s="138">
        <f t="shared" si="716"/>
        <v>0.25990000000000002</v>
      </c>
      <c r="LR244" s="110">
        <f t="shared" si="716"/>
        <v>0.26079999999999998</v>
      </c>
      <c r="LS244" s="170">
        <f t="shared" si="716"/>
        <v>0.2752</v>
      </c>
      <c r="LT244" s="138">
        <f t="shared" si="716"/>
        <v>0.28339999999999999</v>
      </c>
      <c r="LU244" s="110">
        <f t="shared" si="716"/>
        <v>0.27189999999999998</v>
      </c>
      <c r="LV244" s="170">
        <f t="shared" ref="LV244:MA244" si="717">SUM(LV221, -LV226)</f>
        <v>0.26169999999999999</v>
      </c>
      <c r="LW244" s="138">
        <f t="shared" si="717"/>
        <v>0.23680000000000001</v>
      </c>
      <c r="LX244" s="110">
        <f t="shared" si="717"/>
        <v>0.2475</v>
      </c>
      <c r="LY244" s="170">
        <f t="shared" si="717"/>
        <v>0.25369999999999998</v>
      </c>
      <c r="LZ244" s="138">
        <f t="shared" si="717"/>
        <v>0.24349999999999999</v>
      </c>
      <c r="MA244" s="110">
        <f t="shared" si="71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160">
        <f>SUM(NE223, -NE228)</f>
        <v>0.10580000000000001</v>
      </c>
      <c r="NF244" s="114">
        <f>SUM(NF221, -NF226)</f>
        <v>0.1115</v>
      </c>
      <c r="NG244" s="169">
        <f>SUM(NG223, -NG228)</f>
        <v>9.1700000000000004E-2</v>
      </c>
      <c r="NH244" s="140">
        <f>SUM(NH222, -NH227)</f>
        <v>0.1116</v>
      </c>
      <c r="NI244" s="112">
        <f>SUM(NI221, -NI226)</f>
        <v>0.10250000000000001</v>
      </c>
      <c r="NJ244" s="173">
        <f>SUM(NJ222, -NJ227)</f>
        <v>8.77E-2</v>
      </c>
      <c r="NK244" s="114">
        <f>SUM(NK222, -NK227)</f>
        <v>0.10630000000000001</v>
      </c>
      <c r="NL244" s="110">
        <f>SUM(NL221, -NL226)</f>
        <v>0.10289999999999999</v>
      </c>
      <c r="NM244" s="110">
        <f>SUM(NM221, -NM226)</f>
        <v>8.8599999999999998E-2</v>
      </c>
      <c r="NN244" s="110">
        <f>SUM(NN221, -NN226)</f>
        <v>9.2200000000000004E-2</v>
      </c>
      <c r="NO244" s="6">
        <f>SUM(NO226, -NO238)</f>
        <v>-0.1144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36" t="s">
        <v>65</v>
      </c>
      <c r="NF245" s="115" t="s">
        <v>57</v>
      </c>
      <c r="NG245" s="177" t="s">
        <v>47</v>
      </c>
      <c r="NH245" s="136" t="s">
        <v>65</v>
      </c>
      <c r="NI245" s="111" t="s">
        <v>65</v>
      </c>
      <c r="NJ245" s="171" t="s">
        <v>42</v>
      </c>
      <c r="NK245" s="111" t="s">
        <v>42</v>
      </c>
      <c r="NL245" s="111" t="s">
        <v>42</v>
      </c>
      <c r="NM245" s="111" t="s">
        <v>42</v>
      </c>
      <c r="NN245" s="116" t="s">
        <v>48</v>
      </c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718">SUM(LA222, -LA226)</f>
        <v>0.1857</v>
      </c>
      <c r="LB246" s="140">
        <f t="shared" si="718"/>
        <v>0.19419999999999998</v>
      </c>
      <c r="LC246" s="114">
        <f t="shared" si="718"/>
        <v>0.20269999999999999</v>
      </c>
      <c r="LD246" s="173">
        <f t="shared" si="718"/>
        <v>0.20810000000000001</v>
      </c>
      <c r="LE246" s="140">
        <f t="shared" si="718"/>
        <v>0.21729999999999999</v>
      </c>
      <c r="LF246" s="114">
        <f t="shared" si="718"/>
        <v>0.2296</v>
      </c>
      <c r="LG246" s="173">
        <f t="shared" ref="LG246:LU246" si="719">SUM(LG222, -LG226)</f>
        <v>0.24419999999999997</v>
      </c>
      <c r="LH246" s="138">
        <f t="shared" si="719"/>
        <v>0.18190000000000001</v>
      </c>
      <c r="LI246" s="110">
        <f t="shared" si="719"/>
        <v>0.2117</v>
      </c>
      <c r="LJ246" s="170">
        <f t="shared" si="719"/>
        <v>0.2281</v>
      </c>
      <c r="LK246" s="138">
        <f t="shared" si="719"/>
        <v>0.23799999999999999</v>
      </c>
      <c r="LL246" s="110">
        <f t="shared" si="719"/>
        <v>0.2477</v>
      </c>
      <c r="LM246" s="170">
        <f t="shared" si="719"/>
        <v>0.22639999999999999</v>
      </c>
      <c r="LN246" s="138">
        <f t="shared" si="719"/>
        <v>0.2319</v>
      </c>
      <c r="LO246" s="110">
        <f t="shared" si="719"/>
        <v>0.2283</v>
      </c>
      <c r="LP246" s="170">
        <f t="shared" si="719"/>
        <v>0.2374</v>
      </c>
      <c r="LQ246" s="138">
        <f t="shared" si="719"/>
        <v>0.25090000000000001</v>
      </c>
      <c r="LR246" s="110">
        <f t="shared" si="719"/>
        <v>0.25900000000000001</v>
      </c>
      <c r="LS246" s="170">
        <f t="shared" si="719"/>
        <v>0.27300000000000002</v>
      </c>
      <c r="LT246" s="138">
        <f t="shared" si="719"/>
        <v>0.27979999999999999</v>
      </c>
      <c r="LU246" s="110">
        <f t="shared" si="719"/>
        <v>0.26379999999999998</v>
      </c>
      <c r="LV246" s="170">
        <f t="shared" ref="LV246:MA246" si="720">SUM(LV222, -LV226)</f>
        <v>0.25430000000000003</v>
      </c>
      <c r="LW246" s="138">
        <f t="shared" si="720"/>
        <v>0.23499999999999999</v>
      </c>
      <c r="LX246" s="110">
        <f t="shared" si="720"/>
        <v>0.23019999999999999</v>
      </c>
      <c r="LY246" s="170">
        <f t="shared" si="720"/>
        <v>0.24920000000000003</v>
      </c>
      <c r="LZ246" s="138">
        <f t="shared" si="720"/>
        <v>0.2349</v>
      </c>
      <c r="MA246" s="110">
        <f t="shared" si="72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40">
        <f>SUM(NE221, -NE226)</f>
        <v>0.10489999999999999</v>
      </c>
      <c r="NF246" s="110">
        <f>SUM(NF223, -NF228)</f>
        <v>0.1004</v>
      </c>
      <c r="NG246" s="172">
        <f>SUM(NG221, -NG226)</f>
        <v>8.9200000000000002E-2</v>
      </c>
      <c r="NH246" s="140">
        <f t="shared" ref="NH246:NM246" si="721">SUM(NH222, -NH226)</f>
        <v>9.69E-2</v>
      </c>
      <c r="NI246" s="114">
        <f t="shared" si="721"/>
        <v>9.06E-2</v>
      </c>
      <c r="NJ246" s="173">
        <f t="shared" si="721"/>
        <v>8.0399999999999999E-2</v>
      </c>
      <c r="NK246" s="114">
        <f t="shared" si="721"/>
        <v>9.5200000000000007E-2</v>
      </c>
      <c r="NL246" s="114">
        <f t="shared" si="721"/>
        <v>0.1013</v>
      </c>
      <c r="NM246" s="114">
        <f t="shared" si="721"/>
        <v>8.7800000000000003E-2</v>
      </c>
      <c r="NN246" s="114">
        <f>SUM(NN221, -NN225)</f>
        <v>8.6800000000000002E-2</v>
      </c>
      <c r="NO246" s="6">
        <f>SUM(NO227, -NO237)</f>
        <v>-3.7400000000000003E-2</v>
      </c>
      <c r="NP246" s="6">
        <f>SUM(NP226,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50" t="s">
        <v>57</v>
      </c>
      <c r="NF247" s="182" t="s">
        <v>52</v>
      </c>
      <c r="NG247" s="171" t="s">
        <v>65</v>
      </c>
      <c r="NH247" s="158" t="s">
        <v>52</v>
      </c>
      <c r="NI247" s="182" t="s">
        <v>52</v>
      </c>
      <c r="NJ247" s="180" t="s">
        <v>67</v>
      </c>
      <c r="NK247" s="162" t="s">
        <v>64</v>
      </c>
      <c r="NL247" s="115" t="s">
        <v>84</v>
      </c>
      <c r="NM247" s="115" t="s">
        <v>84</v>
      </c>
      <c r="NN247" s="111" t="s">
        <v>42</v>
      </c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722">SUM(LA223, -LA228)</f>
        <v>0.15129999999999999</v>
      </c>
      <c r="LB248" s="140">
        <f t="shared" si="722"/>
        <v>0.16549999999999998</v>
      </c>
      <c r="LC248" s="114">
        <f t="shared" si="722"/>
        <v>0.13880000000000001</v>
      </c>
      <c r="LD248" s="173">
        <f t="shared" si="722"/>
        <v>0.1804</v>
      </c>
      <c r="LE248" s="140">
        <f t="shared" si="722"/>
        <v>0.17659999999999998</v>
      </c>
      <c r="LF248" s="114">
        <f t="shared" si="722"/>
        <v>0.18959999999999999</v>
      </c>
      <c r="LG248" s="173">
        <f t="shared" ref="LG248:LU248" si="723">SUM(LG223, -LG228)</f>
        <v>0.20189999999999997</v>
      </c>
      <c r="LH248" s="140">
        <f t="shared" si="723"/>
        <v>0.17499999999999999</v>
      </c>
      <c r="LI248" s="114">
        <f t="shared" si="723"/>
        <v>0.17749999999999999</v>
      </c>
      <c r="LJ248" s="173">
        <f t="shared" si="723"/>
        <v>0.18380000000000002</v>
      </c>
      <c r="LK248" s="140">
        <f t="shared" si="723"/>
        <v>0.21589999999999998</v>
      </c>
      <c r="LL248" s="114">
        <f t="shared" si="723"/>
        <v>0.21879999999999999</v>
      </c>
      <c r="LM248" s="173">
        <f t="shared" si="723"/>
        <v>0.21539999999999998</v>
      </c>
      <c r="LN248" s="140">
        <f t="shared" si="723"/>
        <v>0.2238</v>
      </c>
      <c r="LO248" s="114">
        <f t="shared" si="723"/>
        <v>0.22070000000000001</v>
      </c>
      <c r="LP248" s="173">
        <f t="shared" si="723"/>
        <v>0.22789999999999999</v>
      </c>
      <c r="LQ248" s="140">
        <f t="shared" si="723"/>
        <v>0.2387</v>
      </c>
      <c r="LR248" s="114">
        <f t="shared" si="723"/>
        <v>0.23039999999999999</v>
      </c>
      <c r="LS248" s="173">
        <f t="shared" si="723"/>
        <v>0.21590000000000001</v>
      </c>
      <c r="LT248" s="140">
        <f t="shared" si="723"/>
        <v>0.21079999999999999</v>
      </c>
      <c r="LU248" s="114">
        <f t="shared" si="723"/>
        <v>0.21210000000000001</v>
      </c>
      <c r="LV248" s="173">
        <f t="shared" ref="LV248:MA248" si="724">SUM(LV223, -LV228)</f>
        <v>0.1981</v>
      </c>
      <c r="LW248" s="140">
        <f t="shared" si="724"/>
        <v>0.18090000000000001</v>
      </c>
      <c r="LX248" s="114">
        <f t="shared" si="724"/>
        <v>0.20779999999999998</v>
      </c>
      <c r="LY248" s="173">
        <f t="shared" si="724"/>
        <v>0.21190000000000001</v>
      </c>
      <c r="LZ248" s="140">
        <f t="shared" si="724"/>
        <v>0.19540000000000002</v>
      </c>
      <c r="MA248" s="114">
        <f t="shared" si="724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38">
        <f>SUM(NE224, -NE228)</f>
        <v>0.10439999999999999</v>
      </c>
      <c r="NF248" s="109">
        <f>SUM(NF224, -NF228)</f>
        <v>9.7600000000000006E-2</v>
      </c>
      <c r="NG248" s="173">
        <f>SUM(NG222, -NG226)</f>
        <v>8.6400000000000005E-2</v>
      </c>
      <c r="NH248" s="147">
        <f t="shared" ref="NH248:NM248" si="725">SUM(NH223, -NH228)</f>
        <v>8.3599999999999994E-2</v>
      </c>
      <c r="NI248" s="109">
        <f t="shared" si="725"/>
        <v>9.06E-2</v>
      </c>
      <c r="NJ248" s="181">
        <f t="shared" si="725"/>
        <v>7.0300000000000001E-2</v>
      </c>
      <c r="NK248" s="114">
        <f t="shared" si="725"/>
        <v>7.3899999999999993E-2</v>
      </c>
      <c r="NL248" s="110">
        <f t="shared" si="725"/>
        <v>8.5099999999999995E-2</v>
      </c>
      <c r="NM248" s="110">
        <f t="shared" si="725"/>
        <v>6.3100000000000003E-2</v>
      </c>
      <c r="NN248" s="114">
        <f>SUM(NN222, -NN226)</f>
        <v>8.09E-2</v>
      </c>
      <c r="NO248" s="6">
        <f t="shared" ref="NO248:OX248" si="726">SUM(NO237, -NO244)</f>
        <v>0.1144</v>
      </c>
      <c r="NP248" s="6">
        <f t="shared" si="726"/>
        <v>0</v>
      </c>
      <c r="NQ248" s="6">
        <f t="shared" si="726"/>
        <v>0</v>
      </c>
      <c r="NR248" s="6">
        <f t="shared" si="726"/>
        <v>0</v>
      </c>
      <c r="NS248" s="6">
        <f t="shared" si="726"/>
        <v>0</v>
      </c>
      <c r="NT248" s="6">
        <f t="shared" si="726"/>
        <v>0</v>
      </c>
      <c r="NU248" s="6">
        <f t="shared" si="726"/>
        <v>0</v>
      </c>
      <c r="NV248" s="6">
        <f t="shared" si="726"/>
        <v>0</v>
      </c>
      <c r="NW248" s="6">
        <f t="shared" si="726"/>
        <v>0</v>
      </c>
      <c r="NX248" s="6">
        <f t="shared" si="726"/>
        <v>0</v>
      </c>
      <c r="NY248" s="6">
        <f t="shared" si="726"/>
        <v>0</v>
      </c>
      <c r="NZ248" s="6">
        <f t="shared" si="726"/>
        <v>0</v>
      </c>
      <c r="OA248" s="6">
        <f t="shared" si="726"/>
        <v>0</v>
      </c>
      <c r="OB248" s="6">
        <f t="shared" si="726"/>
        <v>0</v>
      </c>
      <c r="OC248" s="6">
        <f t="shared" si="726"/>
        <v>0</v>
      </c>
      <c r="OD248" s="6">
        <f t="shared" si="726"/>
        <v>0</v>
      </c>
      <c r="OE248" s="6">
        <f t="shared" si="726"/>
        <v>0</v>
      </c>
      <c r="OF248" s="6">
        <f t="shared" si="726"/>
        <v>0</v>
      </c>
      <c r="OG248" s="6">
        <f t="shared" si="726"/>
        <v>0</v>
      </c>
      <c r="OH248" s="6">
        <f t="shared" si="726"/>
        <v>0</v>
      </c>
      <c r="OI248" s="6">
        <f t="shared" si="726"/>
        <v>0</v>
      </c>
      <c r="OJ248" s="6">
        <f t="shared" si="726"/>
        <v>0</v>
      </c>
      <c r="OK248" s="6">
        <f t="shared" si="726"/>
        <v>0</v>
      </c>
      <c r="OL248" s="6">
        <f t="shared" si="726"/>
        <v>0</v>
      </c>
      <c r="OM248" s="6">
        <f t="shared" si="726"/>
        <v>0</v>
      </c>
      <c r="ON248" s="6">
        <f t="shared" si="726"/>
        <v>0</v>
      </c>
      <c r="OO248" s="6">
        <f t="shared" si="726"/>
        <v>0</v>
      </c>
      <c r="OP248" s="6">
        <f t="shared" si="726"/>
        <v>0</v>
      </c>
      <c r="OQ248" s="6">
        <f t="shared" si="726"/>
        <v>0</v>
      </c>
      <c r="OR248" s="6">
        <f t="shared" si="726"/>
        <v>0</v>
      </c>
      <c r="OS248" s="6">
        <f t="shared" si="726"/>
        <v>0</v>
      </c>
      <c r="OT248" s="6">
        <f t="shared" si="726"/>
        <v>0</v>
      </c>
      <c r="OU248" s="6">
        <f t="shared" si="726"/>
        <v>0</v>
      </c>
      <c r="OV248" s="6">
        <f t="shared" si="726"/>
        <v>0</v>
      </c>
      <c r="OW248" s="6">
        <f t="shared" si="726"/>
        <v>0</v>
      </c>
      <c r="OX248" s="6">
        <f t="shared" si="726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36" t="s">
        <v>55</v>
      </c>
      <c r="NF249" s="162" t="s">
        <v>67</v>
      </c>
      <c r="NG249" s="180" t="s">
        <v>67</v>
      </c>
      <c r="NH249" s="150" t="s">
        <v>57</v>
      </c>
      <c r="NI249" s="182" t="s">
        <v>37</v>
      </c>
      <c r="NJ249" s="192" t="s">
        <v>52</v>
      </c>
      <c r="NK249" s="182" t="s">
        <v>53</v>
      </c>
      <c r="NL249" s="115" t="s">
        <v>57</v>
      </c>
      <c r="NM249" s="182" t="s">
        <v>53</v>
      </c>
      <c r="NN249" s="115" t="s">
        <v>84</v>
      </c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27">SUM(LF223, -LF227)</f>
        <v>0.1865</v>
      </c>
      <c r="LG250" s="173">
        <f t="shared" si="727"/>
        <v>0.19750000000000001</v>
      </c>
      <c r="LH250" s="140">
        <f t="shared" si="727"/>
        <v>0.17469999999999999</v>
      </c>
      <c r="LI250" s="114">
        <f t="shared" si="727"/>
        <v>0.16489999999999999</v>
      </c>
      <c r="LJ250" s="173">
        <f t="shared" si="727"/>
        <v>0.17830000000000001</v>
      </c>
      <c r="LK250" s="140">
        <f t="shared" si="727"/>
        <v>0.18659999999999999</v>
      </c>
      <c r="LL250" s="114">
        <f t="shared" si="727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42">
        <f>SUM(NE221, -NE225)</f>
        <v>9.1999999999999998E-2</v>
      </c>
      <c r="NF250" s="201">
        <f>SUM(NF225, -NF228)</f>
        <v>9.7100000000000006E-2</v>
      </c>
      <c r="NG250" s="181">
        <f>SUM(NG224, -NG228)</f>
        <v>8.3099999999999993E-2</v>
      </c>
      <c r="NH250" s="138">
        <f>SUM(NH224, -NH228)</f>
        <v>7.85E-2</v>
      </c>
      <c r="NI250" s="114">
        <f>SUM(NI223, -NI227)</f>
        <v>7.8899999999999998E-2</v>
      </c>
      <c r="NJ250" s="169">
        <f>SUM(NJ224, -NJ228)</f>
        <v>7.0199999999999999E-2</v>
      </c>
      <c r="NK250" s="201">
        <f>SUM(NK224, -NK228)</f>
        <v>7.3200000000000001E-2</v>
      </c>
      <c r="NL250" s="110">
        <f>SUM(NL223, -NL227)</f>
        <v>7.669999999999999E-2</v>
      </c>
      <c r="NM250" s="201">
        <f>SUM(NM224, -NM228)</f>
        <v>6.1800000000000001E-2</v>
      </c>
      <c r="NN250" s="110">
        <f>SUM(NN223, -NN228)</f>
        <v>8.0600000000000005E-2</v>
      </c>
      <c r="NO250" s="6">
        <f>SUM(NO238, -NO244)</f>
        <v>0.2024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48" t="s">
        <v>47</v>
      </c>
      <c r="NF251" s="116" t="s">
        <v>47</v>
      </c>
      <c r="NG251" s="178" t="s">
        <v>57</v>
      </c>
      <c r="NH251" s="148" t="s">
        <v>48</v>
      </c>
      <c r="NI251" s="116" t="s">
        <v>45</v>
      </c>
      <c r="NJ251" s="177" t="s">
        <v>45</v>
      </c>
      <c r="NK251" s="116" t="s">
        <v>45</v>
      </c>
      <c r="NL251" s="182" t="s">
        <v>53</v>
      </c>
      <c r="NM251" s="162" t="s">
        <v>64</v>
      </c>
      <c r="NN251" s="182" t="s">
        <v>53</v>
      </c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28">SUM(KY224, -KY228)</f>
        <v>0.13969999999999999</v>
      </c>
      <c r="KZ252" s="114">
        <f t="shared" si="728"/>
        <v>0.1482</v>
      </c>
      <c r="LA252" s="173">
        <f t="shared" si="728"/>
        <v>0.14530000000000001</v>
      </c>
      <c r="LB252" s="140">
        <f t="shared" si="728"/>
        <v>0.15679999999999999</v>
      </c>
      <c r="LC252" s="114">
        <f t="shared" si="728"/>
        <v>0.1353</v>
      </c>
      <c r="LD252" s="173">
        <f t="shared" si="728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42">
        <f>SUM(NE222, -NE226)</f>
        <v>9.0200000000000002E-2</v>
      </c>
      <c r="NF252" s="112">
        <f>SUM(NF222, -NF226)</f>
        <v>8.7900000000000006E-2</v>
      </c>
      <c r="NG252" s="170">
        <f>SUM(NG225, -NG228)</f>
        <v>8.0500000000000002E-2</v>
      </c>
      <c r="NH252" s="140">
        <f>SUM(NH221, -NH225)</f>
        <v>7.5799999999999992E-2</v>
      </c>
      <c r="NI252" s="201">
        <f>SUM(NI221, -NI225)</f>
        <v>7.7899999999999997E-2</v>
      </c>
      <c r="NJ252" s="181">
        <f>SUM(NJ221, -NJ225)</f>
        <v>6.59E-2</v>
      </c>
      <c r="NK252" s="201">
        <f>SUM(NK221, -NK225)</f>
        <v>7.3099999999999998E-2</v>
      </c>
      <c r="NL252" s="201">
        <f>SUM(NL224, -NL228)</f>
        <v>7.3499999999999996E-2</v>
      </c>
      <c r="NM252" s="114">
        <f>SUM(NM225, -NM228)</f>
        <v>5.96E-2</v>
      </c>
      <c r="NN252" s="201">
        <f>SUM(NN224, -NN228)</f>
        <v>7.85E-2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48" t="s">
        <v>44</v>
      </c>
      <c r="NF253" s="111" t="s">
        <v>68</v>
      </c>
      <c r="NG253" s="192" t="s">
        <v>37</v>
      </c>
      <c r="NH253" s="158" t="s">
        <v>37</v>
      </c>
      <c r="NI253" s="116" t="s">
        <v>48</v>
      </c>
      <c r="NJ253" s="180" t="s">
        <v>64</v>
      </c>
      <c r="NK253" s="111" t="s">
        <v>60</v>
      </c>
      <c r="NL253" s="116" t="s">
        <v>48</v>
      </c>
      <c r="NM253" s="115" t="s">
        <v>57</v>
      </c>
      <c r="NN253" s="111" t="s">
        <v>68</v>
      </c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29">SUM(KK221, -KK223)</f>
        <v>8.2900000000000001E-2</v>
      </c>
      <c r="KL254" s="169">
        <f t="shared" si="729"/>
        <v>8.929999999999999E-2</v>
      </c>
      <c r="KM254" s="239">
        <f t="shared" si="729"/>
        <v>0.10049999999999999</v>
      </c>
      <c r="KN254" s="110">
        <f t="shared" si="729"/>
        <v>0.1021</v>
      </c>
      <c r="KO254" s="266">
        <f t="shared" si="729"/>
        <v>9.7699999999999995E-2</v>
      </c>
      <c r="KP254" s="239">
        <f t="shared" si="729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30">SUM(LP224, -LP227)</f>
        <v>0.19469999999999998</v>
      </c>
      <c r="LQ254" s="140">
        <f t="shared" si="730"/>
        <v>0.20669999999999999</v>
      </c>
      <c r="LR254" s="114">
        <f t="shared" si="730"/>
        <v>0.19400000000000001</v>
      </c>
      <c r="LS254" s="173">
        <f t="shared" si="730"/>
        <v>0.19750000000000001</v>
      </c>
      <c r="LT254" s="140">
        <f t="shared" si="730"/>
        <v>0.18820000000000001</v>
      </c>
      <c r="LU254" s="114">
        <f t="shared" si="730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40">
        <f>SUM(NE222, -NE225)</f>
        <v>7.7299999999999994E-2</v>
      </c>
      <c r="NF254" s="110">
        <f>SUM(NF221, -NF225)</f>
        <v>8.0299999999999996E-2</v>
      </c>
      <c r="NG254" s="173">
        <f>SUM(NG223, -NG227)</f>
        <v>6.7099999999999993E-2</v>
      </c>
      <c r="NH254" s="140">
        <f>SUM(NH223, -NH227)</f>
        <v>7.2000000000000008E-2</v>
      </c>
      <c r="NI254" s="114">
        <f>SUM(NI221, -NI224)</f>
        <v>6.6199999999999995E-2</v>
      </c>
      <c r="NJ254" s="173">
        <f>SUM(NJ223, -NJ227)</f>
        <v>5.4099999999999995E-2</v>
      </c>
      <c r="NK254" s="114">
        <f>SUM(NK222, -NK225)</f>
        <v>6.1899999999999997E-2</v>
      </c>
      <c r="NL254" s="114">
        <f>SUM(NL221, -NL225)</f>
        <v>6.8099999999999994E-2</v>
      </c>
      <c r="NM254" s="110">
        <f>SUM(NM223, -NM227)</f>
        <v>5.6500000000000002E-2</v>
      </c>
      <c r="NN254" s="110">
        <f>SUM(NN222, -NN225)</f>
        <v>7.5499999999999998E-2</v>
      </c>
      <c r="NO254" s="6">
        <f t="shared" ref="NO254:OX254" si="731">SUM(NO243, -NO250)</f>
        <v>-0.2024</v>
      </c>
      <c r="NP254" s="6">
        <f t="shared" si="731"/>
        <v>0</v>
      </c>
      <c r="NQ254" s="6">
        <f t="shared" si="731"/>
        <v>0</v>
      </c>
      <c r="NR254" s="6">
        <f t="shared" si="731"/>
        <v>0</v>
      </c>
      <c r="NS254" s="6">
        <f t="shared" si="731"/>
        <v>0</v>
      </c>
      <c r="NT254" s="6">
        <f t="shared" si="731"/>
        <v>0</v>
      </c>
      <c r="NU254" s="6">
        <f t="shared" si="731"/>
        <v>0</v>
      </c>
      <c r="NV254" s="6">
        <f t="shared" si="731"/>
        <v>0</v>
      </c>
      <c r="NW254" s="6">
        <f t="shared" si="731"/>
        <v>0</v>
      </c>
      <c r="NX254" s="6">
        <f t="shared" si="731"/>
        <v>0</v>
      </c>
      <c r="NY254" s="6">
        <f t="shared" si="731"/>
        <v>0</v>
      </c>
      <c r="NZ254" s="6">
        <f t="shared" si="731"/>
        <v>0</v>
      </c>
      <c r="OA254" s="6">
        <f t="shared" si="731"/>
        <v>0</v>
      </c>
      <c r="OB254" s="6">
        <f t="shared" si="731"/>
        <v>0</v>
      </c>
      <c r="OC254" s="6">
        <f t="shared" si="731"/>
        <v>0</v>
      </c>
      <c r="OD254" s="6">
        <f t="shared" si="731"/>
        <v>0</v>
      </c>
      <c r="OE254" s="6">
        <f t="shared" si="731"/>
        <v>0</v>
      </c>
      <c r="OF254" s="6">
        <f t="shared" si="731"/>
        <v>0</v>
      </c>
      <c r="OG254" s="6">
        <f t="shared" si="731"/>
        <v>0</v>
      </c>
      <c r="OH254" s="6">
        <f t="shared" si="731"/>
        <v>0</v>
      </c>
      <c r="OI254" s="6">
        <f t="shared" si="731"/>
        <v>0</v>
      </c>
      <c r="OJ254" s="6">
        <f t="shared" si="731"/>
        <v>0</v>
      </c>
      <c r="OK254" s="6">
        <f t="shared" si="731"/>
        <v>0</v>
      </c>
      <c r="OL254" s="6">
        <f t="shared" si="731"/>
        <v>0</v>
      </c>
      <c r="OM254" s="6">
        <f t="shared" si="731"/>
        <v>0</v>
      </c>
      <c r="ON254" s="6">
        <f t="shared" si="731"/>
        <v>0</v>
      </c>
      <c r="OO254" s="6">
        <f t="shared" si="731"/>
        <v>0</v>
      </c>
      <c r="OP254" s="6">
        <f t="shared" si="731"/>
        <v>0</v>
      </c>
      <c r="OQ254" s="6">
        <f t="shared" si="731"/>
        <v>0</v>
      </c>
      <c r="OR254" s="6">
        <f t="shared" si="731"/>
        <v>0</v>
      </c>
      <c r="OS254" s="6">
        <f t="shared" si="731"/>
        <v>0</v>
      </c>
      <c r="OT254" s="6">
        <f t="shared" si="731"/>
        <v>0</v>
      </c>
      <c r="OU254" s="6">
        <f t="shared" si="731"/>
        <v>0</v>
      </c>
      <c r="OV254" s="6">
        <f t="shared" si="731"/>
        <v>0</v>
      </c>
      <c r="OW254" s="6">
        <f t="shared" si="731"/>
        <v>0</v>
      </c>
      <c r="OX254" s="6">
        <f t="shared" si="731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93" t="s">
        <v>41</v>
      </c>
      <c r="NF255" s="111" t="s">
        <v>55</v>
      </c>
      <c r="NG255" s="177" t="s">
        <v>45</v>
      </c>
      <c r="NH255" s="150" t="s">
        <v>38</v>
      </c>
      <c r="NI255" s="111" t="s">
        <v>60</v>
      </c>
      <c r="NJ255" s="192" t="s">
        <v>53</v>
      </c>
      <c r="NK255" s="115" t="s">
        <v>84</v>
      </c>
      <c r="NL255" s="111" t="s">
        <v>68</v>
      </c>
      <c r="NM255" s="182" t="s">
        <v>52</v>
      </c>
      <c r="NN255" s="116" t="s">
        <v>44</v>
      </c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40">
        <f>SUM(NE223, -NE227)</f>
        <v>7.4800000000000005E-2</v>
      </c>
      <c r="NF256" s="112">
        <f>SUM(NF221, -NF224)</f>
        <v>7.9799999999999996E-2</v>
      </c>
      <c r="NG256" s="181">
        <f>SUM(NG221, -NG225)</f>
        <v>6.4599999999999991E-2</v>
      </c>
      <c r="NH256" s="142">
        <f>SUM(NH224, -NH227)</f>
        <v>6.6900000000000001E-2</v>
      </c>
      <c r="NI256" s="114">
        <f>SUM(NI222, -NI225)</f>
        <v>6.6000000000000003E-2</v>
      </c>
      <c r="NJ256" s="181">
        <f>SUM(NJ224, -NJ227)</f>
        <v>5.3999999999999999E-2</v>
      </c>
      <c r="NK256" s="110">
        <f>SUM(NK225, -NK228)</f>
        <v>6.1199999999999997E-2</v>
      </c>
      <c r="NL256" s="110">
        <f>SUM(NL222, -NL225)</f>
        <v>6.6500000000000004E-2</v>
      </c>
      <c r="NM256" s="109">
        <f>SUM(NM224, -NM227)</f>
        <v>5.5199999999999999E-2</v>
      </c>
      <c r="NN256" s="114">
        <f>SUM(NN221, -NN224)</f>
        <v>5.3399999999999996E-2</v>
      </c>
      <c r="NO256" s="6">
        <f>SUM(NO244, -NO250)</f>
        <v>-0.31679999999999997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50" t="s">
        <v>38</v>
      </c>
      <c r="NF257" s="111" t="s">
        <v>60</v>
      </c>
      <c r="NG257" s="177" t="s">
        <v>48</v>
      </c>
      <c r="NH257" s="193" t="s">
        <v>67</v>
      </c>
      <c r="NI257" s="162" t="s">
        <v>67</v>
      </c>
      <c r="NJ257" s="178" t="s">
        <v>57</v>
      </c>
      <c r="NK257" s="116" t="s">
        <v>44</v>
      </c>
      <c r="NL257" s="182" t="s">
        <v>52</v>
      </c>
      <c r="NM257" s="162" t="s">
        <v>67</v>
      </c>
      <c r="NN257" s="115" t="s">
        <v>57</v>
      </c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42">
        <f>SUM(NE224, -NE227)</f>
        <v>7.3399999999999993E-2</v>
      </c>
      <c r="NF258" s="114">
        <f>SUM(NF221, -NF223)</f>
        <v>7.6999999999999999E-2</v>
      </c>
      <c r="NG258" s="173">
        <f>SUM(NG221, -NG224)</f>
        <v>6.2E-2</v>
      </c>
      <c r="NH258" s="160">
        <f>SUM(NH225, -NH228)</f>
        <v>6.5299999999999997E-2</v>
      </c>
      <c r="NI258" s="201">
        <f>SUM(NI224, -NI228)</f>
        <v>6.5200000000000008E-2</v>
      </c>
      <c r="NJ258" s="170">
        <f>SUM(NJ225, -NJ228)</f>
        <v>5.3399999999999996E-2</v>
      </c>
      <c r="NK258" s="114">
        <f>SUM(NK221, -NK224)</f>
        <v>6.1099999999999995E-2</v>
      </c>
      <c r="NL258" s="109">
        <f>SUM(NL224, -NL227)</f>
        <v>6.5099999999999991E-2</v>
      </c>
      <c r="NM258" s="201">
        <f>SUM(NM225, -NM227)</f>
        <v>5.2999999999999999E-2</v>
      </c>
      <c r="NN258" s="110">
        <f>SUM(NN223, -NN227)</f>
        <v>5.2199999999999996E-2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58" t="s">
        <v>52</v>
      </c>
      <c r="NF259" s="117" t="s">
        <v>63</v>
      </c>
      <c r="NG259" s="171" t="s">
        <v>60</v>
      </c>
      <c r="NH259" s="148" t="s">
        <v>45</v>
      </c>
      <c r="NI259" s="182" t="s">
        <v>53</v>
      </c>
      <c r="NJ259" s="171" t="s">
        <v>60</v>
      </c>
      <c r="NK259" s="116" t="s">
        <v>48</v>
      </c>
      <c r="NL259" s="162" t="s">
        <v>64</v>
      </c>
      <c r="NM259" s="116" t="s">
        <v>48</v>
      </c>
      <c r="NN259" s="116" t="s">
        <v>45</v>
      </c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47">
        <f>SUM(NE225, -NE228)</f>
        <v>6.9199999999999998E-2</v>
      </c>
      <c r="NF260" s="110">
        <f>SUM(NF226, -NF228)</f>
        <v>6.59E-2</v>
      </c>
      <c r="NG260" s="173">
        <f>SUM(NG222, -NG225)</f>
        <v>6.1800000000000001E-2</v>
      </c>
      <c r="NH260" s="160">
        <f>SUM(NH221, -NH224)</f>
        <v>6.2599999999999989E-2</v>
      </c>
      <c r="NI260" s="201">
        <f>SUM(NI223, -NI226)</f>
        <v>6.1700000000000005E-2</v>
      </c>
      <c r="NJ260" s="173">
        <f>SUM(NJ222, -NJ225)</f>
        <v>5.0500000000000003E-2</v>
      </c>
      <c r="NK260" s="114">
        <f>SUM(NK221, -NK223)</f>
        <v>6.0399999999999995E-2</v>
      </c>
      <c r="NL260" s="114">
        <f>SUM(NL225, -NL228)</f>
        <v>6.2899999999999998E-2</v>
      </c>
      <c r="NM260" s="114">
        <f>SUM(NM221, -NM225)</f>
        <v>5.21E-2</v>
      </c>
      <c r="NN260" s="201">
        <f>SUM(NN221, -NN223)</f>
        <v>5.1299999999999998E-2</v>
      </c>
      <c r="NO260" s="6">
        <f t="shared" ref="NO260:OX260" si="732">SUM(NO249, -NO256)</f>
        <v>0.31679999999999997</v>
      </c>
      <c r="NP260" s="6">
        <f t="shared" si="732"/>
        <v>0</v>
      </c>
      <c r="NQ260" s="6">
        <f t="shared" si="732"/>
        <v>0</v>
      </c>
      <c r="NR260" s="6">
        <f t="shared" si="732"/>
        <v>0</v>
      </c>
      <c r="NS260" s="6">
        <f t="shared" si="732"/>
        <v>0</v>
      </c>
      <c r="NT260" s="6">
        <f t="shared" si="732"/>
        <v>0</v>
      </c>
      <c r="NU260" s="6">
        <f t="shared" si="732"/>
        <v>0</v>
      </c>
      <c r="NV260" s="6">
        <f t="shared" si="732"/>
        <v>0</v>
      </c>
      <c r="NW260" s="6">
        <f t="shared" si="732"/>
        <v>0</v>
      </c>
      <c r="NX260" s="6">
        <f t="shared" si="732"/>
        <v>0</v>
      </c>
      <c r="NY260" s="6">
        <f t="shared" si="732"/>
        <v>0</v>
      </c>
      <c r="NZ260" s="6">
        <f t="shared" si="732"/>
        <v>0</v>
      </c>
      <c r="OA260" s="6">
        <f t="shared" si="732"/>
        <v>0</v>
      </c>
      <c r="OB260" s="6">
        <f t="shared" si="732"/>
        <v>0</v>
      </c>
      <c r="OC260" s="6">
        <f t="shared" si="732"/>
        <v>0</v>
      </c>
      <c r="OD260" s="6">
        <f t="shared" si="732"/>
        <v>0</v>
      </c>
      <c r="OE260" s="6">
        <f t="shared" si="732"/>
        <v>0</v>
      </c>
      <c r="OF260" s="6">
        <f t="shared" si="732"/>
        <v>0</v>
      </c>
      <c r="OG260" s="6">
        <f t="shared" si="732"/>
        <v>0</v>
      </c>
      <c r="OH260" s="6">
        <f t="shared" si="732"/>
        <v>0</v>
      </c>
      <c r="OI260" s="6">
        <f t="shared" si="732"/>
        <v>0</v>
      </c>
      <c r="OJ260" s="6">
        <f t="shared" si="732"/>
        <v>0</v>
      </c>
      <c r="OK260" s="6">
        <f t="shared" si="732"/>
        <v>0</v>
      </c>
      <c r="OL260" s="6">
        <f t="shared" si="732"/>
        <v>0</v>
      </c>
      <c r="OM260" s="6">
        <f t="shared" si="732"/>
        <v>0</v>
      </c>
      <c r="ON260" s="6">
        <f t="shared" si="732"/>
        <v>0</v>
      </c>
      <c r="OO260" s="6">
        <f t="shared" si="732"/>
        <v>0</v>
      </c>
      <c r="OP260" s="6">
        <f t="shared" si="732"/>
        <v>0</v>
      </c>
      <c r="OQ260" s="6">
        <f t="shared" si="732"/>
        <v>0</v>
      </c>
      <c r="OR260" s="6">
        <f t="shared" si="732"/>
        <v>0</v>
      </c>
      <c r="OS260" s="6">
        <f t="shared" si="732"/>
        <v>0</v>
      </c>
      <c r="OT260" s="6">
        <f t="shared" si="732"/>
        <v>0</v>
      </c>
      <c r="OU260" s="6">
        <f t="shared" si="732"/>
        <v>0</v>
      </c>
      <c r="OV260" s="6">
        <f t="shared" si="732"/>
        <v>0</v>
      </c>
      <c r="OW260" s="6">
        <f t="shared" si="732"/>
        <v>0</v>
      </c>
      <c r="OX260" s="6">
        <f t="shared" si="732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36" t="s">
        <v>60</v>
      </c>
      <c r="NF261" s="115" t="s">
        <v>38</v>
      </c>
      <c r="NG261" s="171" t="s">
        <v>68</v>
      </c>
      <c r="NH261" s="136" t="s">
        <v>68</v>
      </c>
      <c r="NI261" s="111" t="s">
        <v>68</v>
      </c>
      <c r="NJ261" s="177" t="s">
        <v>44</v>
      </c>
      <c r="NK261" s="162" t="s">
        <v>67</v>
      </c>
      <c r="NL261" s="116" t="s">
        <v>44</v>
      </c>
      <c r="NM261" s="111" t="s">
        <v>68</v>
      </c>
      <c r="NN261" s="182" t="s">
        <v>52</v>
      </c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33">SUM(LL224, -LL226)</f>
        <v>0.16009999999999999</v>
      </c>
      <c r="LM262" s="172">
        <f t="shared" si="733"/>
        <v>0.15490000000000001</v>
      </c>
      <c r="LN262" s="142">
        <f t="shared" si="733"/>
        <v>0.1585</v>
      </c>
      <c r="LO262" s="112">
        <f t="shared" si="733"/>
        <v>0.1598</v>
      </c>
      <c r="LP262" s="172">
        <f t="shared" si="733"/>
        <v>0.1527</v>
      </c>
      <c r="LQ262" s="142">
        <f t="shared" si="733"/>
        <v>0.15990000000000001</v>
      </c>
      <c r="LR262" s="112">
        <f t="shared" si="733"/>
        <v>0.14899999999999999</v>
      </c>
      <c r="LS262" s="173">
        <f t="shared" si="733"/>
        <v>0.156</v>
      </c>
      <c r="LT262" s="140">
        <f t="shared" si="733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40">
        <f>SUM(NE221, -NE224)</f>
        <v>5.6799999999999996E-2</v>
      </c>
      <c r="NF262" s="112">
        <f>SUM(NF223, -NF227)</f>
        <v>5.8999999999999997E-2</v>
      </c>
      <c r="NG262" s="170">
        <f>SUM(NG222, -NG224)</f>
        <v>5.9200000000000003E-2</v>
      </c>
      <c r="NH262" s="138">
        <f>SUM(NH222, -NH225)</f>
        <v>5.79E-2</v>
      </c>
      <c r="NI262" s="110">
        <f>SUM(NI222, -NI224)</f>
        <v>5.4300000000000001E-2</v>
      </c>
      <c r="NJ262" s="173">
        <f>SUM(NJ221, -NJ224)</f>
        <v>4.9099999999999998E-2</v>
      </c>
      <c r="NK262" s="201">
        <f>SUM(NK223, -NK227)</f>
        <v>5.7099999999999998E-2</v>
      </c>
      <c r="NL262" s="114">
        <f>SUM(NL221, -NL224)</f>
        <v>5.7499999999999996E-2</v>
      </c>
      <c r="NM262" s="110">
        <f>SUM(NM222, -NM225)</f>
        <v>5.1300000000000005E-2</v>
      </c>
      <c r="NN262" s="109">
        <f>SUM(NN224, -NN227)</f>
        <v>5.0099999999999999E-2</v>
      </c>
      <c r="NO262" s="6">
        <f>SUM(NO250, -NO256)</f>
        <v>0.51919999999999999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57" t="s">
        <v>63</v>
      </c>
      <c r="NF263" s="116" t="s">
        <v>48</v>
      </c>
      <c r="NG263" s="180" t="s">
        <v>41</v>
      </c>
      <c r="NH263" s="148" t="s">
        <v>44</v>
      </c>
      <c r="NI263" s="115" t="s">
        <v>57</v>
      </c>
      <c r="NJ263" s="177" t="s">
        <v>48</v>
      </c>
      <c r="NK263" s="182" t="s">
        <v>52</v>
      </c>
      <c r="NL263" s="115" t="s">
        <v>38</v>
      </c>
      <c r="NM263" s="116" t="s">
        <v>44</v>
      </c>
      <c r="NN263" s="162" t="s">
        <v>64</v>
      </c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34">SUM(LK225, -LK226)</f>
        <v>0.14829999999999999</v>
      </c>
      <c r="LL264" s="112">
        <f t="shared" si="734"/>
        <v>0.15610000000000002</v>
      </c>
      <c r="LM264" s="173">
        <f t="shared" si="734"/>
        <v>0.15279999999999999</v>
      </c>
      <c r="LN264" s="140">
        <f t="shared" si="734"/>
        <v>0.15529999999999999</v>
      </c>
      <c r="LO264" s="114">
        <f t="shared" si="734"/>
        <v>0.1595</v>
      </c>
      <c r="LP264" s="173">
        <f t="shared" si="734"/>
        <v>0.13880000000000001</v>
      </c>
      <c r="LQ264" s="140">
        <f t="shared" si="734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38">
        <f>SUM(NE226, -NE228)</f>
        <v>5.6300000000000003E-2</v>
      </c>
      <c r="NF264" s="114">
        <f>SUM(NF222, -NF225)</f>
        <v>5.67E-2</v>
      </c>
      <c r="NG264" s="173">
        <f>SUM(NG224, -NG227)</f>
        <v>5.8499999999999996E-2</v>
      </c>
      <c r="NH264" s="140">
        <f>SUM(NH221, -NH223)</f>
        <v>5.7499999999999996E-2</v>
      </c>
      <c r="NI264" s="110">
        <f>SUM(NI225, -NI228)</f>
        <v>5.3500000000000006E-2</v>
      </c>
      <c r="NJ264" s="173">
        <f>SUM(NJ221, -NJ223)</f>
        <v>4.9000000000000002E-2</v>
      </c>
      <c r="NK264" s="109">
        <f>SUM(NK224, -NK227)</f>
        <v>5.6399999999999999E-2</v>
      </c>
      <c r="NL264" s="112">
        <f>SUM(NL223, -NL226)</f>
        <v>5.7000000000000002E-2</v>
      </c>
      <c r="NM264" s="114">
        <f>SUM(NM221, -NM224)</f>
        <v>4.99E-2</v>
      </c>
      <c r="NN264" s="114">
        <f>SUM(NN225, -NN228)</f>
        <v>4.5100000000000001E-2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35">LINEST(HC266:HC267)</f>
        <v>-5.5800000000000009E-2</v>
      </c>
      <c r="HD265" s="505">
        <f t="shared" si="735"/>
        <v>-3.6199999999999989E-2</v>
      </c>
      <c r="HE265" s="505">
        <f t="shared" si="735"/>
        <v>-6.0200000000000024E-2</v>
      </c>
      <c r="HF265" s="505">
        <f t="shared" si="735"/>
        <v>-2.0500000000000001E-2</v>
      </c>
      <c r="HG265" s="505">
        <f t="shared" si="735"/>
        <v>-3.0600000000000006E-2</v>
      </c>
      <c r="HH265" s="505">
        <f t="shared" si="735"/>
        <v>-1.2200000000000006E-2</v>
      </c>
      <c r="HI265" s="505">
        <f t="shared" si="735"/>
        <v>-7.8600000000000031E-2</v>
      </c>
      <c r="HJ265" s="505">
        <f t="shared" si="735"/>
        <v>-8.0299999999999983E-2</v>
      </c>
      <c r="HK265" s="505">
        <f t="shared" si="735"/>
        <v>-7.0800000000000002E-2</v>
      </c>
      <c r="HL265" s="505">
        <f t="shared" si="735"/>
        <v>-6.7700000000000038E-2</v>
      </c>
      <c r="HM265" s="505">
        <f t="shared" si="735"/>
        <v>-6.6000000000000003E-2</v>
      </c>
      <c r="HN265" s="505">
        <f t="shared" si="735"/>
        <v>-8.4799999999999986E-2</v>
      </c>
      <c r="HO265" s="505">
        <f t="shared" si="735"/>
        <v>-0.10070000000000003</v>
      </c>
      <c r="HP265" s="505">
        <f t="shared" si="735"/>
        <v>-9.2500000000000013E-2</v>
      </c>
      <c r="HQ265" s="505">
        <f t="shared" si="735"/>
        <v>-7.9699999999999993E-2</v>
      </c>
      <c r="HR265" s="505">
        <f t="shared" si="735"/>
        <v>-5.6099999999999997E-2</v>
      </c>
      <c r="HS265" s="505">
        <f t="shared" si="735"/>
        <v>-6.5900000000000014E-2</v>
      </c>
      <c r="HT265" s="505">
        <f t="shared" si="735"/>
        <v>-9.0600000000000014E-2</v>
      </c>
      <c r="HU265" s="505">
        <f t="shared" si="735"/>
        <v>-0.10280000000000002</v>
      </c>
      <c r="HV265" s="505">
        <f t="shared" si="735"/>
        <v>-0.1013</v>
      </c>
      <c r="HW265" s="505">
        <f t="shared" si="735"/>
        <v>-6.7100000000000007E-2</v>
      </c>
      <c r="HX265" s="505">
        <f t="shared" si="735"/>
        <v>-9.5200000000000007E-2</v>
      </c>
      <c r="HY265" s="505">
        <f t="shared" si="735"/>
        <v>-0.10010000000000002</v>
      </c>
      <c r="HZ265" s="505">
        <f t="shared" si="735"/>
        <v>-0.10690000000000001</v>
      </c>
      <c r="IA265" s="505">
        <f t="shared" si="735"/>
        <v>-0.10530000000000002</v>
      </c>
      <c r="IB265" s="505">
        <f t="shared" si="735"/>
        <v>-0.10310000000000001</v>
      </c>
      <c r="IC265" s="505">
        <f t="shared" si="735"/>
        <v>-0.10260000000000001</v>
      </c>
      <c r="ID265" s="505">
        <f t="shared" si="735"/>
        <v>-0.1216</v>
      </c>
      <c r="IE265" s="505">
        <f t="shared" si="735"/>
        <v>-0.1807</v>
      </c>
      <c r="IF265" s="505">
        <f t="shared" si="735"/>
        <v>-0.18440000000000004</v>
      </c>
      <c r="IG265" s="505">
        <f t="shared" si="735"/>
        <v>-0.17559999999999995</v>
      </c>
      <c r="IH265" s="505">
        <f t="shared" si="735"/>
        <v>-0.186</v>
      </c>
      <c r="II265" s="505">
        <f t="shared" ref="II265:JN265" si="736">LINEST(II266:II267)</f>
        <v>-0.18880000000000008</v>
      </c>
      <c r="IJ265" s="505">
        <f t="shared" si="736"/>
        <v>-0.15110000000000001</v>
      </c>
      <c r="IK265" s="505">
        <f t="shared" si="736"/>
        <v>-0.1648</v>
      </c>
      <c r="IL265" s="505">
        <f t="shared" si="736"/>
        <v>-0.1896000000000001</v>
      </c>
      <c r="IM265" s="505">
        <f t="shared" si="736"/>
        <v>-0.21000000000000005</v>
      </c>
      <c r="IN265" s="505">
        <f t="shared" si="736"/>
        <v>-0.20800000000000002</v>
      </c>
      <c r="IO265" s="505">
        <f t="shared" si="736"/>
        <v>-0.1974000000000001</v>
      </c>
      <c r="IP265" s="505">
        <f t="shared" si="736"/>
        <v>-0.1968</v>
      </c>
      <c r="IQ265" s="505">
        <f t="shared" si="736"/>
        <v>-0.1638</v>
      </c>
      <c r="IR265" s="505">
        <f t="shared" si="736"/>
        <v>-0.1598</v>
      </c>
      <c r="IS265" s="505">
        <f t="shared" si="736"/>
        <v>-0.16049999999999998</v>
      </c>
      <c r="IT265" s="505">
        <f t="shared" si="736"/>
        <v>-0.16349999999999998</v>
      </c>
      <c r="IU265" s="505">
        <f t="shared" si="736"/>
        <v>-0.16020000000000001</v>
      </c>
      <c r="IV265" s="505">
        <f t="shared" si="736"/>
        <v>-0.14810000000000006</v>
      </c>
      <c r="IW265" s="505">
        <f t="shared" si="736"/>
        <v>-0.1484</v>
      </c>
      <c r="IX265" s="505">
        <f t="shared" si="736"/>
        <v>-0.14650000000000002</v>
      </c>
      <c r="IY265" s="505">
        <f t="shared" si="736"/>
        <v>-0.12410000000000003</v>
      </c>
      <c r="IZ265" s="505">
        <f t="shared" si="736"/>
        <v>-0.1203</v>
      </c>
      <c r="JA265" s="505">
        <f t="shared" si="736"/>
        <v>-0.10510000000000001</v>
      </c>
      <c r="JB265" s="505">
        <f t="shared" si="736"/>
        <v>-2.5400000000000013E-2</v>
      </c>
      <c r="JC265" s="505">
        <f t="shared" si="736"/>
        <v>-2.3700000000000013E-2</v>
      </c>
      <c r="JD265" s="505">
        <f t="shared" si="736"/>
        <v>-2.470000000000001E-2</v>
      </c>
      <c r="JE265" s="505">
        <f t="shared" si="736"/>
        <v>-1.3500000000000002E-2</v>
      </c>
      <c r="JF265" s="505">
        <f t="shared" si="736"/>
        <v>1.0200000000000002E-2</v>
      </c>
      <c r="JG265" s="505">
        <f t="shared" si="736"/>
        <v>5.2999999999999992E-3</v>
      </c>
      <c r="JH265" s="505">
        <f t="shared" si="736"/>
        <v>-1.6E-2</v>
      </c>
      <c r="JI265" s="505">
        <f t="shared" si="736"/>
        <v>-3.2600000000000004E-2</v>
      </c>
      <c r="JJ265" s="505">
        <f t="shared" si="736"/>
        <v>-2.9100000000000004E-2</v>
      </c>
      <c r="JK265" s="505">
        <f t="shared" si="736"/>
        <v>-5.9800000000000006E-2</v>
      </c>
      <c r="JL265" s="505">
        <f t="shared" si="736"/>
        <v>-5.8200000000000009E-2</v>
      </c>
      <c r="JM265" s="505">
        <f t="shared" si="736"/>
        <v>-5.8000000000000003E-2</v>
      </c>
      <c r="JN265" s="505">
        <f t="shared" si="736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36" t="s">
        <v>68</v>
      </c>
      <c r="NF265" s="116" t="s">
        <v>44</v>
      </c>
      <c r="NG265" s="176" t="s">
        <v>63</v>
      </c>
      <c r="NH265" s="158" t="s">
        <v>53</v>
      </c>
      <c r="NI265" s="162" t="s">
        <v>41</v>
      </c>
      <c r="NJ265" s="180" t="s">
        <v>41</v>
      </c>
      <c r="NK265" s="111" t="s">
        <v>55</v>
      </c>
      <c r="NL265" s="111" t="s">
        <v>55</v>
      </c>
      <c r="NM265" s="111" t="s">
        <v>55</v>
      </c>
      <c r="NN265" s="111" t="s">
        <v>55</v>
      </c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37">SUM(LK221, -LK225)</f>
        <v>0.10730000000000001</v>
      </c>
      <c r="LL266" s="201">
        <f t="shared" si="737"/>
        <v>9.3699999999999992E-2</v>
      </c>
      <c r="LM266" s="173">
        <f t="shared" si="737"/>
        <v>8.1100000000000005E-2</v>
      </c>
      <c r="LN266" s="140">
        <f t="shared" si="737"/>
        <v>7.8600000000000003E-2</v>
      </c>
      <c r="LO266" s="114">
        <f t="shared" si="737"/>
        <v>9.5400000000000013E-2</v>
      </c>
      <c r="LP266" s="173">
        <f t="shared" si="737"/>
        <v>0.10639999999999999</v>
      </c>
      <c r="LQ266" s="140">
        <f t="shared" si="737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38">
        <f>SUM(NE221, -NE223)</f>
        <v>5.5399999999999998E-2</v>
      </c>
      <c r="NF266" s="114">
        <f>SUM(NF222, -NF224)</f>
        <v>5.62E-2</v>
      </c>
      <c r="NG266" s="170">
        <f>SUM(NG226, -NG228)</f>
        <v>5.5899999999999998E-2</v>
      </c>
      <c r="NH266" s="160">
        <f>SUM(NH223, -NH226)</f>
        <v>5.7299999999999997E-2</v>
      </c>
      <c r="NI266" s="114">
        <f>SUM(NI224, -NI227)</f>
        <v>5.3499999999999999E-2</v>
      </c>
      <c r="NJ266" s="173">
        <f>SUM(NJ223, -NJ226)</f>
        <v>4.6799999999999994E-2</v>
      </c>
      <c r="NK266" s="112">
        <f>SUM(NK222, -NK224)</f>
        <v>4.99E-2</v>
      </c>
      <c r="NL266" s="112">
        <f>SUM(NL222, -NL224)</f>
        <v>5.5900000000000005E-2</v>
      </c>
      <c r="NM266" s="112">
        <f>SUM(NM222, -NM224)</f>
        <v>4.9100000000000005E-2</v>
      </c>
      <c r="NN266" s="112">
        <f>SUM(NN222, -NN224)</f>
        <v>4.2099999999999999E-2</v>
      </c>
      <c r="NO266" s="6">
        <f t="shared" ref="NO266:OX266" si="738">SUM(NO255, -NO262)</f>
        <v>-0.51919999999999999</v>
      </c>
      <c r="NP266" s="6">
        <f t="shared" si="738"/>
        <v>0</v>
      </c>
      <c r="NQ266" s="6">
        <f t="shared" si="738"/>
        <v>0</v>
      </c>
      <c r="NR266" s="6">
        <f t="shared" si="738"/>
        <v>0</v>
      </c>
      <c r="NS266" s="6">
        <f t="shared" si="738"/>
        <v>0</v>
      </c>
      <c r="NT266" s="6">
        <f t="shared" si="738"/>
        <v>0</v>
      </c>
      <c r="NU266" s="6">
        <f t="shared" si="738"/>
        <v>0</v>
      </c>
      <c r="NV266" s="6">
        <f t="shared" si="738"/>
        <v>0</v>
      </c>
      <c r="NW266" s="6">
        <f t="shared" si="738"/>
        <v>0</v>
      </c>
      <c r="NX266" s="6">
        <f t="shared" si="738"/>
        <v>0</v>
      </c>
      <c r="NY266" s="6">
        <f t="shared" si="738"/>
        <v>0</v>
      </c>
      <c r="NZ266" s="6">
        <f t="shared" si="738"/>
        <v>0</v>
      </c>
      <c r="OA266" s="6">
        <f t="shared" si="738"/>
        <v>0</v>
      </c>
      <c r="OB266" s="6">
        <f t="shared" si="738"/>
        <v>0</v>
      </c>
      <c r="OC266" s="6">
        <f t="shared" si="738"/>
        <v>0</v>
      </c>
      <c r="OD266" s="6">
        <f t="shared" si="738"/>
        <v>0</v>
      </c>
      <c r="OE266" s="6">
        <f t="shared" si="738"/>
        <v>0</v>
      </c>
      <c r="OF266" s="6">
        <f t="shared" si="738"/>
        <v>0</v>
      </c>
      <c r="OG266" s="6">
        <f t="shared" si="738"/>
        <v>0</v>
      </c>
      <c r="OH266" s="6">
        <f t="shared" si="738"/>
        <v>0</v>
      </c>
      <c r="OI266" s="6">
        <f t="shared" si="738"/>
        <v>0</v>
      </c>
      <c r="OJ266" s="6">
        <f t="shared" si="738"/>
        <v>0</v>
      </c>
      <c r="OK266" s="6">
        <f t="shared" si="738"/>
        <v>0</v>
      </c>
      <c r="OL266" s="6">
        <f t="shared" si="738"/>
        <v>0</v>
      </c>
      <c r="OM266" s="6">
        <f t="shared" si="738"/>
        <v>0</v>
      </c>
      <c r="ON266" s="6">
        <f t="shared" si="738"/>
        <v>0</v>
      </c>
      <c r="OO266" s="6">
        <f t="shared" si="738"/>
        <v>0</v>
      </c>
      <c r="OP266" s="6">
        <f t="shared" si="738"/>
        <v>0</v>
      </c>
      <c r="OQ266" s="6">
        <f t="shared" si="738"/>
        <v>0</v>
      </c>
      <c r="OR266" s="6">
        <f t="shared" si="738"/>
        <v>0</v>
      </c>
      <c r="OS266" s="6">
        <f t="shared" si="738"/>
        <v>0</v>
      </c>
      <c r="OT266" s="6">
        <f t="shared" si="738"/>
        <v>0</v>
      </c>
      <c r="OU266" s="6">
        <f t="shared" si="738"/>
        <v>0</v>
      </c>
      <c r="OV266" s="6">
        <f t="shared" si="738"/>
        <v>0</v>
      </c>
      <c r="OW266" s="6">
        <f t="shared" si="738"/>
        <v>0</v>
      </c>
      <c r="OX266" s="6">
        <f t="shared" si="738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93" t="s">
        <v>64</v>
      </c>
      <c r="NF267" s="182" t="s">
        <v>37</v>
      </c>
      <c r="NG267" s="178" t="s">
        <v>38</v>
      </c>
      <c r="NH267" s="193" t="s">
        <v>41</v>
      </c>
      <c r="NI267" s="115" t="s">
        <v>38</v>
      </c>
      <c r="NJ267" s="192" t="s">
        <v>37</v>
      </c>
      <c r="NK267" s="111" t="s">
        <v>68</v>
      </c>
      <c r="NL267" s="162" t="s">
        <v>67</v>
      </c>
      <c r="NM267" s="116" t="s">
        <v>45</v>
      </c>
      <c r="NN267" s="115" t="s">
        <v>38</v>
      </c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40">
        <f>SUM(NE223, -NE226)</f>
        <v>4.9500000000000002E-2</v>
      </c>
      <c r="NF268" s="114">
        <f>SUM(NF224, -NF227)</f>
        <v>5.62E-2</v>
      </c>
      <c r="NG268" s="172">
        <f>SUM(NG225, -NG227)</f>
        <v>5.5899999999999998E-2</v>
      </c>
      <c r="NH268" s="140">
        <f>SUM(NH225, -NH227)</f>
        <v>5.3700000000000005E-2</v>
      </c>
      <c r="NI268" s="112">
        <f>SUM(NI225, -NI227)</f>
        <v>4.1800000000000004E-2</v>
      </c>
      <c r="NJ268" s="173">
        <f>SUM(NJ224, -NJ226)</f>
        <v>4.6699999999999998E-2</v>
      </c>
      <c r="NK268" s="110">
        <f>SUM(NK222, -NK223)</f>
        <v>4.9200000000000001E-2</v>
      </c>
      <c r="NL268" s="201">
        <f>SUM(NL225, -NL227)</f>
        <v>5.45E-2</v>
      </c>
      <c r="NM268" s="201">
        <f>SUM(NM221, -NM223)</f>
        <v>4.8599999999999997E-2</v>
      </c>
      <c r="NN268" s="112">
        <f>SUM(NN223, -NN226)</f>
        <v>4.0899999999999999E-2</v>
      </c>
      <c r="NO268" s="6">
        <f>SUM(NO256, -NO262)</f>
        <v>-0.83599999999999997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50" t="s">
        <v>84</v>
      </c>
      <c r="NF269" s="162" t="s">
        <v>41</v>
      </c>
      <c r="NG269" s="177" t="s">
        <v>44</v>
      </c>
      <c r="NH269" s="150" t="s">
        <v>84</v>
      </c>
      <c r="NI269" s="116" t="s">
        <v>44</v>
      </c>
      <c r="NJ269" s="178" t="s">
        <v>84</v>
      </c>
      <c r="NK269" s="162" t="s">
        <v>41</v>
      </c>
      <c r="NL269" s="116" t="s">
        <v>45</v>
      </c>
      <c r="NM269" s="111" t="s">
        <v>60</v>
      </c>
      <c r="NN269" s="111" t="s">
        <v>60</v>
      </c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38">
        <f>SUM(NE224, -NE226)</f>
        <v>4.8100000000000004E-2</v>
      </c>
      <c r="NF270" s="114">
        <f>SUM(NF225, -NF227)</f>
        <v>5.57E-2</v>
      </c>
      <c r="NG270" s="173">
        <f>SUM(NG221, -NG223)</f>
        <v>5.3399999999999996E-2</v>
      </c>
      <c r="NH270" s="138">
        <f>SUM(NH224, -NH226)</f>
        <v>5.2199999999999996E-2</v>
      </c>
      <c r="NI270" s="114">
        <f>SUM(NI221, -NI223)</f>
        <v>4.0800000000000003E-2</v>
      </c>
      <c r="NJ270" s="170">
        <f>SUM(NJ225, -NJ227)</f>
        <v>3.7199999999999997E-2</v>
      </c>
      <c r="NK270" s="114">
        <f>SUM(NK223, -NK226)</f>
        <v>4.5999999999999999E-2</v>
      </c>
      <c r="NL270" s="201">
        <f>SUM(NL221, -NL223)</f>
        <v>4.5899999999999996E-2</v>
      </c>
      <c r="NM270" s="114">
        <f>SUM(NM222, -NM223)</f>
        <v>4.7800000000000002E-2</v>
      </c>
      <c r="NN270" s="114">
        <f>SUM(NN222, -NN223)</f>
        <v>0.04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48" t="s">
        <v>45</v>
      </c>
      <c r="NF271" s="116" t="s">
        <v>45</v>
      </c>
      <c r="NG271" s="171" t="s">
        <v>55</v>
      </c>
      <c r="NH271" s="136" t="s">
        <v>60</v>
      </c>
      <c r="NI271" s="182" t="s">
        <v>51</v>
      </c>
      <c r="NJ271" s="171" t="s">
        <v>55</v>
      </c>
      <c r="NK271" s="182" t="s">
        <v>37</v>
      </c>
      <c r="NL271" s="182" t="s">
        <v>37</v>
      </c>
      <c r="NM271" s="115" t="s">
        <v>38</v>
      </c>
      <c r="NN271" s="113" t="s">
        <v>40</v>
      </c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160">
        <f>SUM(NE222, -NE224)</f>
        <v>4.2099999999999999E-2</v>
      </c>
      <c r="NF272" s="201">
        <f>SUM(NF222, -NF223)</f>
        <v>5.3400000000000003E-2</v>
      </c>
      <c r="NG272" s="172">
        <f>SUM(NG222, -NG223)</f>
        <v>5.0599999999999999E-2</v>
      </c>
      <c r="NH272" s="140">
        <f>SUM(NH222, -NH224)</f>
        <v>4.4700000000000004E-2</v>
      </c>
      <c r="NI272" s="114">
        <f>SUM(NI223, -NI225)</f>
        <v>3.7100000000000001E-2</v>
      </c>
      <c r="NJ272" s="172">
        <f>SUM(NJ222, -NJ224)</f>
        <v>3.3700000000000001E-2</v>
      </c>
      <c r="NK272" s="114">
        <f>SUM(NK224, -NK226)</f>
        <v>4.53E-2</v>
      </c>
      <c r="NL272" s="114">
        <f>SUM(NL224, -NL226)</f>
        <v>4.5400000000000003E-2</v>
      </c>
      <c r="NM272" s="112">
        <f>SUM(NM223, -NM226)</f>
        <v>0.04</v>
      </c>
      <c r="NN272" s="114">
        <f>SUM(NN226, -NN228)</f>
        <v>3.9700000000000006E-2</v>
      </c>
      <c r="NO272" s="6">
        <f t="shared" ref="NO272:OX272" si="739">SUM(NO261, -NO268)</f>
        <v>0.83599999999999997</v>
      </c>
      <c r="NP272" s="6">
        <f t="shared" si="739"/>
        <v>0</v>
      </c>
      <c r="NQ272" s="6">
        <f t="shared" si="739"/>
        <v>0</v>
      </c>
      <c r="NR272" s="6">
        <f t="shared" si="739"/>
        <v>0</v>
      </c>
      <c r="NS272" s="6">
        <f t="shared" si="739"/>
        <v>0</v>
      </c>
      <c r="NT272" s="6">
        <f t="shared" si="739"/>
        <v>0</v>
      </c>
      <c r="NU272" s="6">
        <f t="shared" si="739"/>
        <v>0</v>
      </c>
      <c r="NV272" s="6">
        <f t="shared" si="739"/>
        <v>0</v>
      </c>
      <c r="NW272" s="6">
        <f t="shared" si="739"/>
        <v>0</v>
      </c>
      <c r="NX272" s="6">
        <f t="shared" si="739"/>
        <v>0</v>
      </c>
      <c r="NY272" s="6">
        <f t="shared" si="739"/>
        <v>0</v>
      </c>
      <c r="NZ272" s="6">
        <f t="shared" si="739"/>
        <v>0</v>
      </c>
      <c r="OA272" s="6">
        <f t="shared" si="739"/>
        <v>0</v>
      </c>
      <c r="OB272" s="6">
        <f t="shared" si="739"/>
        <v>0</v>
      </c>
      <c r="OC272" s="6">
        <f t="shared" si="739"/>
        <v>0</v>
      </c>
      <c r="OD272" s="6">
        <f t="shared" si="739"/>
        <v>0</v>
      </c>
      <c r="OE272" s="6">
        <f t="shared" si="739"/>
        <v>0</v>
      </c>
      <c r="OF272" s="6">
        <f t="shared" si="739"/>
        <v>0</v>
      </c>
      <c r="OG272" s="6">
        <f t="shared" si="739"/>
        <v>0</v>
      </c>
      <c r="OH272" s="6">
        <f t="shared" si="739"/>
        <v>0</v>
      </c>
      <c r="OI272" s="6">
        <f t="shared" si="739"/>
        <v>0</v>
      </c>
      <c r="OJ272" s="6">
        <f t="shared" si="739"/>
        <v>0</v>
      </c>
      <c r="OK272" s="6">
        <f t="shared" si="739"/>
        <v>0</v>
      </c>
      <c r="OL272" s="6">
        <f t="shared" si="739"/>
        <v>0</v>
      </c>
      <c r="OM272" s="6">
        <f t="shared" si="739"/>
        <v>0</v>
      </c>
      <c r="ON272" s="6">
        <f t="shared" si="739"/>
        <v>0</v>
      </c>
      <c r="OO272" s="6">
        <f t="shared" si="739"/>
        <v>0</v>
      </c>
      <c r="OP272" s="6">
        <f t="shared" si="739"/>
        <v>0</v>
      </c>
      <c r="OQ272" s="6">
        <f t="shared" si="739"/>
        <v>0</v>
      </c>
      <c r="OR272" s="6">
        <f t="shared" si="739"/>
        <v>0</v>
      </c>
      <c r="OS272" s="6">
        <f t="shared" si="739"/>
        <v>0</v>
      </c>
      <c r="OT272" s="6">
        <f t="shared" si="739"/>
        <v>0</v>
      </c>
      <c r="OU272" s="6">
        <f t="shared" si="739"/>
        <v>0</v>
      </c>
      <c r="OV272" s="6">
        <f t="shared" si="739"/>
        <v>0</v>
      </c>
      <c r="OW272" s="6">
        <f t="shared" si="739"/>
        <v>0</v>
      </c>
      <c r="OX272" s="6">
        <f t="shared" si="739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48" t="s">
        <v>48</v>
      </c>
      <c r="NF273" s="113" t="s">
        <v>39</v>
      </c>
      <c r="NG273" s="192" t="s">
        <v>53</v>
      </c>
      <c r="NH273" s="136" t="s">
        <v>55</v>
      </c>
      <c r="NI273" s="162" t="s">
        <v>64</v>
      </c>
      <c r="NJ273" s="171" t="s">
        <v>68</v>
      </c>
      <c r="NK273" s="115" t="s">
        <v>57</v>
      </c>
      <c r="NL273" s="111" t="s">
        <v>60</v>
      </c>
      <c r="NM273" s="182" t="s">
        <v>37</v>
      </c>
      <c r="NN273" s="182" t="s">
        <v>37</v>
      </c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40">SUM(LU222, -LU223)</f>
        <v>0.105</v>
      </c>
      <c r="LV274" s="181">
        <f t="shared" si="740"/>
        <v>0.1111</v>
      </c>
      <c r="LW274" s="160">
        <f t="shared" si="740"/>
        <v>9.6600000000000005E-2</v>
      </c>
      <c r="LX274" s="201">
        <f t="shared" si="740"/>
        <v>0.09</v>
      </c>
      <c r="LY274" s="181">
        <f t="shared" si="740"/>
        <v>0.10250000000000001</v>
      </c>
      <c r="LZ274" s="160">
        <f t="shared" si="740"/>
        <v>0.10139999999999999</v>
      </c>
      <c r="MA274" s="201">
        <f t="shared" si="740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40">
        <f>SUM(NE222, -NE223)</f>
        <v>4.07E-2</v>
      </c>
      <c r="NF274" s="110">
        <f>SUM(NF227, -NF228)</f>
        <v>4.1400000000000006E-2</v>
      </c>
      <c r="NG274" s="181">
        <f>SUM(NG223, -NG226)</f>
        <v>3.5799999999999998E-2</v>
      </c>
      <c r="NH274" s="142">
        <f>SUM(NH222, -NH223)</f>
        <v>3.9600000000000003E-2</v>
      </c>
      <c r="NI274" s="114">
        <f>SUM(NI224, -NI226)</f>
        <v>3.6299999999999999E-2</v>
      </c>
      <c r="NJ274" s="170">
        <f>SUM(NJ222, -NJ223)</f>
        <v>3.3600000000000005E-2</v>
      </c>
      <c r="NK274" s="110">
        <f>SUM(NK225, -NK227)</f>
        <v>4.4400000000000002E-2</v>
      </c>
      <c r="NL274" s="114">
        <f>SUM(NL222, -NL223)</f>
        <v>4.4300000000000006E-2</v>
      </c>
      <c r="NM274" s="114">
        <f>SUM(NM224, -NM226)</f>
        <v>3.8699999999999998E-2</v>
      </c>
      <c r="NN274" s="114">
        <f>SUM(NN224, -NN226)</f>
        <v>3.8800000000000001E-2</v>
      </c>
      <c r="NO274" s="6">
        <f>SUM(NO262, -NO268)</f>
        <v>1.3552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58" t="s">
        <v>37</v>
      </c>
      <c r="NF275" s="115" t="s">
        <v>84</v>
      </c>
      <c r="NG275" s="176" t="s">
        <v>40</v>
      </c>
      <c r="NH275" s="193" t="s">
        <v>64</v>
      </c>
      <c r="NI275" s="111" t="s">
        <v>55</v>
      </c>
      <c r="NJ275" s="178" t="s">
        <v>38</v>
      </c>
      <c r="NK275" s="115" t="s">
        <v>38</v>
      </c>
      <c r="NL275" s="162" t="s">
        <v>41</v>
      </c>
      <c r="NM275" s="162" t="s">
        <v>41</v>
      </c>
      <c r="NN275" s="115" t="s">
        <v>59</v>
      </c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41">SUM(LG222, -LG223)</f>
        <v>6.1899999999999997E-2</v>
      </c>
      <c r="LH276" s="142">
        <f t="shared" si="741"/>
        <v>5.3800000000000001E-2</v>
      </c>
      <c r="LI276" s="112">
        <f t="shared" si="741"/>
        <v>7.3700000000000002E-2</v>
      </c>
      <c r="LJ276" s="172">
        <f t="shared" si="741"/>
        <v>7.909999999999999E-2</v>
      </c>
      <c r="LK276" s="142">
        <f t="shared" si="741"/>
        <v>5.4000000000000006E-2</v>
      </c>
      <c r="LL276" s="110">
        <f t="shared" si="741"/>
        <v>6.0700000000000004E-2</v>
      </c>
      <c r="LM276" s="170">
        <f t="shared" si="741"/>
        <v>5.1900000000000002E-2</v>
      </c>
      <c r="LN276" s="138">
        <f t="shared" si="741"/>
        <v>5.3800000000000001E-2</v>
      </c>
      <c r="LO276" s="110">
        <f t="shared" si="741"/>
        <v>5.8499999999999996E-2</v>
      </c>
      <c r="LP276" s="170">
        <f t="shared" si="741"/>
        <v>6.2299999999999994E-2</v>
      </c>
      <c r="LQ276" s="138">
        <f t="shared" si="741"/>
        <v>6.7399999999999988E-2</v>
      </c>
      <c r="LR276" s="110">
        <f t="shared" si="741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42">SUM(LU225, -LU226)</f>
        <v>0.1011</v>
      </c>
      <c r="LV276" s="173">
        <f t="shared" si="742"/>
        <v>8.4000000000000005E-2</v>
      </c>
      <c r="LW276" s="140">
        <f t="shared" si="742"/>
        <v>8.199999999999999E-2</v>
      </c>
      <c r="LX276" s="114">
        <f t="shared" si="742"/>
        <v>7.9899999999999999E-2</v>
      </c>
      <c r="LY276" s="173">
        <f t="shared" si="742"/>
        <v>9.3600000000000003E-2</v>
      </c>
      <c r="LZ276" s="140">
        <f t="shared" si="742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40">
        <f>SUM(NE225, -NE227)</f>
        <v>3.8199999999999998E-2</v>
      </c>
      <c r="NF276" s="110">
        <f>SUM(NF223, -NF226)</f>
        <v>3.4500000000000003E-2</v>
      </c>
      <c r="NG276" s="173">
        <f>SUM(NG226, -NG227)</f>
        <v>3.1300000000000001E-2</v>
      </c>
      <c r="NH276" s="140">
        <f>SUM(NH225, -NH226)</f>
        <v>3.9E-2</v>
      </c>
      <c r="NI276" s="112">
        <f>SUM(NI222, -NI223)</f>
        <v>2.8899999999999999E-2</v>
      </c>
      <c r="NJ276" s="172">
        <f>SUM(NJ225, -NJ226)</f>
        <v>2.9899999999999996E-2</v>
      </c>
      <c r="NK276" s="112">
        <f>SUM(NK225, -NK226)</f>
        <v>3.3300000000000003E-2</v>
      </c>
      <c r="NL276" s="114">
        <f>SUM(NL225, -NL226)</f>
        <v>3.4800000000000005E-2</v>
      </c>
      <c r="NM276" s="114">
        <f>SUM(NM225, -NM226)</f>
        <v>3.6499999999999998E-2</v>
      </c>
      <c r="NN276" s="109">
        <f>SUM(NN223, -NN225)</f>
        <v>3.5500000000000004E-2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79" t="s">
        <v>54</v>
      </c>
      <c r="NF277" s="182" t="s">
        <v>53</v>
      </c>
      <c r="NG277" s="180" t="s">
        <v>64</v>
      </c>
      <c r="NH277" s="157" t="s">
        <v>63</v>
      </c>
      <c r="NI277" s="117" t="s">
        <v>63</v>
      </c>
      <c r="NJ277" s="174" t="s">
        <v>39</v>
      </c>
      <c r="NK277" s="113" t="s">
        <v>40</v>
      </c>
      <c r="NL277" s="113" t="s">
        <v>40</v>
      </c>
      <c r="NM277" s="113" t="s">
        <v>40</v>
      </c>
      <c r="NN277" s="253" t="s">
        <v>54</v>
      </c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43">SUM(LL226, -LL228)</f>
        <v>3.1799999999999995E-2</v>
      </c>
      <c r="LM278" s="173">
        <f t="shared" si="743"/>
        <v>4.0899999999999992E-2</v>
      </c>
      <c r="LN278" s="140">
        <f t="shared" si="743"/>
        <v>4.5699999999999991E-2</v>
      </c>
      <c r="LO278" s="201">
        <f t="shared" si="743"/>
        <v>5.0900000000000015E-2</v>
      </c>
      <c r="LP278" s="173">
        <f t="shared" si="743"/>
        <v>5.2799999999999986E-2</v>
      </c>
      <c r="LQ278" s="160">
        <f t="shared" si="743"/>
        <v>5.5199999999999985E-2</v>
      </c>
      <c r="LR278" s="114">
        <f t="shared" ref="LR278:LW278" si="744">SUM(LR223, -LR225)</f>
        <v>5.5899999999999991E-2</v>
      </c>
      <c r="LS278" s="173">
        <f t="shared" si="744"/>
        <v>6.1100000000000002E-2</v>
      </c>
      <c r="LT278" s="140">
        <f t="shared" si="744"/>
        <v>6.4200000000000007E-2</v>
      </c>
      <c r="LU278" s="114">
        <f t="shared" si="744"/>
        <v>5.7700000000000001E-2</v>
      </c>
      <c r="LV278" s="173">
        <f t="shared" si="744"/>
        <v>5.9200000000000003E-2</v>
      </c>
      <c r="LW278" s="140">
        <f t="shared" si="744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42">
        <f>SUM(NE223, -NE225)</f>
        <v>3.6600000000000001E-2</v>
      </c>
      <c r="NF278" s="201">
        <f>SUM(NF224, -NF226)</f>
        <v>3.1699999999999999E-2</v>
      </c>
      <c r="NG278" s="173">
        <f>SUM(NG224, -NG226)</f>
        <v>2.7199999999999998E-2</v>
      </c>
      <c r="NH278" s="138">
        <f t="shared" ref="NH278:NM278" si="745">SUM(NH226, -NH228)</f>
        <v>2.6299999999999997E-2</v>
      </c>
      <c r="NI278" s="110">
        <f t="shared" si="745"/>
        <v>2.8900000000000002E-2</v>
      </c>
      <c r="NJ278" s="170">
        <f t="shared" si="745"/>
        <v>2.35E-2</v>
      </c>
      <c r="NK278" s="114">
        <f t="shared" si="745"/>
        <v>2.7899999999999994E-2</v>
      </c>
      <c r="NL278" s="114">
        <f t="shared" si="745"/>
        <v>2.8099999999999993E-2</v>
      </c>
      <c r="NM278" s="114">
        <f t="shared" si="745"/>
        <v>2.3100000000000002E-2</v>
      </c>
      <c r="NN278" s="112">
        <f>SUM(NN224, -NN225)</f>
        <v>3.3399999999999999E-2</v>
      </c>
      <c r="NO278" s="6">
        <f t="shared" ref="NO278:OX278" si="746">SUM(NO267, -NO274)</f>
        <v>-1.3552</v>
      </c>
      <c r="NP278" s="6">
        <f t="shared" si="746"/>
        <v>0</v>
      </c>
      <c r="NQ278" s="6">
        <f t="shared" si="746"/>
        <v>0</v>
      </c>
      <c r="NR278" s="6">
        <f t="shared" si="746"/>
        <v>0</v>
      </c>
      <c r="NS278" s="6">
        <f t="shared" si="746"/>
        <v>0</v>
      </c>
      <c r="NT278" s="6">
        <f t="shared" si="746"/>
        <v>0</v>
      </c>
      <c r="NU278" s="6">
        <f t="shared" si="746"/>
        <v>0</v>
      </c>
      <c r="NV278" s="6">
        <f t="shared" si="746"/>
        <v>0</v>
      </c>
      <c r="NW278" s="6">
        <f t="shared" si="746"/>
        <v>0</v>
      </c>
      <c r="NX278" s="6">
        <f t="shared" si="746"/>
        <v>0</v>
      </c>
      <c r="NY278" s="6">
        <f t="shared" si="746"/>
        <v>0</v>
      </c>
      <c r="NZ278" s="6">
        <f t="shared" si="746"/>
        <v>0</v>
      </c>
      <c r="OA278" s="6">
        <f t="shared" si="746"/>
        <v>0</v>
      </c>
      <c r="OB278" s="6">
        <f t="shared" si="746"/>
        <v>0</v>
      </c>
      <c r="OC278" s="6">
        <f t="shared" si="746"/>
        <v>0</v>
      </c>
      <c r="OD278" s="6">
        <f t="shared" si="746"/>
        <v>0</v>
      </c>
      <c r="OE278" s="6">
        <f t="shared" si="746"/>
        <v>0</v>
      </c>
      <c r="OF278" s="6">
        <f t="shared" si="746"/>
        <v>0</v>
      </c>
      <c r="OG278" s="6">
        <f t="shared" si="746"/>
        <v>0</v>
      </c>
      <c r="OH278" s="6">
        <f t="shared" si="746"/>
        <v>0</v>
      </c>
      <c r="OI278" s="6">
        <f t="shared" si="746"/>
        <v>0</v>
      </c>
      <c r="OJ278" s="6">
        <f t="shared" si="746"/>
        <v>0</v>
      </c>
      <c r="OK278" s="6">
        <f t="shared" si="746"/>
        <v>0</v>
      </c>
      <c r="OL278" s="6">
        <f t="shared" si="746"/>
        <v>0</v>
      </c>
      <c r="OM278" s="6">
        <f t="shared" si="746"/>
        <v>0</v>
      </c>
      <c r="ON278" s="6">
        <f t="shared" si="746"/>
        <v>0</v>
      </c>
      <c r="OO278" s="6">
        <f t="shared" si="746"/>
        <v>0</v>
      </c>
      <c r="OP278" s="6">
        <f t="shared" si="746"/>
        <v>0</v>
      </c>
      <c r="OQ278" s="6">
        <f t="shared" si="746"/>
        <v>0</v>
      </c>
      <c r="OR278" s="6">
        <f t="shared" si="746"/>
        <v>0</v>
      </c>
      <c r="OS278" s="6">
        <f t="shared" si="746"/>
        <v>0</v>
      </c>
      <c r="OT278" s="6">
        <f t="shared" si="746"/>
        <v>0</v>
      </c>
      <c r="OU278" s="6">
        <f t="shared" si="746"/>
        <v>0</v>
      </c>
      <c r="OV278" s="6">
        <f t="shared" si="746"/>
        <v>0</v>
      </c>
      <c r="OW278" s="6">
        <f t="shared" si="746"/>
        <v>0</v>
      </c>
      <c r="OX278" s="6">
        <f t="shared" si="746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50" t="s">
        <v>51</v>
      </c>
      <c r="NF279" s="162" t="s">
        <v>64</v>
      </c>
      <c r="NG279" s="174" t="s">
        <v>39</v>
      </c>
      <c r="NH279" s="155" t="s">
        <v>54</v>
      </c>
      <c r="NI279" s="253" t="s">
        <v>54</v>
      </c>
      <c r="NJ279" s="180" t="s">
        <v>59</v>
      </c>
      <c r="NK279" s="108" t="s">
        <v>63</v>
      </c>
      <c r="NL279" s="115" t="s">
        <v>59</v>
      </c>
      <c r="NM279" s="113" t="s">
        <v>39</v>
      </c>
      <c r="NN279" s="108" t="s">
        <v>63</v>
      </c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40">
        <f>SUM(NE224, -NE225)</f>
        <v>3.5200000000000002E-2</v>
      </c>
      <c r="NF280" s="114">
        <f>SUM(NF225, -NF226)</f>
        <v>3.1199999999999999E-2</v>
      </c>
      <c r="NG280" s="170">
        <f>SUM(NG227, -NG228)</f>
        <v>2.4599999999999997E-2</v>
      </c>
      <c r="NH280" s="142">
        <f>SUM(NH223, -NH225)</f>
        <v>1.83E-2</v>
      </c>
      <c r="NI280" s="112">
        <f>SUM(NI223, -NI224)</f>
        <v>2.5399999999999999E-2</v>
      </c>
      <c r="NJ280" s="169">
        <f>SUM(NJ223, -NJ225)</f>
        <v>1.6899999999999998E-2</v>
      </c>
      <c r="NK280" s="110">
        <f>SUM(NK227, -NK228)</f>
        <v>1.6799999999999995E-2</v>
      </c>
      <c r="NL280" s="109">
        <f>SUM(NL223, -NL225)</f>
        <v>2.2199999999999998E-2</v>
      </c>
      <c r="NM280" s="110">
        <f>SUM(NM226, -NM227)</f>
        <v>1.6500000000000001E-2</v>
      </c>
      <c r="NN280" s="110">
        <f>SUM(NN227, -NN228)</f>
        <v>2.8400000000000009E-2</v>
      </c>
      <c r="NO280" s="6">
        <f>SUM(NO268, -NO274)</f>
        <v>-2.1911999999999998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52" t="s">
        <v>39</v>
      </c>
      <c r="NF281" s="117" t="s">
        <v>40</v>
      </c>
      <c r="NG281" s="178" t="s">
        <v>84</v>
      </c>
      <c r="NH281" s="148" t="s">
        <v>49</v>
      </c>
      <c r="NI281" s="115" t="s">
        <v>84</v>
      </c>
      <c r="NJ281" s="192" t="s">
        <v>51</v>
      </c>
      <c r="NK281" s="162" t="s">
        <v>59</v>
      </c>
      <c r="NL281" s="113" t="s">
        <v>39</v>
      </c>
      <c r="NM281" s="108" t="s">
        <v>63</v>
      </c>
      <c r="NN281" s="162" t="s">
        <v>67</v>
      </c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38">
        <f>SUM(NE227, -NE228)</f>
        <v>3.1E-2</v>
      </c>
      <c r="NF282" s="114">
        <f>SUM(NF226, -NF227)</f>
        <v>2.4499999999999997E-2</v>
      </c>
      <c r="NG282" s="170">
        <f>SUM(NG225, -NG226)</f>
        <v>2.4599999999999997E-2</v>
      </c>
      <c r="NH282" s="140">
        <f>SUM(NH221, -NH222)</f>
        <v>1.7899999999999992E-2</v>
      </c>
      <c r="NI282" s="110">
        <f>SUM(NI225, -NI226)</f>
        <v>2.46E-2</v>
      </c>
      <c r="NJ282" s="173">
        <f>SUM(NJ224, -NJ225)</f>
        <v>1.6800000000000002E-2</v>
      </c>
      <c r="NK282" s="109">
        <f>SUM(NK223, -NK225)</f>
        <v>1.2699999999999999E-2</v>
      </c>
      <c r="NL282" s="110">
        <f>SUM(NL226, -NL227)</f>
        <v>1.9699999999999995E-2</v>
      </c>
      <c r="NM282" s="110">
        <f>SUM(NM227, -NM228)</f>
        <v>6.6000000000000017E-3</v>
      </c>
      <c r="NN282" s="201">
        <f>SUM(NN225, -NN227)</f>
        <v>1.6699999999999996E-2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57" t="s">
        <v>40</v>
      </c>
      <c r="NF283" s="111" t="s">
        <v>49</v>
      </c>
      <c r="NG283" s="192" t="s">
        <v>51</v>
      </c>
      <c r="NH283" s="157" t="s">
        <v>40</v>
      </c>
      <c r="NI283" s="117" t="s">
        <v>40</v>
      </c>
      <c r="NJ283" s="176" t="s">
        <v>63</v>
      </c>
      <c r="NK283" s="182" t="s">
        <v>51</v>
      </c>
      <c r="NL283" s="115" t="s">
        <v>51</v>
      </c>
      <c r="NM283" s="115" t="s">
        <v>59</v>
      </c>
      <c r="NN283" s="113" t="s">
        <v>39</v>
      </c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40">
        <f>SUM(NE226, -NE227)</f>
        <v>2.53E-2</v>
      </c>
      <c r="NF284" s="114">
        <f>SUM(NF221, -NF222)</f>
        <v>2.3599999999999996E-2</v>
      </c>
      <c r="NG284" s="173">
        <f>SUM(NG223, -NG225)</f>
        <v>1.12E-2</v>
      </c>
      <c r="NH284" s="140">
        <f>SUM(NH226, -NH227)</f>
        <v>1.4700000000000005E-2</v>
      </c>
      <c r="NI284" s="114">
        <f>SUM(NI226, -NI227)</f>
        <v>1.72E-2</v>
      </c>
      <c r="NJ284" s="170">
        <f>SUM(NJ227, -NJ228)</f>
        <v>1.6199999999999999E-2</v>
      </c>
      <c r="NK284" s="114">
        <f>SUM(NK224, -NK225)</f>
        <v>1.2E-2</v>
      </c>
      <c r="NL284" s="114">
        <f>SUM(NL223, -NL224)</f>
        <v>1.1599999999999999E-2</v>
      </c>
      <c r="NM284" s="109">
        <f>SUM(NM223, -NM225)</f>
        <v>3.5000000000000005E-3</v>
      </c>
      <c r="NN284" s="110">
        <f>SUM(NN226, -NN227)</f>
        <v>1.1299999999999998E-2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36" t="s">
        <v>49</v>
      </c>
      <c r="NF285" s="115" t="s">
        <v>59</v>
      </c>
      <c r="NG285" s="256" t="s">
        <v>54</v>
      </c>
      <c r="NH285" s="150" t="s">
        <v>59</v>
      </c>
      <c r="NI285" s="116" t="s">
        <v>49</v>
      </c>
      <c r="NJ285" s="177" t="s">
        <v>49</v>
      </c>
      <c r="NK285" s="116" t="s">
        <v>49</v>
      </c>
      <c r="NL285" s="253" t="s">
        <v>54</v>
      </c>
      <c r="NM285" s="253" t="s">
        <v>54</v>
      </c>
      <c r="NN285" s="116" t="s">
        <v>49</v>
      </c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40">
        <f>SUM(NE221, -NE222)</f>
        <v>1.4699999999999998E-2</v>
      </c>
      <c r="NF286" s="109">
        <f>SUM(NF223, -NF225)</f>
        <v>3.2999999999999991E-3</v>
      </c>
      <c r="NG286" s="172">
        <f>SUM(NG223, -NG224)</f>
        <v>8.6E-3</v>
      </c>
      <c r="NH286" s="147">
        <f>SUM(NH224, -NH225)</f>
        <v>1.32E-2</v>
      </c>
      <c r="NI286" s="114">
        <f>SUM(NI221, -NI222)</f>
        <v>1.1900000000000001E-2</v>
      </c>
      <c r="NJ286" s="173">
        <f>SUM(NJ221, -NJ222)</f>
        <v>1.5399999999999997E-2</v>
      </c>
      <c r="NK286" s="114">
        <f>SUM(NK221, -NK222)</f>
        <v>1.1199999999999995E-2</v>
      </c>
      <c r="NL286" s="112">
        <f>SUM(NL224, -NL225)</f>
        <v>1.06E-2</v>
      </c>
      <c r="NM286" s="112">
        <f>SUM(NM224, -NM225)</f>
        <v>2.1999999999999997E-3</v>
      </c>
      <c r="NN286" s="114">
        <f>SUM(NN221, -NN222)</f>
        <v>1.1299999999999998E-2</v>
      </c>
      <c r="NO286" s="6">
        <f t="shared" ref="NO286:OX286" si="747">SUM(NO275, -NO282)</f>
        <v>0</v>
      </c>
      <c r="NP286" s="6">
        <f t="shared" si="747"/>
        <v>0</v>
      </c>
      <c r="NQ286" s="6">
        <f t="shared" si="747"/>
        <v>0</v>
      </c>
      <c r="NR286" s="6">
        <f t="shared" si="747"/>
        <v>0</v>
      </c>
      <c r="NS286" s="6">
        <f t="shared" si="747"/>
        <v>0</v>
      </c>
      <c r="NT286" s="6">
        <f t="shared" si="747"/>
        <v>0</v>
      </c>
      <c r="NU286" s="6">
        <f t="shared" si="747"/>
        <v>0</v>
      </c>
      <c r="NV286" s="6">
        <f t="shared" si="747"/>
        <v>0</v>
      </c>
      <c r="NW286" s="6">
        <f t="shared" si="747"/>
        <v>0</v>
      </c>
      <c r="NX286" s="6">
        <f t="shared" si="747"/>
        <v>0</v>
      </c>
      <c r="NY286" s="6">
        <f t="shared" si="747"/>
        <v>0</v>
      </c>
      <c r="NZ286" s="6">
        <f t="shared" si="747"/>
        <v>0</v>
      </c>
      <c r="OA286" s="6">
        <f t="shared" si="747"/>
        <v>0</v>
      </c>
      <c r="OB286" s="6">
        <f t="shared" si="747"/>
        <v>0</v>
      </c>
      <c r="OC286" s="6">
        <f t="shared" si="747"/>
        <v>0</v>
      </c>
      <c r="OD286" s="6">
        <f t="shared" si="747"/>
        <v>0</v>
      </c>
      <c r="OE286" s="6">
        <f t="shared" si="747"/>
        <v>0</v>
      </c>
      <c r="OF286" s="6">
        <f t="shared" si="747"/>
        <v>0</v>
      </c>
      <c r="OG286" s="6">
        <f t="shared" si="747"/>
        <v>0</v>
      </c>
      <c r="OH286" s="6">
        <f t="shared" si="747"/>
        <v>0</v>
      </c>
      <c r="OI286" s="6">
        <f t="shared" si="747"/>
        <v>0</v>
      </c>
      <c r="OJ286" s="6">
        <f t="shared" si="747"/>
        <v>0</v>
      </c>
      <c r="OK286" s="6">
        <f t="shared" si="747"/>
        <v>0</v>
      </c>
      <c r="OL286" s="6">
        <f t="shared" si="747"/>
        <v>0</v>
      </c>
      <c r="OM286" s="6">
        <f t="shared" si="747"/>
        <v>0</v>
      </c>
      <c r="ON286" s="6">
        <f t="shared" si="747"/>
        <v>0</v>
      </c>
      <c r="OO286" s="6">
        <f t="shared" si="747"/>
        <v>0</v>
      </c>
      <c r="OP286" s="6">
        <f t="shared" si="747"/>
        <v>0</v>
      </c>
      <c r="OQ286" s="6">
        <f t="shared" si="747"/>
        <v>0</v>
      </c>
      <c r="OR286" s="6">
        <f t="shared" si="747"/>
        <v>0</v>
      </c>
      <c r="OS286" s="6">
        <f t="shared" si="747"/>
        <v>0</v>
      </c>
      <c r="OT286" s="6">
        <f t="shared" si="747"/>
        <v>0</v>
      </c>
      <c r="OU286" s="6">
        <f t="shared" si="747"/>
        <v>0</v>
      </c>
      <c r="OV286" s="6">
        <f t="shared" si="747"/>
        <v>0</v>
      </c>
      <c r="OW286" s="6">
        <f t="shared" si="747"/>
        <v>0</v>
      </c>
      <c r="OX286" s="6">
        <f t="shared" si="747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58" t="s">
        <v>53</v>
      </c>
      <c r="NF287" s="115" t="s">
        <v>51</v>
      </c>
      <c r="NG287" s="177" t="s">
        <v>49</v>
      </c>
      <c r="NH287" s="152" t="s">
        <v>39</v>
      </c>
      <c r="NI287" s="162" t="s">
        <v>59</v>
      </c>
      <c r="NJ287" s="174" t="s">
        <v>40</v>
      </c>
      <c r="NK287" s="113" t="s">
        <v>39</v>
      </c>
      <c r="NL287" s="108" t="s">
        <v>63</v>
      </c>
      <c r="NM287" s="115" t="s">
        <v>51</v>
      </c>
      <c r="NN287" s="162" t="s">
        <v>41</v>
      </c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160">
        <f>SUM(NE225, -NE226)</f>
        <v>1.29E-2</v>
      </c>
      <c r="NF288" s="114">
        <f>SUM(NF223, -NF224)</f>
        <v>2.7999999999999995E-3</v>
      </c>
      <c r="NG288" s="173">
        <f>SUM(NG221, -NG222)</f>
        <v>2.7999999999999969E-3</v>
      </c>
      <c r="NH288" s="138">
        <f>SUM(NH227, -NH228)</f>
        <v>1.1599999999999992E-2</v>
      </c>
      <c r="NI288" s="109">
        <f>SUM(NI224, -NI225)</f>
        <v>1.17E-2</v>
      </c>
      <c r="NJ288" s="173">
        <f>SUM(NJ226, -NJ227)</f>
        <v>7.3000000000000009E-3</v>
      </c>
      <c r="NK288" s="110">
        <f>SUM(NK226, -NK227)</f>
        <v>1.1099999999999999E-2</v>
      </c>
      <c r="NL288" s="110">
        <f>SUM(NL227, -NL228)</f>
        <v>8.3999999999999977E-3</v>
      </c>
      <c r="NM288" s="114">
        <f>SUM(NM223, -NM224)</f>
        <v>1.3000000000000008E-3</v>
      </c>
      <c r="NN288" s="114">
        <f>SUM(NN225, -NN226)</f>
        <v>5.3999999999999986E-3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93" t="s">
        <v>59</v>
      </c>
      <c r="NF289" s="253" t="s">
        <v>54</v>
      </c>
      <c r="NG289" s="180" t="s">
        <v>59</v>
      </c>
      <c r="NH289" s="158" t="s">
        <v>51</v>
      </c>
      <c r="NI289" s="113" t="s">
        <v>39</v>
      </c>
      <c r="NJ289" s="175" t="s">
        <v>54</v>
      </c>
      <c r="NK289" s="118" t="s">
        <v>54</v>
      </c>
      <c r="NL289" s="116" t="s">
        <v>49</v>
      </c>
      <c r="NM289" s="116" t="s">
        <v>49</v>
      </c>
      <c r="NN289" s="115" t="s">
        <v>51</v>
      </c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48">SUM(KO224, -KO225)</f>
        <v>5.6000000000000008E-3</v>
      </c>
      <c r="KP290" s="142">
        <f t="shared" si="748"/>
        <v>0.01</v>
      </c>
      <c r="KQ290" s="112">
        <f t="shared" si="748"/>
        <v>6.9999999999999988E-4</v>
      </c>
      <c r="KR290" s="172">
        <f t="shared" si="748"/>
        <v>5.5999999999999991E-3</v>
      </c>
      <c r="KS290" s="142">
        <f t="shared" si="748"/>
        <v>4.4000000000000003E-3</v>
      </c>
      <c r="KT290" s="112">
        <f t="shared" si="748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49">SUM(LC227, -LC228)</f>
        <v>2.9999999999999472E-4</v>
      </c>
      <c r="LD290" s="172">
        <f t="shared" si="749"/>
        <v>9.8000000000000032E-3</v>
      </c>
      <c r="LE290" s="142">
        <f t="shared" si="749"/>
        <v>4.7999999999999987E-3</v>
      </c>
      <c r="LF290" s="112">
        <f t="shared" si="749"/>
        <v>3.0999999999999917E-3</v>
      </c>
      <c r="LG290" s="172">
        <f t="shared" si="749"/>
        <v>4.3999999999999873E-3</v>
      </c>
      <c r="LH290" s="142">
        <f t="shared" si="749"/>
        <v>3.0000000000000859E-4</v>
      </c>
      <c r="LI290" s="112">
        <f t="shared" si="749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239">
        <f>SUM(NE223, -NE224)</f>
        <v>1.3999999999999985E-3</v>
      </c>
      <c r="NF290" s="112">
        <f>SUM(NF224, -NF225)</f>
        <v>4.9999999999999958E-4</v>
      </c>
      <c r="NG290" s="266">
        <f>SUM(NG224, -NG225)</f>
        <v>2.5999999999999999E-3</v>
      </c>
      <c r="NH290" s="142">
        <f>SUM(NH223, -NH224)</f>
        <v>5.0999999999999986E-3</v>
      </c>
      <c r="NI290" s="201">
        <f>SUM(NI227, -NI228)</f>
        <v>1.1700000000000002E-2</v>
      </c>
      <c r="NJ290" s="172">
        <f>SUM(NJ223, -NJ224)</f>
        <v>9.9999999999999395E-5</v>
      </c>
      <c r="NK290" s="112">
        <f>SUM(NK223, -NK224)</f>
        <v>6.9999999999999923E-4</v>
      </c>
      <c r="NL290" s="114">
        <f>SUM(NL221, -NL222)</f>
        <v>1.5999999999999903E-3</v>
      </c>
      <c r="NM290" s="114">
        <f>SUM(NM221, -NM222)</f>
        <v>7.9999999999999516E-4</v>
      </c>
      <c r="NN290" s="114">
        <f>SUM(NN223, -NN224)</f>
        <v>2.0999999999999994E-3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1" spans="24:419" x14ac:dyDescent="0.25">
      <c r="NO291" t="s">
        <v>62</v>
      </c>
    </row>
    <row r="292" spans="24:419" ht="15.75" thickBot="1" x14ac:dyDescent="0.3">
      <c r="CF292" t="s">
        <v>62</v>
      </c>
      <c r="KT292" t="s">
        <v>62</v>
      </c>
      <c r="NL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  <c r="NH293" s="106">
        <v>1.7399999999999999E-2</v>
      </c>
      <c r="NI293" s="22">
        <v>2.8000000000000001E-2</v>
      </c>
      <c r="NJ293" s="22">
        <v>1.3100000000000001E-2</v>
      </c>
      <c r="NK293" s="106">
        <v>9.4000000000000004E-3</v>
      </c>
      <c r="NL293" s="22">
        <v>8.6999999999999994E-3</v>
      </c>
      <c r="NM293" s="22">
        <v>7.1999999999999998E-3</v>
      </c>
      <c r="NN293" s="22">
        <v>1.29E-2</v>
      </c>
      <c r="NO293" s="22">
        <v>-6.1000000000000004E-3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  <c r="NH294" s="102">
        <v>1.23E-2</v>
      </c>
      <c r="NI294" s="86">
        <v>-9.1000000000000004E-3</v>
      </c>
      <c r="NJ294" s="86">
        <v>-3.7000000000000002E-3</v>
      </c>
      <c r="NK294" s="102">
        <v>-2.5999999999999999E-3</v>
      </c>
      <c r="NL294" s="86">
        <v>2.0299999999999999E-2</v>
      </c>
      <c r="NM294" s="86">
        <v>8.5000000000000006E-3</v>
      </c>
      <c r="NN294" s="86">
        <v>1.4999999999999999E-2</v>
      </c>
      <c r="NO294" s="86">
        <v>1.4E-3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  <c r="NH295" s="103">
        <v>7.4899999999999994E-2</v>
      </c>
      <c r="NI295" s="16">
        <v>6.88E-2</v>
      </c>
      <c r="NJ295" s="16">
        <v>6.2199999999999998E-2</v>
      </c>
      <c r="NK295" s="103">
        <v>7.0499999999999993E-2</v>
      </c>
      <c r="NL295" s="16">
        <v>6.6199999999999995E-2</v>
      </c>
      <c r="NM295" s="16">
        <v>5.7099999999999998E-2</v>
      </c>
      <c r="NN295" s="16">
        <v>6.6299999999999998E-2</v>
      </c>
      <c r="NO295" s="16">
        <v>5.3199999999999997E-2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50">LINEST(JU297:JU298)</f>
        <v>-1.1800000000000005E-2</v>
      </c>
      <c r="JV296" s="505">
        <f t="shared" si="750"/>
        <v>3.700000000000001E-3</v>
      </c>
      <c r="JW296" s="505">
        <f t="shared" si="750"/>
        <v>3.7500000000000006E-2</v>
      </c>
      <c r="JX296" s="505">
        <f t="shared" si="750"/>
        <v>1.8699999999999998E-2</v>
      </c>
      <c r="JY296" s="505">
        <f t="shared" si="750"/>
        <v>1.9299999999999998E-2</v>
      </c>
      <c r="JZ296" s="505">
        <f t="shared" si="750"/>
        <v>4.4600000000000001E-2</v>
      </c>
      <c r="KA296" s="505">
        <f t="shared" si="750"/>
        <v>5.4900000000000018E-2</v>
      </c>
      <c r="KB296" s="505">
        <f t="shared" si="750"/>
        <v>4.8300000000000017E-2</v>
      </c>
      <c r="KC296" s="505">
        <f t="shared" si="750"/>
        <v>4.6100000000000009E-2</v>
      </c>
      <c r="KD296" s="505">
        <f t="shared" si="750"/>
        <v>0.11140000000000004</v>
      </c>
      <c r="KE296" s="505">
        <f t="shared" si="750"/>
        <v>9.9799999999999986E-2</v>
      </c>
      <c r="KF296" s="505">
        <f t="shared" si="750"/>
        <v>8.9099999999999999E-2</v>
      </c>
      <c r="KG296" s="505">
        <f t="shared" si="750"/>
        <v>4.8500000000000029E-2</v>
      </c>
      <c r="KH296" s="505">
        <f t="shared" si="750"/>
        <v>6.4700000000000008E-2</v>
      </c>
      <c r="KI296" s="505">
        <f t="shared" si="750"/>
        <v>0.10620000000000004</v>
      </c>
      <c r="KJ296" s="505">
        <f t="shared" si="750"/>
        <v>0.12830000000000005</v>
      </c>
      <c r="KK296" s="505">
        <f t="shared" si="750"/>
        <v>0.12830000000000005</v>
      </c>
      <c r="KL296" s="505">
        <f t="shared" si="750"/>
        <v>0.14269999999999999</v>
      </c>
      <c r="KM296" s="505">
        <f t="shared" si="750"/>
        <v>0.17369999999999997</v>
      </c>
      <c r="KN296" s="505">
        <f t="shared" si="750"/>
        <v>0.17560000000000003</v>
      </c>
      <c r="KO296" s="505">
        <f t="shared" si="750"/>
        <v>0.16739999999999999</v>
      </c>
      <c r="KP296" s="505">
        <f t="shared" si="750"/>
        <v>0.15839999999999999</v>
      </c>
      <c r="KQ296" s="505">
        <f t="shared" si="750"/>
        <v>0.15940000000000007</v>
      </c>
      <c r="KR296" s="505">
        <f t="shared" si="750"/>
        <v>0.13700000000000001</v>
      </c>
      <c r="KS296" s="505">
        <f t="shared" si="750"/>
        <v>0.17629999999999998</v>
      </c>
      <c r="KT296" s="505">
        <f t="shared" si="750"/>
        <v>0.19410000000000011</v>
      </c>
      <c r="KU296" s="505">
        <f t="shared" si="750"/>
        <v>0.24349999999999999</v>
      </c>
      <c r="KV296" s="505">
        <f t="shared" si="750"/>
        <v>0.2117</v>
      </c>
      <c r="KW296" s="505">
        <f t="shared" si="750"/>
        <v>0.21610000000000001</v>
      </c>
      <c r="KX296" s="505">
        <f t="shared" si="750"/>
        <v>0.22110000000000013</v>
      </c>
      <c r="KY296" s="505">
        <f t="shared" si="750"/>
        <v>0.23050000000000001</v>
      </c>
      <c r="KZ296" s="505">
        <f t="shared" si="750"/>
        <v>0.26900000000000013</v>
      </c>
      <c r="LA296" s="505">
        <f t="shared" ref="LA296:MD296" si="751">LINEST(LA297:LA298)</f>
        <v>0.24310000000000009</v>
      </c>
      <c r="LB296" s="505">
        <f t="shared" si="751"/>
        <v>0.26890000000000008</v>
      </c>
      <c r="LC296" s="505">
        <f t="shared" si="751"/>
        <v>0.24470000000000006</v>
      </c>
      <c r="LD296" s="505">
        <f t="shared" si="751"/>
        <v>0.2651</v>
      </c>
      <c r="LE296" s="505">
        <f t="shared" si="751"/>
        <v>0.29019999999999996</v>
      </c>
      <c r="LF296" s="505">
        <f t="shared" si="751"/>
        <v>0.29970000000000008</v>
      </c>
      <c r="LG296" s="505">
        <f t="shared" ref="LG296:LO296" si="752">LINEST(LG297:LG298)</f>
        <v>0.2787</v>
      </c>
      <c r="LH296" s="505">
        <f t="shared" si="752"/>
        <v>0.20290000000000002</v>
      </c>
      <c r="LI296" s="505">
        <f t="shared" si="752"/>
        <v>0.23370000000000002</v>
      </c>
      <c r="LJ296" s="505">
        <f t="shared" si="752"/>
        <v>0.23290000000000011</v>
      </c>
      <c r="LK296" s="505">
        <f t="shared" si="752"/>
        <v>0.2556000000000001</v>
      </c>
      <c r="LL296" s="505">
        <f t="shared" si="752"/>
        <v>0.2477</v>
      </c>
      <c r="LM296" s="505">
        <f t="shared" si="752"/>
        <v>0.22640000000000007</v>
      </c>
      <c r="LN296" s="505">
        <f t="shared" si="752"/>
        <v>0.23190000000000008</v>
      </c>
      <c r="LO296" s="505">
        <f t="shared" si="752"/>
        <v>0.22830000000000003</v>
      </c>
      <c r="LP296" s="505">
        <f t="shared" si="751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51"/>
        <v>0.27300000000000002</v>
      </c>
      <c r="LT296" s="505">
        <f t="shared" si="751"/>
        <v>0.27979999999999999</v>
      </c>
      <c r="LU296" s="505">
        <f t="shared" si="751"/>
        <v>0.26380000000000003</v>
      </c>
      <c r="LV296" s="505">
        <f t="shared" si="751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51"/>
        <v>0.25370000000000004</v>
      </c>
      <c r="LZ296" s="505">
        <f t="shared" si="751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51"/>
        <v>0.2681</v>
      </c>
      <c r="MD296" s="505">
        <f t="shared" si="751"/>
        <v>0.26080000000000003</v>
      </c>
      <c r="ME296" s="505">
        <f t="shared" ref="ME296:MK296" si="753">LINEST(ME297:ME298)</f>
        <v>0.24580000000000005</v>
      </c>
      <c r="MF296" s="505">
        <f t="shared" si="753"/>
        <v>0.21140000000000009</v>
      </c>
      <c r="MG296" s="505">
        <f t="shared" si="753"/>
        <v>0.23190000000000008</v>
      </c>
      <c r="MH296" s="505">
        <f t="shared" si="753"/>
        <v>0.24929999999999999</v>
      </c>
      <c r="MI296" s="505">
        <f t="shared" si="753"/>
        <v>0.29560000000000008</v>
      </c>
      <c r="MJ296" s="505">
        <f t="shared" si="753"/>
        <v>0.31120000000000003</v>
      </c>
      <c r="MK296" s="505">
        <f t="shared" si="753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  <c r="NH296" s="100">
        <v>5.7000000000000002E-2</v>
      </c>
      <c r="NI296" s="40">
        <v>5.6899999999999999E-2</v>
      </c>
      <c r="NJ296" s="40">
        <v>4.6800000000000001E-2</v>
      </c>
      <c r="NK296" s="100">
        <v>5.9299999999999999E-2</v>
      </c>
      <c r="NL296" s="40">
        <v>6.4600000000000005E-2</v>
      </c>
      <c r="NM296" s="40">
        <v>5.6300000000000003E-2</v>
      </c>
      <c r="NN296" s="40">
        <v>5.5E-2</v>
      </c>
      <c r="NO296" s="40">
        <v>6.1600000000000002E-2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  <c r="NH297" s="101">
        <v>-5.4600000000000003E-2</v>
      </c>
      <c r="NI297" s="7">
        <v>-5.0900000000000001E-2</v>
      </c>
      <c r="NJ297" s="7">
        <v>-3.3599999999999998E-2</v>
      </c>
      <c r="NK297" s="101">
        <v>-3.5900000000000001E-2</v>
      </c>
      <c r="NL297" s="7">
        <v>-3.6700000000000003E-2</v>
      </c>
      <c r="NM297" s="7">
        <v>-3.15E-2</v>
      </c>
      <c r="NN297" s="7">
        <v>-2.5899999999999999E-2</v>
      </c>
      <c r="NO297" s="7">
        <v>-2.64E-2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  <c r="NH298" s="105">
        <v>-8.9999999999999998E-4</v>
      </c>
      <c r="NI298" s="34">
        <v>2.5999999999999999E-3</v>
      </c>
      <c r="NJ298" s="34">
        <v>1.32E-2</v>
      </c>
      <c r="NK298" s="105">
        <v>1.01E-2</v>
      </c>
      <c r="NL298" s="34">
        <v>-1.9E-3</v>
      </c>
      <c r="NM298" s="34">
        <v>5.0000000000000001E-3</v>
      </c>
      <c r="NN298" s="34">
        <v>-2.0500000000000001E-2</v>
      </c>
      <c r="NO298" s="34">
        <v>5.0000000000000001E-4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04">
        <v>-3.9899999999999998E-2</v>
      </c>
      <c r="NI299" s="30">
        <v>-3.3700000000000001E-2</v>
      </c>
      <c r="NJ299" s="30">
        <v>-4.0899999999999999E-2</v>
      </c>
      <c r="NK299" s="104">
        <v>-6.3799999999999996E-2</v>
      </c>
      <c r="NL299" s="30">
        <v>-6.4799999999999996E-2</v>
      </c>
      <c r="NM299" s="30">
        <v>-5.4600000000000003E-2</v>
      </c>
      <c r="NN299" s="30">
        <v>-6.5600000000000006E-2</v>
      </c>
      <c r="NO299" s="30">
        <v>-4.6800000000000001E-2</v>
      </c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M300" s="531">
        <v>-9.4000000000000004E-3</v>
      </c>
      <c r="MN300" s="301">
        <v>-1.7399999999999999E-2</v>
      </c>
      <c r="MO300" s="301">
        <v>-2.3699999999999999E-2</v>
      </c>
      <c r="MP300" s="531">
        <v>-1.7899999999999999E-2</v>
      </c>
      <c r="MQ300" s="301">
        <v>-3.09E-2</v>
      </c>
      <c r="MR300" s="304">
        <v>-4.1000000000000002E-2</v>
      </c>
      <c r="MS300" s="531">
        <v>-4.5600000000000002E-2</v>
      </c>
      <c r="MT300" s="301">
        <v>-5.8900000000000001E-2</v>
      </c>
      <c r="MU300" s="301">
        <v>-5.16E-2</v>
      </c>
      <c r="MV300" s="531">
        <v>-3.6400000000000002E-2</v>
      </c>
      <c r="MW300" s="301">
        <v>-4.4499999999999998E-2</v>
      </c>
      <c r="MX300" s="301">
        <v>-6.2100000000000002E-2</v>
      </c>
      <c r="MY300" s="531">
        <v>-6.6699999999999995E-2</v>
      </c>
      <c r="MZ300" s="301">
        <v>-6.83E-2</v>
      </c>
      <c r="NA300" s="301">
        <v>-7.7499999999999999E-2</v>
      </c>
      <c r="NB300" s="531">
        <v>-9.5100000000000004E-2</v>
      </c>
      <c r="NC300" s="301">
        <v>-8.6499999999999994E-2</v>
      </c>
      <c r="ND300" s="301">
        <v>-7.6399999999999996E-2</v>
      </c>
      <c r="NE300" s="531">
        <v>-8.43E-2</v>
      </c>
      <c r="NF300" s="301">
        <v>-9.1700000000000004E-2</v>
      </c>
      <c r="NG300" s="301">
        <v>-7.7899999999999997E-2</v>
      </c>
      <c r="NH300" s="531">
        <v>-6.6199999999999995E-2</v>
      </c>
      <c r="NI300" s="301">
        <v>-6.2600000000000003E-2</v>
      </c>
      <c r="NJ300" s="301">
        <v>-5.7099999999999998E-2</v>
      </c>
      <c r="NK300" s="531">
        <v>-4.7E-2</v>
      </c>
      <c r="NL300" s="301">
        <v>-5.6399999999999999E-2</v>
      </c>
      <c r="NM300" s="301">
        <v>-4.8000000000000001E-2</v>
      </c>
      <c r="NN300" s="47">
        <v>-3.7199999999999997E-2</v>
      </c>
      <c r="NO300" s="47">
        <v>-3.7400000000000003E-2</v>
      </c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530" t="s">
        <v>116</v>
      </c>
      <c r="MM301" s="484"/>
      <c r="MN301" s="485">
        <v>43619</v>
      </c>
      <c r="MO301" s="514"/>
      <c r="MP301" s="484"/>
      <c r="MQ301" s="485">
        <v>43620</v>
      </c>
      <c r="MR301" s="518"/>
      <c r="MS301" s="484"/>
      <c r="MT301" s="485">
        <v>43621</v>
      </c>
      <c r="MU301" s="486"/>
      <c r="MV301" s="484"/>
      <c r="MW301" s="485">
        <v>43622</v>
      </c>
      <c r="MX301" s="514"/>
      <c r="MY301" s="484"/>
      <c r="MZ301" s="485">
        <v>43623</v>
      </c>
      <c r="NA301" s="522" t="s">
        <v>77</v>
      </c>
      <c r="NB301" s="506"/>
      <c r="NC301" s="507">
        <v>43626</v>
      </c>
      <c r="ND301" s="508"/>
      <c r="NE301" s="506"/>
      <c r="NF301" s="507">
        <v>43627</v>
      </c>
      <c r="NG301" s="508"/>
      <c r="NH301" s="506"/>
      <c r="NI301" s="507">
        <v>43628</v>
      </c>
      <c r="NJ301" s="508"/>
      <c r="NK301" s="506"/>
      <c r="NL301" s="507">
        <v>43629</v>
      </c>
      <c r="NM301" s="508"/>
      <c r="NN301" s="271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L302" s="530" t="s">
        <v>166</v>
      </c>
      <c r="MM302" s="126">
        <v>6.8999999999999999E-3</v>
      </c>
      <c r="MN302" s="34">
        <v>2.4899999999999999E-2</v>
      </c>
      <c r="MO302" s="80">
        <v>2.01E-2</v>
      </c>
      <c r="MP302" s="125">
        <v>1.2E-2</v>
      </c>
      <c r="MQ302" s="40">
        <v>6.4999999999999997E-3</v>
      </c>
      <c r="MR302" s="84">
        <v>1.0999999999999999E-2</v>
      </c>
      <c r="MS302" s="131">
        <v>2.9700000000000001E-2</v>
      </c>
      <c r="MT302" s="22">
        <v>6.8999999999999999E-3</v>
      </c>
      <c r="MU302" s="82">
        <v>1.67E-2</v>
      </c>
      <c r="MV302" s="124">
        <v>1.52E-2</v>
      </c>
      <c r="MW302" s="22">
        <v>1.49E-2</v>
      </c>
      <c r="MX302" s="84">
        <v>2.5600000000000001E-2</v>
      </c>
      <c r="MY302" s="128">
        <v>1.5100000000000001E-2</v>
      </c>
      <c r="MZ302" s="34">
        <v>2.7000000000000001E-3</v>
      </c>
      <c r="NA302" s="84">
        <v>1.6199999999999999E-2</v>
      </c>
      <c r="NB302" s="123">
        <v>2.4299999999999999E-2</v>
      </c>
      <c r="NC302" s="7">
        <v>8.6999999999999994E-3</v>
      </c>
      <c r="ND302" s="81">
        <v>1.01E-2</v>
      </c>
      <c r="NE302" s="125">
        <v>9.9000000000000008E-3</v>
      </c>
      <c r="NF302" s="22">
        <v>2.1000000000000001E-2</v>
      </c>
      <c r="NG302" s="79">
        <v>1.38E-2</v>
      </c>
      <c r="NH302" s="124">
        <v>1.17E-2</v>
      </c>
      <c r="NI302" s="22">
        <v>1.06E-2</v>
      </c>
      <c r="NJ302" s="82">
        <v>1.7299999999999999E-2</v>
      </c>
      <c r="NK302" s="123">
        <v>1.2500000000000001E-2</v>
      </c>
      <c r="NL302" s="86">
        <v>2.29E-2</v>
      </c>
      <c r="NM302" s="85">
        <v>1.0200000000000001E-2</v>
      </c>
      <c r="NN302" s="99">
        <v>1.0800000000000001E-2</v>
      </c>
      <c r="NO302" s="47">
        <v>1.06E-2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M303" s="131">
        <v>5.4999999999999997E-3</v>
      </c>
      <c r="MN303" s="30">
        <v>1.6899999999999998E-2</v>
      </c>
      <c r="MO303" s="130">
        <v>1.3599999999999999E-2</v>
      </c>
      <c r="MP303" s="124">
        <v>5.8999999999999999E-3</v>
      </c>
      <c r="MQ303" s="34">
        <v>5.7000000000000002E-3</v>
      </c>
      <c r="MR303" s="83">
        <v>1.01E-2</v>
      </c>
      <c r="MS303" s="129">
        <v>0</v>
      </c>
      <c r="MT303" s="7">
        <v>6.6E-3</v>
      </c>
      <c r="MU303" s="79">
        <v>7.3000000000000001E-3</v>
      </c>
      <c r="MV303" s="131">
        <v>7.1000000000000004E-3</v>
      </c>
      <c r="MW303" s="16">
        <v>1.14E-2</v>
      </c>
      <c r="MX303" s="80">
        <v>1.17E-2</v>
      </c>
      <c r="MY303" s="131">
        <v>3.8E-3</v>
      </c>
      <c r="MZ303" s="22">
        <v>2.5999999999999999E-3</v>
      </c>
      <c r="NA303" s="130">
        <v>1.44E-2</v>
      </c>
      <c r="NB303" s="127">
        <v>2.07E-2</v>
      </c>
      <c r="NC303" s="533">
        <v>8.6E-3</v>
      </c>
      <c r="ND303" s="536">
        <v>1.01E-2</v>
      </c>
      <c r="NE303" s="123">
        <v>6.4999999999999997E-3</v>
      </c>
      <c r="NF303" s="40">
        <v>8.8000000000000005E-3</v>
      </c>
      <c r="NG303" s="81">
        <v>7.9000000000000008E-3</v>
      </c>
      <c r="NH303" s="126">
        <v>9.7000000000000003E-3</v>
      </c>
      <c r="NI303" s="30">
        <v>6.1999999999999998E-3</v>
      </c>
      <c r="NJ303" s="83">
        <v>1.06E-2</v>
      </c>
      <c r="NK303" s="124">
        <v>1.01E-2</v>
      </c>
      <c r="NL303" s="40">
        <v>5.3E-3</v>
      </c>
      <c r="NM303" s="79">
        <v>8.3999999999999995E-3</v>
      </c>
      <c r="NN303" s="103">
        <v>9.1999999999999998E-3</v>
      </c>
      <c r="NO303" s="30">
        <v>7.7999999999999996E-3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M304" s="129">
        <v>5.3E-3</v>
      </c>
      <c r="MN304" s="86">
        <v>3.8E-3</v>
      </c>
      <c r="MO304" s="83">
        <v>1.09E-2</v>
      </c>
      <c r="MP304" s="128">
        <v>3.8E-3</v>
      </c>
      <c r="MQ304" s="22">
        <v>5.7000000000000002E-3</v>
      </c>
      <c r="MR304" s="85">
        <v>2.7000000000000001E-3</v>
      </c>
      <c r="MS304" s="125">
        <v>-5.0000000000000001E-4</v>
      </c>
      <c r="MT304" s="40">
        <v>5.1000000000000004E-3</v>
      </c>
      <c r="MU304" s="81">
        <v>2.2000000000000001E-3</v>
      </c>
      <c r="MV304" s="125">
        <v>3.0000000000000001E-3</v>
      </c>
      <c r="MW304" s="86">
        <v>1.6000000000000001E-3</v>
      </c>
      <c r="MX304" s="130">
        <v>1.0800000000000001E-2</v>
      </c>
      <c r="MY304" s="127">
        <v>3.5000000000000001E-3</v>
      </c>
      <c r="MZ304" s="16">
        <v>2.0999999999999999E-3</v>
      </c>
      <c r="NA304" s="80">
        <v>1.34E-2</v>
      </c>
      <c r="NB304" s="125">
        <v>5.8999999999999999E-3</v>
      </c>
      <c r="NC304" s="86">
        <v>4.7999999999999996E-3</v>
      </c>
      <c r="ND304" s="80">
        <v>3.8E-3</v>
      </c>
      <c r="NE304" s="127">
        <v>3.5000000000000001E-3</v>
      </c>
      <c r="NF304" s="7">
        <v>3.0000000000000001E-3</v>
      </c>
      <c r="NG304" s="130">
        <v>5.1000000000000004E-3</v>
      </c>
      <c r="NH304" s="125">
        <v>7.7000000000000002E-3</v>
      </c>
      <c r="NI304" s="7">
        <v>3.7000000000000002E-3</v>
      </c>
      <c r="NJ304" s="79">
        <v>5.4999999999999997E-3</v>
      </c>
      <c r="NK304" s="125">
        <v>8.3000000000000001E-3</v>
      </c>
      <c r="NL304" s="22">
        <v>-6.9999999999999999E-4</v>
      </c>
      <c r="NM304" s="83">
        <v>6.8999999999999999E-3</v>
      </c>
      <c r="NN304" s="102">
        <v>6.4999999999999997E-3</v>
      </c>
      <c r="NO304" s="40">
        <v>5.3E-3</v>
      </c>
      <c r="NQ304" s="11" t="s">
        <v>43</v>
      </c>
      <c r="NZ304" t="s">
        <v>62</v>
      </c>
    </row>
    <row r="305" spans="83:383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M305" s="123">
        <v>1.2999999999999999E-3</v>
      </c>
      <c r="MN305" s="40">
        <v>5.9999999999999995E-4</v>
      </c>
      <c r="MO305" s="84">
        <v>0</v>
      </c>
      <c r="MP305" s="129">
        <v>2.0000000000000001E-4</v>
      </c>
      <c r="MQ305" s="30">
        <v>4.3E-3</v>
      </c>
      <c r="MR305" s="81">
        <v>2.3999999999999998E-3</v>
      </c>
      <c r="MS305" s="123">
        <v>-2.3999999999999998E-3</v>
      </c>
      <c r="MT305" s="86">
        <v>2.5999999999999999E-3</v>
      </c>
      <c r="MU305" s="80">
        <v>-2.5000000000000001E-3</v>
      </c>
      <c r="MV305" s="129">
        <v>-1E-3</v>
      </c>
      <c r="MW305" s="30">
        <v>0</v>
      </c>
      <c r="MX305" s="82">
        <v>-3.3E-3</v>
      </c>
      <c r="MY305" s="123">
        <v>3.0000000000000001E-3</v>
      </c>
      <c r="MZ305" s="86">
        <v>5.0000000000000001E-4</v>
      </c>
      <c r="NA305" s="83">
        <v>1.18E-2</v>
      </c>
      <c r="NB305" s="128">
        <v>3.8E-3</v>
      </c>
      <c r="NC305" s="40">
        <v>3.7000000000000002E-3</v>
      </c>
      <c r="ND305" s="130">
        <v>3.5000000000000001E-3</v>
      </c>
      <c r="NE305" s="126">
        <v>1.1000000000000001E-3</v>
      </c>
      <c r="NF305" s="30">
        <v>2.2000000000000001E-3</v>
      </c>
      <c r="NG305" s="85">
        <v>3.8E-3</v>
      </c>
      <c r="NH305" s="128">
        <v>3.5999999999999999E-3</v>
      </c>
      <c r="NI305" s="47">
        <v>3.5999999999999999E-3</v>
      </c>
      <c r="NJ305" s="80">
        <v>5.4000000000000003E-3</v>
      </c>
      <c r="NK305" s="126">
        <v>1.1000000000000001E-3</v>
      </c>
      <c r="NL305" s="7">
        <v>-8.0000000000000004E-4</v>
      </c>
      <c r="NM305" s="82">
        <v>5.1999999999999998E-3</v>
      </c>
      <c r="NN305" s="106">
        <v>5.7000000000000002E-3</v>
      </c>
      <c r="NO305" s="7">
        <v>5.1000000000000004E-3</v>
      </c>
      <c r="NQ305" s="18" t="s">
        <v>50</v>
      </c>
    </row>
    <row r="306" spans="83:383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MM306" s="128">
        <v>-1E-4</v>
      </c>
      <c r="MN306" s="16">
        <v>-2.0999999999999999E-3</v>
      </c>
      <c r="MO306" s="81">
        <v>-2.9999999999999997E-4</v>
      </c>
      <c r="MP306" s="123">
        <v>-2E-3</v>
      </c>
      <c r="MQ306" s="7">
        <v>2.8E-3</v>
      </c>
      <c r="MR306" s="80">
        <v>8.9999999999999998E-4</v>
      </c>
      <c r="MS306" s="128">
        <v>-4.3E-3</v>
      </c>
      <c r="MT306" s="16">
        <v>1.6000000000000001E-3</v>
      </c>
      <c r="MU306" s="85">
        <v>-1.9E-3</v>
      </c>
      <c r="MV306" s="126">
        <v>-3.0999999999999999E-3</v>
      </c>
      <c r="MW306" s="40">
        <v>-5.8999999999999999E-3</v>
      </c>
      <c r="MX306" s="85">
        <v>-3.5000000000000001E-3</v>
      </c>
      <c r="MY306" s="129">
        <v>-1E-4</v>
      </c>
      <c r="MZ306" s="40">
        <v>2.9999999999999997E-4</v>
      </c>
      <c r="NA306" s="85">
        <v>1.6999999999999999E-3</v>
      </c>
      <c r="NB306" s="126">
        <v>-3.8E-3</v>
      </c>
      <c r="NC306" s="16">
        <v>2.3999999999999998E-3</v>
      </c>
      <c r="ND306" s="84">
        <v>-3.8999999999999998E-3</v>
      </c>
      <c r="NE306" s="129">
        <v>-1.6999999999999999E-3</v>
      </c>
      <c r="NF306" s="16">
        <v>-1E-4</v>
      </c>
      <c r="NG306" s="83">
        <v>-2.0000000000000001E-4</v>
      </c>
      <c r="NH306" s="127">
        <v>-1.2999999999999999E-3</v>
      </c>
      <c r="NI306" s="34">
        <v>3.5000000000000001E-3</v>
      </c>
      <c r="NJ306" s="130">
        <v>-6.6E-3</v>
      </c>
      <c r="NK306" s="127">
        <v>-2.3E-3</v>
      </c>
      <c r="NL306" s="30">
        <v>-1E-3</v>
      </c>
      <c r="NM306" s="81">
        <v>-1.5E-3</v>
      </c>
      <c r="NN306" s="101">
        <v>5.5999999999999999E-3</v>
      </c>
      <c r="NO306" s="16">
        <v>-3.8999999999999998E-3</v>
      </c>
      <c r="NQ306" s="23" t="s">
        <v>56</v>
      </c>
    </row>
    <row r="307" spans="83:383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MM307" s="127">
        <v>-2.5000000000000001E-3</v>
      </c>
      <c r="MN307" s="7">
        <v>-0.01</v>
      </c>
      <c r="MO307" s="79">
        <v>-6.3E-3</v>
      </c>
      <c r="MP307" s="126">
        <v>-2.5000000000000001E-3</v>
      </c>
      <c r="MQ307" s="16">
        <v>-4.1999999999999997E-3</v>
      </c>
      <c r="MR307" s="82">
        <v>-7.6E-3</v>
      </c>
      <c r="MS307" s="124">
        <v>-4.5999999999999999E-3</v>
      </c>
      <c r="MT307" s="34">
        <v>1.4E-3</v>
      </c>
      <c r="MU307" s="84">
        <v>-5.8999999999999999E-3</v>
      </c>
      <c r="MV307" s="127">
        <v>-5.4999999999999997E-3</v>
      </c>
      <c r="MW307" s="7">
        <v>-6.6E-3</v>
      </c>
      <c r="MX307" s="83">
        <v>-1.01E-2</v>
      </c>
      <c r="MY307" s="125">
        <v>-3.8999999999999998E-3</v>
      </c>
      <c r="MZ307" s="7">
        <v>-1.1000000000000001E-3</v>
      </c>
      <c r="NA307" s="79">
        <v>-9.1999999999999998E-3</v>
      </c>
      <c r="NB307" s="129">
        <v>-1.38E-2</v>
      </c>
      <c r="NC307" s="30">
        <v>-8.0000000000000004E-4</v>
      </c>
      <c r="ND307" s="82">
        <v>-3.8999999999999998E-3</v>
      </c>
      <c r="NE307" s="128">
        <v>-2.5000000000000001E-3</v>
      </c>
      <c r="NF307" s="47">
        <v>-7.4000000000000003E-3</v>
      </c>
      <c r="NG307" s="82">
        <v>-3.0000000000000001E-3</v>
      </c>
      <c r="NH307" s="131">
        <v>-6.1000000000000004E-3</v>
      </c>
      <c r="NI307" s="40">
        <v>-1E-4</v>
      </c>
      <c r="NJ307" s="85">
        <v>-7.1999999999999998E-3</v>
      </c>
      <c r="NK307" s="128">
        <v>-3.7000000000000002E-3</v>
      </c>
      <c r="NL307" s="16">
        <v>-4.3E-3</v>
      </c>
      <c r="NM307" s="84">
        <v>-8.3000000000000001E-3</v>
      </c>
      <c r="NN307" s="100">
        <v>-1.2999999999999999E-3</v>
      </c>
      <c r="NO307" s="34">
        <v>-4.4999999999999997E-3</v>
      </c>
      <c r="NQ307" s="27" t="s">
        <v>61</v>
      </c>
    </row>
    <row r="308" spans="83:383" ht="15.75" thickBot="1" x14ac:dyDescent="0.3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M308" s="125">
        <v>-7.0000000000000001E-3</v>
      </c>
      <c r="MN308" s="22">
        <v>-1.67E-2</v>
      </c>
      <c r="MO308" s="85">
        <v>-8.8000000000000005E-3</v>
      </c>
      <c r="MP308" s="127">
        <v>-6.8999999999999999E-3</v>
      </c>
      <c r="MQ308" s="86">
        <v>-7.7999999999999996E-3</v>
      </c>
      <c r="MR308" s="130">
        <v>-9.4000000000000004E-3</v>
      </c>
      <c r="MS308" s="126">
        <v>-7.7000000000000002E-3</v>
      </c>
      <c r="MT308" s="30">
        <v>-1.09E-2</v>
      </c>
      <c r="MU308" s="83">
        <v>-7.6E-3</v>
      </c>
      <c r="MV308" s="123">
        <v>-5.7999999999999996E-3</v>
      </c>
      <c r="MW308" s="34">
        <v>-7.3000000000000001E-3</v>
      </c>
      <c r="MX308" s="81">
        <v>-1.3599999999999999E-2</v>
      </c>
      <c r="MY308" s="124">
        <v>-4.5999999999999999E-3</v>
      </c>
      <c r="MZ308" s="47">
        <v>-1.6000000000000001E-3</v>
      </c>
      <c r="NA308" s="81">
        <v>-1.6799999999999999E-2</v>
      </c>
      <c r="NB308" s="124">
        <v>-1.7600000000000001E-2</v>
      </c>
      <c r="NC308" s="34">
        <v>-8.8999999999999999E-3</v>
      </c>
      <c r="ND308" s="85">
        <v>-5.7999999999999996E-3</v>
      </c>
      <c r="NE308" s="124">
        <v>-7.9000000000000008E-3</v>
      </c>
      <c r="NF308" s="86">
        <v>-1.14E-2</v>
      </c>
      <c r="NG308" s="80">
        <v>-6.1000000000000004E-3</v>
      </c>
      <c r="NH308" s="123">
        <v>-7.4000000000000003E-3</v>
      </c>
      <c r="NI308" s="16">
        <v>-6.1000000000000004E-3</v>
      </c>
      <c r="NJ308" s="84">
        <v>-1.01E-2</v>
      </c>
      <c r="NK308" s="131">
        <v>-3.0999999999999999E-3</v>
      </c>
      <c r="NL308" s="47">
        <v>-9.4000000000000004E-3</v>
      </c>
      <c r="NM308" s="130">
        <v>-9.1000000000000004E-3</v>
      </c>
      <c r="NN308" s="104">
        <v>-1.0999999999999999E-2</v>
      </c>
      <c r="NO308" s="86">
        <v>-7.1000000000000004E-3</v>
      </c>
      <c r="NQ308" s="44" t="s">
        <v>72</v>
      </c>
    </row>
    <row r="309" spans="83:383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M309" s="532">
        <v>-9.4000000000000004E-3</v>
      </c>
      <c r="MN309" s="533">
        <v>-1.7399999999999999E-2</v>
      </c>
      <c r="MO309" s="534">
        <v>-2.92E-2</v>
      </c>
      <c r="MP309" s="535">
        <v>-1.04E-2</v>
      </c>
      <c r="MQ309" s="533">
        <v>-1.2999999999999999E-2</v>
      </c>
      <c r="MR309" s="536">
        <v>-1.01E-2</v>
      </c>
      <c r="MS309" s="537">
        <v>-1.0200000000000001E-2</v>
      </c>
      <c r="MT309" s="533">
        <v>-1.3299999999999999E-2</v>
      </c>
      <c r="MU309" s="538">
        <v>-8.3000000000000001E-3</v>
      </c>
      <c r="MV309" s="539">
        <v>-9.9000000000000008E-3</v>
      </c>
      <c r="MW309" s="533">
        <v>-8.0999999999999996E-3</v>
      </c>
      <c r="MX309" s="536">
        <v>-1.7600000000000001E-2</v>
      </c>
      <c r="MY309" s="540">
        <v>-1.6799999999999999E-2</v>
      </c>
      <c r="MZ309" s="541">
        <v>-5.4999999999999997E-3</v>
      </c>
      <c r="NA309" s="534">
        <v>-3.15E-2</v>
      </c>
      <c r="NB309" s="535">
        <v>-1.95E-2</v>
      </c>
      <c r="NC309" s="22">
        <v>-1.8499999999999999E-2</v>
      </c>
      <c r="ND309" s="83">
        <v>-1.3899999999999999E-2</v>
      </c>
      <c r="NE309" s="535">
        <v>-8.8999999999999999E-3</v>
      </c>
      <c r="NF309" s="542">
        <v>-1.61E-2</v>
      </c>
      <c r="NG309" s="543">
        <v>-2.1299999999999999E-2</v>
      </c>
      <c r="NH309" s="544">
        <v>-1.7899999999999999E-2</v>
      </c>
      <c r="NI309" s="545">
        <v>-2.1399999999999999E-2</v>
      </c>
      <c r="NJ309" s="546">
        <v>-1.49E-2</v>
      </c>
      <c r="NK309" s="544">
        <v>-2.29E-2</v>
      </c>
      <c r="NL309" s="542">
        <v>-1.2E-2</v>
      </c>
      <c r="NM309" s="547">
        <v>-1.18E-2</v>
      </c>
      <c r="NN309" s="105">
        <v>-2.5499999999999998E-2</v>
      </c>
      <c r="NO309" s="22">
        <v>-1.3299999999999999E-2</v>
      </c>
      <c r="NQ309" s="31" t="s">
        <v>66</v>
      </c>
    </row>
    <row r="310" spans="83:383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NQ310" s="35" t="s">
        <v>69</v>
      </c>
    </row>
    <row r="311" spans="83:383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O311" s="34">
        <v>3.5799999999999998E-2</v>
      </c>
      <c r="MR311" s="40">
        <v>1.55E-2</v>
      </c>
      <c r="MU311" s="34">
        <v>2.35E-2</v>
      </c>
      <c r="MX311" s="16">
        <v>2.52E-2</v>
      </c>
      <c r="NA311" s="40">
        <v>1.95E-2</v>
      </c>
      <c r="ND311" s="7">
        <v>2.5499999999999998E-2</v>
      </c>
      <c r="NG311" s="22">
        <v>2.64E-2</v>
      </c>
      <c r="NJ311" s="47">
        <v>2.0799999999999999E-2</v>
      </c>
      <c r="NM311" s="86">
        <v>1.2200000000000001E-2</v>
      </c>
      <c r="NO311" t="s">
        <v>62</v>
      </c>
      <c r="NQ311" s="41" t="s">
        <v>71</v>
      </c>
    </row>
    <row r="312" spans="83:383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O312" s="86">
        <v>2.3900000000000001E-2</v>
      </c>
      <c r="MR312" s="22">
        <v>1.1900000000000001E-2</v>
      </c>
      <c r="MU312" s="7">
        <v>1.3100000000000001E-2</v>
      </c>
      <c r="MX312" s="40">
        <v>1.3899999999999999E-2</v>
      </c>
      <c r="NA312" s="34">
        <v>1.83E-2</v>
      </c>
      <c r="ND312" s="40">
        <v>2.41E-2</v>
      </c>
      <c r="NG312" s="16">
        <v>1.49E-2</v>
      </c>
      <c r="NJ312" s="7">
        <v>1.9699999999999999E-2</v>
      </c>
      <c r="NM312" s="40">
        <v>9.4999999999999998E-3</v>
      </c>
    </row>
    <row r="313" spans="83:383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O313" s="16">
        <v>1.15E-2</v>
      </c>
      <c r="MR313" s="30">
        <v>7.1999999999999998E-3</v>
      </c>
      <c r="MS313" t="s">
        <v>62</v>
      </c>
      <c r="MT313" t="s">
        <v>62</v>
      </c>
      <c r="MU313" s="22">
        <v>4.7999999999999996E-3</v>
      </c>
      <c r="MV313" t="s">
        <v>62</v>
      </c>
      <c r="MX313" s="86">
        <v>1.0200000000000001E-2</v>
      </c>
      <c r="NA313" s="16">
        <v>1.26E-2</v>
      </c>
      <c r="ND313" s="16">
        <v>1.18E-2</v>
      </c>
      <c r="NG313" s="30">
        <v>4.3E-3</v>
      </c>
      <c r="NJ313" s="34">
        <v>8.0000000000000002E-3</v>
      </c>
      <c r="NM313" s="47">
        <v>9.1000000000000004E-3</v>
      </c>
    </row>
    <row r="314" spans="83:383" ht="15.75" thickBot="1" x14ac:dyDescent="0.3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O314" s="30">
        <v>8.0999999999999996E-3</v>
      </c>
      <c r="MP314" t="s">
        <v>62</v>
      </c>
      <c r="MR314" s="34">
        <v>5.4000000000000003E-3</v>
      </c>
      <c r="MU314" s="40">
        <v>-3.2000000000000002E-3</v>
      </c>
      <c r="MV314" t="s">
        <v>62</v>
      </c>
      <c r="MX314" s="30">
        <v>-4.4999999999999997E-3</v>
      </c>
      <c r="NA314" s="22">
        <v>8.9999999999999998E-4</v>
      </c>
      <c r="ND314" s="86">
        <v>4.7999999999999996E-3</v>
      </c>
      <c r="NG314" s="7">
        <v>3.5000000000000001E-3</v>
      </c>
      <c r="NJ314" s="22">
        <v>-6.9999999999999999E-4</v>
      </c>
      <c r="NM314" s="7">
        <v>2.0999999999999999E-3</v>
      </c>
    </row>
    <row r="315" spans="83:383" ht="15.75" thickBot="1" x14ac:dyDescent="0.3">
      <c r="KZ315" t="s">
        <v>62</v>
      </c>
      <c r="MO315" s="40">
        <v>5.9999999999999995E-4</v>
      </c>
      <c r="MR315" s="16">
        <v>-1.6000000000000001E-3</v>
      </c>
      <c r="MU315" s="16">
        <v>-7.1999999999999998E-3</v>
      </c>
      <c r="MV315" t="s">
        <v>62</v>
      </c>
      <c r="MX315" s="22">
        <v>-8.6E-3</v>
      </c>
      <c r="NA315" s="86">
        <v>-2.8999999999999998E-3</v>
      </c>
      <c r="ND315" s="47">
        <v>1.1000000000000001E-3</v>
      </c>
      <c r="NG315" s="47">
        <v>-1.5E-3</v>
      </c>
      <c r="NJ315" s="16">
        <v>-5.0000000000000001E-3</v>
      </c>
      <c r="NM315" s="16">
        <v>-5.1000000000000004E-3</v>
      </c>
    </row>
    <row r="316" spans="83:383" ht="15.75" thickBot="1" x14ac:dyDescent="0.3">
      <c r="CS316" t="s">
        <v>62</v>
      </c>
      <c r="CT316" t="s">
        <v>62</v>
      </c>
      <c r="CV316" t="s">
        <v>62</v>
      </c>
      <c r="MB316" t="s">
        <v>62</v>
      </c>
      <c r="MO316" s="22">
        <v>-1.7000000000000001E-2</v>
      </c>
      <c r="MR316" s="86">
        <v>-9.4000000000000004E-3</v>
      </c>
      <c r="MU316" s="86">
        <v>-7.6E-3</v>
      </c>
      <c r="MX316" s="34">
        <v>-1.03E-2</v>
      </c>
      <c r="NA316" s="30">
        <v>-3.8999999999999998E-3</v>
      </c>
      <c r="ND316" s="22">
        <v>-4.5999999999999999E-3</v>
      </c>
      <c r="NG316" s="40">
        <v>-6.0000000000000001E-3</v>
      </c>
      <c r="NJ316" s="86">
        <v>-6.3E-3</v>
      </c>
      <c r="NM316" s="22">
        <v>-5.8999999999999999E-3</v>
      </c>
    </row>
    <row r="317" spans="83:383" ht="15.75" thickBot="1" x14ac:dyDescent="0.3">
      <c r="CR317" t="s">
        <v>62</v>
      </c>
      <c r="KX317" t="s">
        <v>62</v>
      </c>
      <c r="MO317" s="47">
        <v>-2.3699999999999999E-2</v>
      </c>
      <c r="MR317" s="7">
        <v>-1.17E-2</v>
      </c>
      <c r="MS317" t="s">
        <v>62</v>
      </c>
      <c r="MU317" s="47">
        <v>-1.06E-2</v>
      </c>
      <c r="MX317" s="47">
        <v>-1.0500000000000001E-2</v>
      </c>
      <c r="NA317" s="47">
        <v>-1.54E-2</v>
      </c>
      <c r="ND317" s="30">
        <v>-2.0400000000000001E-2</v>
      </c>
      <c r="NE317" t="s">
        <v>62</v>
      </c>
      <c r="NG317" s="86">
        <v>-1.6400000000000001E-2</v>
      </c>
      <c r="NJ317" s="40">
        <v>-1.7600000000000001E-2</v>
      </c>
      <c r="NM317" s="34">
        <v>-8.2000000000000007E-3</v>
      </c>
    </row>
    <row r="318" spans="83:383" ht="15.75" thickBot="1" x14ac:dyDescent="0.3">
      <c r="MD318" t="s">
        <v>62</v>
      </c>
      <c r="ME318" t="s">
        <v>62</v>
      </c>
      <c r="MO318" s="7">
        <v>-3.9199999999999999E-2</v>
      </c>
      <c r="MR318" s="47">
        <v>-1.7299999999999999E-2</v>
      </c>
      <c r="MU318" s="30">
        <v>-1.2800000000000001E-2</v>
      </c>
      <c r="MX318" s="7">
        <v>-1.54E-2</v>
      </c>
      <c r="NA318" s="7">
        <v>-2.9100000000000001E-2</v>
      </c>
      <c r="ND318" s="34">
        <v>-4.2299999999999997E-2</v>
      </c>
      <c r="NG318" s="34">
        <v>-2.52E-2</v>
      </c>
      <c r="NJ318" s="30">
        <v>-1.89E-2</v>
      </c>
      <c r="NM318" s="30">
        <v>-1.37E-2</v>
      </c>
      <c r="NP318" t="s">
        <v>62</v>
      </c>
      <c r="NS318" t="s">
        <v>62</v>
      </c>
    </row>
    <row r="319" spans="83:383" x14ac:dyDescent="0.25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</row>
    <row r="320" spans="83:383" ht="15.75" thickBot="1" x14ac:dyDescent="0.3">
      <c r="CS320" t="s">
        <v>62</v>
      </c>
      <c r="KY320" t="s">
        <v>62</v>
      </c>
      <c r="MB320" t="s">
        <v>62</v>
      </c>
    </row>
    <row r="321" spans="19:384" ht="15.75" thickBot="1" x14ac:dyDescent="0.3">
      <c r="JS321" t="s">
        <v>62</v>
      </c>
      <c r="JT321" t="s">
        <v>62</v>
      </c>
      <c r="MM321" s="8" t="s">
        <v>122</v>
      </c>
      <c r="MN321" s="8" t="s">
        <v>91</v>
      </c>
    </row>
    <row r="322" spans="19:384" ht="15.75" thickBot="1" x14ac:dyDescent="0.3">
      <c r="CT322" t="s">
        <v>62</v>
      </c>
      <c r="JS322" t="s">
        <v>62</v>
      </c>
      <c r="MM322" s="342">
        <v>43619</v>
      </c>
      <c r="MN322" s="342">
        <v>43620</v>
      </c>
      <c r="MO322" s="342">
        <v>43621</v>
      </c>
      <c r="MP322" s="342">
        <v>43622</v>
      </c>
      <c r="MQ322" s="345" t="s">
        <v>100</v>
      </c>
      <c r="MR322" s="342">
        <v>43626</v>
      </c>
      <c r="MS322" s="342">
        <v>43627</v>
      </c>
      <c r="MT322" s="342">
        <v>43628</v>
      </c>
      <c r="MU322" s="342">
        <v>43629</v>
      </c>
      <c r="MV322" s="342">
        <v>43630</v>
      </c>
      <c r="MW322" s="342">
        <v>43633</v>
      </c>
      <c r="MX322" s="342">
        <v>43634</v>
      </c>
      <c r="MY322" s="342">
        <v>43635</v>
      </c>
      <c r="MZ322" s="342">
        <v>43636</v>
      </c>
      <c r="NA322" s="342">
        <v>43637</v>
      </c>
      <c r="NB322" s="342">
        <v>43640</v>
      </c>
      <c r="NC322" s="342">
        <v>43641</v>
      </c>
      <c r="ND322" s="342">
        <v>43642</v>
      </c>
      <c r="NE322" s="342">
        <v>43643</v>
      </c>
      <c r="NF322" s="342">
        <v>43644</v>
      </c>
    </row>
    <row r="323" spans="19:384" ht="15.75" thickBot="1" x14ac:dyDescent="0.3">
      <c r="JS323" t="s">
        <v>62</v>
      </c>
      <c r="MM323" s="85">
        <v>8.0999999999999996E-3</v>
      </c>
      <c r="MN323" s="30">
        <v>1.5299999999999999E-2</v>
      </c>
      <c r="MO323" s="30">
        <v>2.5000000000000001E-3</v>
      </c>
      <c r="MP323" s="30">
        <v>-2E-3</v>
      </c>
      <c r="MQ323" s="30">
        <v>-5.8999999999999999E-3</v>
      </c>
      <c r="MR323" s="30">
        <v>-2.63E-2</v>
      </c>
      <c r="MS323" s="30">
        <v>-2.1999999999999999E-2</v>
      </c>
      <c r="MT323" s="30">
        <v>-4.0899999999999999E-2</v>
      </c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</row>
    <row r="324" spans="19:384" ht="15.75" thickBot="1" x14ac:dyDescent="0.3">
      <c r="MM324" s="79">
        <v>-2.3699999999999999E-2</v>
      </c>
      <c r="MN324" s="47">
        <v>-4.1000000000000002E-2</v>
      </c>
      <c r="MO324" s="47">
        <v>-5.16E-2</v>
      </c>
      <c r="MP324" s="47">
        <v>-6.2100000000000002E-2</v>
      </c>
      <c r="MQ324" s="47">
        <v>-7.7499999999999999E-2</v>
      </c>
      <c r="MR324" s="47">
        <v>-7.6399999999999996E-2</v>
      </c>
      <c r="MS324" s="47">
        <v>-7.7899999999999997E-2</v>
      </c>
      <c r="MT324" s="47">
        <v>-5.7099999999999998E-2</v>
      </c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</row>
    <row r="325" spans="19:384" ht="15.75" thickBot="1" x14ac:dyDescent="0.3">
      <c r="MM325" s="83">
        <v>3.5799999999999998E-2</v>
      </c>
      <c r="MN325" s="83">
        <v>4.1200000000000001E-2</v>
      </c>
      <c r="MO325" s="34">
        <v>6.4699999999999994E-2</v>
      </c>
      <c r="MP325" s="34">
        <v>5.4399999999999997E-2</v>
      </c>
      <c r="MQ325" s="34">
        <v>7.2700000000000001E-2</v>
      </c>
      <c r="MR325" s="34">
        <v>3.04E-2</v>
      </c>
      <c r="MS325" s="34">
        <v>5.1999999999999998E-3</v>
      </c>
      <c r="MT325" s="34">
        <v>1.32E-2</v>
      </c>
    </row>
    <row r="326" spans="19:384" ht="15.75" thickBot="1" x14ac:dyDescent="0.3">
      <c r="MV326" t="s">
        <v>62</v>
      </c>
    </row>
    <row r="327" spans="19:384" ht="15.75" thickBot="1" x14ac:dyDescent="0.3">
      <c r="ML327" s="521" t="s">
        <v>115</v>
      </c>
      <c r="MV327" t="s">
        <v>62</v>
      </c>
    </row>
    <row r="328" spans="19:384" ht="15.75" thickBot="1" x14ac:dyDescent="0.3">
      <c r="S328" t="s">
        <v>62</v>
      </c>
      <c r="KK328" s="724" t="s">
        <v>152</v>
      </c>
      <c r="KL328" s="725"/>
      <c r="KM328" s="725"/>
      <c r="KN328" s="725"/>
      <c r="KO328" s="725"/>
      <c r="KP328" s="725"/>
      <c r="KQ328" s="725"/>
      <c r="KR328" s="726"/>
      <c r="KT328" t="s">
        <v>62</v>
      </c>
      <c r="ML328" s="520" t="s">
        <v>69</v>
      </c>
      <c r="NT328" t="s">
        <v>62</v>
      </c>
    </row>
    <row r="329" spans="19:384" ht="15.75" thickBot="1" x14ac:dyDescent="0.3">
      <c r="CE329" t="s">
        <v>62</v>
      </c>
      <c r="KK329" s="724" t="s">
        <v>153</v>
      </c>
      <c r="KL329" s="725"/>
      <c r="KM329" s="725"/>
      <c r="KN329" s="725"/>
      <c r="KO329" s="725"/>
      <c r="KP329" s="725"/>
      <c r="KQ329" s="725"/>
      <c r="KR329" s="726"/>
      <c r="ME329" t="s">
        <v>62</v>
      </c>
      <c r="ML329" s="519" t="s">
        <v>72</v>
      </c>
    </row>
    <row r="330" spans="19:384" ht="15.75" thickBot="1" x14ac:dyDescent="0.3">
      <c r="CE330" t="s">
        <v>62</v>
      </c>
      <c r="CF330" t="s">
        <v>62</v>
      </c>
      <c r="CG330" t="s">
        <v>62</v>
      </c>
      <c r="KK330" s="724" t="s">
        <v>150</v>
      </c>
      <c r="KL330" s="725"/>
      <c r="KM330" s="725"/>
      <c r="KN330" s="725"/>
      <c r="KO330" s="725"/>
      <c r="KP330" s="725"/>
      <c r="KQ330" s="725"/>
      <c r="KR330" s="726"/>
    </row>
    <row r="331" spans="19:384" ht="15.75" thickBot="1" x14ac:dyDescent="0.3">
      <c r="KK331" s="724" t="s">
        <v>147</v>
      </c>
      <c r="KL331" s="725"/>
      <c r="KM331" s="725"/>
      <c r="KN331" s="725"/>
      <c r="KO331" s="725"/>
      <c r="KP331" s="725"/>
      <c r="KQ331" s="725"/>
      <c r="KR331" s="726"/>
    </row>
    <row r="332" spans="19:384" ht="15.75" thickBot="1" x14ac:dyDescent="0.3">
      <c r="CS332" t="s">
        <v>62</v>
      </c>
      <c r="KK332" s="724" t="s">
        <v>148</v>
      </c>
      <c r="KL332" s="725"/>
      <c r="KM332" s="725"/>
      <c r="KN332" s="725"/>
      <c r="KO332" s="725"/>
      <c r="KP332" s="725"/>
      <c r="KQ332" s="725"/>
      <c r="KR332" s="726"/>
    </row>
    <row r="333" spans="19:384" ht="15.75" thickBot="1" x14ac:dyDescent="0.3">
      <c r="CD333" t="s">
        <v>62</v>
      </c>
      <c r="CP333" t="s">
        <v>62</v>
      </c>
      <c r="KK333" s="724" t="s">
        <v>149</v>
      </c>
      <c r="KL333" s="725"/>
      <c r="KM333" s="725"/>
      <c r="KN333" s="725"/>
      <c r="KO333" s="725"/>
      <c r="KP333" s="725"/>
      <c r="KQ333" s="725"/>
      <c r="KR333" s="726"/>
    </row>
    <row r="334" spans="19:384" x14ac:dyDescent="0.25">
      <c r="CP334" t="s">
        <v>62</v>
      </c>
    </row>
    <row r="335" spans="19:384" x14ac:dyDescent="0.25">
      <c r="CQ335" t="s">
        <v>62</v>
      </c>
      <c r="JZ335" t="s">
        <v>62</v>
      </c>
    </row>
    <row r="336" spans="19:384" ht="15.75" thickBot="1" x14ac:dyDescent="0.3">
      <c r="CQ336" t="s">
        <v>62</v>
      </c>
    </row>
    <row r="337" spans="1:378" ht="15.75" thickBot="1" x14ac:dyDescent="0.3">
      <c r="CE337" t="s">
        <v>62</v>
      </c>
      <c r="JY337" t="s">
        <v>62</v>
      </c>
      <c r="LM337" s="724" t="s">
        <v>152</v>
      </c>
      <c r="LN337" s="725"/>
      <c r="LO337" s="725"/>
      <c r="LP337" s="725"/>
      <c r="LQ337" s="725"/>
      <c r="LR337" s="725"/>
      <c r="LS337" s="725"/>
      <c r="LT337" s="726"/>
    </row>
    <row r="338" spans="1:378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724" t="s">
        <v>153</v>
      </c>
      <c r="LN338" s="725"/>
      <c r="LO338" s="725"/>
      <c r="LP338" s="725"/>
      <c r="LQ338" s="725"/>
      <c r="LR338" s="725"/>
      <c r="LS338" s="725"/>
      <c r="LT338" s="726"/>
      <c r="ME338" t="s">
        <v>62</v>
      </c>
    </row>
    <row r="339" spans="1:378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724" t="s">
        <v>150</v>
      </c>
      <c r="LN339" s="725"/>
      <c r="LO339" s="725"/>
      <c r="LP339" s="725"/>
      <c r="LQ339" s="725"/>
      <c r="LR339" s="725"/>
      <c r="LS339" s="725"/>
      <c r="LT339" s="726"/>
    </row>
    <row r="340" spans="1:378" ht="15.75" thickBot="1" x14ac:dyDescent="0.3">
      <c r="LM340" s="724" t="s">
        <v>151</v>
      </c>
      <c r="LN340" s="725"/>
      <c r="LO340" s="725"/>
      <c r="LP340" s="725"/>
      <c r="LQ340" s="725"/>
      <c r="LR340" s="725"/>
      <c r="LS340" s="725"/>
      <c r="LT340" s="726"/>
    </row>
    <row r="341" spans="1:378" ht="15.75" thickBot="1" x14ac:dyDescent="0.3">
      <c r="CR341" t="s">
        <v>62</v>
      </c>
      <c r="JZ341" t="s">
        <v>62</v>
      </c>
      <c r="LM341" s="724" t="s">
        <v>148</v>
      </c>
      <c r="LN341" s="725"/>
      <c r="LO341" s="725"/>
      <c r="LP341" s="725"/>
      <c r="LQ341" s="725"/>
      <c r="LR341" s="725"/>
      <c r="LS341" s="725"/>
      <c r="LT341" s="726"/>
    </row>
    <row r="342" spans="1:378" ht="15.75" thickBot="1" x14ac:dyDescent="0.3">
      <c r="LM342" s="724"/>
      <c r="LN342" s="725"/>
      <c r="LO342" s="725"/>
      <c r="LP342" s="725"/>
      <c r="LQ342" s="725"/>
      <c r="LR342" s="725"/>
      <c r="LS342" s="725"/>
      <c r="LT342" s="726"/>
    </row>
    <row r="343" spans="1:378" x14ac:dyDescent="0.25">
      <c r="JY343" t="s">
        <v>62</v>
      </c>
    </row>
    <row r="344" spans="1:378" ht="15.75" thickBot="1" x14ac:dyDescent="0.3">
      <c r="A344" t="s">
        <v>62</v>
      </c>
      <c r="JU344" t="s">
        <v>62</v>
      </c>
      <c r="MM344" t="s">
        <v>62</v>
      </c>
    </row>
    <row r="345" spans="1:378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8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  <c r="NJ346" t="s">
        <v>62</v>
      </c>
      <c r="NK346" t="s">
        <v>62</v>
      </c>
      <c r="NN346" t="s">
        <v>62</v>
      </c>
    </row>
    <row r="347" spans="1:378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  <c r="NH347" s="102">
        <v>1.23E-2</v>
      </c>
      <c r="NI347" s="86">
        <v>-9.1000000000000004E-3</v>
      </c>
      <c r="NJ347" s="86">
        <v>-3.7000000000000002E-3</v>
      </c>
      <c r="NK347" s="102">
        <v>-2.5999999999999999E-3</v>
      </c>
      <c r="NL347" s="86">
        <v>2.0299999999999999E-2</v>
      </c>
      <c r="NM347" s="86">
        <v>8.5000000000000006E-3</v>
      </c>
    </row>
    <row r="348" spans="1:378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  <c r="NH348" s="105">
        <v>-8.9999999999999998E-4</v>
      </c>
      <c r="NI348" s="34">
        <v>2.5999999999999999E-3</v>
      </c>
      <c r="NJ348" s="34">
        <v>1.32E-2</v>
      </c>
      <c r="NK348" s="105">
        <v>1.01E-2</v>
      </c>
      <c r="NL348" s="34">
        <v>-1.9E-3</v>
      </c>
      <c r="NM348" s="34">
        <v>5.0000000000000001E-3</v>
      </c>
    </row>
    <row r="349" spans="1:378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  <c r="NH349" s="104">
        <v>-3.9899999999999998E-2</v>
      </c>
      <c r="NI349" s="30">
        <v>-3.3700000000000001E-2</v>
      </c>
      <c r="NJ349" s="30">
        <v>-4.0899999999999999E-2</v>
      </c>
      <c r="NK349" s="104">
        <v>-6.3799999999999996E-2</v>
      </c>
      <c r="NL349" s="30">
        <v>-6.4799999999999996E-2</v>
      </c>
      <c r="NM349" s="30">
        <v>-5.4600000000000003E-2</v>
      </c>
    </row>
    <row r="350" spans="1:378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  <c r="NH350" s="100">
        <v>5.7000000000000002E-2</v>
      </c>
      <c r="NI350" s="40">
        <v>5.6899999999999999E-2</v>
      </c>
      <c r="NJ350" s="40">
        <v>4.6800000000000001E-2</v>
      </c>
      <c r="NK350" s="100">
        <v>5.9299999999999999E-2</v>
      </c>
      <c r="NL350" s="40">
        <v>6.4600000000000005E-2</v>
      </c>
      <c r="NM350" s="40">
        <v>5.6300000000000003E-2</v>
      </c>
    </row>
    <row r="351" spans="1:378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  <c r="NH351" s="106">
        <v>1.7399999999999999E-2</v>
      </c>
      <c r="NI351" s="22">
        <v>2.8000000000000001E-2</v>
      </c>
      <c r="NJ351" s="22">
        <v>1.3100000000000001E-2</v>
      </c>
      <c r="NK351" s="106">
        <v>9.4000000000000004E-3</v>
      </c>
      <c r="NL351" s="22">
        <v>8.6999999999999994E-3</v>
      </c>
      <c r="NM351" s="22">
        <v>7.1999999999999998E-3</v>
      </c>
    </row>
    <row r="352" spans="1:378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  <c r="NH352" s="101">
        <v>-5.4600000000000003E-2</v>
      </c>
      <c r="NI352" s="7">
        <v>-5.0900000000000001E-2</v>
      </c>
      <c r="NJ352" s="7">
        <v>-3.3599999999999998E-2</v>
      </c>
      <c r="NK352" s="101">
        <v>-3.5900000000000001E-2</v>
      </c>
      <c r="NL352" s="7">
        <v>-3.6700000000000003E-2</v>
      </c>
      <c r="NM352" s="7">
        <v>-3.15E-2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  <c r="NH353" s="103">
        <v>7.4899999999999994E-2</v>
      </c>
      <c r="NI353" s="16">
        <v>6.88E-2</v>
      </c>
      <c r="NJ353" s="16">
        <v>6.2199999999999998E-2</v>
      </c>
      <c r="NK353" s="103">
        <v>7.0499999999999993E-2</v>
      </c>
      <c r="NL353" s="16">
        <v>6.6199999999999995E-2</v>
      </c>
      <c r="NM353" s="16">
        <v>5.7099999999999998E-2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  <c r="NH354" s="99">
        <v>-6.6199999999999995E-2</v>
      </c>
      <c r="NI354" s="47">
        <v>-6.2600000000000003E-2</v>
      </c>
      <c r="NJ354" s="47">
        <v>-5.7099999999999998E-2</v>
      </c>
      <c r="NK354" s="99">
        <v>-4.7E-2</v>
      </c>
      <c r="NL354" s="47">
        <v>-5.6399999999999999E-2</v>
      </c>
      <c r="NM354" s="47">
        <v>-4.8000000000000001E-2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  <c r="NI362" t="s">
        <v>62</v>
      </c>
    </row>
    <row r="363" spans="62:410" x14ac:dyDescent="0.25">
      <c r="BS363" t="s">
        <v>62</v>
      </c>
      <c r="LX363" t="s">
        <v>62</v>
      </c>
      <c r="NJ363" t="s">
        <v>62</v>
      </c>
    </row>
    <row r="364" spans="62:410" x14ac:dyDescent="0.25">
      <c r="CK364" t="s">
        <v>62</v>
      </c>
      <c r="MU364" t="s">
        <v>62</v>
      </c>
      <c r="MW364" t="s">
        <v>62</v>
      </c>
      <c r="NN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7" spans="62:410" x14ac:dyDescent="0.25">
      <c r="NO367" t="s">
        <v>62</v>
      </c>
    </row>
    <row r="368" spans="62:410" x14ac:dyDescent="0.25">
      <c r="MB368" t="s">
        <v>62</v>
      </c>
      <c r="MC368" t="s">
        <v>62</v>
      </c>
    </row>
    <row r="369" spans="1:375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75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75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75" x14ac:dyDescent="0.25">
      <c r="AG372" t="s">
        <v>62</v>
      </c>
      <c r="AQ372" t="s">
        <v>62</v>
      </c>
      <c r="MD372" t="s">
        <v>62</v>
      </c>
      <c r="NJ372" t="s">
        <v>62</v>
      </c>
      <c r="NK372" t="s">
        <v>62</v>
      </c>
    </row>
    <row r="373" spans="1:375" x14ac:dyDescent="0.25">
      <c r="S373" t="s">
        <v>62</v>
      </c>
      <c r="MA373" t="s">
        <v>62</v>
      </c>
    </row>
    <row r="374" spans="1:375" x14ac:dyDescent="0.25">
      <c r="AV374" t="s">
        <v>62</v>
      </c>
      <c r="BQ374" t="s">
        <v>62</v>
      </c>
      <c r="LW374" t="s">
        <v>62</v>
      </c>
    </row>
    <row r="375" spans="1:375" x14ac:dyDescent="0.25">
      <c r="K375" t="s">
        <v>62</v>
      </c>
    </row>
    <row r="376" spans="1:375" x14ac:dyDescent="0.25">
      <c r="C376" t="s">
        <v>62</v>
      </c>
      <c r="J376" t="s">
        <v>62</v>
      </c>
      <c r="BX376" t="s">
        <v>62</v>
      </c>
    </row>
    <row r="377" spans="1:375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75" x14ac:dyDescent="0.25">
      <c r="D378" t="s">
        <v>62</v>
      </c>
      <c r="E378" t="s">
        <v>62</v>
      </c>
    </row>
    <row r="379" spans="1:375" x14ac:dyDescent="0.25">
      <c r="C379" t="s">
        <v>62</v>
      </c>
      <c r="F379" t="s">
        <v>62</v>
      </c>
      <c r="BX379" t="s">
        <v>62</v>
      </c>
    </row>
    <row r="382" spans="1:375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  <c r="MT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S407" s="47">
        <v>-5.7599999999999998E-2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MS408" s="40">
        <v>8.2199999999999995E-2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S409" s="7">
        <v>3.1899999999999998E-2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  <c r="MS410" s="30">
        <v>-8.8000000000000005E-3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  <c r="MS411" s="86">
        <v>-0.17419999999999999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  <c r="MS412" s="34">
        <v>-0.13339999999999999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s="16">
        <v>0.1061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  <c r="MS414" s="22">
        <v>0.15379999999999999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  <c r="M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724" t="s">
        <v>159</v>
      </c>
      <c r="MH463" s="725"/>
      <c r="MI463" s="725"/>
      <c r="MJ463" s="725"/>
      <c r="MK463" s="726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  <c r="MS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  <c r="MT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  <c r="MS474" s="22">
        <v>0.15379999999999999</v>
      </c>
      <c r="MT474" s="22">
        <v>0.1479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  <c r="MS475" s="16">
        <v>0.1061</v>
      </c>
      <c r="MT475" s="16">
        <v>0.10100000000000001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  <c r="MS476" s="40">
        <v>8.2199999999999995E-2</v>
      </c>
      <c r="MT476" s="40">
        <v>9.1700000000000004E-2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  <c r="MS477" s="7">
        <v>3.1899999999999998E-2</v>
      </c>
      <c r="MT477" s="7">
        <v>3.4000000000000002E-2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  <c r="MS478" s="30">
        <v>-8.8000000000000005E-3</v>
      </c>
      <c r="MT478" s="30">
        <v>-2.2499999999999999E-2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  <c r="MS479" s="47">
        <v>-5.7599999999999998E-2</v>
      </c>
      <c r="MT479" s="47">
        <v>-4.8500000000000001E-2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  <c r="MS480" s="34">
        <v>-0.13339999999999999</v>
      </c>
      <c r="MT480" s="34">
        <v>-0.1416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  <c r="MS481" s="86">
        <v>-0.17419999999999999</v>
      </c>
      <c r="MT481" s="86">
        <v>-0.16200000000000001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  <c r="MT482" t="s">
        <v>62</v>
      </c>
      <c r="MU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  <c r="MS484" s="16">
        <v>0.18909999999999999</v>
      </c>
      <c r="MT484" s="16">
        <v>0.184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  <c r="MS485" s="47">
        <v>0.16039999999999999</v>
      </c>
      <c r="MT485" s="47">
        <v>0.16950000000000001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  <c r="MS486" s="7">
        <v>5.6899999999999999E-2</v>
      </c>
      <c r="MT486" s="7">
        <v>5.8999999999999997E-2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  <c r="MS487" s="86">
        <v>1.2E-2</v>
      </c>
      <c r="MT487" s="86">
        <v>2.4199999999999999E-2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  <c r="MS488" s="40">
        <v>1.2999999999999999E-3</v>
      </c>
      <c r="MT488" s="40">
        <v>1.0800000000000001E-2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  <c r="MS489" s="22">
        <v>-8.6900000000000005E-2</v>
      </c>
      <c r="MT489" s="22">
        <v>-9.2799999999999994E-2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  <c r="MS490" s="30">
        <v>-9.9599999999999994E-2</v>
      </c>
      <c r="MT490" s="30">
        <v>-0.1133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  <c r="MS491" s="34">
        <v>-0.23319999999999999</v>
      </c>
      <c r="MT491" s="34">
        <v>-0.2414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  <c r="MT492" t="s">
        <v>62</v>
      </c>
      <c r="MU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  <c r="MS494" s="16">
        <v>6.2199999999999998E-2</v>
      </c>
      <c r="MT494" s="16">
        <v>5.7099999999999998E-2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  <c r="MS495" s="40">
        <v>4.6800000000000001E-2</v>
      </c>
      <c r="MT495" s="40">
        <v>5.6300000000000003E-2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  <c r="MS496" s="34">
        <v>1.32E-2</v>
      </c>
      <c r="MT496" s="86">
        <v>8.5000000000000006E-3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  <c r="MS497" s="22">
        <v>1.3100000000000001E-2</v>
      </c>
      <c r="MT497" s="22">
        <v>7.1999999999999998E-3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  <c r="MS498" s="86">
        <v>-3.7000000000000002E-3</v>
      </c>
      <c r="MT498" s="34">
        <v>5.0000000000000001E-3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  <c r="MS499" s="7">
        <v>-3.3599999999999998E-2</v>
      </c>
      <c r="MT499" s="7">
        <v>-3.15E-2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  <c r="MS500" s="30">
        <v>-4.0899999999999999E-2</v>
      </c>
      <c r="MT500" s="47">
        <v>-4.8000000000000001E-2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  <c r="MS501" s="47">
        <v>-5.7099999999999998E-2</v>
      </c>
      <c r="MT501" s="30">
        <v>-5.4600000000000003E-2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  <c r="MT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  <c r="MR504" s="47">
        <v>6.3E-2</v>
      </c>
      <c r="MS504" s="47">
        <v>7.5800000000000006E-2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  <c r="MR505" s="30">
        <v>8.8499999999999995E-2</v>
      </c>
      <c r="MS505" s="30">
        <v>4.8800000000000003E-2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  <c r="MR506" t="s">
        <v>62</v>
      </c>
      <c r="MS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0" spans="20:369" x14ac:dyDescent="0.25">
      <c r="MS510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7" x14ac:dyDescent="0.25">
      <c r="MQ515" t="s">
        <v>62</v>
      </c>
    </row>
    <row r="516" spans="16:357" x14ac:dyDescent="0.25">
      <c r="P516" t="s">
        <v>62</v>
      </c>
      <c r="S516" t="s">
        <v>62</v>
      </c>
      <c r="MO516" t="s">
        <v>62</v>
      </c>
      <c r="MP516" t="s">
        <v>62</v>
      </c>
      <c r="MS516" t="s">
        <v>62</v>
      </c>
    </row>
    <row r="519" spans="16:357" x14ac:dyDescent="0.25">
      <c r="MP519" t="s">
        <v>62</v>
      </c>
    </row>
    <row r="521" spans="16:357" x14ac:dyDescent="0.25">
      <c r="LY521" t="s">
        <v>62</v>
      </c>
    </row>
    <row r="523" spans="16:357" x14ac:dyDescent="0.25">
      <c r="LY523" t="s">
        <v>62</v>
      </c>
      <c r="MP523" t="s">
        <v>62</v>
      </c>
    </row>
    <row r="524" spans="16:357" x14ac:dyDescent="0.25">
      <c r="MM524" t="s">
        <v>62</v>
      </c>
    </row>
    <row r="525" spans="16:357" x14ac:dyDescent="0.25">
      <c r="LZ525" t="s">
        <v>62</v>
      </c>
    </row>
    <row r="527" spans="16:357" x14ac:dyDescent="0.25">
      <c r="LZ527" t="s">
        <v>62</v>
      </c>
    </row>
    <row r="529" spans="241:369" x14ac:dyDescent="0.25">
      <c r="LX529" t="s">
        <v>62</v>
      </c>
      <c r="MS529" t="s">
        <v>62</v>
      </c>
    </row>
    <row r="530" spans="241:369" x14ac:dyDescent="0.25">
      <c r="MR530" t="s">
        <v>62</v>
      </c>
    </row>
    <row r="531" spans="241:369" x14ac:dyDescent="0.25">
      <c r="MQ531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  <c r="MR540" t="s">
        <v>62</v>
      </c>
      <c r="MS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  <c r="MR542" s="30">
        <v>1.01E-2</v>
      </c>
      <c r="MS542" s="30">
        <v>-8.8000000000000005E-3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  <c r="MR543" s="47">
        <v>-7.8399999999999997E-2</v>
      </c>
      <c r="MS543" s="47">
        <v>-5.7599999999999998E-2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  <c r="MR544" s="34">
        <v>-0.1414</v>
      </c>
      <c r="MS544" s="34">
        <v>-0.13339999999999999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topLeftCell="MV44">
      <selection activeCell="NS308" sqref="NS30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MY DAILYS</vt:lpstr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2019-07-08T12:25:08Z</dcterms:modified>
</cp:coreProperties>
</file>