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8800" windowHeight="12435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R145" i="1" l="1"/>
  <c r="NR148" i="1"/>
  <c r="NR146" i="1"/>
  <c r="NR144" i="1"/>
  <c r="NR150" i="1"/>
  <c r="NR151" i="1"/>
  <c r="HC73" i="1" l="1"/>
  <c r="HQ71" i="1"/>
  <c r="HN71" i="1"/>
  <c r="HG69" i="1"/>
  <c r="HD74" i="1"/>
  <c r="HC72" i="1"/>
  <c r="HN74" i="1"/>
  <c r="HF74" i="1"/>
  <c r="HG68" i="1"/>
  <c r="HQ70" i="1"/>
  <c r="HP68" i="1"/>
  <c r="HO74" i="1"/>
  <c r="HQ72" i="1"/>
  <c r="HP75" i="1"/>
  <c r="HO71" i="1"/>
  <c r="HP73" i="1"/>
  <c r="HO72" i="1"/>
  <c r="HQ74" i="1"/>
  <c r="HP72" i="1"/>
  <c r="HO69" i="1"/>
  <c r="HQ75" i="1"/>
  <c r="HP74" i="1"/>
  <c r="HO68" i="1"/>
  <c r="HN69" i="1"/>
  <c r="HM69" i="1"/>
  <c r="HL74" i="1"/>
  <c r="HN68" i="1"/>
  <c r="HM71" i="1"/>
  <c r="HL72" i="1"/>
  <c r="HN75" i="1"/>
  <c r="HM75" i="1"/>
  <c r="HL68" i="1"/>
  <c r="HK69" i="1"/>
  <c r="HJ73" i="1"/>
  <c r="HI73" i="1"/>
  <c r="HK74" i="1"/>
  <c r="HJ70" i="1"/>
  <c r="HI69" i="1"/>
  <c r="HK75" i="1"/>
  <c r="HJ74" i="1"/>
  <c r="HK71" i="1"/>
  <c r="HJ71" i="1"/>
  <c r="HK70" i="1"/>
  <c r="HJ75" i="1"/>
  <c r="HI70" i="1"/>
  <c r="HH71" i="1"/>
  <c r="HH75" i="1"/>
  <c r="HH74" i="1"/>
  <c r="HH73" i="1"/>
  <c r="HH68" i="1"/>
  <c r="HG72" i="1"/>
  <c r="HG73" i="1"/>
  <c r="HG75" i="1"/>
  <c r="HF68" i="1"/>
  <c r="HF73" i="1"/>
  <c r="HE70" i="1"/>
  <c r="HE69" i="1"/>
  <c r="HD71" i="1"/>
  <c r="HD68" i="1"/>
  <c r="HC69" i="1"/>
  <c r="IE74" i="1"/>
  <c r="IA73" i="1"/>
  <c r="HT72" i="1"/>
  <c r="IF72" i="1"/>
  <c r="IE75" i="1"/>
  <c r="ID75" i="1"/>
  <c r="IF74" i="1"/>
  <c r="IE73" i="1"/>
  <c r="ID72" i="1"/>
  <c r="IF71" i="1"/>
  <c r="IF73" i="1"/>
  <c r="IE72" i="1"/>
  <c r="IF68" i="1"/>
  <c r="IE69" i="1"/>
  <c r="ID73" i="1"/>
  <c r="IF69" i="1"/>
  <c r="IE71" i="1"/>
  <c r="ID69" i="1"/>
  <c r="IF70" i="1"/>
  <c r="IE68" i="1"/>
  <c r="ID71" i="1"/>
  <c r="IF75" i="1"/>
  <c r="IE70" i="1"/>
  <c r="ID70" i="1"/>
  <c r="IB72" i="1"/>
  <c r="IA69" i="1"/>
  <c r="IB70" i="1"/>
  <c r="IA72" i="1"/>
  <c r="IC70" i="1"/>
  <c r="IB74" i="1"/>
  <c r="IA68" i="1"/>
  <c r="IC68" i="1"/>
  <c r="IB68" i="1"/>
  <c r="IA71" i="1"/>
  <c r="IC73" i="1"/>
  <c r="IB75" i="1"/>
  <c r="IC71" i="1"/>
  <c r="IB71" i="1"/>
  <c r="IA75" i="1"/>
  <c r="IC75" i="1"/>
  <c r="IB73" i="1"/>
  <c r="IA74" i="1"/>
  <c r="IC72" i="1"/>
  <c r="IB69" i="1"/>
  <c r="IA70" i="1"/>
  <c r="HY75" i="1"/>
  <c r="HX74" i="1"/>
  <c r="HY74" i="1"/>
  <c r="HX75" i="1"/>
  <c r="HZ74" i="1"/>
  <c r="HY69" i="1"/>
  <c r="HX71" i="1"/>
  <c r="HZ71" i="1"/>
  <c r="HY73" i="1"/>
  <c r="HX73" i="1"/>
  <c r="HZ70" i="1"/>
  <c r="HY71" i="1"/>
  <c r="HX70" i="1"/>
  <c r="HZ73" i="1"/>
  <c r="HY72" i="1"/>
  <c r="HX72" i="1"/>
  <c r="HZ68" i="1"/>
  <c r="HY70" i="1"/>
  <c r="HX68" i="1"/>
  <c r="HZ72" i="1"/>
  <c r="HY68" i="1"/>
  <c r="HX69" i="1"/>
  <c r="HW68" i="1"/>
  <c r="HV70" i="1"/>
  <c r="HU72" i="1"/>
  <c r="HW71" i="1"/>
  <c r="HV74" i="1"/>
  <c r="HU74" i="1"/>
  <c r="HW72" i="1"/>
  <c r="HV68" i="1"/>
  <c r="HU73" i="1"/>
  <c r="HW69" i="1"/>
  <c r="HV72" i="1"/>
  <c r="HU75" i="1"/>
  <c r="HW70" i="1"/>
  <c r="HV73" i="1"/>
  <c r="HU70" i="1"/>
  <c r="HW75" i="1"/>
  <c r="HV69" i="1"/>
  <c r="HU71" i="1"/>
  <c r="HW74" i="1"/>
  <c r="HV71" i="1"/>
  <c r="HU68" i="1"/>
  <c r="HW73" i="1"/>
  <c r="HV75" i="1"/>
  <c r="HU69" i="1"/>
  <c r="HT75" i="1"/>
  <c r="HT73" i="1"/>
  <c r="HT71" i="1"/>
  <c r="HT74" i="1"/>
  <c r="HT68" i="1"/>
  <c r="HT69" i="1"/>
  <c r="HT70" i="1"/>
  <c r="HS74" i="1"/>
  <c r="HS73" i="1"/>
  <c r="HS68" i="1"/>
  <c r="HS72" i="1"/>
  <c r="HS71" i="1"/>
  <c r="HS70" i="1"/>
  <c r="HS69" i="1"/>
  <c r="HS75" i="1"/>
  <c r="HR68" i="1"/>
  <c r="HR71" i="1"/>
  <c r="HR70" i="1"/>
  <c r="HR74" i="1"/>
  <c r="HR72" i="1"/>
  <c r="HR73" i="1"/>
  <c r="HR75" i="1"/>
  <c r="HR69" i="1"/>
  <c r="IR73" i="1" l="1"/>
  <c r="IR72" i="1"/>
  <c r="IK69" i="1"/>
  <c r="IK68" i="1"/>
  <c r="IU73" i="1"/>
  <c r="IT69" i="1"/>
  <c r="IS70" i="1"/>
  <c r="IU68" i="1"/>
  <c r="IT74" i="1"/>
  <c r="IS74" i="1"/>
  <c r="IU70" i="1"/>
  <c r="IT72" i="1"/>
  <c r="IS69" i="1"/>
  <c r="IU72" i="1"/>
  <c r="IT71" i="1"/>
  <c r="IS68" i="1"/>
  <c r="IU69" i="1"/>
  <c r="IT73" i="1"/>
  <c r="IS75" i="1"/>
  <c r="IU75" i="1"/>
  <c r="IT75" i="1"/>
  <c r="IS72" i="1"/>
  <c r="IU71" i="1"/>
  <c r="IT70" i="1"/>
  <c r="IS73" i="1"/>
  <c r="IU74" i="1"/>
  <c r="IT68" i="1"/>
  <c r="IS71" i="1"/>
  <c r="IR75" i="1"/>
  <c r="IQ71" i="1"/>
  <c r="IP70" i="1"/>
  <c r="IR69" i="1"/>
  <c r="IQ68" i="1"/>
  <c r="IP68" i="1"/>
  <c r="IP73" i="1"/>
  <c r="IR68" i="1"/>
  <c r="IR70" i="1"/>
  <c r="IQ70" i="1"/>
  <c r="IP75" i="1"/>
  <c r="IR71" i="1"/>
  <c r="IQ73" i="1"/>
  <c r="IP69" i="1"/>
  <c r="IR74" i="1"/>
  <c r="IQ72" i="1"/>
  <c r="IP72" i="1"/>
  <c r="IO74" i="1"/>
  <c r="IM72" i="1"/>
  <c r="IO71" i="1"/>
  <c r="IM73" i="1"/>
  <c r="IO68" i="1"/>
  <c r="IN68" i="1"/>
  <c r="IO70" i="1"/>
  <c r="IN70" i="1"/>
  <c r="IO72" i="1"/>
  <c r="IN75" i="1"/>
  <c r="IM75" i="1"/>
  <c r="IO69" i="1"/>
  <c r="IN72" i="1"/>
  <c r="IM70" i="1"/>
  <c r="IO75" i="1"/>
  <c r="IN73" i="1"/>
  <c r="IM68" i="1"/>
  <c r="IO73" i="1"/>
  <c r="IN69" i="1"/>
  <c r="IM71" i="1"/>
  <c r="IL72" i="1"/>
  <c r="IK73" i="1"/>
  <c r="IJ68" i="1"/>
  <c r="IL73" i="1"/>
  <c r="IK75" i="1"/>
  <c r="IJ70" i="1"/>
  <c r="IK70" i="1"/>
  <c r="IJ71" i="1"/>
  <c r="IK74" i="1"/>
  <c r="IJ69" i="1"/>
  <c r="IL70" i="1"/>
  <c r="IK72" i="1"/>
  <c r="IJ73" i="1"/>
  <c r="IL69" i="1"/>
  <c r="IJ74" i="1"/>
  <c r="IL68" i="1"/>
  <c r="IJ75" i="1"/>
  <c r="IL75" i="1"/>
  <c r="IK71" i="1"/>
  <c r="IJ72" i="1"/>
  <c r="II73" i="1"/>
  <c r="II74" i="1"/>
  <c r="II69" i="1"/>
  <c r="II72" i="1"/>
  <c r="II68" i="1"/>
  <c r="II75" i="1"/>
  <c r="II70" i="1"/>
  <c r="II71" i="1"/>
  <c r="IH73" i="1"/>
  <c r="IH75" i="1"/>
  <c r="IH71" i="1"/>
  <c r="IH72" i="1"/>
  <c r="IH74" i="1"/>
  <c r="IH68" i="1"/>
  <c r="IH70" i="1"/>
  <c r="IH69" i="1"/>
  <c r="IG72" i="1"/>
  <c r="IG71" i="1"/>
  <c r="IG73" i="1"/>
  <c r="IG68" i="1"/>
  <c r="IG70" i="1"/>
  <c r="IG75" i="1"/>
  <c r="IG74" i="1"/>
  <c r="IG69" i="1"/>
  <c r="IZ68" i="1"/>
  <c r="JJ68" i="1"/>
  <c r="JI75" i="1"/>
  <c r="JH73" i="1"/>
  <c r="JJ70" i="1"/>
  <c r="JI74" i="1"/>
  <c r="JH75" i="1"/>
  <c r="JJ74" i="1"/>
  <c r="JI72" i="1"/>
  <c r="JJ71" i="1"/>
  <c r="JI69" i="1"/>
  <c r="JJ75" i="1"/>
  <c r="JI70" i="1"/>
  <c r="JH74" i="1"/>
  <c r="JJ69" i="1"/>
  <c r="JI71" i="1"/>
  <c r="JH72" i="1"/>
  <c r="JJ73" i="1"/>
  <c r="JI68" i="1"/>
  <c r="JH69" i="1"/>
  <c r="JJ72" i="1"/>
  <c r="JI73" i="1"/>
  <c r="JH71" i="1"/>
  <c r="JG70" i="1"/>
  <c r="JF72" i="1"/>
  <c r="JE74" i="1"/>
  <c r="JG71" i="1"/>
  <c r="JF68" i="1"/>
  <c r="JE68" i="1"/>
  <c r="JG68" i="1"/>
  <c r="JF70" i="1"/>
  <c r="JE73" i="1"/>
  <c r="JG74" i="1"/>
  <c r="JF75" i="1"/>
  <c r="JE69" i="1"/>
  <c r="JE75" i="1"/>
  <c r="JE70" i="1"/>
  <c r="JG69" i="1"/>
  <c r="JF74" i="1"/>
  <c r="JE71" i="1"/>
  <c r="JG72" i="1"/>
  <c r="JF73" i="1"/>
  <c r="JE72" i="1"/>
  <c r="JD69" i="1"/>
  <c r="JC68" i="1"/>
  <c r="JB70" i="1"/>
  <c r="JD71" i="1"/>
  <c r="JC73" i="1"/>
  <c r="JB68" i="1"/>
  <c r="JD74" i="1"/>
  <c r="JC75" i="1"/>
  <c r="JB74" i="1"/>
  <c r="JD75" i="1"/>
  <c r="JC72" i="1"/>
  <c r="JB72" i="1"/>
  <c r="JD68" i="1"/>
  <c r="JC71" i="1"/>
  <c r="JB69" i="1"/>
  <c r="JD72" i="1"/>
  <c r="JC70" i="1"/>
  <c r="JB73" i="1"/>
  <c r="JD70" i="1"/>
  <c r="JC74" i="1"/>
  <c r="JB75" i="1"/>
  <c r="JD73" i="1"/>
  <c r="JC69" i="1"/>
  <c r="JB71" i="1"/>
  <c r="JA70" i="1"/>
  <c r="IZ75" i="1"/>
  <c r="IY72" i="1"/>
  <c r="JA68" i="1"/>
  <c r="IZ71" i="1"/>
  <c r="IY68" i="1"/>
  <c r="JA71" i="1"/>
  <c r="IZ73" i="1"/>
  <c r="IY75" i="1"/>
  <c r="JA73" i="1"/>
  <c r="IZ69" i="1"/>
  <c r="IY71" i="1"/>
  <c r="JA69" i="1"/>
  <c r="IZ70" i="1"/>
  <c r="IY70" i="1"/>
  <c r="JA74" i="1"/>
  <c r="IZ72" i="1"/>
  <c r="IY73" i="1"/>
  <c r="JA72" i="1"/>
  <c r="IZ74" i="1"/>
  <c r="IY74" i="1"/>
  <c r="JA75" i="1"/>
  <c r="IY69" i="1"/>
  <c r="IX75" i="1"/>
  <c r="IX72" i="1"/>
  <c r="IX71" i="1"/>
  <c r="IX69" i="1"/>
  <c r="IX70" i="1"/>
  <c r="IX68" i="1"/>
  <c r="IX73" i="1"/>
  <c r="IX74" i="1"/>
  <c r="IW72" i="1"/>
  <c r="IW74" i="1"/>
  <c r="IW70" i="1"/>
  <c r="IW68" i="1"/>
  <c r="IW71" i="1"/>
  <c r="IW69" i="1"/>
  <c r="IW73" i="1"/>
  <c r="IW75" i="1"/>
  <c r="IV68" i="1"/>
  <c r="IV75" i="1"/>
  <c r="IV73" i="1"/>
  <c r="IV72" i="1"/>
  <c r="IV74" i="1"/>
  <c r="IV70" i="1"/>
  <c r="IV71" i="1"/>
  <c r="IV69" i="1"/>
  <c r="JN69" i="1"/>
  <c r="JN72" i="1"/>
  <c r="JN74" i="1"/>
  <c r="JL74" i="1"/>
  <c r="JP71" i="1"/>
  <c r="JP75" i="1"/>
  <c r="JP70" i="1"/>
  <c r="JP73" i="1"/>
  <c r="JP68" i="1"/>
  <c r="JP74" i="1"/>
  <c r="JP69" i="1"/>
  <c r="JO74" i="1"/>
  <c r="JO73" i="1"/>
  <c r="JO70" i="1"/>
  <c r="JO69" i="1"/>
  <c r="JO75" i="1"/>
  <c r="JO72" i="1"/>
  <c r="JO71" i="1"/>
  <c r="JO68" i="1"/>
  <c r="JN68" i="1"/>
  <c r="JN71" i="1"/>
  <c r="JN73" i="1"/>
  <c r="JN75" i="1"/>
  <c r="JN70" i="1"/>
  <c r="JM73" i="1"/>
  <c r="JM70" i="1"/>
  <c r="JM75" i="1"/>
  <c r="JM69" i="1"/>
  <c r="JM71" i="1"/>
  <c r="JM72" i="1"/>
  <c r="JL70" i="1"/>
  <c r="JL72" i="1"/>
  <c r="JL69" i="1"/>
  <c r="JL68" i="1"/>
  <c r="JL73" i="1"/>
  <c r="JL75" i="1"/>
  <c r="JL71" i="1"/>
  <c r="JK68" i="1"/>
  <c r="JK72" i="1"/>
  <c r="JK75" i="1"/>
  <c r="JK71" i="1"/>
  <c r="JK69" i="1"/>
  <c r="JK73" i="1"/>
  <c r="JK74" i="1"/>
  <c r="JK70" i="1"/>
  <c r="JY73" i="1"/>
  <c r="JW70" i="1"/>
  <c r="KC70" i="1"/>
  <c r="KC73" i="1"/>
  <c r="KC72" i="1"/>
  <c r="KC69" i="1"/>
  <c r="KC75" i="1"/>
  <c r="KC74" i="1"/>
  <c r="KC71" i="1"/>
  <c r="KC68" i="1"/>
  <c r="KB73" i="1"/>
  <c r="KB72" i="1"/>
  <c r="KB70" i="1"/>
  <c r="KB74" i="1"/>
  <c r="KB69" i="1"/>
  <c r="KB71" i="1"/>
  <c r="KB68" i="1"/>
  <c r="KB75" i="1"/>
  <c r="KA74" i="1"/>
  <c r="KA70" i="1"/>
  <c r="KA71" i="1"/>
  <c r="KA73" i="1"/>
  <c r="KA69" i="1"/>
  <c r="KA68" i="1"/>
  <c r="KA75" i="1"/>
  <c r="KA72" i="1"/>
  <c r="JZ68" i="1"/>
  <c r="JZ70" i="1"/>
  <c r="JZ72" i="1"/>
  <c r="JZ74" i="1"/>
  <c r="JZ69" i="1"/>
  <c r="JZ73" i="1"/>
  <c r="JZ75" i="1"/>
  <c r="JZ71" i="1"/>
  <c r="JY75" i="1"/>
  <c r="JY68" i="1"/>
  <c r="JY71" i="1"/>
  <c r="JY69" i="1"/>
  <c r="JY72" i="1"/>
  <c r="JY70" i="1"/>
  <c r="JY74" i="1"/>
  <c r="JX74" i="1"/>
  <c r="JX75" i="1"/>
  <c r="JX69" i="1"/>
  <c r="JX72" i="1"/>
  <c r="JX73" i="1"/>
  <c r="JX71" i="1"/>
  <c r="JX68" i="1"/>
  <c r="JX70" i="1"/>
  <c r="JW71" i="1"/>
  <c r="JW69" i="1"/>
  <c r="JW74" i="1"/>
  <c r="JW73" i="1"/>
  <c r="JW68" i="1"/>
  <c r="JW72" i="1"/>
  <c r="JW75" i="1"/>
  <c r="JV68" i="1"/>
  <c r="JV74" i="1"/>
  <c r="JV75" i="1"/>
  <c r="JV73" i="1"/>
  <c r="JV69" i="1"/>
  <c r="JV70" i="1"/>
  <c r="JV72" i="1"/>
  <c r="JV71" i="1"/>
  <c r="KK73" i="1"/>
  <c r="KP72" i="1"/>
  <c r="KP68" i="1"/>
  <c r="KD74" i="1"/>
  <c r="KD73" i="1"/>
  <c r="KR69" i="1"/>
  <c r="KQ68" i="1"/>
  <c r="KP73" i="1"/>
  <c r="KR75" i="1"/>
  <c r="KQ72" i="1"/>
  <c r="KP74" i="1"/>
  <c r="KR72" i="1"/>
  <c r="KQ71" i="1"/>
  <c r="KP71" i="1"/>
  <c r="KR71" i="1"/>
  <c r="KQ69" i="1"/>
  <c r="KP69" i="1"/>
  <c r="KR73" i="1"/>
  <c r="KQ74" i="1"/>
  <c r="KQ75" i="1"/>
  <c r="KP70" i="1"/>
  <c r="KQ73" i="1"/>
  <c r="KR74" i="1"/>
  <c r="KQ70" i="1"/>
  <c r="KP75" i="1"/>
  <c r="KO68" i="1"/>
  <c r="KN69" i="1"/>
  <c r="KM71" i="1"/>
  <c r="KO73" i="1"/>
  <c r="KN71" i="1"/>
  <c r="KM68" i="1"/>
  <c r="KO70" i="1"/>
  <c r="KN72" i="1"/>
  <c r="KM72" i="1"/>
  <c r="KO69" i="1"/>
  <c r="KN74" i="1"/>
  <c r="KM70" i="1"/>
  <c r="KM74" i="1"/>
  <c r="KO74" i="1"/>
  <c r="KM75" i="1"/>
  <c r="KO72" i="1"/>
  <c r="KN75" i="1"/>
  <c r="KM69" i="1"/>
  <c r="KL75" i="1"/>
  <c r="KK68" i="1"/>
  <c r="KJ72" i="1"/>
  <c r="KL69" i="1"/>
  <c r="KK69" i="1"/>
  <c r="KJ69" i="1"/>
  <c r="KL73" i="1"/>
  <c r="KJ75" i="1"/>
  <c r="KL72" i="1"/>
  <c r="KK71" i="1"/>
  <c r="KJ68" i="1"/>
  <c r="KL68" i="1"/>
  <c r="KK70" i="1"/>
  <c r="KJ73" i="1"/>
  <c r="KL71" i="1"/>
  <c r="KK72" i="1"/>
  <c r="KJ71" i="1"/>
  <c r="KL74" i="1"/>
  <c r="KK74" i="1"/>
  <c r="KJ70" i="1"/>
  <c r="KL70" i="1"/>
  <c r="KK75" i="1"/>
  <c r="KJ74" i="1"/>
  <c r="KI69" i="1"/>
  <c r="KI68" i="1"/>
  <c r="KI71" i="1"/>
  <c r="KI73" i="1"/>
  <c r="KI70" i="1"/>
  <c r="KI74" i="1"/>
  <c r="KI75" i="1"/>
  <c r="KI72" i="1"/>
  <c r="KH74" i="1"/>
  <c r="KH68" i="1"/>
  <c r="KH73" i="1"/>
  <c r="KH70" i="1"/>
  <c r="KH69" i="1"/>
  <c r="KH72" i="1"/>
  <c r="KH71" i="1"/>
  <c r="KH75" i="1"/>
  <c r="KG73" i="1"/>
  <c r="KG74" i="1"/>
  <c r="KG72" i="1"/>
  <c r="KG71" i="1"/>
  <c r="KG75" i="1"/>
  <c r="KG70" i="1"/>
  <c r="KG68" i="1"/>
  <c r="KG69" i="1"/>
  <c r="KF73" i="1"/>
  <c r="KF70" i="1"/>
  <c r="KF74" i="1"/>
  <c r="KF75" i="1"/>
  <c r="KF72" i="1"/>
  <c r="KF68" i="1"/>
  <c r="KF69" i="1"/>
  <c r="KF71" i="1"/>
  <c r="KE75" i="1"/>
  <c r="KE72" i="1"/>
  <c r="KE73" i="1"/>
  <c r="KE69" i="1"/>
  <c r="KE70" i="1"/>
  <c r="KE74" i="1"/>
  <c r="KD69" i="1"/>
  <c r="KD68" i="1"/>
  <c r="KD72" i="1"/>
  <c r="KD71" i="1"/>
  <c r="KS69" i="1"/>
  <c r="KS68" i="1"/>
  <c r="KS74" i="1"/>
  <c r="KS71" i="1"/>
  <c r="KX69" i="1"/>
  <c r="KS72" i="1"/>
  <c r="KU74" i="1"/>
  <c r="KS75" i="1"/>
  <c r="KT73" i="1"/>
  <c r="KS73" i="1"/>
  <c r="KX75" i="1"/>
  <c r="LG70" i="1"/>
  <c r="LF73" i="1"/>
  <c r="LE71" i="1"/>
  <c r="LG73" i="1"/>
  <c r="LF74" i="1"/>
  <c r="LE69" i="1"/>
  <c r="LG75" i="1"/>
  <c r="LF69" i="1"/>
  <c r="LE68" i="1"/>
  <c r="LG72" i="1"/>
  <c r="LF71" i="1"/>
  <c r="LE74" i="1"/>
  <c r="LG71" i="1"/>
  <c r="LF72" i="1"/>
  <c r="LE70" i="1"/>
  <c r="LG68" i="1"/>
  <c r="LF70" i="1"/>
  <c r="LE75" i="1"/>
  <c r="LG69" i="1"/>
  <c r="LF68" i="1"/>
  <c r="LE72" i="1"/>
  <c r="LG74" i="1"/>
  <c r="LF75" i="1"/>
  <c r="LE73" i="1"/>
  <c r="LD69" i="1"/>
  <c r="LC73" i="1"/>
  <c r="LB69" i="1"/>
  <c r="LD75" i="1"/>
  <c r="LC68" i="1"/>
  <c r="LB74" i="1"/>
  <c r="LD71" i="1"/>
  <c r="LC74" i="1"/>
  <c r="LB68" i="1"/>
  <c r="LD74" i="1"/>
  <c r="LC70" i="1"/>
  <c r="LB75" i="1"/>
  <c r="LD72" i="1"/>
  <c r="LC72" i="1"/>
  <c r="LB70" i="1"/>
  <c r="LC71" i="1"/>
  <c r="LB71" i="1"/>
  <c r="LC69" i="1"/>
  <c r="LB72" i="1"/>
  <c r="LD70" i="1"/>
  <c r="LC75" i="1"/>
  <c r="LB73" i="1"/>
  <c r="LA73" i="1"/>
  <c r="KZ69" i="1"/>
  <c r="KY71" i="1"/>
  <c r="LA70" i="1"/>
  <c r="KZ75" i="1"/>
  <c r="KY74" i="1"/>
  <c r="LA74" i="1"/>
  <c r="KZ68" i="1"/>
  <c r="KY73" i="1"/>
  <c r="LA71" i="1"/>
  <c r="KZ73" i="1"/>
  <c r="KY75" i="1"/>
  <c r="LA69" i="1"/>
  <c r="KZ74" i="1"/>
  <c r="KY70" i="1"/>
  <c r="KZ71" i="1"/>
  <c r="KZ70" i="1"/>
  <c r="LA75" i="1"/>
  <c r="KZ72" i="1"/>
  <c r="KY68" i="1"/>
  <c r="KX73" i="1"/>
  <c r="KW75" i="1"/>
  <c r="KV73" i="1"/>
  <c r="KX72" i="1"/>
  <c r="KW72" i="1"/>
  <c r="KV68" i="1"/>
  <c r="KX68" i="1"/>
  <c r="KW71" i="1"/>
  <c r="KV75" i="1"/>
  <c r="KX71" i="1"/>
  <c r="KW74" i="1"/>
  <c r="KV70" i="1"/>
  <c r="KX74" i="1"/>
  <c r="KX70" i="1"/>
  <c r="KW69" i="1"/>
  <c r="KW68" i="1"/>
  <c r="KV74" i="1"/>
  <c r="KU68" i="1"/>
  <c r="KU69" i="1"/>
  <c r="KU72" i="1"/>
  <c r="KU71" i="1"/>
  <c r="KU75" i="1"/>
  <c r="KT68" i="1"/>
  <c r="KT71" i="1"/>
  <c r="KS70" i="1"/>
  <c r="LJ73" i="1"/>
  <c r="LR72" i="1"/>
  <c r="LI72" i="1"/>
  <c r="LU70" i="1"/>
  <c r="LR74" i="1"/>
  <c r="LP75" i="1"/>
  <c r="LJ68" i="1"/>
  <c r="LI74" i="1"/>
  <c r="LS68" i="1"/>
  <c r="LS71" i="1"/>
  <c r="LV74" i="1"/>
  <c r="LU72" i="1"/>
  <c r="LT72" i="1"/>
  <c r="LV71" i="1"/>
  <c r="LU68" i="1"/>
  <c r="LT71" i="1"/>
  <c r="LV70" i="1"/>
  <c r="LU74" i="1"/>
  <c r="LT73" i="1"/>
  <c r="LV68" i="1"/>
  <c r="LU69" i="1"/>
  <c r="LT75" i="1"/>
  <c r="LV72" i="1"/>
  <c r="LU73" i="1"/>
  <c r="LT69" i="1"/>
  <c r="LT70" i="1"/>
  <c r="LU71" i="1"/>
  <c r="LT74" i="1"/>
  <c r="LV69" i="1"/>
  <c r="LU75" i="1"/>
  <c r="LT68" i="1"/>
  <c r="LR70" i="1"/>
  <c r="LQ68" i="1"/>
  <c r="LR73" i="1"/>
  <c r="LQ72" i="1"/>
  <c r="LS69" i="1"/>
  <c r="LR69" i="1"/>
  <c r="LQ69" i="1"/>
  <c r="LS72" i="1"/>
  <c r="LR71" i="1"/>
  <c r="LQ73" i="1"/>
  <c r="LS70" i="1"/>
  <c r="LR75" i="1"/>
  <c r="LQ71" i="1"/>
  <c r="LS75" i="1"/>
  <c r="LS74" i="1"/>
  <c r="LS73" i="1"/>
  <c r="LR68" i="1"/>
  <c r="LQ75" i="1"/>
  <c r="LP74" i="1"/>
  <c r="LO68" i="1"/>
  <c r="LN73" i="1"/>
  <c r="LP72" i="1"/>
  <c r="LO72" i="1"/>
  <c r="LN75" i="1"/>
  <c r="LP68" i="1"/>
  <c r="LO73" i="1"/>
  <c r="LN68" i="1"/>
  <c r="LP71" i="1"/>
  <c r="LO71" i="1"/>
  <c r="LN72" i="1"/>
  <c r="LP73" i="1"/>
  <c r="LO70" i="1"/>
  <c r="LN69" i="1"/>
  <c r="LP70" i="1"/>
  <c r="LO74" i="1"/>
  <c r="LN70" i="1"/>
  <c r="LO69" i="1"/>
  <c r="LN71" i="1"/>
  <c r="LP69" i="1"/>
  <c r="LO75" i="1"/>
  <c r="LN74" i="1"/>
  <c r="LM74" i="1"/>
  <c r="LL69" i="1"/>
  <c r="LK73" i="1"/>
  <c r="LM71" i="1"/>
  <c r="LL72" i="1"/>
  <c r="LK74" i="1"/>
  <c r="LM75" i="1"/>
  <c r="LL75" i="1"/>
  <c r="LK72" i="1"/>
  <c r="LM68" i="1"/>
  <c r="LL73" i="1"/>
  <c r="LK75" i="1"/>
  <c r="LM69" i="1"/>
  <c r="LL71" i="1"/>
  <c r="LK71" i="1"/>
  <c r="LM73" i="1"/>
  <c r="LL70" i="1"/>
  <c r="LK69" i="1"/>
  <c r="LM70" i="1"/>
  <c r="LL68" i="1"/>
  <c r="LK68" i="1"/>
  <c r="LM72" i="1"/>
  <c r="LL74" i="1"/>
  <c r="LK70" i="1"/>
  <c r="LJ69" i="1"/>
  <c r="LJ72" i="1"/>
  <c r="LJ74" i="1"/>
  <c r="LJ70" i="1"/>
  <c r="LJ71" i="1"/>
  <c r="LJ75" i="1"/>
  <c r="LI73" i="1"/>
  <c r="LI70" i="1"/>
  <c r="LI69" i="1"/>
  <c r="LI68" i="1"/>
  <c r="LH69" i="1"/>
  <c r="LH75" i="1"/>
  <c r="LH74" i="1"/>
  <c r="LH71" i="1"/>
  <c r="PD62" i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S120" i="1"/>
  <c r="MK120" i="1"/>
  <c r="MJ120" i="1"/>
  <c r="MI120" i="1"/>
  <c r="MI116" i="1"/>
  <c r="MJ116" i="1"/>
  <c r="OT92" i="1"/>
  <c r="OS92" i="1"/>
  <c r="MK92" i="1"/>
  <c r="MJ92" i="1"/>
  <c r="MI92" i="1"/>
  <c r="JS92" i="1"/>
  <c r="JR92" i="1"/>
  <c r="JQ92" i="1"/>
  <c r="QT92" i="1"/>
  <c r="MI88" i="1"/>
  <c r="JS88" i="1"/>
  <c r="QS37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OQ37" i="1"/>
  <c r="OP37" i="1"/>
  <c r="OO37" i="1"/>
  <c r="ON37" i="1"/>
  <c r="OM37" i="1"/>
  <c r="OL37" i="1"/>
  <c r="OK37" i="1"/>
  <c r="OJ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MH37" i="1"/>
  <c r="MG37" i="1"/>
  <c r="MF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MJ37" i="1" s="1"/>
  <c r="JP37" i="1"/>
  <c r="JO37" i="1"/>
  <c r="JN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GT37" i="1" s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DY37" i="1" s="1"/>
  <c r="CS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S36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OQ36" i="1"/>
  <c r="OP36" i="1"/>
  <c r="OO36" i="1"/>
  <c r="ON36" i="1"/>
  <c r="OM36" i="1"/>
  <c r="OL36" i="1"/>
  <c r="OK36" i="1"/>
  <c r="OJ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MI36" i="1" s="1"/>
  <c r="LD36" i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DZ36" i="1" s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BQ36" i="1" s="1"/>
  <c r="AJ36" i="1"/>
  <c r="QV35" i="1"/>
  <c r="QU35" i="1"/>
  <c r="QT35" i="1"/>
  <c r="OT35" i="1"/>
  <c r="OS35" i="1"/>
  <c r="OR35" i="1"/>
  <c r="MK35" i="1"/>
  <c r="MJ35" i="1"/>
  <c r="MI35" i="1"/>
  <c r="JS35" i="1"/>
  <c r="JR35" i="1"/>
  <c r="JQ35" i="1"/>
  <c r="GU35" i="1"/>
  <c r="GT35" i="1"/>
  <c r="GS35" i="1"/>
  <c r="DZ35" i="1"/>
  <c r="DY35" i="1"/>
  <c r="DX35" i="1"/>
  <c r="BQ35" i="1"/>
  <c r="BP35" i="1"/>
  <c r="BO35" i="1"/>
  <c r="QS34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OQ34" i="1"/>
  <c r="OP34" i="1"/>
  <c r="OO34" i="1"/>
  <c r="ON34" i="1"/>
  <c r="OM34" i="1"/>
  <c r="OL34" i="1"/>
  <c r="OK34" i="1"/>
  <c r="OJ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MJ34" i="1" s="1"/>
  <c r="LF34" i="1"/>
  <c r="LE34" i="1"/>
  <c r="LD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Z34" i="1" s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QV33" i="1"/>
  <c r="QU33" i="1"/>
  <c r="QT33" i="1"/>
  <c r="OT33" i="1"/>
  <c r="OS33" i="1"/>
  <c r="OR33" i="1"/>
  <c r="MK33" i="1"/>
  <c r="MJ33" i="1"/>
  <c r="MI33" i="1"/>
  <c r="JS33" i="1"/>
  <c r="JR33" i="1"/>
  <c r="JQ33" i="1"/>
  <c r="GU33" i="1"/>
  <c r="GT33" i="1"/>
  <c r="GS33" i="1"/>
  <c r="DZ33" i="1"/>
  <c r="DY33" i="1"/>
  <c r="DX33" i="1"/>
  <c r="BQ33" i="1"/>
  <c r="BP33" i="1"/>
  <c r="BO33" i="1"/>
  <c r="QV32" i="1"/>
  <c r="QU32" i="1"/>
  <c r="QT32" i="1"/>
  <c r="OT32" i="1"/>
  <c r="OS32" i="1"/>
  <c r="OR32" i="1"/>
  <c r="MK32" i="1"/>
  <c r="MJ32" i="1"/>
  <c r="MI32" i="1"/>
  <c r="JS32" i="1"/>
  <c r="JR32" i="1"/>
  <c r="JQ32" i="1"/>
  <c r="GU32" i="1"/>
  <c r="GT32" i="1"/>
  <c r="GS32" i="1"/>
  <c r="DZ32" i="1"/>
  <c r="DY32" i="1"/>
  <c r="DX32" i="1"/>
  <c r="BQ32" i="1"/>
  <c r="BP32" i="1"/>
  <c r="BO32" i="1"/>
  <c r="QS31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OQ31" i="1"/>
  <c r="OP31" i="1"/>
  <c r="OO31" i="1"/>
  <c r="ON31" i="1"/>
  <c r="OM31" i="1"/>
  <c r="OL31" i="1"/>
  <c r="OK31" i="1"/>
  <c r="OJ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MH31" i="1"/>
  <c r="MG31" i="1"/>
  <c r="MF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MI31" i="1" s="1"/>
  <c r="LE31" i="1"/>
  <c r="LD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JQ31" i="1" s="1"/>
  <c r="IL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T31" i="1" s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DX31" i="1" s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QV30" i="1"/>
  <c r="QU30" i="1"/>
  <c r="QT30" i="1"/>
  <c r="OT30" i="1"/>
  <c r="OS30" i="1"/>
  <c r="OR30" i="1"/>
  <c r="MK30" i="1"/>
  <c r="MJ30" i="1"/>
  <c r="MI30" i="1"/>
  <c r="JS30" i="1"/>
  <c r="JR30" i="1"/>
  <c r="JQ30" i="1"/>
  <c r="GU30" i="1"/>
  <c r="GT30" i="1"/>
  <c r="GS30" i="1"/>
  <c r="DZ30" i="1"/>
  <c r="DY30" i="1"/>
  <c r="DX30" i="1"/>
  <c r="BQ30" i="1"/>
  <c r="BP30" i="1"/>
  <c r="BO30" i="1"/>
  <c r="QV29" i="1"/>
  <c r="QU29" i="1"/>
  <c r="QT29" i="1"/>
  <c r="OT29" i="1"/>
  <c r="OS29" i="1"/>
  <c r="OR29" i="1"/>
  <c r="MK29" i="1"/>
  <c r="MJ29" i="1"/>
  <c r="MI29" i="1"/>
  <c r="JS29" i="1"/>
  <c r="JR29" i="1"/>
  <c r="JQ29" i="1"/>
  <c r="GU29" i="1"/>
  <c r="GT29" i="1"/>
  <c r="GS29" i="1"/>
  <c r="DZ29" i="1"/>
  <c r="DY29" i="1"/>
  <c r="DX29" i="1"/>
  <c r="BQ29" i="1"/>
  <c r="BP29" i="1"/>
  <c r="BO29" i="1"/>
  <c r="QV28" i="1"/>
  <c r="QU28" i="1"/>
  <c r="QT28" i="1"/>
  <c r="OT28" i="1"/>
  <c r="OS28" i="1"/>
  <c r="OR28" i="1"/>
  <c r="MK28" i="1"/>
  <c r="MJ28" i="1"/>
  <c r="MI28" i="1"/>
  <c r="JS28" i="1"/>
  <c r="JR28" i="1"/>
  <c r="JQ28" i="1"/>
  <c r="GU28" i="1"/>
  <c r="GT28" i="1"/>
  <c r="GS28" i="1"/>
  <c r="DZ28" i="1"/>
  <c r="DY28" i="1"/>
  <c r="DX28" i="1"/>
  <c r="BQ28" i="1"/>
  <c r="BP28" i="1"/>
  <c r="BO28" i="1"/>
  <c r="QS27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OQ27" i="1"/>
  <c r="OP27" i="1"/>
  <c r="OO27" i="1"/>
  <c r="ON27" i="1"/>
  <c r="OM27" i="1"/>
  <c r="OL27" i="1"/>
  <c r="OK27" i="1"/>
  <c r="OJ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MH27" i="1"/>
  <c r="MG27" i="1"/>
  <c r="MF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MK27" i="1" s="1"/>
  <c r="LE27" i="1"/>
  <c r="LD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JS27" i="1" s="1"/>
  <c r="IL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7" i="1" s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DZ27" i="1" s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BP27" i="1" s="1"/>
  <c r="AK27" i="1"/>
  <c r="AJ27" i="1"/>
  <c r="QV26" i="1"/>
  <c r="QU26" i="1"/>
  <c r="QT26" i="1"/>
  <c r="OT26" i="1"/>
  <c r="OS26" i="1"/>
  <c r="OR26" i="1"/>
  <c r="MK26" i="1"/>
  <c r="MJ26" i="1"/>
  <c r="MI26" i="1"/>
  <c r="JS26" i="1"/>
  <c r="JR26" i="1"/>
  <c r="JQ26" i="1"/>
  <c r="GU26" i="1"/>
  <c r="GT26" i="1"/>
  <c r="GS26" i="1"/>
  <c r="DZ26" i="1"/>
  <c r="DY26" i="1"/>
  <c r="DX26" i="1"/>
  <c r="BQ26" i="1"/>
  <c r="BP26" i="1"/>
  <c r="BO26" i="1"/>
  <c r="QV25" i="1"/>
  <c r="QU25" i="1"/>
  <c r="QT25" i="1"/>
  <c r="OT25" i="1"/>
  <c r="OS25" i="1"/>
  <c r="OR25" i="1"/>
  <c r="MK25" i="1"/>
  <c r="MJ25" i="1"/>
  <c r="MI25" i="1"/>
  <c r="JS25" i="1"/>
  <c r="JR25" i="1"/>
  <c r="JQ25" i="1"/>
  <c r="GU25" i="1"/>
  <c r="GT25" i="1"/>
  <c r="GS25" i="1"/>
  <c r="DZ25" i="1"/>
  <c r="DY25" i="1"/>
  <c r="DX25" i="1"/>
  <c r="BQ25" i="1"/>
  <c r="BP25" i="1"/>
  <c r="BO25" i="1"/>
  <c r="QV24" i="1"/>
  <c r="QU24" i="1"/>
  <c r="QT24" i="1"/>
  <c r="OT24" i="1"/>
  <c r="OS24" i="1"/>
  <c r="OR24" i="1"/>
  <c r="MK24" i="1"/>
  <c r="MJ24" i="1"/>
  <c r="MI24" i="1"/>
  <c r="JS24" i="1"/>
  <c r="JR24" i="1"/>
  <c r="JQ24" i="1"/>
  <c r="GU24" i="1"/>
  <c r="GT24" i="1"/>
  <c r="GS24" i="1"/>
  <c r="DZ24" i="1"/>
  <c r="DY24" i="1"/>
  <c r="DX24" i="1"/>
  <c r="BQ24" i="1"/>
  <c r="BP24" i="1"/>
  <c r="BO24" i="1"/>
  <c r="QV23" i="1"/>
  <c r="QU23" i="1"/>
  <c r="QT23" i="1"/>
  <c r="OT23" i="1"/>
  <c r="OS23" i="1"/>
  <c r="OR23" i="1"/>
  <c r="MK23" i="1"/>
  <c r="MJ23" i="1"/>
  <c r="MI23" i="1"/>
  <c r="JS23" i="1"/>
  <c r="JR23" i="1"/>
  <c r="JQ23" i="1"/>
  <c r="GU23" i="1"/>
  <c r="GT23" i="1"/>
  <c r="GS23" i="1"/>
  <c r="DZ23" i="1"/>
  <c r="DY23" i="1"/>
  <c r="DX23" i="1"/>
  <c r="BQ23" i="1"/>
  <c r="BP23" i="1"/>
  <c r="BO23" i="1"/>
  <c r="QS22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OQ22" i="1"/>
  <c r="OP22" i="1"/>
  <c r="OO22" i="1"/>
  <c r="ON22" i="1"/>
  <c r="OM22" i="1"/>
  <c r="OL22" i="1"/>
  <c r="OK22" i="1"/>
  <c r="OJ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MH22" i="1"/>
  <c r="MG22" i="1"/>
  <c r="MF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MK22" i="1" s="1"/>
  <c r="LF22" i="1"/>
  <c r="LE22" i="1"/>
  <c r="MJ22" i="1" s="1"/>
  <c r="LD22" i="1"/>
  <c r="JP22" i="1"/>
  <c r="JO22" i="1"/>
  <c r="JN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GT22" i="1" s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Y22" i="1" s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BQ22" i="1" s="1"/>
  <c r="AL22" i="1"/>
  <c r="AK22" i="1"/>
  <c r="AJ22" i="1"/>
  <c r="QV21" i="1"/>
  <c r="QU21" i="1"/>
  <c r="QT21" i="1"/>
  <c r="OT21" i="1"/>
  <c r="OS21" i="1"/>
  <c r="OR21" i="1"/>
  <c r="MK21" i="1"/>
  <c r="MJ21" i="1"/>
  <c r="MI21" i="1"/>
  <c r="JS21" i="1"/>
  <c r="JR21" i="1"/>
  <c r="JQ21" i="1"/>
  <c r="GU21" i="1"/>
  <c r="GT21" i="1"/>
  <c r="GS21" i="1"/>
  <c r="DZ21" i="1"/>
  <c r="DY21" i="1"/>
  <c r="DX21" i="1"/>
  <c r="BQ21" i="1"/>
  <c r="BP21" i="1"/>
  <c r="BO21" i="1"/>
  <c r="QV20" i="1"/>
  <c r="QU20" i="1"/>
  <c r="QT20" i="1"/>
  <c r="OT20" i="1"/>
  <c r="OS20" i="1"/>
  <c r="OR20" i="1"/>
  <c r="MK20" i="1"/>
  <c r="MJ20" i="1"/>
  <c r="MI20" i="1"/>
  <c r="JS20" i="1"/>
  <c r="JR20" i="1"/>
  <c r="JQ20" i="1"/>
  <c r="GU20" i="1"/>
  <c r="GT20" i="1"/>
  <c r="GS20" i="1"/>
  <c r="DZ20" i="1"/>
  <c r="DY20" i="1"/>
  <c r="DX20" i="1"/>
  <c r="BQ20" i="1"/>
  <c r="BP20" i="1"/>
  <c r="BO20" i="1"/>
  <c r="QV19" i="1"/>
  <c r="QU19" i="1"/>
  <c r="QT19" i="1"/>
  <c r="OT19" i="1"/>
  <c r="OS19" i="1"/>
  <c r="OR19" i="1"/>
  <c r="MK19" i="1"/>
  <c r="MJ19" i="1"/>
  <c r="MI19" i="1"/>
  <c r="JS19" i="1"/>
  <c r="JR19" i="1"/>
  <c r="JQ19" i="1"/>
  <c r="GU19" i="1"/>
  <c r="GT19" i="1"/>
  <c r="GS19" i="1"/>
  <c r="DZ19" i="1"/>
  <c r="DY19" i="1"/>
  <c r="DX19" i="1"/>
  <c r="BQ19" i="1"/>
  <c r="BP19" i="1"/>
  <c r="BO19" i="1"/>
  <c r="QV18" i="1"/>
  <c r="QU18" i="1"/>
  <c r="QT18" i="1"/>
  <c r="OT18" i="1"/>
  <c r="OS18" i="1"/>
  <c r="OR18" i="1"/>
  <c r="MK18" i="1"/>
  <c r="MJ18" i="1"/>
  <c r="MI18" i="1"/>
  <c r="JS18" i="1"/>
  <c r="JR18" i="1"/>
  <c r="JQ18" i="1"/>
  <c r="GU18" i="1"/>
  <c r="GT18" i="1"/>
  <c r="GS18" i="1"/>
  <c r="DZ18" i="1"/>
  <c r="DY18" i="1"/>
  <c r="DX18" i="1"/>
  <c r="BQ18" i="1"/>
  <c r="BP18" i="1"/>
  <c r="BO18" i="1"/>
  <c r="QV17" i="1"/>
  <c r="QU17" i="1"/>
  <c r="QT17" i="1"/>
  <c r="OT17" i="1"/>
  <c r="OS17" i="1"/>
  <c r="OR17" i="1"/>
  <c r="MK17" i="1"/>
  <c r="MJ17" i="1"/>
  <c r="MI17" i="1"/>
  <c r="JS17" i="1"/>
  <c r="JR17" i="1"/>
  <c r="JQ17" i="1"/>
  <c r="GU17" i="1"/>
  <c r="GT17" i="1"/>
  <c r="GS17" i="1"/>
  <c r="DZ17" i="1"/>
  <c r="DY17" i="1"/>
  <c r="DX17" i="1"/>
  <c r="BQ17" i="1"/>
  <c r="BP17" i="1"/>
  <c r="BO17" i="1"/>
  <c r="QS16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OQ16" i="1"/>
  <c r="OP16" i="1"/>
  <c r="OO16" i="1"/>
  <c r="ON16" i="1"/>
  <c r="OM16" i="1"/>
  <c r="OL16" i="1"/>
  <c r="OK16" i="1"/>
  <c r="OJ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MH16" i="1"/>
  <c r="MG16" i="1"/>
  <c r="MF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MK16" i="1" s="1"/>
  <c r="LD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JS16" i="1" s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GU16" i="1" s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QV15" i="1"/>
  <c r="QU15" i="1"/>
  <c r="QT15" i="1"/>
  <c r="OT15" i="1"/>
  <c r="OS15" i="1"/>
  <c r="OR15" i="1"/>
  <c r="MK15" i="1"/>
  <c r="MJ15" i="1"/>
  <c r="MI15" i="1"/>
  <c r="JS15" i="1"/>
  <c r="JR15" i="1"/>
  <c r="JQ15" i="1"/>
  <c r="GU15" i="1"/>
  <c r="GT15" i="1"/>
  <c r="GS15" i="1"/>
  <c r="DZ15" i="1"/>
  <c r="DY15" i="1"/>
  <c r="DX15" i="1"/>
  <c r="BQ15" i="1"/>
  <c r="BP15" i="1"/>
  <c r="BO15" i="1"/>
  <c r="QV14" i="1"/>
  <c r="QU14" i="1"/>
  <c r="QT14" i="1"/>
  <c r="OT14" i="1"/>
  <c r="OS14" i="1"/>
  <c r="OR14" i="1"/>
  <c r="MK14" i="1"/>
  <c r="MJ14" i="1"/>
  <c r="MI14" i="1"/>
  <c r="JS14" i="1"/>
  <c r="JR14" i="1"/>
  <c r="JQ14" i="1"/>
  <c r="GU14" i="1"/>
  <c r="GT14" i="1"/>
  <c r="GS14" i="1"/>
  <c r="DZ14" i="1"/>
  <c r="DY14" i="1"/>
  <c r="DX14" i="1"/>
  <c r="BQ14" i="1"/>
  <c r="BP14" i="1"/>
  <c r="BO14" i="1"/>
  <c r="QV13" i="1"/>
  <c r="QU13" i="1"/>
  <c r="QT13" i="1"/>
  <c r="OT13" i="1"/>
  <c r="OS13" i="1"/>
  <c r="OR13" i="1"/>
  <c r="MK13" i="1"/>
  <c r="MJ13" i="1"/>
  <c r="MI13" i="1"/>
  <c r="JS13" i="1"/>
  <c r="JR13" i="1"/>
  <c r="JQ13" i="1"/>
  <c r="GU13" i="1"/>
  <c r="GT13" i="1"/>
  <c r="GS13" i="1"/>
  <c r="DZ13" i="1"/>
  <c r="DY13" i="1"/>
  <c r="DX13" i="1"/>
  <c r="BQ13" i="1"/>
  <c r="BP13" i="1"/>
  <c r="BO13" i="1"/>
  <c r="QV12" i="1"/>
  <c r="QU12" i="1"/>
  <c r="QT12" i="1"/>
  <c r="OT12" i="1"/>
  <c r="OS12" i="1"/>
  <c r="OR12" i="1"/>
  <c r="MK12" i="1"/>
  <c r="MJ12" i="1"/>
  <c r="MI12" i="1"/>
  <c r="JS12" i="1"/>
  <c r="JR12" i="1"/>
  <c r="JQ12" i="1"/>
  <c r="GU12" i="1"/>
  <c r="GT12" i="1"/>
  <c r="GS12" i="1"/>
  <c r="DZ12" i="1"/>
  <c r="DY12" i="1"/>
  <c r="DX12" i="1"/>
  <c r="BQ12" i="1"/>
  <c r="BP12" i="1"/>
  <c r="BO12" i="1"/>
  <c r="QV11" i="1"/>
  <c r="QU11" i="1"/>
  <c r="QT11" i="1"/>
  <c r="OT11" i="1"/>
  <c r="OS11" i="1"/>
  <c r="OR11" i="1"/>
  <c r="MK11" i="1"/>
  <c r="MJ11" i="1"/>
  <c r="MI11" i="1"/>
  <c r="JS11" i="1"/>
  <c r="JR11" i="1"/>
  <c r="JQ11" i="1"/>
  <c r="GU11" i="1"/>
  <c r="GT11" i="1"/>
  <c r="GS11" i="1"/>
  <c r="DZ11" i="1"/>
  <c r="DY11" i="1"/>
  <c r="DX11" i="1"/>
  <c r="BQ11" i="1"/>
  <c r="BP11" i="1"/>
  <c r="BO11" i="1"/>
  <c r="QV10" i="1"/>
  <c r="QU10" i="1"/>
  <c r="QT10" i="1"/>
  <c r="OT10" i="1"/>
  <c r="OS10" i="1"/>
  <c r="OR10" i="1"/>
  <c r="MK10" i="1"/>
  <c r="MJ10" i="1"/>
  <c r="MI10" i="1"/>
  <c r="JS10" i="1"/>
  <c r="JR10" i="1"/>
  <c r="JQ10" i="1"/>
  <c r="GU10" i="1"/>
  <c r="GT10" i="1"/>
  <c r="GS10" i="1"/>
  <c r="DZ10" i="1"/>
  <c r="DY10" i="1"/>
  <c r="DX10" i="1"/>
  <c r="BQ10" i="1"/>
  <c r="BP10" i="1"/>
  <c r="BO10" i="1"/>
  <c r="QS9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OQ9" i="1"/>
  <c r="OP9" i="1"/>
  <c r="OO9" i="1"/>
  <c r="ON9" i="1"/>
  <c r="OM9" i="1"/>
  <c r="OL9" i="1"/>
  <c r="OK9" i="1"/>
  <c r="OJ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MH9" i="1"/>
  <c r="MG9" i="1"/>
  <c r="MF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MI9" i="1" s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JS9" i="1" s="1"/>
  <c r="IL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DZ9" i="1" s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BP9" i="1" s="1"/>
  <c r="QV8" i="1"/>
  <c r="QU8" i="1"/>
  <c r="QT8" i="1"/>
  <c r="OT8" i="1"/>
  <c r="OS8" i="1"/>
  <c r="OR8" i="1"/>
  <c r="MK8" i="1"/>
  <c r="MJ8" i="1"/>
  <c r="MI8" i="1"/>
  <c r="JS8" i="1"/>
  <c r="JR8" i="1"/>
  <c r="JQ8" i="1"/>
  <c r="GU8" i="1"/>
  <c r="GT8" i="1"/>
  <c r="GS8" i="1"/>
  <c r="DZ8" i="1"/>
  <c r="DY8" i="1"/>
  <c r="DX8" i="1"/>
  <c r="BQ8" i="1"/>
  <c r="BP8" i="1"/>
  <c r="BO8" i="1"/>
  <c r="QV7" i="1"/>
  <c r="QU7" i="1"/>
  <c r="QT7" i="1"/>
  <c r="OT7" i="1"/>
  <c r="OS7" i="1"/>
  <c r="OR7" i="1"/>
  <c r="MK7" i="1"/>
  <c r="MJ7" i="1"/>
  <c r="MI7" i="1"/>
  <c r="JS7" i="1"/>
  <c r="JR7" i="1"/>
  <c r="JQ7" i="1"/>
  <c r="GU7" i="1"/>
  <c r="GT7" i="1"/>
  <c r="GS7" i="1"/>
  <c r="DZ7" i="1"/>
  <c r="DY7" i="1"/>
  <c r="DX7" i="1"/>
  <c r="BQ7" i="1"/>
  <c r="BP7" i="1"/>
  <c r="BO7" i="1"/>
  <c r="QV6" i="1"/>
  <c r="QU6" i="1"/>
  <c r="QT6" i="1"/>
  <c r="OT6" i="1"/>
  <c r="OS6" i="1"/>
  <c r="OR6" i="1"/>
  <c r="MK6" i="1"/>
  <c r="MJ6" i="1"/>
  <c r="MI6" i="1"/>
  <c r="JS6" i="1"/>
  <c r="JR6" i="1"/>
  <c r="JQ6" i="1"/>
  <c r="GU6" i="1"/>
  <c r="GT6" i="1"/>
  <c r="GS6" i="1"/>
  <c r="DZ6" i="1"/>
  <c r="DY6" i="1"/>
  <c r="DX6" i="1"/>
  <c r="BQ6" i="1"/>
  <c r="BP6" i="1"/>
  <c r="BO6" i="1"/>
  <c r="QV5" i="1"/>
  <c r="QU5" i="1"/>
  <c r="QT5" i="1"/>
  <c r="OT5" i="1"/>
  <c r="OS5" i="1"/>
  <c r="OR5" i="1"/>
  <c r="MK5" i="1"/>
  <c r="MJ5" i="1"/>
  <c r="MI5" i="1"/>
  <c r="JS5" i="1"/>
  <c r="JR5" i="1"/>
  <c r="JQ5" i="1"/>
  <c r="GU5" i="1"/>
  <c r="GT5" i="1"/>
  <c r="GS5" i="1"/>
  <c r="DZ5" i="1"/>
  <c r="DY5" i="1"/>
  <c r="DX5" i="1"/>
  <c r="BQ5" i="1"/>
  <c r="BP5" i="1"/>
  <c r="BO5" i="1"/>
  <c r="QV4" i="1"/>
  <c r="QU4" i="1"/>
  <c r="QT4" i="1"/>
  <c r="OT4" i="1"/>
  <c r="OS4" i="1"/>
  <c r="OR4" i="1"/>
  <c r="MK4" i="1"/>
  <c r="MJ4" i="1"/>
  <c r="MJ41" i="1" s="1"/>
  <c r="MI4" i="1"/>
  <c r="JS4" i="1"/>
  <c r="JR4" i="1"/>
  <c r="JQ4" i="1"/>
  <c r="GU4" i="1"/>
  <c r="GT4" i="1"/>
  <c r="GS4" i="1"/>
  <c r="DZ4" i="1"/>
  <c r="DY4" i="1"/>
  <c r="DX4" i="1"/>
  <c r="BQ4" i="1"/>
  <c r="BP4" i="1"/>
  <c r="BO4" i="1"/>
  <c r="QV3" i="1"/>
  <c r="QU3" i="1"/>
  <c r="QT3" i="1"/>
  <c r="OT3" i="1"/>
  <c r="OS3" i="1"/>
  <c r="OR3" i="1"/>
  <c r="MK3" i="1"/>
  <c r="MK41" i="1" s="1"/>
  <c r="MJ3" i="1"/>
  <c r="MI3" i="1"/>
  <c r="JS3" i="1"/>
  <c r="JR3" i="1"/>
  <c r="JR41" i="1" s="1"/>
  <c r="JQ3" i="1"/>
  <c r="GU3" i="1"/>
  <c r="GT3" i="1"/>
  <c r="GS3" i="1"/>
  <c r="DZ3" i="1"/>
  <c r="DY3" i="1"/>
  <c r="DY41" i="1" s="1"/>
  <c r="DX3" i="1"/>
  <c r="BQ3" i="1"/>
  <c r="BP3" i="1"/>
  <c r="BO3" i="1"/>
  <c r="QV2" i="1"/>
  <c r="QU2" i="1"/>
  <c r="QT2" i="1"/>
  <c r="OT2" i="1"/>
  <c r="OS2" i="1"/>
  <c r="OR2" i="1"/>
  <c r="MK2" i="1"/>
  <c r="MJ2" i="1"/>
  <c r="MI2" i="1"/>
  <c r="JS2" i="1"/>
  <c r="JS41" i="1" s="1"/>
  <c r="JR2" i="1"/>
  <c r="JQ2" i="1"/>
  <c r="JQ41" i="1" s="1"/>
  <c r="GU2" i="1"/>
  <c r="GT2" i="1"/>
  <c r="GS2" i="1"/>
  <c r="DZ2" i="1"/>
  <c r="DY2" i="1"/>
  <c r="DX2" i="1"/>
  <c r="DX41" i="1" s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J9" i="1"/>
  <c r="JR16" i="1"/>
  <c r="GS9" i="1"/>
  <c r="BO27" i="1"/>
  <c r="DX36" i="1"/>
  <c r="DX22" i="1"/>
  <c r="BQ34" i="1"/>
  <c r="DY9" i="1"/>
  <c r="GS27" i="1"/>
  <c r="BO36" i="1"/>
  <c r="GT41" i="1"/>
  <c r="BO41" i="1"/>
  <c r="JQ16" i="1"/>
  <c r="BO31" i="1"/>
  <c r="GS34" i="1"/>
  <c r="MI37" i="1"/>
  <c r="JR34" i="1"/>
  <c r="GU36" i="1"/>
  <c r="BO37" i="1"/>
  <c r="JQ88" i="1"/>
  <c r="JR37" i="1"/>
  <c r="MJ88" i="1"/>
  <c r="JR88" i="1"/>
  <c r="MK88" i="1"/>
  <c r="OR92" i="1"/>
  <c r="MK116" i="1"/>
  <c r="OR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QU88" i="1"/>
  <c r="OT88" i="1"/>
  <c r="OS88" i="1"/>
  <c r="QV92" i="1"/>
  <c r="OS116" i="1"/>
  <c r="OT120" i="1"/>
  <c r="OT116" i="1"/>
  <c r="QU92" i="1"/>
  <c r="QV88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R88" i="1"/>
  <c r="OR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T88" i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/>
  <c r="QA197" i="2"/>
  <c r="PX197" i="2"/>
  <c r="PU197" i="2"/>
  <c r="PR197" i="2"/>
  <c r="PR201" i="2"/>
  <c r="PO197" i="2"/>
  <c r="PL197" i="2"/>
  <c r="PI197" i="2"/>
  <c r="PI201" i="2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/>
  <c r="RL189" i="2"/>
  <c r="RL193" i="2" s="1"/>
  <c r="RJ189" i="2"/>
  <c r="RJ193" i="2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/>
  <c r="QW189" i="2"/>
  <c r="QU189" i="2"/>
  <c r="QU193" i="2"/>
  <c r="QT189" i="2"/>
  <c r="QR189" i="2"/>
  <c r="QR193" i="2" s="1"/>
  <c r="QQ189" i="2"/>
  <c r="QO189" i="2"/>
  <c r="QO193" i="2"/>
  <c r="QN189" i="2"/>
  <c r="QN193" i="2"/>
  <c r="QL189" i="2"/>
  <c r="QK189" i="2"/>
  <c r="QK193" i="2" s="1"/>
  <c r="QI189" i="2"/>
  <c r="QH189" i="2"/>
  <c r="QF189" i="2"/>
  <c r="QF193" i="2" s="1"/>
  <c r="QE189" i="2"/>
  <c r="QE193" i="2"/>
  <c r="QC189" i="2"/>
  <c r="QB189" i="2"/>
  <c r="QB193" i="2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/>
  <c r="RO183" i="2"/>
  <c r="RO187" i="2" s="1"/>
  <c r="RM183" i="2"/>
  <c r="RL183" i="2"/>
  <c r="RJ183" i="2"/>
  <c r="RJ187" i="2" s="1"/>
  <c r="RI183" i="2"/>
  <c r="RG183" i="2"/>
  <c r="RG187" i="2"/>
  <c r="RF183" i="2"/>
  <c r="RF187" i="2" s="1"/>
  <c r="RD183" i="2"/>
  <c r="RC183" i="2"/>
  <c r="RC187" i="2"/>
  <c r="RA183" i="2"/>
  <c r="QZ183" i="2"/>
  <c r="QX183" i="2"/>
  <c r="QW183" i="2"/>
  <c r="QU183" i="2"/>
  <c r="QU187" i="2"/>
  <c r="QT183" i="2"/>
  <c r="QR183" i="2"/>
  <c r="QQ183" i="2"/>
  <c r="QQ187" i="2"/>
  <c r="QO183" i="2"/>
  <c r="QN183" i="2"/>
  <c r="QL183" i="2"/>
  <c r="QL187" i="2"/>
  <c r="QK183" i="2"/>
  <c r="QI183" i="2"/>
  <c r="QI187" i="2" s="1"/>
  <c r="QH183" i="2"/>
  <c r="QH187" i="2"/>
  <c r="QF183" i="2"/>
  <c r="QE183" i="2"/>
  <c r="QC183" i="2"/>
  <c r="QC187" i="2"/>
  <c r="QB183" i="2"/>
  <c r="PZ183" i="2"/>
  <c r="PZ187" i="2"/>
  <c r="PY183" i="2"/>
  <c r="PY187" i="2" s="1"/>
  <c r="PW183" i="2"/>
  <c r="PW187" i="2"/>
  <c r="PV183" i="2"/>
  <c r="PV187" i="2" s="1"/>
  <c r="PT183" i="2"/>
  <c r="PS183" i="2"/>
  <c r="PS187" i="2"/>
  <c r="PQ183" i="2"/>
  <c r="PQ187" i="2" s="1"/>
  <c r="PP183" i="2"/>
  <c r="PN183" i="2"/>
  <c r="PN187" i="2"/>
  <c r="PM183" i="2"/>
  <c r="PM187" i="2"/>
  <c r="PK183" i="2"/>
  <c r="PK187" i="2"/>
  <c r="PJ183" i="2"/>
  <c r="PJ187" i="2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/>
  <c r="QZ177" i="2"/>
  <c r="QX177" i="2"/>
  <c r="QW177" i="2"/>
  <c r="QW181" i="2"/>
  <c r="QU177" i="2"/>
  <c r="QU181" i="2"/>
  <c r="QT177" i="2"/>
  <c r="QR177" i="2"/>
  <c r="QQ177" i="2"/>
  <c r="QQ181" i="2"/>
  <c r="QO177" i="2"/>
  <c r="QO181" i="2"/>
  <c r="QN177" i="2"/>
  <c r="QL177" i="2"/>
  <c r="QK177" i="2"/>
  <c r="QK181" i="2"/>
  <c r="QI177" i="2"/>
  <c r="QI181" i="2"/>
  <c r="QH177" i="2"/>
  <c r="QF177" i="2"/>
  <c r="QE177" i="2"/>
  <c r="QE181" i="2"/>
  <c r="QC177" i="2"/>
  <c r="QC181" i="2"/>
  <c r="QB177" i="2"/>
  <c r="PZ177" i="2"/>
  <c r="PY177" i="2"/>
  <c r="PY181" i="2"/>
  <c r="PW177" i="2"/>
  <c r="PW181" i="2"/>
  <c r="PV177" i="2"/>
  <c r="PT177" i="2"/>
  <c r="PS177" i="2"/>
  <c r="PS181" i="2"/>
  <c r="PQ177" i="2"/>
  <c r="PQ181" i="2"/>
  <c r="PP177" i="2"/>
  <c r="PN177" i="2"/>
  <c r="PM177" i="2"/>
  <c r="PM181" i="2"/>
  <c r="PK177" i="2"/>
  <c r="PK181" i="2"/>
  <c r="PJ177" i="2"/>
  <c r="PH177" i="2"/>
  <c r="PG177" i="2"/>
  <c r="PG181" i="2"/>
  <c r="PE177" i="2"/>
  <c r="PE181" i="2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/>
  <c r="RM171" i="2"/>
  <c r="RM175" i="2" s="1"/>
  <c r="RL171" i="2"/>
  <c r="RJ171" i="2"/>
  <c r="RJ175" i="2"/>
  <c r="RI171" i="2"/>
  <c r="RG171" i="2"/>
  <c r="RF171" i="2"/>
  <c r="RD171" i="2"/>
  <c r="RC171" i="2"/>
  <c r="RA171" i="2"/>
  <c r="QZ171" i="2"/>
  <c r="QX171" i="2"/>
  <c r="QX175" i="2" s="1"/>
  <c r="QW171" i="2"/>
  <c r="QW175" i="2"/>
  <c r="QU171" i="2"/>
  <c r="QT171" i="2"/>
  <c r="QR171" i="2"/>
  <c r="QQ171" i="2"/>
  <c r="QQ175" i="2"/>
  <c r="QO171" i="2"/>
  <c r="QO175" i="2" s="1"/>
  <c r="QN171" i="2"/>
  <c r="QL171" i="2"/>
  <c r="QL175" i="2"/>
  <c r="QK171" i="2"/>
  <c r="QI171" i="2"/>
  <c r="QI175" i="2"/>
  <c r="QH171" i="2"/>
  <c r="QF171" i="2"/>
  <c r="QE171" i="2"/>
  <c r="QC171" i="2"/>
  <c r="QB171" i="2"/>
  <c r="PZ171" i="2"/>
  <c r="PZ175" i="2"/>
  <c r="PY171" i="2"/>
  <c r="PY175" i="2"/>
  <c r="PW171" i="2"/>
  <c r="PV171" i="2"/>
  <c r="PT171" i="2"/>
  <c r="PS171" i="2"/>
  <c r="PS175" i="2" s="1"/>
  <c r="PQ171" i="2"/>
  <c r="PQ175" i="2"/>
  <c r="PP171" i="2"/>
  <c r="PN171" i="2"/>
  <c r="PN175" i="2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/>
  <c r="RP165" i="2"/>
  <c r="RP169" i="2" s="1"/>
  <c r="RO165" i="2"/>
  <c r="RM165" i="2"/>
  <c r="RL165" i="2"/>
  <c r="RL169" i="2" s="1"/>
  <c r="RJ165" i="2"/>
  <c r="RI165" i="2"/>
  <c r="RG165" i="2"/>
  <c r="RF165" i="2"/>
  <c r="RF169" i="2"/>
  <c r="RD165" i="2"/>
  <c r="RC165" i="2"/>
  <c r="RA165" i="2"/>
  <c r="QZ165" i="2"/>
  <c r="QX165" i="2"/>
  <c r="QW165" i="2"/>
  <c r="QU165" i="2"/>
  <c r="QT165" i="2"/>
  <c r="QT169" i="2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/>
  <c r="RS159" i="2"/>
  <c r="RR159" i="2"/>
  <c r="RR163" i="2" s="1"/>
  <c r="RP159" i="2"/>
  <c r="RO159" i="2"/>
  <c r="RM159" i="2"/>
  <c r="RL159" i="2"/>
  <c r="RJ159" i="2"/>
  <c r="RJ163" i="2"/>
  <c r="RI159" i="2"/>
  <c r="RG159" i="2"/>
  <c r="RG163" i="2"/>
  <c r="RF159" i="2"/>
  <c r="RF163" i="2"/>
  <c r="RD159" i="2"/>
  <c r="RD163" i="2"/>
  <c r="RC159" i="2"/>
  <c r="RC163" i="2"/>
  <c r="RA159" i="2"/>
  <c r="QZ159" i="2"/>
  <c r="QZ163" i="2"/>
  <c r="QX159" i="2"/>
  <c r="QX163" i="2" s="1"/>
  <c r="QW159" i="2"/>
  <c r="QU159" i="2"/>
  <c r="QU163" i="2" s="1"/>
  <c r="QT159" i="2"/>
  <c r="QT163" i="2"/>
  <c r="QR159" i="2"/>
  <c r="QR163" i="2" s="1"/>
  <c r="QQ159" i="2"/>
  <c r="QQ163" i="2"/>
  <c r="QO159" i="2"/>
  <c r="QN159" i="2"/>
  <c r="QN163" i="2" s="1"/>
  <c r="QL159" i="2"/>
  <c r="QL163" i="2"/>
  <c r="QK159" i="2"/>
  <c r="QI159" i="2"/>
  <c r="QI163" i="2"/>
  <c r="QH159" i="2"/>
  <c r="QH163" i="2"/>
  <c r="QF159" i="2"/>
  <c r="QF163" i="2"/>
  <c r="QE159" i="2"/>
  <c r="QE163" i="2"/>
  <c r="QC159" i="2"/>
  <c r="QC163" i="2"/>
  <c r="QB159" i="2"/>
  <c r="QB163" i="2"/>
  <c r="PZ159" i="2"/>
  <c r="PZ163" i="2"/>
  <c r="PY159" i="2"/>
  <c r="PW159" i="2"/>
  <c r="PW163" i="2" s="1"/>
  <c r="PV159" i="2"/>
  <c r="PV163" i="2"/>
  <c r="PT159" i="2"/>
  <c r="PT163" i="2" s="1"/>
  <c r="PS159" i="2"/>
  <c r="PS163" i="2" s="1"/>
  <c r="PQ159" i="2"/>
  <c r="PP159" i="2"/>
  <c r="PP163" i="2"/>
  <c r="PN159" i="2"/>
  <c r="PN163" i="2"/>
  <c r="PM159" i="2"/>
  <c r="PM163" i="2"/>
  <c r="PK159" i="2"/>
  <c r="PK163" i="2"/>
  <c r="PJ159" i="2"/>
  <c r="PJ163" i="2"/>
  <c r="PH159" i="2"/>
  <c r="PH163" i="2"/>
  <c r="PG159" i="2"/>
  <c r="PG163" i="2"/>
  <c r="PE159" i="2"/>
  <c r="PE163" i="2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/>
  <c r="RR153" i="2"/>
  <c r="RR157" i="2" s="1"/>
  <c r="RQ153" i="2"/>
  <c r="RP153" i="2"/>
  <c r="RP161" i="2"/>
  <c r="RO153" i="2"/>
  <c r="RO157" i="2"/>
  <c r="RN153" i="2"/>
  <c r="RM153" i="2"/>
  <c r="RM161" i="2" s="1"/>
  <c r="RL153" i="2"/>
  <c r="RL161" i="2"/>
  <c r="RK153" i="2"/>
  <c r="RJ153" i="2"/>
  <c r="RJ157" i="2"/>
  <c r="RI153" i="2"/>
  <c r="RI161" i="2" s="1"/>
  <c r="RH153" i="2"/>
  <c r="RH159" i="2"/>
  <c r="RH163" i="2"/>
  <c r="RG153" i="2"/>
  <c r="RG157" i="2" s="1"/>
  <c r="RF153" i="2"/>
  <c r="RF157" i="2" s="1"/>
  <c r="RE153" i="2"/>
  <c r="RE159" i="2" s="1"/>
  <c r="RE165" i="2" s="1"/>
  <c r="RE169" i="2" s="1"/>
  <c r="RD153" i="2"/>
  <c r="RD161" i="2"/>
  <c r="RC153" i="2"/>
  <c r="RC157" i="2"/>
  <c r="RB153" i="2"/>
  <c r="RA153" i="2"/>
  <c r="RA161" i="2" s="1"/>
  <c r="QZ153" i="2"/>
  <c r="QZ161" i="2"/>
  <c r="QY153" i="2"/>
  <c r="QY157" i="2"/>
  <c r="QX153" i="2"/>
  <c r="QX157" i="2"/>
  <c r="QW153" i="2"/>
  <c r="QW161" i="2"/>
  <c r="QV153" i="2"/>
  <c r="QV159" i="2"/>
  <c r="QV163" i="2" s="1"/>
  <c r="QU153" i="2"/>
  <c r="QU157" i="2" s="1"/>
  <c r="QT153" i="2"/>
  <c r="QT157" i="2" s="1"/>
  <c r="QS153" i="2"/>
  <c r="QS159" i="2" s="1"/>
  <c r="QS165" i="2" s="1"/>
  <c r="QR153" i="2"/>
  <c r="QR161" i="2"/>
  <c r="QQ153" i="2"/>
  <c r="QQ157" i="2"/>
  <c r="QP153" i="2"/>
  <c r="QO153" i="2"/>
  <c r="QO161" i="2" s="1"/>
  <c r="QN153" i="2"/>
  <c r="QN161" i="2" s="1"/>
  <c r="QM153" i="2"/>
  <c r="QL153" i="2"/>
  <c r="QL157" i="2"/>
  <c r="QK153" i="2"/>
  <c r="QJ153" i="2"/>
  <c r="QJ159" i="2" s="1"/>
  <c r="QI153" i="2"/>
  <c r="QI157" i="2" s="1"/>
  <c r="QH153" i="2"/>
  <c r="QH157" i="2" s="1"/>
  <c r="QG153" i="2"/>
  <c r="QG159" i="2" s="1"/>
  <c r="QG165" i="2" s="1"/>
  <c r="QG169" i="2" s="1"/>
  <c r="QF153" i="2"/>
  <c r="QF161" i="2"/>
  <c r="QE153" i="2"/>
  <c r="QE157" i="2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/>
  <c r="PU153" i="2"/>
  <c r="PT153" i="2"/>
  <c r="PT161" i="2" s="1"/>
  <c r="PS153" i="2"/>
  <c r="PS157" i="2" s="1"/>
  <c r="PR153" i="2"/>
  <c r="PQ153" i="2"/>
  <c r="PQ161" i="2"/>
  <c r="PP153" i="2"/>
  <c r="PP161" i="2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/>
  <c r="PH153" i="2"/>
  <c r="PH161" i="2"/>
  <c r="PG153" i="2"/>
  <c r="PG157" i="2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/>
  <c r="RH112" i="2"/>
  <c r="RH116" i="2"/>
  <c r="RE112" i="2"/>
  <c r="RE116" i="2"/>
  <c r="RB112" i="2"/>
  <c r="QY112" i="2"/>
  <c r="QY116" i="2" s="1"/>
  <c r="QV112" i="2"/>
  <c r="QS112" i="2"/>
  <c r="QS116" i="2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/>
  <c r="RS104" i="2"/>
  <c r="RR104" i="2"/>
  <c r="RP104" i="2"/>
  <c r="RO104" i="2"/>
  <c r="RM104" i="2"/>
  <c r="RM108" i="2"/>
  <c r="RL104" i="2"/>
  <c r="RJ104" i="2"/>
  <c r="RI104" i="2"/>
  <c r="RI108" i="2"/>
  <c r="RG104" i="2"/>
  <c r="RF104" i="2"/>
  <c r="RD104" i="2"/>
  <c r="RC104" i="2"/>
  <c r="RA104" i="2"/>
  <c r="RA108" i="2"/>
  <c r="QZ104" i="2"/>
  <c r="QX104" i="2"/>
  <c r="QW104" i="2"/>
  <c r="QW108" i="2"/>
  <c r="QU104" i="2"/>
  <c r="QT104" i="2"/>
  <c r="QR104" i="2"/>
  <c r="QR108" i="2"/>
  <c r="QQ104" i="2"/>
  <c r="QO104" i="2"/>
  <c r="QN104" i="2"/>
  <c r="QN108" i="2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/>
  <c r="PW104" i="2"/>
  <c r="PV104" i="2"/>
  <c r="PT104" i="2"/>
  <c r="PT108" i="2"/>
  <c r="PS104" i="2"/>
  <c r="PQ104" i="2"/>
  <c r="PP104" i="2"/>
  <c r="PP108" i="2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/>
  <c r="RM98" i="2"/>
  <c r="RL98" i="2"/>
  <c r="RL102" i="2" s="1"/>
  <c r="RJ98" i="2"/>
  <c r="RJ102" i="2" s="1"/>
  <c r="RI98" i="2"/>
  <c r="RG98" i="2"/>
  <c r="RG102" i="2"/>
  <c r="RF98" i="2"/>
  <c r="RF102" i="2"/>
  <c r="RD98" i="2"/>
  <c r="RD102" i="2"/>
  <c r="RC98" i="2"/>
  <c r="RC102" i="2"/>
  <c r="RA98" i="2"/>
  <c r="QZ98" i="2"/>
  <c r="QZ102" i="2" s="1"/>
  <c r="QX98" i="2"/>
  <c r="QX102" i="2" s="1"/>
  <c r="QW98" i="2"/>
  <c r="QU98" i="2"/>
  <c r="QU102" i="2"/>
  <c r="QT98" i="2"/>
  <c r="QT102" i="2"/>
  <c r="QR98" i="2"/>
  <c r="QR102" i="2"/>
  <c r="QQ98" i="2"/>
  <c r="QQ102" i="2"/>
  <c r="QO98" i="2"/>
  <c r="QN98" i="2"/>
  <c r="QN102" i="2" s="1"/>
  <c r="QL98" i="2"/>
  <c r="QL102" i="2" s="1"/>
  <c r="QK98" i="2"/>
  <c r="QI98" i="2"/>
  <c r="QI102" i="2"/>
  <c r="QH98" i="2"/>
  <c r="QH102" i="2"/>
  <c r="QF98" i="2"/>
  <c r="QF102" i="2"/>
  <c r="QE98" i="2"/>
  <c r="QE102" i="2"/>
  <c r="QC98" i="2"/>
  <c r="QB98" i="2"/>
  <c r="QB102" i="2" s="1"/>
  <c r="PZ98" i="2"/>
  <c r="PZ102" i="2" s="1"/>
  <c r="PY98" i="2"/>
  <c r="PW98" i="2"/>
  <c r="PW102" i="2"/>
  <c r="PV98" i="2"/>
  <c r="PV102" i="2"/>
  <c r="PT98" i="2"/>
  <c r="PS98" i="2"/>
  <c r="PS102" i="2" s="1"/>
  <c r="PQ98" i="2"/>
  <c r="PP98" i="2"/>
  <c r="PP102" i="2"/>
  <c r="PN98" i="2"/>
  <c r="PN102" i="2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/>
  <c r="RM92" i="2"/>
  <c r="RM96" i="2"/>
  <c r="RL92" i="2"/>
  <c r="RJ92" i="2"/>
  <c r="RI92" i="2"/>
  <c r="RI96" i="2"/>
  <c r="RG92" i="2"/>
  <c r="RG96" i="2"/>
  <c r="RF92" i="2"/>
  <c r="RD92" i="2"/>
  <c r="RC92" i="2"/>
  <c r="RC96" i="2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/>
  <c r="RR86" i="2"/>
  <c r="RR90" i="2"/>
  <c r="RP86" i="2"/>
  <c r="RP90" i="2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C94" i="2" s="1"/>
  <c r="RA86" i="2"/>
  <c r="QZ86" i="2"/>
  <c r="QZ90" i="2" s="1"/>
  <c r="QX86" i="2"/>
  <c r="QW86" i="2"/>
  <c r="QW90" i="2"/>
  <c r="QU86" i="2"/>
  <c r="QU90" i="2"/>
  <c r="QT86" i="2"/>
  <c r="QR86" i="2"/>
  <c r="QR90" i="2" s="1"/>
  <c r="QQ86" i="2"/>
  <c r="QO86" i="2"/>
  <c r="QO90" i="2"/>
  <c r="QN86" i="2"/>
  <c r="QN90" i="2"/>
  <c r="QL86" i="2"/>
  <c r="QL90" i="2"/>
  <c r="QK86" i="2"/>
  <c r="QK90" i="2"/>
  <c r="QI86" i="2"/>
  <c r="QI90" i="2"/>
  <c r="QH86" i="2"/>
  <c r="QH90" i="2"/>
  <c r="QF86" i="2"/>
  <c r="QF90" i="2"/>
  <c r="QE86" i="2"/>
  <c r="QE90" i="2"/>
  <c r="QC86" i="2"/>
  <c r="QB86" i="2"/>
  <c r="QB90" i="2" s="1"/>
  <c r="PZ86" i="2"/>
  <c r="PY86" i="2"/>
  <c r="PY90" i="2"/>
  <c r="PW86" i="2"/>
  <c r="PV86" i="2"/>
  <c r="PT86" i="2"/>
  <c r="PT90" i="2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/>
  <c r="RM80" i="2"/>
  <c r="RM84" i="2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/>
  <c r="QU80" i="2"/>
  <c r="QU84" i="2"/>
  <c r="QT80" i="2"/>
  <c r="QT84" i="2"/>
  <c r="QR80" i="2"/>
  <c r="QQ80" i="2"/>
  <c r="QQ84" i="2" s="1"/>
  <c r="QO80" i="2"/>
  <c r="QO84" i="2" s="1"/>
  <c r="QN80" i="2"/>
  <c r="QN88" i="2" s="1"/>
  <c r="QL80" i="2"/>
  <c r="QK80" i="2"/>
  <c r="QK84" i="2" s="1"/>
  <c r="QI80" i="2"/>
  <c r="QI84" i="2" s="1"/>
  <c r="QH80" i="2"/>
  <c r="QF80" i="2"/>
  <c r="QF84" i="2"/>
  <c r="QE80" i="2"/>
  <c r="QE84" i="2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/>
  <c r="PQ80" i="2"/>
  <c r="PQ84" i="2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/>
  <c r="RS74" i="2"/>
  <c r="RS78" i="2"/>
  <c r="RR74" i="2"/>
  <c r="RP74" i="2"/>
  <c r="RO74" i="2"/>
  <c r="RO78" i="2"/>
  <c r="RM74" i="2"/>
  <c r="RL74" i="2"/>
  <c r="RL88" i="2" s="1"/>
  <c r="RJ74" i="2"/>
  <c r="RJ78" i="2"/>
  <c r="RI74" i="2"/>
  <c r="RI78" i="2"/>
  <c r="RG74" i="2"/>
  <c r="RG78" i="2"/>
  <c r="RF74" i="2"/>
  <c r="RF78" i="2"/>
  <c r="RD74" i="2"/>
  <c r="RD78" i="2"/>
  <c r="RC74" i="2"/>
  <c r="RA74" i="2"/>
  <c r="RA78" i="2" s="1"/>
  <c r="QZ74" i="2"/>
  <c r="QZ78" i="2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Q80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E78" i="2" s="1"/>
  <c r="RD68" i="2"/>
  <c r="RD76" i="2" s="1"/>
  <c r="RC68" i="2"/>
  <c r="RC76" i="2"/>
  <c r="RB68" i="2"/>
  <c r="RB72" i="2" s="1"/>
  <c r="RA68" i="2"/>
  <c r="RA72" i="2"/>
  <c r="QZ68" i="2"/>
  <c r="QZ76" i="2" s="1"/>
  <c r="QY68" i="2"/>
  <c r="QY74" i="2" s="1"/>
  <c r="QY80" i="2" s="1"/>
  <c r="QX68" i="2"/>
  <c r="QX72" i="2" s="1"/>
  <c r="QW68" i="2"/>
  <c r="QV68" i="2"/>
  <c r="QV72" i="2" s="1"/>
  <c r="QU68" i="2"/>
  <c r="QU76" i="2"/>
  <c r="QT68" i="2"/>
  <c r="QT72" i="2" s="1"/>
  <c r="QS68" i="2"/>
  <c r="QS74" i="2"/>
  <c r="QS80" i="2" s="1"/>
  <c r="QR68" i="2"/>
  <c r="QR76" i="2" s="1"/>
  <c r="QQ68" i="2"/>
  <c r="QQ76" i="2"/>
  <c r="QP68" i="2"/>
  <c r="QP72" i="2" s="1"/>
  <c r="QO68" i="2"/>
  <c r="QO72" i="2"/>
  <c r="QN68" i="2"/>
  <c r="QN76" i="2" s="1"/>
  <c r="QM68" i="2"/>
  <c r="QM74" i="2"/>
  <c r="QM78" i="2" s="1"/>
  <c r="QL68" i="2"/>
  <c r="QL72" i="2" s="1"/>
  <c r="QK68" i="2"/>
  <c r="QK72" i="2"/>
  <c r="QJ68" i="2"/>
  <c r="QJ72" i="2" s="1"/>
  <c r="QI68" i="2"/>
  <c r="QI72" i="2"/>
  <c r="QH68" i="2"/>
  <c r="QH72" i="2" s="1"/>
  <c r="QG68" i="2"/>
  <c r="QG74" i="2"/>
  <c r="QF68" i="2"/>
  <c r="QF76" i="2" s="1"/>
  <c r="QE68" i="2"/>
  <c r="QE76" i="2"/>
  <c r="QD68" i="2"/>
  <c r="QC68" i="2"/>
  <c r="QC72" i="2" s="1"/>
  <c r="QB68" i="2"/>
  <c r="QB76" i="2"/>
  <c r="QA68" i="2"/>
  <c r="QA74" i="2" s="1"/>
  <c r="PZ68" i="2"/>
  <c r="PZ72" i="2"/>
  <c r="PY68" i="2"/>
  <c r="PY82" i="2" s="1"/>
  <c r="PX68" i="2"/>
  <c r="PX72" i="2"/>
  <c r="PW68" i="2"/>
  <c r="PW76" i="2"/>
  <c r="PV68" i="2"/>
  <c r="PV72" i="2"/>
  <c r="PU68" i="2"/>
  <c r="PU74" i="2"/>
  <c r="PU80" i="2" s="1"/>
  <c r="PT68" i="2"/>
  <c r="PT76" i="2"/>
  <c r="PS68" i="2"/>
  <c r="PS76" i="2"/>
  <c r="PR68" i="2"/>
  <c r="PR72" i="2"/>
  <c r="PQ68" i="2"/>
  <c r="PQ72" i="2"/>
  <c r="PP68" i="2"/>
  <c r="PP76" i="2"/>
  <c r="PO68" i="2"/>
  <c r="PO74" i="2"/>
  <c r="PO80" i="2" s="1"/>
  <c r="PN68" i="2"/>
  <c r="PN72" i="2"/>
  <c r="PM68" i="2"/>
  <c r="PM72" i="2"/>
  <c r="PL68" i="2"/>
  <c r="PL72" i="2"/>
  <c r="PK68" i="2"/>
  <c r="PK72" i="2"/>
  <c r="PJ68" i="2"/>
  <c r="PJ72" i="2"/>
  <c r="PI68" i="2"/>
  <c r="PI74" i="2"/>
  <c r="PH68" i="2"/>
  <c r="PH76" i="2"/>
  <c r="PG68" i="2"/>
  <c r="PG76" i="2"/>
  <c r="PF68" i="2"/>
  <c r="PE68" i="2"/>
  <c r="PE72" i="2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QT37" i="2" s="1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S34" i="2" s="1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QS31" i="2" s="1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QS27" i="2" s="1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T22" i="2" s="1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QT16" i="2" s="1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QU9" i="2" s="1"/>
  <c r="PP9" i="2"/>
  <c r="PO9" i="2"/>
  <c r="PN9" i="2"/>
  <c r="QU8" i="2"/>
  <c r="QT8" i="2"/>
  <c r="QS8" i="2"/>
  <c r="QU7" i="2"/>
  <c r="QT7" i="2"/>
  <c r="QS7" i="2"/>
  <c r="QU6" i="2"/>
  <c r="QT6" i="2"/>
  <c r="QS6" i="2"/>
  <c r="QS40" i="2" s="1"/>
  <c r="QU5" i="2"/>
  <c r="QT5" i="2"/>
  <c r="QS5" i="2"/>
  <c r="QU4" i="2"/>
  <c r="QT4" i="2"/>
  <c r="QS4" i="2"/>
  <c r="QU3" i="2"/>
  <c r="QT3" i="2"/>
  <c r="QS3" i="2"/>
  <c r="QU2" i="2"/>
  <c r="QT2" i="2"/>
  <c r="QT40" i="2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/>
  <c r="OV282" i="2"/>
  <c r="OV288" i="2" s="1"/>
  <c r="OS282" i="2"/>
  <c r="OS286" i="2"/>
  <c r="OP282" i="2"/>
  <c r="OM282" i="2"/>
  <c r="OM286" i="2" s="1"/>
  <c r="OJ282" i="2"/>
  <c r="OJ286" i="2"/>
  <c r="OG282" i="2"/>
  <c r="OG286" i="2" s="1"/>
  <c r="OD282" i="2"/>
  <c r="OA282" i="2"/>
  <c r="OA286" i="2" s="1"/>
  <c r="NX282" i="2"/>
  <c r="NX286" i="2"/>
  <c r="NU282" i="2"/>
  <c r="NU286" i="2" s="1"/>
  <c r="NR282" i="2"/>
  <c r="NO282" i="2"/>
  <c r="NO286" i="2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/>
  <c r="OZ274" i="2"/>
  <c r="OZ278" i="2" s="1"/>
  <c r="OX274" i="2"/>
  <c r="OX278" i="2"/>
  <c r="OW274" i="2"/>
  <c r="OU274" i="2"/>
  <c r="OT274" i="2"/>
  <c r="OT278" i="2"/>
  <c r="OR274" i="2"/>
  <c r="OQ274" i="2"/>
  <c r="OO274" i="2"/>
  <c r="OO278" i="2"/>
  <c r="ON274" i="2"/>
  <c r="ON278" i="2" s="1"/>
  <c r="OL274" i="2"/>
  <c r="OL278" i="2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/>
  <c r="NY274" i="2"/>
  <c r="NY278" i="2" s="1"/>
  <c r="NW274" i="2"/>
  <c r="NW278" i="2"/>
  <c r="NV274" i="2"/>
  <c r="NV278" i="2" s="1"/>
  <c r="NT274" i="2"/>
  <c r="NT278" i="2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/>
  <c r="OZ250" i="2"/>
  <c r="OX250" i="2"/>
  <c r="OW250" i="2"/>
  <c r="OW254" i="2"/>
  <c r="OU250" i="2"/>
  <c r="OU254" i="2" s="1"/>
  <c r="OT250" i="2"/>
  <c r="OR250" i="2"/>
  <c r="OR254" i="2" s="1"/>
  <c r="OQ250" i="2"/>
  <c r="OQ254" i="2"/>
  <c r="OO250" i="2"/>
  <c r="ON250" i="2"/>
  <c r="ON254" i="2" s="1"/>
  <c r="OL250" i="2"/>
  <c r="OK250" i="2"/>
  <c r="OK258" i="2" s="1"/>
  <c r="OI250" i="2"/>
  <c r="OI254" i="2" s="1"/>
  <c r="OH250" i="2"/>
  <c r="OF250" i="2"/>
  <c r="OF254" i="2" s="1"/>
  <c r="OE250" i="2"/>
  <c r="OE254" i="2"/>
  <c r="OC250" i="2"/>
  <c r="OC258" i="2" s="1"/>
  <c r="OB250" i="2"/>
  <c r="OB254" i="2" s="1"/>
  <c r="NZ250" i="2"/>
  <c r="NY250" i="2"/>
  <c r="NY258" i="2" s="1"/>
  <c r="NW250" i="2"/>
  <c r="NW254" i="2" s="1"/>
  <c r="NV250" i="2"/>
  <c r="NT250" i="2"/>
  <c r="NT254" i="2" s="1"/>
  <c r="NS250" i="2"/>
  <c r="NS254" i="2"/>
  <c r="NQ250" i="2"/>
  <c r="NQ258" i="2" s="1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/>
  <c r="OZ244" i="2"/>
  <c r="OX244" i="2"/>
  <c r="OX248" i="2" s="1"/>
  <c r="OW244" i="2"/>
  <c r="OW248" i="2"/>
  <c r="OU244" i="2"/>
  <c r="OT244" i="2"/>
  <c r="OT248" i="2"/>
  <c r="OR244" i="2"/>
  <c r="OQ244" i="2"/>
  <c r="OO244" i="2"/>
  <c r="OO248" i="2"/>
  <c r="ON244" i="2"/>
  <c r="OL244" i="2"/>
  <c r="OL248" i="2" s="1"/>
  <c r="OK244" i="2"/>
  <c r="OK248" i="2"/>
  <c r="OI244" i="2"/>
  <c r="OH244" i="2"/>
  <c r="OH248" i="2"/>
  <c r="OF244" i="2"/>
  <c r="OE244" i="2"/>
  <c r="OC244" i="2"/>
  <c r="OB244" i="2"/>
  <c r="NZ244" i="2"/>
  <c r="NY244" i="2"/>
  <c r="NW244" i="2"/>
  <c r="NV244" i="2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/>
  <c r="PB238" i="2"/>
  <c r="PA238" i="2"/>
  <c r="PA246" i="2"/>
  <c r="OZ238" i="2"/>
  <c r="OZ246" i="2" s="1"/>
  <c r="OY238" i="2"/>
  <c r="OY242" i="2"/>
  <c r="OX238" i="2"/>
  <c r="OX246" i="2" s="1"/>
  <c r="OW238" i="2"/>
  <c r="OW246" i="2"/>
  <c r="OV238" i="2"/>
  <c r="OV244" i="2" s="1"/>
  <c r="OU238" i="2"/>
  <c r="OU246" i="2"/>
  <c r="OT238" i="2"/>
  <c r="OT246" i="2" s="1"/>
  <c r="OS238" i="2"/>
  <c r="OS244" i="2"/>
  <c r="OR238" i="2"/>
  <c r="OR246" i="2" s="1"/>
  <c r="OQ238" i="2"/>
  <c r="OQ246" i="2"/>
  <c r="OP238" i="2"/>
  <c r="OP244" i="2" s="1"/>
  <c r="OO238" i="2"/>
  <c r="OO246" i="2"/>
  <c r="ON238" i="2"/>
  <c r="ON246" i="2" s="1"/>
  <c r="OM238" i="2"/>
  <c r="OM242" i="2"/>
  <c r="OL238" i="2"/>
  <c r="OL246" i="2" s="1"/>
  <c r="OK238" i="2"/>
  <c r="OK246" i="2"/>
  <c r="OJ238" i="2"/>
  <c r="OJ244" i="2" s="1"/>
  <c r="OI238" i="2"/>
  <c r="OI246" i="2"/>
  <c r="OH238" i="2"/>
  <c r="OH246" i="2" s="1"/>
  <c r="OG238" i="2"/>
  <c r="OG244" i="2"/>
  <c r="OF238" i="2"/>
  <c r="OF246" i="2" s="1"/>
  <c r="OE238" i="2"/>
  <c r="OE246" i="2"/>
  <c r="OD238" i="2"/>
  <c r="OD244" i="2" s="1"/>
  <c r="OC238" i="2"/>
  <c r="OC246" i="2"/>
  <c r="OB238" i="2"/>
  <c r="OB246" i="2" s="1"/>
  <c r="OA238" i="2"/>
  <c r="OA242" i="2"/>
  <c r="NZ238" i="2"/>
  <c r="NZ242" i="2" s="1"/>
  <c r="NY238" i="2"/>
  <c r="NY246" i="2"/>
  <c r="NX238" i="2"/>
  <c r="NX244" i="2" s="1"/>
  <c r="NW238" i="2"/>
  <c r="NW242" i="2"/>
  <c r="NV238" i="2"/>
  <c r="NV242" i="2" s="1"/>
  <c r="NU238" i="2"/>
  <c r="NU244" i="2"/>
  <c r="NT238" i="2"/>
  <c r="NT246" i="2" s="1"/>
  <c r="NS238" i="2"/>
  <c r="NS246" i="2"/>
  <c r="NR238" i="2"/>
  <c r="NR244" i="2" s="1"/>
  <c r="NQ238" i="2"/>
  <c r="NQ246" i="2"/>
  <c r="NP238" i="2"/>
  <c r="NP246" i="2" s="1"/>
  <c r="NO238" i="2"/>
  <c r="NO242" i="2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/>
  <c r="OJ197" i="2"/>
  <c r="OG197" i="2"/>
  <c r="OG201" i="2" s="1"/>
  <c r="OD197" i="2"/>
  <c r="OA197" i="2"/>
  <c r="OA201" i="2" s="1"/>
  <c r="NX197" i="2"/>
  <c r="NU197" i="2"/>
  <c r="NR197" i="2"/>
  <c r="NO197" i="2"/>
  <c r="NO201" i="2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/>
  <c r="OZ189" i="2"/>
  <c r="OX189" i="2"/>
  <c r="OX193" i="2"/>
  <c r="OW189" i="2"/>
  <c r="OW197" i="2" s="1"/>
  <c r="OU189" i="2"/>
  <c r="OU193" i="2" s="1"/>
  <c r="OT189" i="2"/>
  <c r="OT193" i="2"/>
  <c r="OR189" i="2"/>
  <c r="OQ189" i="2"/>
  <c r="OQ193" i="2"/>
  <c r="OO189" i="2"/>
  <c r="ON189" i="2"/>
  <c r="OL189" i="2"/>
  <c r="OL193" i="2"/>
  <c r="OK189" i="2"/>
  <c r="OI189" i="2"/>
  <c r="OI193" i="2"/>
  <c r="OH189" i="2"/>
  <c r="OH193" i="2" s="1"/>
  <c r="OF189" i="2"/>
  <c r="OE189" i="2"/>
  <c r="OE193" i="2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/>
  <c r="OZ183" i="2"/>
  <c r="OZ187" i="2" s="1"/>
  <c r="OX183" i="2"/>
  <c r="OW183" i="2"/>
  <c r="OW187" i="2"/>
  <c r="OU183" i="2"/>
  <c r="OT183" i="2"/>
  <c r="OR183" i="2"/>
  <c r="OR187" i="2"/>
  <c r="OQ183" i="2"/>
  <c r="OO183" i="2"/>
  <c r="OO187" i="2"/>
  <c r="ON183" i="2"/>
  <c r="OL183" i="2"/>
  <c r="OK183" i="2"/>
  <c r="OK187" i="2"/>
  <c r="OI183" i="2"/>
  <c r="OH183" i="2"/>
  <c r="OF183" i="2"/>
  <c r="OF187" i="2"/>
  <c r="OE183" i="2"/>
  <c r="OC183" i="2"/>
  <c r="OC187" i="2"/>
  <c r="OB183" i="2"/>
  <c r="OB187" i="2" s="1"/>
  <c r="NZ183" i="2"/>
  <c r="NY183" i="2"/>
  <c r="NY187" i="2"/>
  <c r="NW183" i="2"/>
  <c r="NV183" i="2"/>
  <c r="NT183" i="2"/>
  <c r="NT187" i="2"/>
  <c r="NS183" i="2"/>
  <c r="NQ183" i="2"/>
  <c r="NQ187" i="2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/>
  <c r="OZ177" i="2"/>
  <c r="OX177" i="2"/>
  <c r="OX181" i="2" s="1"/>
  <c r="OW177" i="2"/>
  <c r="OW181" i="2"/>
  <c r="OU177" i="2"/>
  <c r="OU181" i="2" s="1"/>
  <c r="OT177" i="2"/>
  <c r="OT181" i="2"/>
  <c r="OR177" i="2"/>
  <c r="OQ177" i="2"/>
  <c r="OO177" i="2"/>
  <c r="OO181" i="2"/>
  <c r="ON177" i="2"/>
  <c r="OL177" i="2"/>
  <c r="OK177" i="2"/>
  <c r="OI177" i="2"/>
  <c r="OI181" i="2" s="1"/>
  <c r="OH177" i="2"/>
  <c r="OH181" i="2"/>
  <c r="OF177" i="2"/>
  <c r="OE177" i="2"/>
  <c r="OE181" i="2" s="1"/>
  <c r="OC177" i="2"/>
  <c r="OB177" i="2"/>
  <c r="NZ177" i="2"/>
  <c r="NY177" i="2"/>
  <c r="NW177" i="2"/>
  <c r="NW181" i="2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/>
  <c r="PA171" i="2"/>
  <c r="PA175" i="2" s="1"/>
  <c r="OZ171" i="2"/>
  <c r="OX171" i="2"/>
  <c r="OX175" i="2"/>
  <c r="OW171" i="2"/>
  <c r="OW175" i="2" s="1"/>
  <c r="OU171" i="2"/>
  <c r="OU175" i="2"/>
  <c r="OT171" i="2"/>
  <c r="OR171" i="2"/>
  <c r="OQ171" i="2"/>
  <c r="OQ175" i="2"/>
  <c r="OO171" i="2"/>
  <c r="OO175" i="2" s="1"/>
  <c r="ON171" i="2"/>
  <c r="OL171" i="2"/>
  <c r="OK171" i="2"/>
  <c r="OI171" i="2"/>
  <c r="OI175" i="2"/>
  <c r="OH171" i="2"/>
  <c r="OH175" i="2" s="1"/>
  <c r="OF171" i="2"/>
  <c r="OE171" i="2"/>
  <c r="OE175" i="2" s="1"/>
  <c r="OC171" i="2"/>
  <c r="OC175" i="2"/>
  <c r="OB171" i="2"/>
  <c r="NZ171" i="2"/>
  <c r="NZ175" i="2" s="1"/>
  <c r="NY171" i="2"/>
  <c r="NY175" i="2"/>
  <c r="NW171" i="2"/>
  <c r="NW175" i="2" s="1"/>
  <c r="NV171" i="2"/>
  <c r="NV175" i="2"/>
  <c r="NT171" i="2"/>
  <c r="NS171" i="2"/>
  <c r="NS175" i="2"/>
  <c r="NQ171" i="2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/>
  <c r="OZ165" i="2"/>
  <c r="OX165" i="2"/>
  <c r="OX169" i="2"/>
  <c r="OW165" i="2"/>
  <c r="OU165" i="2"/>
  <c r="OT165" i="2"/>
  <c r="OT169" i="2"/>
  <c r="OR165" i="2"/>
  <c r="OR169" i="2" s="1"/>
  <c r="OQ165" i="2"/>
  <c r="OO165" i="2"/>
  <c r="ON165" i="2"/>
  <c r="ON169" i="2"/>
  <c r="OL165" i="2"/>
  <c r="OK165" i="2"/>
  <c r="OK169" i="2" s="1"/>
  <c r="OI165" i="2"/>
  <c r="OH165" i="2"/>
  <c r="OF165" i="2"/>
  <c r="OF169" i="2" s="1"/>
  <c r="OE165" i="2"/>
  <c r="OC165" i="2"/>
  <c r="OB165" i="2"/>
  <c r="OB169" i="2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/>
  <c r="PA159" i="2"/>
  <c r="OZ159" i="2"/>
  <c r="OZ163" i="2" s="1"/>
  <c r="OX159" i="2"/>
  <c r="OW159" i="2"/>
  <c r="OU159" i="2"/>
  <c r="OU163" i="2" s="1"/>
  <c r="OT159" i="2"/>
  <c r="OR159" i="2"/>
  <c r="OQ159" i="2"/>
  <c r="OQ163" i="2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/>
  <c r="OC159" i="2"/>
  <c r="OB159" i="2"/>
  <c r="OB163" i="2" s="1"/>
  <c r="NZ159" i="2"/>
  <c r="NY159" i="2"/>
  <c r="NW159" i="2"/>
  <c r="NW163" i="2" s="1"/>
  <c r="NV159" i="2"/>
  <c r="NT159" i="2"/>
  <c r="NS159" i="2"/>
  <c r="NS163" i="2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B153" i="2"/>
  <c r="PB159" i="2"/>
  <c r="PA153" i="2"/>
  <c r="PA157" i="2" s="1"/>
  <c r="OZ153" i="2"/>
  <c r="OZ157" i="2"/>
  <c r="OY153" i="2"/>
  <c r="OY159" i="2" s="1"/>
  <c r="OY165" i="2" s="1"/>
  <c r="OX153" i="2"/>
  <c r="OX161" i="2"/>
  <c r="OW153" i="2"/>
  <c r="OW157" i="2" s="1"/>
  <c r="OV153" i="2"/>
  <c r="OU153" i="2"/>
  <c r="OU161" i="2" s="1"/>
  <c r="OT153" i="2"/>
  <c r="OT161" i="2"/>
  <c r="OS153" i="2"/>
  <c r="OS157" i="2" s="1"/>
  <c r="OR153" i="2"/>
  <c r="OR157" i="2"/>
  <c r="OQ153" i="2"/>
  <c r="OQ161" i="2" s="1"/>
  <c r="OP153" i="2"/>
  <c r="OP159" i="2"/>
  <c r="OO153" i="2"/>
  <c r="OO157" i="2" s="1"/>
  <c r="ON153" i="2"/>
  <c r="ON157" i="2"/>
  <c r="OM153" i="2"/>
  <c r="OM159" i="2" s="1"/>
  <c r="OM165" i="2" s="1"/>
  <c r="OL153" i="2"/>
  <c r="OL161" i="2"/>
  <c r="OK153" i="2"/>
  <c r="OK157" i="2" s="1"/>
  <c r="OJ153" i="2"/>
  <c r="OI153" i="2"/>
  <c r="OI161" i="2" s="1"/>
  <c r="OH153" i="2"/>
  <c r="OH161" i="2"/>
  <c r="OG153" i="2"/>
  <c r="OG157" i="2" s="1"/>
  <c r="OF153" i="2"/>
  <c r="OF161" i="2"/>
  <c r="OE153" i="2"/>
  <c r="OE161" i="2" s="1"/>
  <c r="OD153" i="2"/>
  <c r="OD159" i="2"/>
  <c r="OC153" i="2"/>
  <c r="OC161" i="2" s="1"/>
  <c r="OB153" i="2"/>
  <c r="OB157" i="2"/>
  <c r="OA153" i="2"/>
  <c r="OA159" i="2" s="1"/>
  <c r="OA165" i="2" s="1"/>
  <c r="NZ153" i="2"/>
  <c r="NZ161" i="2"/>
  <c r="NY153" i="2"/>
  <c r="NY161" i="2" s="1"/>
  <c r="NX153" i="2"/>
  <c r="NX159" i="2"/>
  <c r="NX165" i="2" s="1"/>
  <c r="NW153" i="2"/>
  <c r="NW161" i="2"/>
  <c r="NV153" i="2"/>
  <c r="NV161" i="2" s="1"/>
  <c r="NU153" i="2"/>
  <c r="NU159" i="2"/>
  <c r="NT153" i="2"/>
  <c r="NT161" i="2" s="1"/>
  <c r="NS153" i="2"/>
  <c r="NS161" i="2"/>
  <c r="NR153" i="2"/>
  <c r="NR159" i="2" s="1"/>
  <c r="NQ153" i="2"/>
  <c r="NQ161" i="2"/>
  <c r="NP153" i="2"/>
  <c r="NP157" i="2" s="1"/>
  <c r="NO153" i="2"/>
  <c r="NO159" i="2"/>
  <c r="NO165" i="2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/>
  <c r="OS112" i="2"/>
  <c r="OP112" i="2"/>
  <c r="OM112" i="2"/>
  <c r="OM116" i="2"/>
  <c r="OJ112" i="2"/>
  <c r="OJ116" i="2" s="1"/>
  <c r="OG112" i="2"/>
  <c r="OD112" i="2"/>
  <c r="OD118" i="2" s="1"/>
  <c r="OA112" i="2"/>
  <c r="NX112" i="2"/>
  <c r="NX116" i="2"/>
  <c r="NU112" i="2"/>
  <c r="NR112" i="2"/>
  <c r="NO112" i="2"/>
  <c r="NO116" i="2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M118" i="2" s="1"/>
  <c r="OJ106" i="2"/>
  <c r="OG106" i="2"/>
  <c r="OD106" i="2"/>
  <c r="OA106" i="2"/>
  <c r="OA118" i="2" s="1"/>
  <c r="NX106" i="2"/>
  <c r="NU106" i="2"/>
  <c r="NR106" i="2"/>
  <c r="NO106" i="2"/>
  <c r="NO118" i="2" s="1"/>
  <c r="PC104" i="2"/>
  <c r="PC108" i="2" s="1"/>
  <c r="PA104" i="2"/>
  <c r="OZ104" i="2"/>
  <c r="OX104" i="2"/>
  <c r="OW104" i="2"/>
  <c r="OU104" i="2"/>
  <c r="OU108" i="2" s="1"/>
  <c r="OT104" i="2"/>
  <c r="OR104" i="2"/>
  <c r="OR108" i="2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/>
  <c r="NZ104" i="2"/>
  <c r="NY104" i="2"/>
  <c r="NW104" i="2"/>
  <c r="NW108" i="2"/>
  <c r="NV104" i="2"/>
  <c r="NT104" i="2"/>
  <c r="NT108" i="2"/>
  <c r="NS104" i="2"/>
  <c r="NS108" i="2" s="1"/>
  <c r="NQ104" i="2"/>
  <c r="NP104" i="2"/>
  <c r="NP108" i="2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/>
  <c r="OW98" i="2"/>
  <c r="OU98" i="2"/>
  <c r="OT98" i="2"/>
  <c r="OR98" i="2"/>
  <c r="OQ98" i="2"/>
  <c r="OQ102" i="2" s="1"/>
  <c r="OO98" i="2"/>
  <c r="ON98" i="2"/>
  <c r="OL98" i="2"/>
  <c r="OK98" i="2"/>
  <c r="OI98" i="2"/>
  <c r="OI102" i="2"/>
  <c r="OH98" i="2"/>
  <c r="OH102" i="2" s="1"/>
  <c r="OF98" i="2"/>
  <c r="OE98" i="2"/>
  <c r="OC98" i="2"/>
  <c r="OC102" i="2" s="1"/>
  <c r="OB98" i="2"/>
  <c r="OB102" i="2"/>
  <c r="NZ98" i="2"/>
  <c r="NZ102" i="2" s="1"/>
  <c r="NY98" i="2"/>
  <c r="NY102" i="2"/>
  <c r="NW98" i="2"/>
  <c r="NV98" i="2"/>
  <c r="NT98" i="2"/>
  <c r="NT102" i="2"/>
  <c r="NS98" i="2"/>
  <c r="NS102" i="2" s="1"/>
  <c r="NQ98" i="2"/>
  <c r="NQ102" i="2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Q92" i="2"/>
  <c r="OO92" i="2"/>
  <c r="ON92" i="2"/>
  <c r="ON100" i="2" s="1"/>
  <c r="OL92" i="2"/>
  <c r="OK92" i="2"/>
  <c r="OI92" i="2"/>
  <c r="OI96" i="2"/>
  <c r="OH92" i="2"/>
  <c r="OF92" i="2"/>
  <c r="OF96" i="2"/>
  <c r="OE92" i="2"/>
  <c r="OE96" i="2" s="1"/>
  <c r="OC92" i="2"/>
  <c r="OB92" i="2"/>
  <c r="NZ92" i="2"/>
  <c r="NY92" i="2"/>
  <c r="NW92" i="2"/>
  <c r="NW96" i="2" s="1"/>
  <c r="NV92" i="2"/>
  <c r="NT92" i="2"/>
  <c r="NS92" i="2"/>
  <c r="NS96" i="2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/>
  <c r="OX86" i="2"/>
  <c r="OW86" i="2"/>
  <c r="OU86" i="2"/>
  <c r="OU90" i="2"/>
  <c r="OT86" i="2"/>
  <c r="OR86" i="2"/>
  <c r="OR90" i="2"/>
  <c r="OQ86" i="2"/>
  <c r="OO86" i="2"/>
  <c r="ON86" i="2"/>
  <c r="ON90" i="2"/>
  <c r="OL86" i="2"/>
  <c r="OK86" i="2"/>
  <c r="OI86" i="2"/>
  <c r="OI90" i="2"/>
  <c r="OH86" i="2"/>
  <c r="OF86" i="2"/>
  <c r="OF90" i="2" s="1"/>
  <c r="OE86" i="2"/>
  <c r="OC86" i="2"/>
  <c r="OC94" i="2" s="1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/>
  <c r="OZ80" i="2"/>
  <c r="OX80" i="2"/>
  <c r="OW80" i="2"/>
  <c r="OW84" i="2"/>
  <c r="OU80" i="2"/>
  <c r="OT80" i="2"/>
  <c r="OR80" i="2"/>
  <c r="OQ80" i="2"/>
  <c r="OQ84" i="2" s="1"/>
  <c r="OO80" i="2"/>
  <c r="OO84" i="2"/>
  <c r="ON80" i="2"/>
  <c r="ON88" i="2" s="1"/>
  <c r="OL80" i="2"/>
  <c r="OK80" i="2"/>
  <c r="OI80" i="2"/>
  <c r="OI84" i="2"/>
  <c r="OH80" i="2"/>
  <c r="OF80" i="2"/>
  <c r="OE80" i="2"/>
  <c r="OE84" i="2"/>
  <c r="OC80" i="2"/>
  <c r="OB80" i="2"/>
  <c r="NZ80" i="2"/>
  <c r="NY80" i="2"/>
  <c r="NW80" i="2"/>
  <c r="NW84" i="2"/>
  <c r="NV80" i="2"/>
  <c r="NT80" i="2"/>
  <c r="NS80" i="2"/>
  <c r="NS84" i="2"/>
  <c r="NQ80" i="2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/>
  <c r="OZ74" i="2"/>
  <c r="OX74" i="2"/>
  <c r="OX78" i="2" s="1"/>
  <c r="OW74" i="2"/>
  <c r="OU74" i="2"/>
  <c r="OT74" i="2"/>
  <c r="OT78" i="2" s="1"/>
  <c r="OR74" i="2"/>
  <c r="OQ74" i="2"/>
  <c r="OQ82" i="2" s="1"/>
  <c r="OO74" i="2"/>
  <c r="ON74" i="2"/>
  <c r="OL74" i="2"/>
  <c r="OL78" i="2"/>
  <c r="OK74" i="2"/>
  <c r="OK78" i="2" s="1"/>
  <c r="OI74" i="2"/>
  <c r="OH74" i="2"/>
  <c r="OH78" i="2" s="1"/>
  <c r="OF74" i="2"/>
  <c r="OE74" i="2"/>
  <c r="OC74" i="2"/>
  <c r="OC88" i="2" s="1"/>
  <c r="OB74" i="2"/>
  <c r="NZ74" i="2"/>
  <c r="NZ78" i="2"/>
  <c r="NY74" i="2"/>
  <c r="NW74" i="2"/>
  <c r="NV74" i="2"/>
  <c r="NV78" i="2"/>
  <c r="NT74" i="2"/>
  <c r="NT82" i="2" s="1"/>
  <c r="NS74" i="2"/>
  <c r="NQ74" i="2"/>
  <c r="NP74" i="2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/>
  <c r="PB68" i="2"/>
  <c r="PB74" i="2" s="1"/>
  <c r="PA68" i="2"/>
  <c r="PA72" i="2"/>
  <c r="OZ68" i="2"/>
  <c r="OZ76" i="2" s="1"/>
  <c r="OY68" i="2"/>
  <c r="OY72" i="2"/>
  <c r="OX68" i="2"/>
  <c r="OX76" i="2" s="1"/>
  <c r="OW68" i="2"/>
  <c r="OW72" i="2"/>
  <c r="OV68" i="2"/>
  <c r="OV74" i="2" s="1"/>
  <c r="OU68" i="2"/>
  <c r="OU76" i="2"/>
  <c r="OT68" i="2"/>
  <c r="OT76" i="2" s="1"/>
  <c r="OS68" i="2"/>
  <c r="OS72" i="2"/>
  <c r="OR68" i="2"/>
  <c r="OR76" i="2" s="1"/>
  <c r="OQ68" i="2"/>
  <c r="OQ76" i="2"/>
  <c r="OP68" i="2"/>
  <c r="OP74" i="2" s="1"/>
  <c r="OO68" i="2"/>
  <c r="OO72" i="2"/>
  <c r="ON68" i="2"/>
  <c r="ON76" i="2" s="1"/>
  <c r="OM68" i="2"/>
  <c r="OM74" i="2"/>
  <c r="OM80" i="2" s="1"/>
  <c r="OM84" i="2" s="1"/>
  <c r="OL68" i="2"/>
  <c r="OL76" i="2"/>
  <c r="OK68" i="2"/>
  <c r="OJ68" i="2"/>
  <c r="OJ74" i="2"/>
  <c r="OI68" i="2"/>
  <c r="OH68" i="2"/>
  <c r="OH76" i="2"/>
  <c r="OG68" i="2"/>
  <c r="OG72" i="2" s="1"/>
  <c r="OF68" i="2"/>
  <c r="OF76" i="2"/>
  <c r="OE68" i="2"/>
  <c r="OD68" i="2"/>
  <c r="OD74" i="2"/>
  <c r="OC68" i="2"/>
  <c r="OC72" i="2" s="1"/>
  <c r="OB68" i="2"/>
  <c r="OB76" i="2"/>
  <c r="OA68" i="2"/>
  <c r="NZ68" i="2"/>
  <c r="NZ76" i="2"/>
  <c r="NY68" i="2"/>
  <c r="NY72" i="2" s="1"/>
  <c r="NX68" i="2"/>
  <c r="NX74" i="2"/>
  <c r="NW68" i="2"/>
  <c r="NW76" i="2" s="1"/>
  <c r="NV68" i="2"/>
  <c r="NV76" i="2"/>
  <c r="NU68" i="2"/>
  <c r="NU72" i="2" s="1"/>
  <c r="NT68" i="2"/>
  <c r="NT76" i="2"/>
  <c r="NS68" i="2"/>
  <c r="NS76" i="2" s="1"/>
  <c r="NR68" i="2"/>
  <c r="NR74" i="2"/>
  <c r="NR80" i="2" s="1"/>
  <c r="NQ68" i="2"/>
  <c r="NQ72" i="2" s="1"/>
  <c r="NP68" i="2"/>
  <c r="NP76" i="2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OD37" i="2" s="1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OC31" i="2" s="1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/>
  <c r="QE72" i="2"/>
  <c r="RB74" i="2"/>
  <c r="RB80" i="2"/>
  <c r="RB86" i="2"/>
  <c r="RK72" i="2"/>
  <c r="RI157" i="2"/>
  <c r="OP118" i="2"/>
  <c r="OF112" i="2"/>
  <c r="RI100" i="2"/>
  <c r="NR118" i="2"/>
  <c r="PB118" i="2"/>
  <c r="PJ173" i="2"/>
  <c r="NP88" i="2"/>
  <c r="QA72" i="2"/>
  <c r="QH106" i="2"/>
  <c r="PL118" i="2"/>
  <c r="RH118" i="2"/>
  <c r="RT159" i="2"/>
  <c r="RT163" i="2"/>
  <c r="PN179" i="2"/>
  <c r="QT173" i="2"/>
  <c r="QK197" i="2"/>
  <c r="QK201" i="2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OE94" i="2"/>
  <c r="OK94" i="2"/>
  <c r="OW94" i="2"/>
  <c r="PC94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T100" i="2"/>
  <c r="OL258" i="2"/>
  <c r="OX258" i="2"/>
  <c r="NX288" i="2"/>
  <c r="OJ288" i="2"/>
  <c r="PO72" i="2"/>
  <c r="QU72" i="2"/>
  <c r="QN82" i="2"/>
  <c r="PZ88" i="2"/>
  <c r="QL88" i="2"/>
  <c r="QX88" i="2"/>
  <c r="PG94" i="2"/>
  <c r="QX112" i="2"/>
  <c r="QX116" i="2" s="1"/>
  <c r="RD112" i="2"/>
  <c r="RD116" i="2"/>
  <c r="RP112" i="2"/>
  <c r="RP116" i="2" s="1"/>
  <c r="PW197" i="2"/>
  <c r="PW201" i="2"/>
  <c r="QC197" i="2"/>
  <c r="QC201" i="2" s="1"/>
  <c r="RA197" i="2"/>
  <c r="RA201" i="2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N82" i="2"/>
  <c r="OY74" i="2"/>
  <c r="OY80" i="2" s="1"/>
  <c r="OY84" i="2" s="1"/>
  <c r="OB78" i="2"/>
  <c r="ON78" i="2"/>
  <c r="OB88" i="2"/>
  <c r="OH88" i="2"/>
  <c r="OH84" i="2"/>
  <c r="OT88" i="2"/>
  <c r="OT84" i="2"/>
  <c r="NS90" i="2"/>
  <c r="NS100" i="2"/>
  <c r="OE100" i="2"/>
  <c r="MF214" i="2"/>
  <c r="NS72" i="2"/>
  <c r="OQ72" i="2"/>
  <c r="OO82" i="2"/>
  <c r="OU82" i="2"/>
  <c r="NQ78" i="2"/>
  <c r="OO78" i="2"/>
  <c r="OC84" i="2"/>
  <c r="NV90" i="2"/>
  <c r="OT94" i="2"/>
  <c r="OT90" i="2"/>
  <c r="OQ96" i="2"/>
  <c r="NT72" i="2"/>
  <c r="OB72" i="2"/>
  <c r="OJ72" i="2"/>
  <c r="OR72" i="2"/>
  <c r="OZ72" i="2"/>
  <c r="OF82" i="2"/>
  <c r="OF78" i="2"/>
  <c r="OR78" i="2"/>
  <c r="OW88" i="2"/>
  <c r="OK84" i="2"/>
  <c r="OE90" i="2"/>
  <c r="PC90" i="2"/>
  <c r="NP96" i="2"/>
  <c r="OB100" i="2"/>
  <c r="OB96" i="2"/>
  <c r="ON96" i="2"/>
  <c r="OZ100" i="2"/>
  <c r="OZ96" i="2"/>
  <c r="OF108" i="2"/>
  <c r="OJ118" i="2"/>
  <c r="OV118" i="2"/>
  <c r="NZ88" i="2"/>
  <c r="OF88" i="2"/>
  <c r="OL88" i="2"/>
  <c r="OR88" i="2"/>
  <c r="OX88" i="2"/>
  <c r="NZ84" i="2"/>
  <c r="OL84" i="2"/>
  <c r="OX84" i="2"/>
  <c r="NZ94" i="2"/>
  <c r="OX94" i="2"/>
  <c r="NZ90" i="2"/>
  <c r="OX90" i="2"/>
  <c r="NZ100" i="2"/>
  <c r="OF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16" i="2" s="1"/>
  <c r="PE108" i="2"/>
  <c r="PQ112" i="2"/>
  <c r="PQ116" i="2" s="1"/>
  <c r="PQ108" i="2"/>
  <c r="QC112" i="2"/>
  <c r="QC116" i="2" s="1"/>
  <c r="QC108" i="2"/>
  <c r="QO112" i="2"/>
  <c r="QO116" i="2"/>
  <c r="QO108" i="2"/>
  <c r="OQ173" i="2"/>
  <c r="PC173" i="2"/>
  <c r="NY179" i="2"/>
  <c r="OK179" i="2"/>
  <c r="OK175" i="2"/>
  <c r="RP82" i="2"/>
  <c r="RP78" i="2"/>
  <c r="PZ94" i="2"/>
  <c r="PZ90" i="2"/>
  <c r="QX94" i="2"/>
  <c r="QX90" i="2"/>
  <c r="OO88" i="2"/>
  <c r="PA88" i="2"/>
  <c r="NQ94" i="2"/>
  <c r="NW94" i="2"/>
  <c r="OI94" i="2"/>
  <c r="OO94" i="2"/>
  <c r="PA94" i="2"/>
  <c r="NW100" i="2"/>
  <c r="OI100" i="2"/>
  <c r="OU100" i="2"/>
  <c r="OB112" i="2"/>
  <c r="OY118" i="2"/>
  <c r="OA116" i="2"/>
  <c r="OY116" i="2"/>
  <c r="OF173" i="2"/>
  <c r="NT179" i="2"/>
  <c r="OF179" i="2"/>
  <c r="OR179" i="2"/>
  <c r="OX179" i="2"/>
  <c r="NY185" i="2"/>
  <c r="OK185" i="2"/>
  <c r="OZ197" i="2"/>
  <c r="QW82" i="2"/>
  <c r="RU82" i="2"/>
  <c r="RL82" i="2"/>
  <c r="RL78" i="2"/>
  <c r="QN78" i="2"/>
  <c r="NP173" i="2"/>
  <c r="OB173" i="2"/>
  <c r="ON173" i="2"/>
  <c r="NZ185" i="2"/>
  <c r="NZ181" i="2"/>
  <c r="OL181" i="2"/>
  <c r="OC197" i="2"/>
  <c r="PA197" i="2"/>
  <c r="PA201" i="2"/>
  <c r="OD203" i="2"/>
  <c r="OD201" i="2"/>
  <c r="OP203" i="2"/>
  <c r="OP201" i="2"/>
  <c r="OB214" i="2"/>
  <c r="PT82" i="2"/>
  <c r="PT78" i="2"/>
  <c r="RU88" i="2"/>
  <c r="RU84" i="2"/>
  <c r="QK167" i="2"/>
  <c r="QK163" i="2"/>
  <c r="NP179" i="2"/>
  <c r="OB179" i="2"/>
  <c r="ON179" i="2"/>
  <c r="OT179" i="2"/>
  <c r="NV185" i="2"/>
  <c r="OH185" i="2"/>
  <c r="NY197" i="2"/>
  <c r="NY201" i="2"/>
  <c r="OK197" i="2"/>
  <c r="NY193" i="2"/>
  <c r="OK193" i="2"/>
  <c r="OW193" i="2"/>
  <c r="NU203" i="2"/>
  <c r="OG203" i="2"/>
  <c r="NU201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Z88" i="2"/>
  <c r="RP88" i="2"/>
  <c r="QZ84" i="2"/>
  <c r="PV94" i="2"/>
  <c r="PV90" i="2"/>
  <c r="QT94" i="2"/>
  <c r="QT90" i="2"/>
  <c r="RO100" i="2"/>
  <c r="PY94" i="2"/>
  <c r="PT106" i="2"/>
  <c r="PT102" i="2"/>
  <c r="RP106" i="2"/>
  <c r="RP120" i="2"/>
  <c r="RP102" i="2"/>
  <c r="QU185" i="2"/>
  <c r="QC193" i="2"/>
  <c r="PA179" i="2"/>
  <c r="OT175" i="2"/>
  <c r="OC185" i="2"/>
  <c r="OF197" i="2"/>
  <c r="OR197" i="2"/>
  <c r="OR201" i="2" s="1"/>
  <c r="NX203" i="2"/>
  <c r="OJ203" i="2"/>
  <c r="OV203" i="2"/>
  <c r="OO258" i="2"/>
  <c r="PK82" i="2"/>
  <c r="QI82" i="2"/>
  <c r="RG82" i="2"/>
  <c r="PG72" i="2"/>
  <c r="PW72" i="2"/>
  <c r="QM72" i="2"/>
  <c r="RC72" i="2"/>
  <c r="RS72" i="2"/>
  <c r="PH82" i="2"/>
  <c r="PR74" i="2"/>
  <c r="PR80" i="2"/>
  <c r="PR86" i="2"/>
  <c r="QB82" i="2"/>
  <c r="QF82" i="2"/>
  <c r="QP74" i="2"/>
  <c r="QP78" i="2"/>
  <c r="QZ82" i="2"/>
  <c r="RD82" i="2"/>
  <c r="RN74" i="2"/>
  <c r="RN80" i="2"/>
  <c r="RN86" i="2" s="1"/>
  <c r="QF78" i="2"/>
  <c r="QC88" i="2"/>
  <c r="QC84" i="2"/>
  <c r="RA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/>
  <c r="RS193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I94" i="2"/>
  <c r="RO94" i="2"/>
  <c r="RU94" i="2"/>
  <c r="PE106" i="2"/>
  <c r="PQ106" i="2"/>
  <c r="RA106" i="2"/>
  <c r="RM106" i="2"/>
  <c r="PO157" i="2"/>
  <c r="PO159" i="2"/>
  <c r="PO165" i="2"/>
  <c r="PW157" i="2"/>
  <c r="PW167" i="2"/>
  <c r="QM157" i="2"/>
  <c r="QM159" i="2"/>
  <c r="QM165" i="2" s="1"/>
  <c r="RK157" i="2"/>
  <c r="RK159" i="2"/>
  <c r="RK163" i="2"/>
  <c r="QO167" i="2"/>
  <c r="QO163" i="2"/>
  <c r="RF173" i="2"/>
  <c r="PE94" i="2"/>
  <c r="PK94" i="2"/>
  <c r="PQ94" i="2"/>
  <c r="PW94" i="2"/>
  <c r="QC94" i="2"/>
  <c r="RA94" i="2"/>
  <c r="RM94" i="2"/>
  <c r="QL129" i="2"/>
  <c r="PP106" i="2"/>
  <c r="RL106" i="2"/>
  <c r="PV112" i="2"/>
  <c r="PV116" i="2"/>
  <c r="QH112" i="2"/>
  <c r="QH116" i="2" s="1"/>
  <c r="QZ112" i="2"/>
  <c r="QZ116" i="2"/>
  <c r="RL112" i="2"/>
  <c r="RL120" i="2" s="1"/>
  <c r="RR112" i="2"/>
  <c r="RR116" i="2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S22" i="2"/>
  <c r="QS36" i="2"/>
  <c r="QU40" i="2"/>
  <c r="QT36" i="2"/>
  <c r="QS37" i="2"/>
  <c r="QU36" i="2"/>
  <c r="PI80" i="2"/>
  <c r="PI78" i="2"/>
  <c r="PU78" i="2"/>
  <c r="QG80" i="2"/>
  <c r="QG78" i="2"/>
  <c r="QS78" i="2"/>
  <c r="RE80" i="2"/>
  <c r="RQ78" i="2"/>
  <c r="RB84" i="2"/>
  <c r="PO78" i="2"/>
  <c r="QA78" i="2"/>
  <c r="QA80" i="2"/>
  <c r="QM80" i="2"/>
  <c r="QY78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M76" i="2"/>
  <c r="RU76" i="2"/>
  <c r="QP80" i="2"/>
  <c r="PM82" i="2"/>
  <c r="PW82" i="2"/>
  <c r="QK82" i="2"/>
  <c r="QU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K108" i="2"/>
  <c r="PK112" i="2"/>
  <c r="QQ108" i="2"/>
  <c r="QQ112" i="2"/>
  <c r="RG108" i="2"/>
  <c r="RG112" i="2"/>
  <c r="PI171" i="2"/>
  <c r="PI169" i="2"/>
  <c r="QG171" i="2"/>
  <c r="RE171" i="2"/>
  <c r="QU22" i="2"/>
  <c r="QT34" i="2"/>
  <c r="QS9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X84" i="2"/>
  <c r="QH94" i="2"/>
  <c r="QL94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W108" i="2"/>
  <c r="PW112" i="2"/>
  <c r="RC108" i="2"/>
  <c r="RC112" i="2"/>
  <c r="RS108" i="2"/>
  <c r="RS112" i="2"/>
  <c r="PJ106" i="2"/>
  <c r="PZ106" i="2"/>
  <c r="QX106" i="2"/>
  <c r="RF106" i="2"/>
  <c r="PI72" i="2"/>
  <c r="PU72" i="2"/>
  <c r="PY72" i="2"/>
  <c r="QG72" i="2"/>
  <c r="QS72" i="2"/>
  <c r="QW72" i="2"/>
  <c r="RE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C34" i="2"/>
  <c r="OD9" i="2"/>
  <c r="OB31" i="2"/>
  <c r="OD40" i="2"/>
  <c r="OD16" i="2"/>
  <c r="OB34" i="2"/>
  <c r="NO84" i="2"/>
  <c r="NO86" i="2"/>
  <c r="NR78" i="2"/>
  <c r="OD78" i="2"/>
  <c r="OD80" i="2"/>
  <c r="OP78" i="2"/>
  <c r="OP80" i="2"/>
  <c r="PB78" i="2"/>
  <c r="PB80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/>
  <c r="OH106" i="2"/>
  <c r="OL106" i="2"/>
  <c r="OT106" i="2"/>
  <c r="OX106" i="2"/>
  <c r="OX114" i="2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N199" i="2" s="1"/>
  <c r="OR191" i="2"/>
  <c r="OX187" i="2"/>
  <c r="OX191" i="2"/>
  <c r="OX185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Q284" i="2" s="1"/>
  <c r="NY276" i="2"/>
  <c r="NY284" i="2" s="1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84" i="2" s="1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/>
  <c r="NV199" i="2"/>
  <c r="OT114" i="2"/>
  <c r="RI114" i="2"/>
  <c r="OY78" i="2"/>
  <c r="NV284" i="2"/>
  <c r="NW199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QC114" i="2"/>
  <c r="RQ169" i="2"/>
  <c r="PT114" i="2"/>
  <c r="QT199" i="2"/>
  <c r="RM199" i="2"/>
  <c r="OI284" i="2"/>
  <c r="OC199" i="2"/>
  <c r="OU114" i="2"/>
  <c r="PG199" i="2"/>
  <c r="PP199" i="2"/>
  <c r="PX165" i="2"/>
  <c r="PO163" i="2"/>
  <c r="RB78" i="2"/>
  <c r="RF114" i="2"/>
  <c r="PE114" i="2"/>
  <c r="OE114" i="2"/>
  <c r="OK284" i="2"/>
  <c r="NZ199" i="2"/>
  <c r="NS114" i="2"/>
  <c r="QL199" i="2"/>
  <c r="QN199" i="2"/>
  <c r="RQ163" i="2"/>
  <c r="PF78" i="2"/>
  <c r="PM199" i="2"/>
  <c r="OE284" i="2"/>
  <c r="OL284" i="2"/>
  <c r="QK120" i="2"/>
  <c r="OK205" i="2"/>
  <c r="PQ120" i="2"/>
  <c r="OK201" i="2"/>
  <c r="OK199" i="2"/>
  <c r="NT199" i="2"/>
  <c r="OZ114" i="2"/>
  <c r="NW114" i="2"/>
  <c r="OC114" i="2"/>
  <c r="QW199" i="2"/>
  <c r="QZ199" i="2"/>
  <c r="PH199" i="2"/>
  <c r="QQ114" i="2"/>
  <c r="RM114" i="2"/>
  <c r="PP114" i="2"/>
  <c r="QD80" i="2"/>
  <c r="QD86" i="2"/>
  <c r="RA114" i="2"/>
  <c r="OF205" i="2"/>
  <c r="RS114" i="2"/>
  <c r="RD114" i="2"/>
  <c r="PR78" i="2"/>
  <c r="NP199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PM114" i="2"/>
  <c r="QX114" i="2"/>
  <c r="QH120" i="2"/>
  <c r="RN84" i="2"/>
  <c r="PC284" i="2"/>
  <c r="OQ284" i="2"/>
  <c r="OO284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RQ177" i="2"/>
  <c r="RQ175" i="2"/>
  <c r="PU177" i="2"/>
  <c r="PU175" i="2"/>
  <c r="RR120" i="2"/>
  <c r="QQ116" i="2"/>
  <c r="QQ120" i="2"/>
  <c r="PV120" i="2"/>
  <c r="QY84" i="2"/>
  <c r="QY86" i="2"/>
  <c r="QA84" i="2"/>
  <c r="QA86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/>
  <c r="OR120" i="2"/>
  <c r="OQ116" i="2"/>
  <c r="OC129" i="2"/>
  <c r="OQ120" i="2"/>
  <c r="OC120" i="2"/>
  <c r="OC116" i="2"/>
  <c r="OK120" i="2"/>
  <c r="OK116" i="2"/>
  <c r="OX120" i="2"/>
  <c r="OX116" i="2"/>
  <c r="OE116" i="2"/>
  <c r="OE120" i="2"/>
  <c r="NQ120" i="2"/>
  <c r="NQ116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NY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NO254" i="2" s="1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C44" i="2"/>
  <c r="OA175" i="2"/>
  <c r="OA177" i="2"/>
  <c r="OI116" i="2"/>
  <c r="OI120" i="2"/>
  <c r="OW114" i="2"/>
  <c r="OK114" i="2"/>
  <c r="NU80" i="2"/>
  <c r="NU84" i="2" s="1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RH183" i="2"/>
  <c r="RH187" i="2" s="1"/>
  <c r="QD84" i="2"/>
  <c r="OY90" i="2"/>
  <c r="OC210" i="2"/>
  <c r="RH86" i="2"/>
  <c r="RH84" i="2"/>
  <c r="QJ86" i="2"/>
  <c r="QJ92" i="2" s="1"/>
  <c r="QJ84" i="2"/>
  <c r="PL86" i="2"/>
  <c r="PL92" i="2" s="1"/>
  <c r="PL84" i="2"/>
  <c r="RT84" i="2"/>
  <c r="RT86" i="2"/>
  <c r="RT90" i="2" s="1"/>
  <c r="QV84" i="2"/>
  <c r="QV86" i="2"/>
  <c r="PX84" i="2"/>
  <c r="PX86" i="2"/>
  <c r="PX92" i="2" s="1"/>
  <c r="QY92" i="2"/>
  <c r="QY90" i="2"/>
  <c r="PX175" i="2"/>
  <c r="PX177" i="2"/>
  <c r="PX181" i="2" s="1"/>
  <c r="RT175" i="2"/>
  <c r="RT177" i="2"/>
  <c r="QS90" i="2"/>
  <c r="QS92" i="2"/>
  <c r="QS98" i="2" s="1"/>
  <c r="RB96" i="2"/>
  <c r="RB98" i="2"/>
  <c r="PF171" i="2"/>
  <c r="PF169" i="2"/>
  <c r="RB171" i="2"/>
  <c r="RB177" i="2" s="1"/>
  <c r="RB169" i="2"/>
  <c r="QA169" i="2"/>
  <c r="QA171" i="2"/>
  <c r="QA177" i="2" s="1"/>
  <c r="QP90" i="2"/>
  <c r="QP92" i="2"/>
  <c r="RE183" i="2"/>
  <c r="RE187" i="2" s="1"/>
  <c r="RE181" i="2"/>
  <c r="RH189" i="2"/>
  <c r="PI92" i="2"/>
  <c r="PI90" i="2"/>
  <c r="RE92" i="2"/>
  <c r="RE96" i="2" s="1"/>
  <c r="RE90" i="2"/>
  <c r="PR171" i="2"/>
  <c r="PR177" i="2" s="1"/>
  <c r="PR169" i="2"/>
  <c r="RN171" i="2"/>
  <c r="RN169" i="2"/>
  <c r="PU183" i="2"/>
  <c r="PU181" i="2"/>
  <c r="RQ183" i="2"/>
  <c r="RQ187" i="2" s="1"/>
  <c r="RQ181" i="2"/>
  <c r="PU90" i="2"/>
  <c r="PU92" i="2"/>
  <c r="PU98" i="2" s="1"/>
  <c r="RQ90" i="2"/>
  <c r="RQ92" i="2"/>
  <c r="PO92" i="2"/>
  <c r="PO90" i="2"/>
  <c r="PI183" i="2"/>
  <c r="PI187" i="2" s="1"/>
  <c r="PI181" i="2"/>
  <c r="PO177" i="2"/>
  <c r="PO181" i="2" s="1"/>
  <c r="PO175" i="2"/>
  <c r="QM92" i="2"/>
  <c r="QM90" i="2"/>
  <c r="QM177" i="2"/>
  <c r="QM175" i="2"/>
  <c r="QA92" i="2"/>
  <c r="QA96" i="2" s="1"/>
  <c r="QA90" i="2"/>
  <c r="QV175" i="2"/>
  <c r="QV177" i="2"/>
  <c r="QV181" i="2" s="1"/>
  <c r="RN96" i="2"/>
  <c r="RN98" i="2"/>
  <c r="QD171" i="2"/>
  <c r="QD169" i="2"/>
  <c r="QG183" i="2"/>
  <c r="QG181" i="2"/>
  <c r="QD92" i="2"/>
  <c r="QD98" i="2" s="1"/>
  <c r="QD90" i="2"/>
  <c r="QG92" i="2"/>
  <c r="QG90" i="2"/>
  <c r="PR96" i="2"/>
  <c r="PR98" i="2"/>
  <c r="QP171" i="2"/>
  <c r="QP177" i="2" s="1"/>
  <c r="QP169" i="2"/>
  <c r="RK92" i="2"/>
  <c r="RK96" i="2" s="1"/>
  <c r="RK90" i="2"/>
  <c r="RK177" i="2"/>
  <c r="RK181" i="2" s="1"/>
  <c r="RK175" i="2"/>
  <c r="QY169" i="2"/>
  <c r="QY171" i="2"/>
  <c r="QY177" i="2" s="1"/>
  <c r="OP177" i="2"/>
  <c r="OP183" i="2" s="1"/>
  <c r="OP175" i="2"/>
  <c r="OG171" i="2"/>
  <c r="OG169" i="2"/>
  <c r="NO256" i="2"/>
  <c r="PB92" i="2"/>
  <c r="PB96" i="2" s="1"/>
  <c r="PB90" i="2"/>
  <c r="OM183" i="2"/>
  <c r="OM187" i="2" s="1"/>
  <c r="OM181" i="2"/>
  <c r="OA256" i="2"/>
  <c r="OA254" i="2"/>
  <c r="NR262" i="2"/>
  <c r="NR260" i="2"/>
  <c r="NU262" i="2"/>
  <c r="NU266" i="2" s="1"/>
  <c r="NU260" i="2"/>
  <c r="OM98" i="2"/>
  <c r="OM102" i="2" s="1"/>
  <c r="OM96" i="2"/>
  <c r="NX90" i="2"/>
  <c r="NX92" i="2"/>
  <c r="NX98" i="2" s="1"/>
  <c r="NU86" i="2"/>
  <c r="OG86" i="2"/>
  <c r="OG90" i="2" s="1"/>
  <c r="OG84" i="2"/>
  <c r="NR177" i="2"/>
  <c r="NR175" i="2"/>
  <c r="PB256" i="2"/>
  <c r="PB260" i="2" s="1"/>
  <c r="PB254" i="2"/>
  <c r="NR92" i="2"/>
  <c r="NR90" i="2"/>
  <c r="OV262" i="2"/>
  <c r="OV268" i="2" s="1"/>
  <c r="OV260" i="2"/>
  <c r="OA181" i="2"/>
  <c r="OA183" i="2"/>
  <c r="OA187" i="2" s="1"/>
  <c r="OS171" i="2"/>
  <c r="OS169" i="2"/>
  <c r="NO98" i="2"/>
  <c r="NO102" i="2" s="1"/>
  <c r="NO96" i="2"/>
  <c r="OD92" i="2"/>
  <c r="OD96" i="2" s="1"/>
  <c r="OD90" i="2"/>
  <c r="OV171" i="2"/>
  <c r="OV169" i="2"/>
  <c r="OJ262" i="2"/>
  <c r="OJ260" i="2"/>
  <c r="OY256" i="2"/>
  <c r="OY262" i="2" s="1"/>
  <c r="OY254" i="2"/>
  <c r="NO183" i="2"/>
  <c r="NO189" i="2" s="1"/>
  <c r="NO181" i="2"/>
  <c r="PB177" i="2"/>
  <c r="PB175" i="2"/>
  <c r="OJ171" i="2"/>
  <c r="OJ175" i="2" s="1"/>
  <c r="OJ169" i="2"/>
  <c r="OP262" i="2"/>
  <c r="OP260" i="2"/>
  <c r="OS262" i="2"/>
  <c r="OS266" i="2" s="1"/>
  <c r="OS260" i="2"/>
  <c r="OV90" i="2"/>
  <c r="OV92" i="2"/>
  <c r="OV98" i="2" s="1"/>
  <c r="NU177" i="2"/>
  <c r="NU175" i="2"/>
  <c r="NX183" i="2"/>
  <c r="NX181" i="2"/>
  <c r="OY183" i="2"/>
  <c r="OY181" i="2"/>
  <c r="OD262" i="2"/>
  <c r="OD266" i="2" s="1"/>
  <c r="OD260" i="2"/>
  <c r="OG262" i="2"/>
  <c r="OG266" i="2" s="1"/>
  <c r="OG260" i="2"/>
  <c r="OJ90" i="2"/>
  <c r="OJ92" i="2"/>
  <c r="OS86" i="2"/>
  <c r="OS84" i="2"/>
  <c r="OP92" i="2"/>
  <c r="OP90" i="2"/>
  <c r="OD177" i="2"/>
  <c r="OD181" i="2" s="1"/>
  <c r="OD175" i="2"/>
  <c r="NX262" i="2"/>
  <c r="NX268" i="2" s="1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RT92" i="2"/>
  <c r="QJ90" i="2"/>
  <c r="QV90" i="2"/>
  <c r="QV92" i="2"/>
  <c r="QV98" i="2" s="1"/>
  <c r="PL90" i="2"/>
  <c r="RH90" i="2"/>
  <c r="RH92" i="2"/>
  <c r="RN104" i="2"/>
  <c r="RN102" i="2"/>
  <c r="RQ98" i="2"/>
  <c r="RQ96" i="2"/>
  <c r="QA175" i="2"/>
  <c r="PX183" i="2"/>
  <c r="RK98" i="2"/>
  <c r="QP175" i="2"/>
  <c r="QG189" i="2"/>
  <c r="QG187" i="2"/>
  <c r="QM183" i="2"/>
  <c r="QM181" i="2"/>
  <c r="PI189" i="2"/>
  <c r="PU189" i="2"/>
  <c r="PU187" i="2"/>
  <c r="PR175" i="2"/>
  <c r="PI98" i="2"/>
  <c r="PI96" i="2"/>
  <c r="RE189" i="2"/>
  <c r="PF175" i="2"/>
  <c r="PF177" i="2"/>
  <c r="PR104" i="2"/>
  <c r="PR102" i="2"/>
  <c r="QV183" i="2"/>
  <c r="QV189" i="2" s="1"/>
  <c r="QP96" i="2"/>
  <c r="QP98" i="2"/>
  <c r="RB104" i="2"/>
  <c r="RB102" i="2"/>
  <c r="RT181" i="2"/>
  <c r="RT183" i="2"/>
  <c r="RT189" i="2" s="1"/>
  <c r="RK183" i="2"/>
  <c r="QG98" i="2"/>
  <c r="QG96" i="2"/>
  <c r="QD96" i="2"/>
  <c r="QD175" i="2"/>
  <c r="QD177" i="2"/>
  <c r="QD183" i="2" s="1"/>
  <c r="QA98" i="2"/>
  <c r="QM98" i="2"/>
  <c r="QM96" i="2"/>
  <c r="PO183" i="2"/>
  <c r="PO98" i="2"/>
  <c r="PO96" i="2"/>
  <c r="RQ189" i="2"/>
  <c r="RN175" i="2"/>
  <c r="RN177" i="2"/>
  <c r="RE98" i="2"/>
  <c r="RH193" i="2"/>
  <c r="RH195" i="2"/>
  <c r="RB175" i="2"/>
  <c r="QY98" i="2"/>
  <c r="QY96" i="2"/>
  <c r="OJ98" i="2"/>
  <c r="OJ96" i="2"/>
  <c r="OA189" i="2"/>
  <c r="OA193" i="2" s="1"/>
  <c r="OM260" i="2"/>
  <c r="OM262" i="2"/>
  <c r="OM268" i="2" s="1"/>
  <c r="OD183" i="2"/>
  <c r="OP98" i="2"/>
  <c r="OP96" i="2"/>
  <c r="OG268" i="2"/>
  <c r="OY189" i="2"/>
  <c r="OY187" i="2"/>
  <c r="NU183" i="2"/>
  <c r="NU181" i="2"/>
  <c r="OJ177" i="2"/>
  <c r="PB181" i="2"/>
  <c r="PB183" i="2"/>
  <c r="OY260" i="2"/>
  <c r="OV177" i="2"/>
  <c r="OV175" i="2"/>
  <c r="NO104" i="2"/>
  <c r="PB262" i="2"/>
  <c r="NR183" i="2"/>
  <c r="NR181" i="2"/>
  <c r="NU268" i="2"/>
  <c r="OA260" i="2"/>
  <c r="OA262" i="2"/>
  <c r="OA268" i="2" s="1"/>
  <c r="PB98" i="2"/>
  <c r="NO260" i="2"/>
  <c r="NO262" i="2"/>
  <c r="NO268" i="2" s="1"/>
  <c r="OP181" i="2"/>
  <c r="OV96" i="2"/>
  <c r="NX266" i="2"/>
  <c r="OS92" i="2"/>
  <c r="OS90" i="2"/>
  <c r="OD268" i="2"/>
  <c r="NX187" i="2"/>
  <c r="NX189" i="2"/>
  <c r="NX195" i="2" s="1"/>
  <c r="OS268" i="2"/>
  <c r="OP268" i="2"/>
  <c r="OP266" i="2"/>
  <c r="NO187" i="2"/>
  <c r="OJ266" i="2"/>
  <c r="OJ268" i="2"/>
  <c r="OJ274" i="2" s="1"/>
  <c r="OD98" i="2"/>
  <c r="OS177" i="2"/>
  <c r="OS175" i="2"/>
  <c r="OV266" i="2"/>
  <c r="NR98" i="2"/>
  <c r="NR96" i="2"/>
  <c r="OG92" i="2"/>
  <c r="NU92" i="2"/>
  <c r="NU90" i="2"/>
  <c r="OM104" i="2"/>
  <c r="NR268" i="2"/>
  <c r="NR266" i="2"/>
  <c r="OM189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/>
  <c r="RH98" i="2"/>
  <c r="RH96" i="2"/>
  <c r="QV96" i="2"/>
  <c r="RT98" i="2"/>
  <c r="RT96" i="2"/>
  <c r="QY102" i="2"/>
  <c r="QY104" i="2"/>
  <c r="PO102" i="2"/>
  <c r="PO104" i="2"/>
  <c r="QM102" i="2"/>
  <c r="QM104" i="2"/>
  <c r="QG104" i="2"/>
  <c r="QG102" i="2"/>
  <c r="RB110" i="2"/>
  <c r="RB108" i="2"/>
  <c r="PR110" i="2"/>
  <c r="PR108" i="2"/>
  <c r="RE195" i="2"/>
  <c r="RE193" i="2"/>
  <c r="QM187" i="2"/>
  <c r="QM189" i="2"/>
  <c r="QG193" i="2"/>
  <c r="QG195" i="2"/>
  <c r="RK102" i="2"/>
  <c r="RK104" i="2"/>
  <c r="RT187" i="2"/>
  <c r="QP104" i="2"/>
  <c r="QP102" i="2"/>
  <c r="QV187" i="2"/>
  <c r="PF183" i="2"/>
  <c r="PF181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RQ104" i="2"/>
  <c r="RQ102" i="2"/>
  <c r="RN110" i="2"/>
  <c r="RN108" i="2"/>
  <c r="RN183" i="2"/>
  <c r="RN181" i="2"/>
  <c r="QD181" i="2"/>
  <c r="PX189" i="2"/>
  <c r="PX187" i="2"/>
  <c r="NX193" i="2"/>
  <c r="NO266" i="2"/>
  <c r="PB187" i="2"/>
  <c r="PB189" i="2"/>
  <c r="OM266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NO110" i="2"/>
  <c r="NO108" i="2"/>
  <c r="OG274" i="2"/>
  <c r="OG272" i="2"/>
  <c r="OP104" i="2"/>
  <c r="OP102" i="2"/>
  <c r="OA195" i="2"/>
  <c r="OJ272" i="2"/>
  <c r="OA266" i="2"/>
  <c r="OJ104" i="2"/>
  <c r="OJ102" i="2"/>
  <c r="OM193" i="2"/>
  <c r="OM195" i="2"/>
  <c r="OM110" i="2"/>
  <c r="OM108" i="2"/>
  <c r="NR104" i="2"/>
  <c r="NR102" i="2"/>
  <c r="OD104" i="2"/>
  <c r="OD102" i="2"/>
  <c r="OS274" i="2"/>
  <c r="OS280" i="2" s="1"/>
  <c r="OS272" i="2"/>
  <c r="OS96" i="2"/>
  <c r="OS98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RE110" i="2"/>
  <c r="RE108" i="2"/>
  <c r="PF187" i="2"/>
  <c r="PF189" i="2"/>
  <c r="QP110" i="2"/>
  <c r="QP108" i="2"/>
  <c r="QG110" i="2"/>
  <c r="QG108" i="2"/>
  <c r="QA110" i="2"/>
  <c r="QA108" i="2"/>
  <c r="QM110" i="2"/>
  <c r="QM108" i="2"/>
  <c r="QY110" i="2"/>
  <c r="QY108" i="2"/>
  <c r="PX193" i="2"/>
  <c r="PX195" i="2"/>
  <c r="RN187" i="2"/>
  <c r="RN189" i="2"/>
  <c r="RQ110" i="2"/>
  <c r="RQ108" i="2"/>
  <c r="PI110" i="2"/>
  <c r="PI108" i="2"/>
  <c r="NR280" i="2"/>
  <c r="NR278" i="2"/>
  <c r="OJ189" i="2"/>
  <c r="OJ187" i="2"/>
  <c r="OS278" i="2"/>
  <c r="OD195" i="2"/>
  <c r="OD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D110" i="2"/>
  <c r="OD10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P110" i="2"/>
  <c r="OP108" i="2"/>
  <c r="NU280" i="2"/>
  <c r="NU278" i="2"/>
  <c r="OG189" i="2"/>
  <c r="OG187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/>
  <c r="RH108" i="2"/>
  <c r="RH110" i="2"/>
  <c r="RT108" i="2"/>
  <c r="RT110" i="2"/>
  <c r="RN195" i="2"/>
  <c r="RN193" i="2"/>
  <c r="PF195" i="2"/>
  <c r="PF193" i="2"/>
  <c r="NU110" i="2"/>
  <c r="NU108" i="2"/>
  <c r="OG195" i="2"/>
  <c r="OG193" i="2"/>
  <c r="PB280" i="2"/>
  <c r="PB278" i="2"/>
  <c r="OG110" i="2"/>
  <c r="OG108" i="2"/>
  <c r="OS110" i="2"/>
  <c r="OS108" i="2"/>
  <c r="OV195" i="2"/>
  <c r="OV193" i="2"/>
  <c r="OS195" i="2"/>
  <c r="OS193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/>
  <c r="JQ189" i="2"/>
  <c r="JQ193" i="2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/>
  <c r="JQ165" i="2"/>
  <c r="JQ169" i="2"/>
  <c r="JR161" i="2"/>
  <c r="JS159" i="2"/>
  <c r="JQ159" i="2"/>
  <c r="JQ163" i="2"/>
  <c r="JS155" i="2"/>
  <c r="JR155" i="2"/>
  <c r="JQ155" i="2"/>
  <c r="JS153" i="2"/>
  <c r="JS157" i="2" s="1"/>
  <c r="JR153" i="2"/>
  <c r="JR159" i="2" s="1"/>
  <c r="JQ153" i="2"/>
  <c r="JQ161" i="2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/>
  <c r="JS185" i="2"/>
  <c r="JQ197" i="2"/>
  <c r="JQ167" i="2"/>
  <c r="JS179" i="2"/>
  <c r="JS175" i="2"/>
  <c r="JQ179" i="2"/>
  <c r="JR157" i="2"/>
  <c r="JS167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/>
  <c r="JS199" i="2"/>
  <c r="JQ199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GZ205" i="2"/>
  <c r="GW205" i="2"/>
  <c r="HA203" i="2"/>
  <c r="GY203" i="2"/>
  <c r="GX203" i="2"/>
  <c r="GV203" i="2"/>
  <c r="GZ199" i="2"/>
  <c r="GW199" i="2"/>
  <c r="GZ197" i="2"/>
  <c r="GZ201" i="2"/>
  <c r="GW197" i="2"/>
  <c r="HA195" i="2"/>
  <c r="GY195" i="2"/>
  <c r="GX195" i="2"/>
  <c r="GV195" i="2"/>
  <c r="GZ191" i="2"/>
  <c r="GW191" i="2"/>
  <c r="HA189" i="2"/>
  <c r="GY189" i="2"/>
  <c r="GY193" i="2"/>
  <c r="GX189" i="2"/>
  <c r="GV189" i="2"/>
  <c r="GZ185" i="2"/>
  <c r="GW185" i="2"/>
  <c r="HA183" i="2"/>
  <c r="GY183" i="2"/>
  <c r="GX183" i="2"/>
  <c r="GV183" i="2"/>
  <c r="GZ179" i="2"/>
  <c r="GW179" i="2"/>
  <c r="HA177" i="2"/>
  <c r="HA181" i="2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/>
  <c r="GX165" i="2"/>
  <c r="GX169" i="2"/>
  <c r="GV165" i="2"/>
  <c r="GZ161" i="2"/>
  <c r="GW161" i="2"/>
  <c r="HA159" i="2"/>
  <c r="HA163" i="2" s="1"/>
  <c r="GY159" i="2"/>
  <c r="GX159" i="2"/>
  <c r="GX163" i="2"/>
  <c r="GV159" i="2"/>
  <c r="GV163" i="2"/>
  <c r="HA155" i="2"/>
  <c r="GZ155" i="2"/>
  <c r="GY155" i="2"/>
  <c r="GX155" i="2"/>
  <c r="GW155" i="2"/>
  <c r="GV155" i="2"/>
  <c r="HA153" i="2"/>
  <c r="HA157" i="2"/>
  <c r="GZ153" i="2"/>
  <c r="GZ159" i="2"/>
  <c r="GY153" i="2"/>
  <c r="GY161" i="2"/>
  <c r="GX153" i="2"/>
  <c r="GW153" i="2"/>
  <c r="GV153" i="2"/>
  <c r="GV157" i="2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/>
  <c r="EF189" i="2"/>
  <c r="EF193" i="2"/>
  <c r="ED189" i="2"/>
  <c r="EC189" i="2"/>
  <c r="EC193" i="2" s="1"/>
  <c r="EB189" i="2"/>
  <c r="EA189" i="2"/>
  <c r="EA199" i="2"/>
  <c r="DO189" i="2"/>
  <c r="EH185" i="2"/>
  <c r="EE185" i="2"/>
  <c r="EI183" i="2"/>
  <c r="EI187" i="2" s="1"/>
  <c r="EG183" i="2"/>
  <c r="EG187" i="2" s="1"/>
  <c r="EF183" i="2"/>
  <c r="ED183" i="2"/>
  <c r="ED187" i="2"/>
  <c r="EC183" i="2"/>
  <c r="EB183" i="2"/>
  <c r="EA183" i="2"/>
  <c r="EA187" i="2"/>
  <c r="EA197" i="2" s="1"/>
  <c r="EA201" i="2" s="1"/>
  <c r="DO183" i="2"/>
  <c r="DO187" i="2"/>
  <c r="DO197" i="2" s="1"/>
  <c r="DO201" i="2" s="1"/>
  <c r="EH179" i="2"/>
  <c r="EE179" i="2"/>
  <c r="EI177" i="2"/>
  <c r="EI181" i="2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B173" i="2" s="1"/>
  <c r="EA165" i="2"/>
  <c r="EA169" i="2"/>
  <c r="EA179" i="2" s="1"/>
  <c r="DO165" i="2"/>
  <c r="DO169" i="2" s="1"/>
  <c r="DO179" i="2" s="1"/>
  <c r="EH161" i="2"/>
  <c r="EE161" i="2"/>
  <c r="EI159" i="2"/>
  <c r="EI163" i="2"/>
  <c r="EG159" i="2"/>
  <c r="EF159" i="2"/>
  <c r="EF163" i="2" s="1"/>
  <c r="ED159" i="2"/>
  <c r="ED163" i="2" s="1"/>
  <c r="EC159" i="2"/>
  <c r="EC163" i="2" s="1"/>
  <c r="EB159" i="2"/>
  <c r="EB163" i="2"/>
  <c r="EA159" i="2"/>
  <c r="EA163" i="2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/>
  <c r="EF153" i="2"/>
  <c r="EE153" i="2"/>
  <c r="EE159" i="2" s="1"/>
  <c r="EE165" i="2" s="1"/>
  <c r="ED153" i="2"/>
  <c r="ED161" i="2"/>
  <c r="EC153" i="2"/>
  <c r="EC157" i="2"/>
  <c r="EB153" i="2"/>
  <c r="EB157" i="2"/>
  <c r="EA153" i="2"/>
  <c r="EA157" i="2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/>
  <c r="DO151" i="2"/>
  <c r="DO161" i="2"/>
  <c r="JR120" i="2"/>
  <c r="JS118" i="2"/>
  <c r="JQ118" i="2"/>
  <c r="JR114" i="2"/>
  <c r="JR112" i="2"/>
  <c r="JR116" i="2"/>
  <c r="JS110" i="2"/>
  <c r="JQ110" i="2"/>
  <c r="JR106" i="2"/>
  <c r="JS104" i="2"/>
  <c r="JQ104" i="2"/>
  <c r="JQ108" i="2"/>
  <c r="JR100" i="2"/>
  <c r="JS98" i="2"/>
  <c r="JQ98" i="2"/>
  <c r="JQ102" i="2"/>
  <c r="JR94" i="2"/>
  <c r="JG129" i="2"/>
  <c r="JS92" i="2"/>
  <c r="JS96" i="2"/>
  <c r="JQ92" i="2"/>
  <c r="JQ96" i="2"/>
  <c r="JR88" i="2"/>
  <c r="JS86" i="2"/>
  <c r="JS90" i="2" s="1"/>
  <c r="JQ86" i="2"/>
  <c r="JQ100" i="2" s="1"/>
  <c r="JR82" i="2"/>
  <c r="JS80" i="2"/>
  <c r="JS84" i="2"/>
  <c r="JQ80" i="2"/>
  <c r="JQ84" i="2"/>
  <c r="JR76" i="2"/>
  <c r="JS74" i="2"/>
  <c r="JS88" i="2" s="1"/>
  <c r="JQ74" i="2"/>
  <c r="JS70" i="2"/>
  <c r="JR70" i="2"/>
  <c r="JQ70" i="2"/>
  <c r="JS68" i="2"/>
  <c r="JR68" i="2"/>
  <c r="JR74" i="2" s="1"/>
  <c r="JQ68" i="2"/>
  <c r="JQ76" i="2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O37" i="2" s="1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JP36" i="2" s="1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JO31" i="2" s="1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JP22" i="2" s="1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P40" i="2" s="1"/>
  <c r="JO3" i="2"/>
  <c r="JN3" i="2"/>
  <c r="JN40" i="2" s="1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HA108" i="2" s="1"/>
  <c r="GY104" i="2"/>
  <c r="GY108" i="2"/>
  <c r="GX104" i="2"/>
  <c r="GX108" i="2"/>
  <c r="GV104" i="2"/>
  <c r="GV108" i="2"/>
  <c r="GZ100" i="2"/>
  <c r="GW100" i="2"/>
  <c r="HA98" i="2"/>
  <c r="GY98" i="2"/>
  <c r="GX98" i="2"/>
  <c r="GV98" i="2"/>
  <c r="GV106" i="2" s="1"/>
  <c r="GV114" i="2" s="1"/>
  <c r="GZ94" i="2"/>
  <c r="GW94" i="2"/>
  <c r="HA92" i="2"/>
  <c r="HA96" i="2" s="1"/>
  <c r="GY92" i="2"/>
  <c r="GX92" i="2"/>
  <c r="GV92" i="2"/>
  <c r="GV100" i="2" s="1"/>
  <c r="GZ88" i="2"/>
  <c r="GW88" i="2"/>
  <c r="HA86" i="2"/>
  <c r="GY86" i="2"/>
  <c r="GX86" i="2"/>
  <c r="GX90" i="2"/>
  <c r="GV86" i="2"/>
  <c r="GZ82" i="2"/>
  <c r="GW82" i="2"/>
  <c r="HA80" i="2"/>
  <c r="HA84" i="2" s="1"/>
  <c r="GY80" i="2"/>
  <c r="GY88" i="2" s="1"/>
  <c r="GX80" i="2"/>
  <c r="GV80" i="2"/>
  <c r="GZ76" i="2"/>
  <c r="GW76" i="2"/>
  <c r="HA74" i="2"/>
  <c r="HA78" i="2"/>
  <c r="GY74" i="2"/>
  <c r="GY78" i="2"/>
  <c r="GX74" i="2"/>
  <c r="GV74" i="2"/>
  <c r="HA70" i="2"/>
  <c r="GZ70" i="2"/>
  <c r="GY70" i="2"/>
  <c r="GX70" i="2"/>
  <c r="GW70" i="2"/>
  <c r="GV70" i="2"/>
  <c r="HA68" i="2"/>
  <c r="HA72" i="2"/>
  <c r="GZ68" i="2"/>
  <c r="GZ72" i="2"/>
  <c r="GY68" i="2"/>
  <c r="GY76" i="2"/>
  <c r="GX68" i="2"/>
  <c r="GX72" i="2"/>
  <c r="GW68" i="2"/>
  <c r="GV68" i="2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GS34" i="2" s="1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S31" i="2" s="1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GS16" i="2" s="1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GS9" i="2" s="1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T40" i="2" s="1"/>
  <c r="GS4" i="2"/>
  <c r="GU3" i="2"/>
  <c r="GT3" i="2"/>
  <c r="GS3" i="2"/>
  <c r="GS40" i="2" s="1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/>
  <c r="GZ203" i="2"/>
  <c r="GY197" i="2"/>
  <c r="GY201" i="2"/>
  <c r="GX167" i="2"/>
  <c r="HA100" i="2"/>
  <c r="HA185" i="2"/>
  <c r="EH159" i="2"/>
  <c r="EH163" i="2" s="1"/>
  <c r="EH157" i="2"/>
  <c r="GW157" i="2"/>
  <c r="GW159" i="2"/>
  <c r="GW165" i="2" s="1"/>
  <c r="GW169" i="2" s="1"/>
  <c r="GY167" i="2"/>
  <c r="GY163" i="2"/>
  <c r="GX179" i="2"/>
  <c r="GV173" i="2"/>
  <c r="GX191" i="2"/>
  <c r="GY191" i="2"/>
  <c r="GY199" i="2" s="1"/>
  <c r="GZ74" i="2"/>
  <c r="GW203" i="2"/>
  <c r="GW201" i="2"/>
  <c r="GS37" i="2"/>
  <c r="GV175" i="2"/>
  <c r="GV185" i="2"/>
  <c r="GT31" i="2"/>
  <c r="JR118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X205" i="2" s="1"/>
  <c r="GY185" i="2"/>
  <c r="GX187" i="2"/>
  <c r="GX173" i="2"/>
  <c r="GY179" i="2"/>
  <c r="GY181" i="2"/>
  <c r="GV187" i="2"/>
  <c r="GV191" i="2"/>
  <c r="GV197" i="2"/>
  <c r="GV205" i="2" s="1"/>
  <c r="GV193" i="2"/>
  <c r="HA197" i="2"/>
  <c r="HA205" i="2" s="1"/>
  <c r="HA193" i="2"/>
  <c r="DO199" i="2"/>
  <c r="DO193" i="2"/>
  <c r="GT34" i="2"/>
  <c r="HA88" i="2"/>
  <c r="EG175" i="2"/>
  <c r="GY72" i="2"/>
  <c r="GU9" i="2"/>
  <c r="GV88" i="2"/>
  <c r="EE157" i="2"/>
  <c r="EI161" i="2"/>
  <c r="EI157" i="2"/>
  <c r="GV78" i="2"/>
  <c r="EF157" i="2"/>
  <c r="EF161" i="2"/>
  <c r="EC179" i="2"/>
  <c r="EC175" i="2"/>
  <c r="GS36" i="2"/>
  <c r="EF173" i="2"/>
  <c r="EF169" i="2"/>
  <c r="ED157" i="2"/>
  <c r="EC185" i="2"/>
  <c r="EI167" i="2"/>
  <c r="EC167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99" i="2" s="1"/>
  <c r="EG181" i="2"/>
  <c r="EF191" i="2"/>
  <c r="EF187" i="2"/>
  <c r="ED185" i="2"/>
  <c r="ED199" i="2" s="1"/>
  <c r="ED181" i="2"/>
  <c r="EB191" i="2"/>
  <c r="EB187" i="2"/>
  <c r="EC191" i="2"/>
  <c r="EC199" i="2" s="1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F201" i="2" s="1"/>
  <c r="EB193" i="2"/>
  <c r="EC197" i="2"/>
  <c r="EH203" i="2"/>
  <c r="EH201" i="2"/>
  <c r="EI193" i="2"/>
  <c r="JN31" i="2"/>
  <c r="JP27" i="2"/>
  <c r="JN34" i="2"/>
  <c r="JQ112" i="2"/>
  <c r="JQ116" i="2"/>
  <c r="JN36" i="2"/>
  <c r="JQ72" i="2"/>
  <c r="JQ94" i="2"/>
  <c r="JR72" i="2"/>
  <c r="JS78" i="2"/>
  <c r="JS72" i="2"/>
  <c r="JS76" i="2"/>
  <c r="JN9" i="2"/>
  <c r="JN27" i="2"/>
  <c r="JO36" i="2"/>
  <c r="JO27" i="2"/>
  <c r="JP37" i="2"/>
  <c r="JQ88" i="2"/>
  <c r="JQ78" i="2"/>
  <c r="JS102" i="2"/>
  <c r="JS106" i="2"/>
  <c r="JQ106" i="2"/>
  <c r="JS112" i="2"/>
  <c r="JS108" i="2"/>
  <c r="GW74" i="2"/>
  <c r="GW72" i="2"/>
  <c r="GU16" i="2"/>
  <c r="GT37" i="2"/>
  <c r="HA82" i="2"/>
  <c r="HA76" i="2"/>
  <c r="GY84" i="2"/>
  <c r="GU31" i="2"/>
  <c r="GX78" i="2"/>
  <c r="GX82" i="2"/>
  <c r="GV96" i="2"/>
  <c r="GY90" i="2"/>
  <c r="GX76" i="2"/>
  <c r="GT9" i="2"/>
  <c r="HA106" i="2"/>
  <c r="HA102" i="2"/>
  <c r="HA112" i="2"/>
  <c r="HA120" i="2" s="1"/>
  <c r="GY82" i="2"/>
  <c r="HA90" i="2"/>
  <c r="GT16" i="2"/>
  <c r="GX88" i="2"/>
  <c r="GX84" i="2"/>
  <c r="GV90" i="2"/>
  <c r="GY100" i="2"/>
  <c r="GY96" i="2"/>
  <c r="GX94" i="2"/>
  <c r="GW116" i="2"/>
  <c r="GW118" i="2"/>
  <c r="GY112" i="2"/>
  <c r="GX112" i="2"/>
  <c r="GX116" i="2" s="1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EI199" i="2"/>
  <c r="HA114" i="2"/>
  <c r="GX199" i="2"/>
  <c r="HA199" i="2"/>
  <c r="GW163" i="2"/>
  <c r="EH165" i="2"/>
  <c r="EH169" i="2" s="1"/>
  <c r="GV199" i="2"/>
  <c r="GZ80" i="2"/>
  <c r="GZ84" i="2" s="1"/>
  <c r="GZ78" i="2"/>
  <c r="HA201" i="2"/>
  <c r="GZ171" i="2"/>
  <c r="GZ169" i="2"/>
  <c r="EE163" i="2"/>
  <c r="JQ120" i="2"/>
  <c r="EB199" i="2"/>
  <c r="EF199" i="2"/>
  <c r="EI201" i="2"/>
  <c r="EI205" i="2"/>
  <c r="EC205" i="2"/>
  <c r="EC201" i="2"/>
  <c r="EG205" i="2"/>
  <c r="EG201" i="2"/>
  <c r="ED201" i="2"/>
  <c r="ED205" i="2"/>
  <c r="EB205" i="2"/>
  <c r="EB201" i="2"/>
  <c r="JF129" i="2"/>
  <c r="JR80" i="2"/>
  <c r="JR78" i="2"/>
  <c r="JS116" i="2"/>
  <c r="JS120" i="2"/>
  <c r="JH129" i="2"/>
  <c r="GW80" i="2"/>
  <c r="GW78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/>
  <c r="JH125" i="2"/>
  <c r="EH171" i="2"/>
  <c r="EH177" i="2"/>
  <c r="GZ177" i="2"/>
  <c r="GZ175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/>
  <c r="GZ181" i="2"/>
  <c r="GZ183" i="2"/>
  <c r="GZ189" i="2" s="1"/>
  <c r="EE175" i="2"/>
  <c r="EE177" i="2"/>
  <c r="EH183" i="2"/>
  <c r="EH181" i="2"/>
  <c r="JR92" i="2"/>
  <c r="JR98" i="2" s="1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EE183" i="2"/>
  <c r="EE181" i="2"/>
  <c r="EH187" i="2"/>
  <c r="EH189" i="2"/>
  <c r="EH193" i="2" s="1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EE189" i="2"/>
  <c r="EE187" i="2"/>
  <c r="EH195" i="2"/>
  <c r="JG125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EE195" i="2"/>
  <c r="EE193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/>
  <c r="C86" i="2"/>
  <c r="C80" i="2"/>
  <c r="C74" i="2"/>
  <c r="C70" i="2"/>
  <c r="C68" i="2"/>
  <c r="C76" i="2" s="1"/>
  <c r="C66" i="2"/>
  <c r="AJ37" i="2"/>
  <c r="BQ37" i="2" s="1"/>
  <c r="AJ36" i="2"/>
  <c r="AJ34" i="2"/>
  <c r="AJ31" i="2"/>
  <c r="AJ27" i="2"/>
  <c r="BO27" i="2" s="1"/>
  <c r="AJ22" i="2"/>
  <c r="BO22" i="2" s="1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/>
  <c r="DO110" i="2"/>
  <c r="DO120" i="2" s="1"/>
  <c r="B110" i="2"/>
  <c r="A110" i="2"/>
  <c r="A120" i="2" s="1"/>
  <c r="EH106" i="2"/>
  <c r="EE106" i="2"/>
  <c r="EI104" i="2"/>
  <c r="EI112" i="2" s="1"/>
  <c r="EG104" i="2"/>
  <c r="EF104" i="2"/>
  <c r="ED104" i="2"/>
  <c r="EC104" i="2"/>
  <c r="EC108" i="2" s="1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/>
  <c r="ED98" i="2"/>
  <c r="EC98" i="2"/>
  <c r="EB98" i="2"/>
  <c r="EB106" i="2" s="1"/>
  <c r="EB114" i="2" s="1"/>
  <c r="EB102" i="2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/>
  <c r="A112" i="2"/>
  <c r="A116" i="2" s="1"/>
  <c r="EH94" i="2"/>
  <c r="EE94" i="2"/>
  <c r="EI92" i="2"/>
  <c r="EI96" i="2" s="1"/>
  <c r="EG92" i="2"/>
  <c r="EF92" i="2"/>
  <c r="EF96" i="2" s="1"/>
  <c r="ED92" i="2"/>
  <c r="ED106" i="2" s="1"/>
  <c r="EC92" i="2"/>
  <c r="EB92" i="2"/>
  <c r="EB96" i="2" s="1"/>
  <c r="EA92" i="2"/>
  <c r="EA96" i="2" s="1"/>
  <c r="EA106" i="2" s="1"/>
  <c r="DO92" i="2"/>
  <c r="DO96" i="2"/>
  <c r="DO106" i="2" s="1"/>
  <c r="B92" i="2"/>
  <c r="A92" i="2"/>
  <c r="A96" i="2"/>
  <c r="A106" i="2" s="1"/>
  <c r="EH88" i="2"/>
  <c r="EE88" i="2"/>
  <c r="EI86" i="2"/>
  <c r="EG86" i="2"/>
  <c r="EG90" i="2"/>
  <c r="EF86" i="2"/>
  <c r="EF90" i="2" s="1"/>
  <c r="ED86" i="2"/>
  <c r="ED90" i="2" s="1"/>
  <c r="EC86" i="2"/>
  <c r="EC90" i="2" s="1"/>
  <c r="EB86" i="2"/>
  <c r="EB94" i="2" s="1"/>
  <c r="EA86" i="2"/>
  <c r="EA90" i="2" s="1"/>
  <c r="EA100" i="2" s="1"/>
  <c r="DO86" i="2"/>
  <c r="DO90" i="2" s="1"/>
  <c r="DO100" i="2" s="1"/>
  <c r="B86" i="2"/>
  <c r="B90" i="2" s="1"/>
  <c r="A86" i="2"/>
  <c r="A90" i="2" s="1"/>
  <c r="A100" i="2" s="1"/>
  <c r="EH82" i="2"/>
  <c r="EE82" i="2"/>
  <c r="EI80" i="2"/>
  <c r="EI84" i="2" s="1"/>
  <c r="EG80" i="2"/>
  <c r="EG88" i="2" s="1"/>
  <c r="EF80" i="2"/>
  <c r="EF88" i="2" s="1"/>
  <c r="ED80" i="2"/>
  <c r="EC80" i="2"/>
  <c r="EB80" i="2"/>
  <c r="EB84" i="2" s="1"/>
  <c r="EA80" i="2"/>
  <c r="EA84" i="2" s="1"/>
  <c r="EA94" i="2" s="1"/>
  <c r="DO80" i="2"/>
  <c r="DO84" i="2"/>
  <c r="DO94" i="2" s="1"/>
  <c r="B80" i="2"/>
  <c r="A80" i="2"/>
  <c r="A84" i="2"/>
  <c r="A94" i="2" s="1"/>
  <c r="EH76" i="2"/>
  <c r="EE76" i="2"/>
  <c r="EI74" i="2"/>
  <c r="EI88" i="2" s="1"/>
  <c r="EG74" i="2"/>
  <c r="EF74" i="2"/>
  <c r="ED74" i="2"/>
  <c r="ED78" i="2" s="1"/>
  <c r="EC74" i="2"/>
  <c r="EC88" i="2" s="1"/>
  <c r="EB74" i="2"/>
  <c r="EA74" i="2"/>
  <c r="EA78" i="2"/>
  <c r="EA88" i="2"/>
  <c r="DO74" i="2"/>
  <c r="DO78" i="2" s="1"/>
  <c r="DO88" i="2" s="1"/>
  <c r="B74" i="2"/>
  <c r="B82" i="2" s="1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/>
  <c r="EH78" i="2" s="1"/>
  <c r="EG68" i="2"/>
  <c r="EG82" i="2" s="1"/>
  <c r="EF68" i="2"/>
  <c r="EF76" i="2"/>
  <c r="EE68" i="2"/>
  <c r="EE74" i="2" s="1"/>
  <c r="ED68" i="2"/>
  <c r="ED72" i="2"/>
  <c r="EC68" i="2"/>
  <c r="EC76" i="2" s="1"/>
  <c r="EB68" i="2"/>
  <c r="EB76" i="2"/>
  <c r="EA68" i="2"/>
  <c r="EA72" i="2" s="1"/>
  <c r="EA82" i="2" s="1"/>
  <c r="DO68" i="2"/>
  <c r="DO72" i="2"/>
  <c r="DO82" i="2" s="1"/>
  <c r="B68" i="2"/>
  <c r="B72" i="2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DZ37" i="2" s="1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BO37" i="2" s="1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DY36" i="2" s="1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BQ36" i="2" s="1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DX34" i="2" s="1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BQ34" i="2" s="1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DX31" i="2" s="1"/>
  <c r="CU31" i="2"/>
  <c r="CT31" i="2"/>
  <c r="CS31" i="2"/>
  <c r="DY31" i="2" s="1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BO31" i="2" s="1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DX27" i="2" s="1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BQ27" i="2" s="1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DY22" i="2" s="1"/>
  <c r="CU22" i="2"/>
  <c r="CT22" i="2"/>
  <c r="CS22" i="2"/>
  <c r="DZ22" i="2" s="1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DY16" i="2" s="1"/>
  <c r="CU16" i="2"/>
  <c r="CT16" i="2"/>
  <c r="CS16" i="2"/>
  <c r="DX16" i="2" s="1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BP16" i="2" s="1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DY9" i="2" s="1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BO9" i="2" s="1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Y40" i="2" s="1"/>
  <c r="DX3" i="2"/>
  <c r="BQ3" i="2"/>
  <c r="BP3" i="2"/>
  <c r="BO3" i="2"/>
  <c r="BO40" i="2" s="1"/>
  <c r="DZ2" i="2"/>
  <c r="DY2" i="2"/>
  <c r="DX2" i="2"/>
  <c r="BQ2" i="2"/>
  <c r="BP2" i="2"/>
  <c r="BO2" i="2"/>
  <c r="C88" i="2"/>
  <c r="C106" i="2"/>
  <c r="C84" i="2"/>
  <c r="C94" i="2"/>
  <c r="C112" i="2"/>
  <c r="C116" i="2" s="1"/>
  <c r="C82" i="2"/>
  <c r="C90" i="2"/>
  <c r="C108" i="2"/>
  <c r="C100" i="2"/>
  <c r="C78" i="2"/>
  <c r="C102" i="2"/>
  <c r="BP34" i="2"/>
  <c r="DZ34" i="2"/>
  <c r="BQ22" i="2"/>
  <c r="BQ40" i="2"/>
  <c r="DX40" i="2"/>
  <c r="BQ31" i="2"/>
  <c r="DZ36" i="2"/>
  <c r="BP40" i="2"/>
  <c r="DZ40" i="2"/>
  <c r="DZ31" i="2"/>
  <c r="BP31" i="2"/>
  <c r="EH80" i="2"/>
  <c r="EH86" i="2" s="1"/>
  <c r="EB72" i="2"/>
  <c r="EF72" i="2"/>
  <c r="EF82" i="2"/>
  <c r="EF78" i="2"/>
  <c r="EC72" i="2"/>
  <c r="B78" i="2"/>
  <c r="EB82" i="2"/>
  <c r="EB78" i="2"/>
  <c r="EG78" i="2"/>
  <c r="B76" i="2"/>
  <c r="ED76" i="2"/>
  <c r="EH72" i="2"/>
  <c r="EC82" i="2"/>
  <c r="EC78" i="2"/>
  <c r="EE72" i="2"/>
  <c r="EI72" i="2"/>
  <c r="EI82" i="2"/>
  <c r="EI78" i="2"/>
  <c r="EC84" i="2"/>
  <c r="EG84" i="2"/>
  <c r="ED84" i="2"/>
  <c r="EI94" i="2"/>
  <c r="EI90" i="2"/>
  <c r="B84" i="2"/>
  <c r="EB88" i="2"/>
  <c r="EF84" i="2"/>
  <c r="B94" i="2"/>
  <c r="EB90" i="2"/>
  <c r="EB100" i="2"/>
  <c r="EG100" i="2"/>
  <c r="EG96" i="2"/>
  <c r="EC94" i="2"/>
  <c r="EC96" i="2"/>
  <c r="EI100" i="2"/>
  <c r="EC106" i="2"/>
  <c r="EC102" i="2"/>
  <c r="ED94" i="2"/>
  <c r="B100" i="2"/>
  <c r="ED100" i="2"/>
  <c r="EF94" i="2"/>
  <c r="EA114" i="2"/>
  <c r="EA108" i="2"/>
  <c r="B96" i="2"/>
  <c r="B106" i="2"/>
  <c r="B114" i="2" s="1"/>
  <c r="B102" i="2"/>
  <c r="DO114" i="2"/>
  <c r="DO108" i="2"/>
  <c r="EF112" i="2"/>
  <c r="EF106" i="2"/>
  <c r="A114" i="2"/>
  <c r="A108" i="2"/>
  <c r="EG106" i="2"/>
  <c r="B112" i="2"/>
  <c r="B120" i="2" s="1"/>
  <c r="B108" i="2"/>
  <c r="ED112" i="2"/>
  <c r="ED108" i="2"/>
  <c r="ED102" i="2"/>
  <c r="EB112" i="2"/>
  <c r="EF108" i="2"/>
  <c r="EI106" i="2"/>
  <c r="EI102" i="2"/>
  <c r="EC112" i="2"/>
  <c r="EG112" i="2"/>
  <c r="EG116" i="2" s="1"/>
  <c r="EG108" i="2"/>
  <c r="EI108" i="2"/>
  <c r="EH118" i="2"/>
  <c r="EE116" i="2"/>
  <c r="EE118" i="2"/>
  <c r="BP22" i="2"/>
  <c r="DY34" i="2"/>
  <c r="BP36" i="2"/>
  <c r="BO16" i="2"/>
  <c r="BO34" i="2"/>
  <c r="C120" i="2"/>
  <c r="C114" i="2"/>
  <c r="EI114" i="2"/>
  <c r="EG114" i="2"/>
  <c r="ED116" i="2"/>
  <c r="EH84" i="2"/>
  <c r="EC120" i="2"/>
  <c r="EC116" i="2"/>
  <c r="EB116" i="2"/>
  <c r="EF120" i="2"/>
  <c r="EF116" i="2"/>
  <c r="EG120" i="2"/>
  <c r="QU9" i="1" l="1"/>
  <c r="QT34" i="1"/>
  <c r="QV36" i="1"/>
  <c r="QV22" i="1"/>
  <c r="OS27" i="1"/>
  <c r="OR31" i="1"/>
  <c r="BP36" i="1"/>
  <c r="MI22" i="1"/>
  <c r="DY34" i="1"/>
  <c r="MK36" i="1"/>
  <c r="GT27" i="1"/>
  <c r="MK9" i="1"/>
  <c r="GU22" i="1"/>
  <c r="MK31" i="1"/>
  <c r="MJ31" i="1"/>
  <c r="MI16" i="1"/>
  <c r="BQ9" i="1"/>
  <c r="GU37" i="1"/>
  <c r="DY36" i="1"/>
  <c r="DX9" i="1"/>
  <c r="MJ16" i="1"/>
  <c r="GU31" i="1"/>
  <c r="OR9" i="1"/>
  <c r="GS37" i="1"/>
  <c r="DZ31" i="1"/>
  <c r="JR27" i="1"/>
  <c r="BP41" i="1"/>
  <c r="DZ41" i="1"/>
  <c r="GU41" i="1"/>
  <c r="MI41" i="1"/>
  <c r="BQ41" i="1"/>
  <c r="GS41" i="1"/>
  <c r="BO9" i="1"/>
  <c r="GU9" i="1"/>
  <c r="JR9" i="1"/>
  <c r="BO16" i="1"/>
  <c r="DY16" i="1"/>
  <c r="GS16" i="1"/>
  <c r="BO22" i="1"/>
  <c r="DZ22" i="1"/>
  <c r="GS22" i="1"/>
  <c r="JS22" i="1"/>
  <c r="BQ27" i="1"/>
  <c r="DY27" i="1"/>
  <c r="JQ27" i="1"/>
  <c r="MJ27" i="1"/>
  <c r="BP31" i="1"/>
  <c r="DY31" i="1"/>
  <c r="GS31" i="1"/>
  <c r="JS31" i="1"/>
  <c r="BP34" i="1"/>
  <c r="DX34" i="1"/>
  <c r="GT34" i="1"/>
  <c r="JQ34" i="1"/>
  <c r="MK34" i="1"/>
  <c r="GT36" i="1"/>
  <c r="JQ36" i="1"/>
  <c r="MJ36" i="1"/>
  <c r="BP37" i="1"/>
  <c r="DX37" i="1"/>
  <c r="JS37" i="1"/>
  <c r="MK37" i="1"/>
  <c r="QU41" i="1"/>
  <c r="QV41" i="1"/>
  <c r="QU31" i="1"/>
  <c r="QT36" i="1"/>
  <c r="QT22" i="1"/>
  <c r="QU22" i="1"/>
  <c r="QV34" i="1"/>
  <c r="QV16" i="1"/>
  <c r="QU36" i="1"/>
  <c r="QT41" i="1"/>
  <c r="QV9" i="1"/>
  <c r="QV27" i="1"/>
  <c r="QV31" i="1"/>
  <c r="QT37" i="1"/>
  <c r="OR36" i="1"/>
  <c r="OT31" i="1"/>
  <c r="OS16" i="1"/>
  <c r="OS31" i="1"/>
  <c r="OR37" i="1"/>
  <c r="OR27" i="1"/>
  <c r="OT27" i="1"/>
  <c r="OS41" i="1"/>
  <c r="OS34" i="1"/>
  <c r="OT37" i="1"/>
  <c r="OR22" i="1"/>
  <c r="OT41" i="1"/>
  <c r="EB120" i="2"/>
  <c r="BO44" i="2"/>
  <c r="EI120" i="2"/>
  <c r="EI116" i="2"/>
  <c r="JR102" i="2"/>
  <c r="JR104" i="2"/>
  <c r="EH90" i="2"/>
  <c r="EH92" i="2"/>
  <c r="EE78" i="2"/>
  <c r="EE80" i="2"/>
  <c r="ED114" i="2"/>
  <c r="ED120" i="2"/>
  <c r="GZ195" i="2"/>
  <c r="GZ193" i="2"/>
  <c r="B116" i="2"/>
  <c r="DZ16" i="2"/>
  <c r="DX36" i="2"/>
  <c r="DX22" i="2"/>
  <c r="BP37" i="2"/>
  <c r="BP27" i="2"/>
  <c r="BQ16" i="2"/>
  <c r="EF100" i="2"/>
  <c r="EF114" i="2" s="1"/>
  <c r="EC100" i="2"/>
  <c r="EC114" i="2" s="1"/>
  <c r="B88" i="2"/>
  <c r="ED88" i="2"/>
  <c r="ED82" i="2"/>
  <c r="EG72" i="2"/>
  <c r="DZ9" i="2"/>
  <c r="DY37" i="2"/>
  <c r="BO36" i="2"/>
  <c r="DX9" i="2"/>
  <c r="EG76" i="2"/>
  <c r="ED96" i="2"/>
  <c r="C72" i="2"/>
  <c r="JR96" i="2"/>
  <c r="GZ187" i="2"/>
  <c r="GZ86" i="2"/>
  <c r="HA116" i="2"/>
  <c r="EF205" i="2"/>
  <c r="GX201" i="2"/>
  <c r="GY205" i="2"/>
  <c r="HA94" i="2"/>
  <c r="JN22" i="2"/>
  <c r="JO22" i="2"/>
  <c r="GW171" i="2"/>
  <c r="GV76" i="2"/>
  <c r="GV72" i="2"/>
  <c r="GV82" i="2"/>
  <c r="GV84" i="2"/>
  <c r="GV94" i="2"/>
  <c r="GX106" i="2"/>
  <c r="GX102" i="2"/>
  <c r="OA274" i="2"/>
  <c r="OA272" i="2"/>
  <c r="QV104" i="2"/>
  <c r="QV102" i="2"/>
  <c r="RB183" i="2"/>
  <c r="RB181" i="2"/>
  <c r="PL98" i="2"/>
  <c r="PL96" i="2"/>
  <c r="OY98" i="2"/>
  <c r="OY96" i="2"/>
  <c r="GS27" i="2"/>
  <c r="GU27" i="2"/>
  <c r="GT27" i="2"/>
  <c r="GT36" i="2"/>
  <c r="GU36" i="2"/>
  <c r="GY94" i="2"/>
  <c r="GY102" i="2"/>
  <c r="GY106" i="2"/>
  <c r="JO9" i="2"/>
  <c r="JP9" i="2"/>
  <c r="JP34" i="2"/>
  <c r="JO34" i="2"/>
  <c r="NO274" i="2"/>
  <c r="NO272" i="2"/>
  <c r="OM274" i="2"/>
  <c r="OM272" i="2"/>
  <c r="QD187" i="2"/>
  <c r="QD189" i="2"/>
  <c r="QV193" i="2"/>
  <c r="QV195" i="2"/>
  <c r="NO193" i="2"/>
  <c r="NO195" i="2"/>
  <c r="OV274" i="2"/>
  <c r="OV272" i="2"/>
  <c r="OP187" i="2"/>
  <c r="OP189" i="2"/>
  <c r="QP183" i="2"/>
  <c r="QP181" i="2"/>
  <c r="QA183" i="2"/>
  <c r="QA181" i="2"/>
  <c r="QS104" i="2"/>
  <c r="QS102" i="2"/>
  <c r="PX98" i="2"/>
  <c r="PX96" i="2"/>
  <c r="GX100" i="2"/>
  <c r="GX96" i="2"/>
  <c r="OV104" i="2"/>
  <c r="OV102" i="2"/>
  <c r="QY183" i="2"/>
  <c r="QY181" i="2"/>
  <c r="PU104" i="2"/>
  <c r="PU102" i="2"/>
  <c r="QJ98" i="2"/>
  <c r="QJ96" i="2"/>
  <c r="BQ9" i="2"/>
  <c r="BQ44" i="2" s="1"/>
  <c r="DZ27" i="2"/>
  <c r="DY27" i="2"/>
  <c r="DY44" i="2" s="1"/>
  <c r="DX37" i="2"/>
  <c r="BP9" i="2"/>
  <c r="EG94" i="2"/>
  <c r="GV201" i="2"/>
  <c r="JQ114" i="2"/>
  <c r="GU40" i="2"/>
  <c r="GT22" i="2"/>
  <c r="GT44" i="2" s="1"/>
  <c r="GS22" i="2"/>
  <c r="GS44" i="2" s="1"/>
  <c r="GU22" i="2"/>
  <c r="GU44" i="2" s="1"/>
  <c r="GU34" i="2"/>
  <c r="GU37" i="2"/>
  <c r="GV102" i="2"/>
  <c r="GV112" i="2"/>
  <c r="GZ118" i="2"/>
  <c r="JP16" i="2"/>
  <c r="JN16" i="2"/>
  <c r="JO16" i="2"/>
  <c r="JP31" i="2"/>
  <c r="JR165" i="2"/>
  <c r="JR163" i="2"/>
  <c r="OJ280" i="2"/>
  <c r="OJ278" i="2"/>
  <c r="RT193" i="2"/>
  <c r="RT195" i="2"/>
  <c r="NX274" i="2"/>
  <c r="NX272" i="2"/>
  <c r="OY268" i="2"/>
  <c r="OY266" i="2"/>
  <c r="NX104" i="2"/>
  <c r="NX102" i="2"/>
  <c r="QD104" i="2"/>
  <c r="QD102" i="2"/>
  <c r="PR183" i="2"/>
  <c r="PR181" i="2"/>
  <c r="OE76" i="2"/>
  <c r="OE82" i="2"/>
  <c r="NY88" i="2"/>
  <c r="NY84" i="2"/>
  <c r="NP100" i="2"/>
  <c r="NP114" i="2" s="1"/>
  <c r="NP90" i="2"/>
  <c r="OH100" i="2"/>
  <c r="OH114" i="2" s="1"/>
  <c r="OH94" i="2"/>
  <c r="OL94" i="2"/>
  <c r="OL100" i="2"/>
  <c r="OL114" i="2" s="1"/>
  <c r="OQ94" i="2"/>
  <c r="OQ90" i="2"/>
  <c r="OC125" i="2" s="1"/>
  <c r="OQ100" i="2"/>
  <c r="OQ114" i="2" s="1"/>
  <c r="OR100" i="2"/>
  <c r="OR114" i="2" s="1"/>
  <c r="OR96" i="2"/>
  <c r="OD125" i="2" s="1"/>
  <c r="PC157" i="2"/>
  <c r="PC161" i="2"/>
  <c r="OR163" i="2"/>
  <c r="OR173" i="2"/>
  <c r="OD210" i="2" s="1"/>
  <c r="OZ173" i="2"/>
  <c r="OZ179" i="2"/>
  <c r="OZ169" i="2"/>
  <c r="PB201" i="2"/>
  <c r="PB203" i="2"/>
  <c r="NV258" i="2"/>
  <c r="NV248" i="2"/>
  <c r="JS100" i="2"/>
  <c r="JS114" i="2" s="1"/>
  <c r="JS94" i="2"/>
  <c r="JN37" i="2"/>
  <c r="JS82" i="2"/>
  <c r="JQ90" i="2"/>
  <c r="NX96" i="2"/>
  <c r="PU96" i="2"/>
  <c r="QS96" i="2"/>
  <c r="QY175" i="2"/>
  <c r="PX90" i="2"/>
  <c r="PF86" i="2"/>
  <c r="NV197" i="2"/>
  <c r="OL90" i="2"/>
  <c r="OH90" i="2"/>
  <c r="OC78" i="2"/>
  <c r="OK82" i="2"/>
  <c r="OK72" i="2"/>
  <c r="NQ88" i="2"/>
  <c r="NQ84" i="2"/>
  <c r="NV84" i="2"/>
  <c r="NV88" i="2"/>
  <c r="NV94" i="2"/>
  <c r="OW179" i="2"/>
  <c r="OW169" i="2"/>
  <c r="ON197" i="2"/>
  <c r="ON187" i="2"/>
  <c r="OS203" i="2"/>
  <c r="OS201" i="2"/>
  <c r="QS171" i="2"/>
  <c r="QS169" i="2"/>
  <c r="QJ177" i="2"/>
  <c r="QJ175" i="2"/>
  <c r="OA74" i="2"/>
  <c r="OA72" i="2"/>
  <c r="OI82" i="2"/>
  <c r="OI72" i="2"/>
  <c r="OI76" i="2"/>
  <c r="NT88" i="2"/>
  <c r="NT78" i="2"/>
  <c r="NY78" i="2"/>
  <c r="NY82" i="2"/>
  <c r="OZ78" i="2"/>
  <c r="OZ82" i="2"/>
  <c r="OU84" i="2"/>
  <c r="OU94" i="2"/>
  <c r="OZ88" i="2"/>
  <c r="NY94" i="2"/>
  <c r="NT100" i="2"/>
  <c r="NT114" i="2" s="1"/>
  <c r="NT96" i="2"/>
  <c r="OZ112" i="2"/>
  <c r="OZ108" i="2"/>
  <c r="NT173" i="2"/>
  <c r="NT163" i="2"/>
  <c r="OC179" i="2"/>
  <c r="OC169" i="2"/>
  <c r="OL175" i="2"/>
  <c r="OL185" i="2"/>
  <c r="OL199" i="2" s="1"/>
  <c r="OO193" i="2"/>
  <c r="OO197" i="2"/>
  <c r="OD27" i="2"/>
  <c r="OD44" i="2" s="1"/>
  <c r="OB27" i="2"/>
  <c r="OB44" i="2" s="1"/>
  <c r="OB36" i="2"/>
  <c r="OD36" i="2"/>
  <c r="NP78" i="2"/>
  <c r="NP82" i="2"/>
  <c r="PC100" i="2"/>
  <c r="PC114" i="2" s="1"/>
  <c r="PC96" i="2"/>
  <c r="OO179" i="2"/>
  <c r="OO169" i="2"/>
  <c r="NQ185" i="2"/>
  <c r="NQ199" i="2" s="1"/>
  <c r="NQ175" i="2"/>
  <c r="NQ179" i="2"/>
  <c r="NQ197" i="2"/>
  <c r="NQ193" i="2"/>
  <c r="NR201" i="2"/>
  <c r="NR203" i="2"/>
  <c r="NZ248" i="2"/>
  <c r="NZ258" i="2"/>
  <c r="QT9" i="2"/>
  <c r="QS16" i="2"/>
  <c r="QS44" i="2" s="1"/>
  <c r="QT27" i="2"/>
  <c r="QU16" i="2"/>
  <c r="OV286" i="2"/>
  <c r="QU27" i="2"/>
  <c r="RQ72" i="2"/>
  <c r="PN88" i="2"/>
  <c r="QN84" i="2"/>
  <c r="QU31" i="2"/>
  <c r="QT31" i="2"/>
  <c r="RI82" i="2"/>
  <c r="RI76" i="2"/>
  <c r="RG94" i="2"/>
  <c r="PS100" i="2"/>
  <c r="PS114" i="2" s="1"/>
  <c r="QL112" i="2"/>
  <c r="RT118" i="2"/>
  <c r="PL159" i="2"/>
  <c r="DY45" i="1"/>
  <c r="MJ45" i="1"/>
  <c r="JQ37" i="1"/>
  <c r="QU37" i="1"/>
  <c r="OR34" i="1"/>
  <c r="GS36" i="1"/>
  <c r="GS45" i="1" s="1"/>
  <c r="JR31" i="1"/>
  <c r="JS36" i="1"/>
  <c r="MI34" i="1"/>
  <c r="BO34" i="1"/>
  <c r="BO45" i="1" s="1"/>
  <c r="QU27" i="1"/>
  <c r="OS22" i="1"/>
  <c r="DX16" i="1"/>
  <c r="JQ9" i="1"/>
  <c r="OT34" i="1"/>
  <c r="QU16" i="1"/>
  <c r="QV37" i="1"/>
  <c r="BP16" i="1"/>
  <c r="QU34" i="1"/>
  <c r="BQ31" i="1"/>
  <c r="DZ16" i="1"/>
  <c r="GT9" i="1"/>
  <c r="MI27" i="1"/>
  <c r="MI45" i="1" s="1"/>
  <c r="BP22" i="1"/>
  <c r="QT9" i="1"/>
  <c r="DZ37" i="1"/>
  <c r="JQ22" i="1"/>
  <c r="GU34" i="1"/>
  <c r="GU45" i="1" s="1"/>
  <c r="JR36" i="1"/>
  <c r="QT16" i="1"/>
  <c r="OT9" i="1"/>
  <c r="OS37" i="1"/>
  <c r="BQ37" i="1"/>
  <c r="DX27" i="1"/>
  <c r="DX45" i="1" s="1"/>
  <c r="JS34" i="1"/>
  <c r="QT31" i="1"/>
  <c r="JR22" i="1"/>
  <c r="GT16" i="1"/>
  <c r="OT22" i="1"/>
  <c r="QT27" i="1"/>
  <c r="BQ16" i="1"/>
  <c r="OR16" i="1"/>
  <c r="OT16" i="1"/>
  <c r="OS9" i="1"/>
  <c r="OR41" i="1"/>
  <c r="OS36" i="1"/>
  <c r="OT36" i="1"/>
  <c r="MK45" i="1" l="1"/>
  <c r="JR45" i="1"/>
  <c r="JQ45" i="1"/>
  <c r="QU45" i="1"/>
  <c r="QV45" i="1"/>
  <c r="OR45" i="1"/>
  <c r="QS177" i="2"/>
  <c r="QS175" i="2"/>
  <c r="PR187" i="2"/>
  <c r="PR189" i="2"/>
  <c r="GX114" i="2"/>
  <c r="GX120" i="2"/>
  <c r="NQ205" i="2"/>
  <c r="NQ201" i="2"/>
  <c r="NX108" i="2"/>
  <c r="NX110" i="2"/>
  <c r="NO280" i="2"/>
  <c r="NO278" i="2"/>
  <c r="PL104" i="2"/>
  <c r="PL102" i="2"/>
  <c r="QV108" i="2"/>
  <c r="QV110" i="2"/>
  <c r="DX44" i="2"/>
  <c r="JR110" i="2"/>
  <c r="JR108" i="2"/>
  <c r="JS45" i="1"/>
  <c r="PL163" i="2"/>
  <c r="PL165" i="2"/>
  <c r="NV201" i="2"/>
  <c r="NV205" i="2"/>
  <c r="JN44" i="2"/>
  <c r="QJ104" i="2"/>
  <c r="QJ102" i="2"/>
  <c r="QY189" i="2"/>
  <c r="QY187" i="2"/>
  <c r="QS110" i="2"/>
  <c r="QS108" i="2"/>
  <c r="QP187" i="2"/>
  <c r="QP189" i="2"/>
  <c r="GY120" i="2"/>
  <c r="GY114" i="2"/>
  <c r="EH98" i="2"/>
  <c r="EH96" i="2"/>
  <c r="BP45" i="1"/>
  <c r="QT44" i="2"/>
  <c r="OO201" i="2"/>
  <c r="OO205" i="2"/>
  <c r="QJ181" i="2"/>
  <c r="QJ183" i="2"/>
  <c r="PF92" i="2"/>
  <c r="PF90" i="2"/>
  <c r="QD110" i="2"/>
  <c r="QD108" i="2"/>
  <c r="OY274" i="2"/>
  <c r="OY272" i="2"/>
  <c r="JR169" i="2"/>
  <c r="JR171" i="2"/>
  <c r="OP195" i="2"/>
  <c r="OP193" i="2"/>
  <c r="OB210" i="2" s="1"/>
  <c r="OV280" i="2"/>
  <c r="OV278" i="2"/>
  <c r="OM278" i="2"/>
  <c r="OM280" i="2"/>
  <c r="OY104" i="2"/>
  <c r="OY102" i="2"/>
  <c r="RB187" i="2"/>
  <c r="RB189" i="2"/>
  <c r="OA280" i="2"/>
  <c r="OA278" i="2"/>
  <c r="GW177" i="2"/>
  <c r="GW175" i="2"/>
  <c r="GZ92" i="2"/>
  <c r="GZ90" i="2"/>
  <c r="OA80" i="2"/>
  <c r="OA78" i="2"/>
  <c r="ON201" i="2"/>
  <c r="ON205" i="2"/>
  <c r="NX280" i="2"/>
  <c r="NX278" i="2"/>
  <c r="GV116" i="2"/>
  <c r="GV120" i="2"/>
  <c r="JO44" i="2"/>
  <c r="GT45" i="1"/>
  <c r="BQ45" i="1"/>
  <c r="QT45" i="1"/>
  <c r="DZ45" i="1"/>
  <c r="QL116" i="2"/>
  <c r="QL120" i="2"/>
  <c r="QU44" i="2"/>
  <c r="OZ120" i="2"/>
  <c r="OZ116" i="2"/>
  <c r="BP44" i="2"/>
  <c r="PU110" i="2"/>
  <c r="PU108" i="2"/>
  <c r="OV108" i="2"/>
  <c r="OV110" i="2"/>
  <c r="PX104" i="2"/>
  <c r="PX102" i="2"/>
  <c r="QA189" i="2"/>
  <c r="QA187" i="2"/>
  <c r="QD195" i="2"/>
  <c r="QD193" i="2"/>
  <c r="JP44" i="2"/>
  <c r="DZ44" i="2"/>
  <c r="EE86" i="2"/>
  <c r="EE84" i="2"/>
  <c r="OT45" i="1"/>
  <c r="OS45" i="1"/>
  <c r="EE90" i="2" l="1"/>
  <c r="EE92" i="2"/>
  <c r="JR177" i="2"/>
  <c r="JR175" i="2"/>
  <c r="QJ189" i="2"/>
  <c r="QJ187" i="2"/>
  <c r="GZ98" i="2"/>
  <c r="GZ96" i="2"/>
  <c r="OY110" i="2"/>
  <c r="OY108" i="2"/>
  <c r="QJ110" i="2"/>
  <c r="QJ108" i="2"/>
  <c r="PL169" i="2"/>
  <c r="PL171" i="2"/>
  <c r="PX110" i="2"/>
  <c r="PX108" i="2"/>
  <c r="QA193" i="2"/>
  <c r="QA195" i="2"/>
  <c r="RB195" i="2"/>
  <c r="RB193" i="2"/>
  <c r="QP193" i="2"/>
  <c r="QP195" i="2"/>
  <c r="PL108" i="2"/>
  <c r="PL110" i="2"/>
  <c r="QS183" i="2"/>
  <c r="QS181" i="2"/>
  <c r="OA84" i="2"/>
  <c r="OA86" i="2"/>
  <c r="GW183" i="2"/>
  <c r="GW181" i="2"/>
  <c r="OY280" i="2"/>
  <c r="OY278" i="2"/>
  <c r="PF98" i="2"/>
  <c r="PF96" i="2"/>
  <c r="EH104" i="2"/>
  <c r="EH102" i="2"/>
  <c r="QY193" i="2"/>
  <c r="QY195" i="2"/>
  <c r="PR193" i="2"/>
  <c r="PR195" i="2"/>
  <c r="OA92" i="2" l="1"/>
  <c r="OA90" i="2"/>
  <c r="EH110" i="2"/>
  <c r="EH108" i="2"/>
  <c r="GZ104" i="2"/>
  <c r="GZ102" i="2"/>
  <c r="JR183" i="2"/>
  <c r="JR181" i="2"/>
  <c r="PL175" i="2"/>
  <c r="PL177" i="2"/>
  <c r="EE96" i="2"/>
  <c r="EE98" i="2"/>
  <c r="PF102" i="2"/>
  <c r="PF104" i="2"/>
  <c r="GW189" i="2"/>
  <c r="GW187" i="2"/>
  <c r="QS187" i="2"/>
  <c r="QS189" i="2"/>
  <c r="QJ193" i="2"/>
  <c r="QJ195" i="2"/>
  <c r="GW195" i="2" l="1"/>
  <c r="GW193" i="2"/>
  <c r="JR187" i="2"/>
  <c r="JR189" i="2"/>
  <c r="QS195" i="2"/>
  <c r="QS193" i="2"/>
  <c r="PF110" i="2"/>
  <c r="PF108" i="2"/>
  <c r="PL181" i="2"/>
  <c r="PL183" i="2"/>
  <c r="EE102" i="2"/>
  <c r="EE104" i="2"/>
  <c r="GZ108" i="2"/>
  <c r="GZ110" i="2"/>
  <c r="OA96" i="2"/>
  <c r="OA98" i="2"/>
  <c r="PL187" i="2" l="1"/>
  <c r="PL189" i="2"/>
  <c r="OA102" i="2"/>
  <c r="OA104" i="2"/>
  <c r="EE108" i="2"/>
  <c r="EE110" i="2"/>
  <c r="JR195" i="2"/>
  <c r="JR193" i="2"/>
  <c r="OA110" i="2" l="1"/>
  <c r="OA108" i="2"/>
  <c r="PL193" i="2"/>
  <c r="PL195" i="2"/>
</calcChain>
</file>

<file path=xl/sharedStrings.xml><?xml version="1.0" encoding="utf-8"?>
<sst xmlns="http://schemas.openxmlformats.org/spreadsheetml/2006/main" count="32843" uniqueCount="176">
  <si>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</si>
  <si>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</si>
  <si>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</si>
  <si>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</si>
  <si>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</si>
  <si>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</si>
  <si>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</si>
  <si>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</si>
  <si>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</si>
  <si>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</si>
  <si>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</si>
  <si>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</si>
  <si>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</si>
  <si>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</si>
  <si>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</si>
  <si>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</si>
  <si>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</si>
  <si>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</si>
  <si>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</si>
  <si>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</si>
  <si>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</si>
  <si>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</si>
  <si>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</si>
  <si>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</si>
  <si>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</si>
  <si>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</si>
  <si>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</si>
  <si>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</si>
  <si>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</si>
  <si>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</si>
  <si>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</si>
  <si>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</si>
  <si>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</si>
  <si>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</si>
  <si>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</si>
  <si>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</si>
  <si>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</si>
  <si>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</si>
  <si>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</si>
  <si>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</si>
  <si>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</si>
  <si>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</si>
  <si>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</si>
  <si>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</si>
  <si>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</si>
  <si>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</si>
  <si>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</si>
  <si>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</si>
  <si>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</si>
  <si>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</si>
  <si>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</si>
  <si>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</si>
  <si>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</si>
  <si>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</si>
  <si>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</si>
  <si>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</si>
  <si>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</si>
  <si>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</si>
  <si>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</si>
  <si>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</si>
  <si>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</si>
  <si>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</si>
  <si>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</si>
  <si>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</si>
  <si>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</si>
  <si>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</si>
  <si>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</si>
  <si>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</si>
  <si>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</si>
  <si>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</si>
  <si>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</si>
  <si>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</si>
  <si>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</si>
  <si>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</si>
  <si>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</si>
  <si>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</si>
  <si>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</si>
  <si>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</si>
  <si>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</si>
  <si>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</si>
  <si>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</si>
  <si>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</si>
  <si>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</si>
  <si>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</si>
  <si>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</si>
  <si>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</si>
  <si>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</si>
  <si>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</si>
  <si>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</si>
  <si>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</si>
  <si>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</si>
  <si>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</si>
  <si>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</si>
  <si>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</si>
  <si>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</si>
  <si>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</si>
  <si>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</si>
  <si>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</si>
  <si>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</si>
  <si>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</si>
  <si>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</si>
  <si>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</si>
  <si>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</si>
  <si>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</si>
  <si>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</si>
  <si>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</si>
  <si>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</si>
  <si>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</si>
  <si>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</si>
  <si>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</si>
  <si>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</si>
  <si>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</si>
  <si>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</si>
  <si>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</si>
  <si>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</si>
  <si>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</si>
  <si>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</si>
  <si>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</si>
  <si>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</si>
  <si>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</si>
  <si>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</si>
  <si>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</si>
  <si>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</si>
  <si>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</si>
  <si>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</si>
  <si>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</si>
  <si>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</si>
  <si>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</si>
  <si>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</si>
  <si>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</si>
  <si>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</si>
  <si>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</si>
  <si>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</si>
  <si>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</si>
  <si>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</si>
  <si>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</si>
  <si>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</si>
  <si>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</si>
  <si>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</si>
  <si>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</si>
  <si>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</si>
  <si>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</si>
  <si>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</si>
  <si>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</si>
  <si>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</si>
  <si>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</si>
  <si>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</si>
  <si>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</si>
  <si>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</si>
  <si>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</si>
  <si>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</si>
  <si>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</si>
  <si>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</si>
  <si>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</si>
  <si>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</si>
  <si>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</si>
  <si>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</si>
  <si>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</si>
  <si>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</si>
  <si>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</si>
  <si>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</si>
  <si>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</si>
  <si>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</si>
  <si>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</si>
  <si>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</si>
  <si>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</si>
  <si>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</si>
  <si>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</si>
  <si>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</si>
  <si>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</si>
  <si>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</si>
  <si>
    <t>WEEK</t>
  </si>
  <si>
    <t>ENDING</t>
  </si>
  <si>
    <t>NDIVIDUAL</t>
  </si>
  <si>
    <t>WEEKS</t>
  </si>
  <si>
    <t>THIS PARTICULAR WEEKS RESULTS - INDIVIDUALIZED WEEKS - SNAP SHOTS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</si>
</sst>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7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rgb="FFFFFF00"/>
      </bottom>
      <diagonal/>
    </border>
    <border>
      <left/>
      <right/>
      <top style="medium">
        <color indexed="64"/>
      </top>
      <bottom style="medium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medium">
        <color indexed="64"/>
      </right>
      <top style="medium">
        <color indexed="64"/>
      </top>
      <bottom style="thin">
        <color rgb="FFFFFF00"/>
      </bottom>
      <diagonal/>
    </border>
    <border>
      <left/>
      <right style="thin">
        <color rgb="FFFFFF00"/>
      </right>
      <top style="medium">
        <color indexed="64"/>
      </top>
      <bottom style="thin">
        <color rgb="FFFFFF00"/>
      </bottom>
      <diagonal/>
    </border>
    <border>
      <left/>
      <right style="medium">
        <color rgb="FFFFFF00"/>
      </right>
      <top style="medium">
        <color indexed="64"/>
      </top>
      <bottom style="thin">
        <color rgb="FFFFFF00"/>
      </bottom>
      <diagonal/>
    </border>
    <border>
      <left style="medium">
        <color rgb="FFFFFF00"/>
      </left>
      <right/>
      <top style="medium">
        <color indexed="64"/>
      </top>
      <bottom style="thin">
        <color rgb="FFFFFF00"/>
      </bottom>
      <diagonal/>
    </border>
    <border>
      <left style="medium">
        <color indexed="64"/>
      </left>
      <right/>
      <top style="medium">
        <color rgb="FFFFFF00"/>
      </top>
      <bottom style="medium">
        <color rgb="FFFFFF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rgb="FFFFFF00"/>
      </top>
      <bottom style="medium">
        <color indexed="64"/>
      </bottom>
      <diagonal/>
    </border>
  </borders>
  <cellStyleXfs count="42">
    <xf numFmtId="0" fontId="0" fillId="0" borderId="0"/>
    <xf numFmtId="0" fontId="18" fillId="0" borderId="0" applyNumberFormat="0" applyFill="0" applyBorder="0" applyAlignment="0" applyProtection="0"/>
    <xf numFmtId="0" fontId="19" fillId="0" borderId="69" applyNumberFormat="0" applyFill="0" applyAlignment="0" applyProtection="0"/>
    <xf numFmtId="0" fontId="20" fillId="0" borderId="70" applyNumberFormat="0" applyFill="0" applyAlignment="0" applyProtection="0"/>
    <xf numFmtId="0" fontId="21" fillId="0" borderId="71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0" applyNumberFormat="0" applyBorder="0" applyAlignment="0" applyProtection="0"/>
    <xf numFmtId="0" fontId="23" fillId="24" borderId="0" applyNumberFormat="0" applyBorder="0" applyAlignment="0" applyProtection="0"/>
    <xf numFmtId="0" fontId="24" fillId="25" borderId="0" applyNumberFormat="0" applyBorder="0" applyAlignment="0" applyProtection="0"/>
    <xf numFmtId="0" fontId="25" fillId="26" borderId="72" applyNumberFormat="0" applyAlignment="0" applyProtection="0"/>
    <xf numFmtId="0" fontId="26" fillId="27" borderId="73" applyNumberFormat="0" applyAlignment="0" applyProtection="0"/>
    <xf numFmtId="0" fontId="27" fillId="27" borderId="72" applyNumberFormat="0" applyAlignment="0" applyProtection="0"/>
    <xf numFmtId="0" fontId="28" fillId="0" borderId="74" applyNumberFormat="0" applyFill="0" applyAlignment="0" applyProtection="0"/>
    <xf numFmtId="0" fontId="1" fillId="28" borderId="75" applyNumberFormat="0" applyAlignment="0" applyProtection="0"/>
    <xf numFmtId="0" fontId="29" fillId="0" borderId="0" applyNumberFormat="0" applyFill="0" applyBorder="0" applyAlignment="0" applyProtection="0"/>
    <xf numFmtId="0" fontId="14" fillId="29" borderId="76" applyNumberFormat="0" applyFont="0" applyAlignment="0" applyProtection="0"/>
    <xf numFmtId="0" fontId="30" fillId="0" borderId="0" applyNumberFormat="0" applyFill="0" applyBorder="0" applyAlignment="0" applyProtection="0"/>
    <xf numFmtId="0" fontId="2" fillId="0" borderId="77" applyNumberFormat="0" applyFill="0" applyAlignment="0" applyProtection="0"/>
    <xf numFmtId="0" fontId="3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3" fillId="34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20" borderId="0" applyNumberFormat="0" applyBorder="0" applyAlignment="0" applyProtection="0"/>
    <xf numFmtId="0" fontId="3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3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3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8" borderId="0" applyNumberFormat="0" applyBorder="0" applyAlignment="0" applyProtection="0"/>
    <xf numFmtId="0" fontId="3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1" borderId="0" applyNumberFormat="0" applyBorder="0" applyAlignment="0" applyProtection="0"/>
    <xf numFmtId="0" fontId="14" fillId="21" borderId="0" applyNumberFormat="0" applyBorder="0" applyAlignment="0" applyProtection="0"/>
  </cellStyleXfs>
  <cellXfs count="744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7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7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7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6" xfId="0" applyNumberFormat="1" applyFont="1" applyFill="1" applyBorder="1" applyAlignment="1">
      <alignment horizontal="center"/>
    </xf>
    <xf numFmtId="10" fontId="2" fillId="9" borderId="46" xfId="0" applyNumberFormat="1" applyFont="1" applyFill="1" applyBorder="1" applyAlignment="1">
      <alignment horizontal="center"/>
    </xf>
    <xf numFmtId="10" fontId="2" fillId="10" borderId="47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10" fontId="2" fillId="5" borderId="47" xfId="0" applyNumberFormat="1" applyFont="1" applyFill="1" applyBorder="1" applyAlignment="1">
      <alignment horizontal="center"/>
    </xf>
    <xf numFmtId="10" fontId="2" fillId="7" borderId="47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12" borderId="39" xfId="0" applyFill="1" applyBorder="1"/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8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8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8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7" xfId="0" applyNumberFormat="1" applyFont="1" applyFill="1" applyBorder="1" applyAlignment="1">
      <alignment horizontal="center"/>
    </xf>
    <xf numFmtId="10" fontId="10" fillId="8" borderId="48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9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9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9" borderId="52" xfId="0" applyNumberFormat="1" applyFont="1" applyFill="1" applyBorder="1" applyAlignment="1">
      <alignment horizontal="center"/>
    </xf>
    <xf numFmtId="10" fontId="2" fillId="3" borderId="49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52" xfId="0" applyNumberFormat="1" applyFont="1" applyFill="1" applyBorder="1" applyAlignment="1">
      <alignment horizontal="center"/>
    </xf>
    <xf numFmtId="10" fontId="2" fillId="11" borderId="51" xfId="0" applyNumberFormat="1" applyFont="1" applyFill="1" applyBorder="1" applyAlignment="1">
      <alignment horizontal="center"/>
    </xf>
    <xf numFmtId="10" fontId="2" fillId="10" borderId="52" xfId="0" applyNumberFormat="1" applyFont="1" applyFill="1" applyBorder="1" applyAlignment="1">
      <alignment horizontal="center"/>
    </xf>
    <xf numFmtId="10" fontId="2" fillId="4" borderId="50" xfId="0" applyNumberFormat="1" applyFont="1" applyFill="1" applyBorder="1" applyAlignment="1">
      <alignment horizontal="center"/>
    </xf>
    <xf numFmtId="10" fontId="2" fillId="4" borderId="53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8" borderId="51" xfId="0" applyNumberFormat="1" applyFont="1" applyFill="1" applyBorder="1" applyAlignment="1">
      <alignment horizontal="center"/>
    </xf>
    <xf numFmtId="10" fontId="2" fillId="3" borderId="53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5" borderId="52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4" borderId="30" xfId="0" applyNumberFormat="1" applyFont="1" applyFill="1" applyBorder="1" applyAlignment="1">
      <alignment horizontal="center"/>
    </xf>
    <xf numFmtId="10" fontId="2" fillId="9" borderId="30" xfId="0" applyNumberFormat="1" applyFont="1" applyFill="1" applyBorder="1" applyAlignment="1">
      <alignment horizontal="center"/>
    </xf>
    <xf numFmtId="10" fontId="2" fillId="8" borderId="30" xfId="0" applyNumberFormat="1" applyFont="1" applyFill="1" applyBorder="1" applyAlignment="1">
      <alignment horizontal="center"/>
    </xf>
    <xf numFmtId="10" fontId="2" fillId="3" borderId="30" xfId="0" applyNumberFormat="1" applyFont="1" applyFill="1" applyBorder="1" applyAlignment="1">
      <alignment horizontal="center"/>
    </xf>
    <xf numFmtId="10" fontId="2" fillId="7" borderId="30" xfId="0" applyNumberFormat="1" applyFont="1" applyFill="1" applyBorder="1" applyAlignment="1">
      <alignment horizontal="center"/>
    </xf>
    <xf numFmtId="10" fontId="2" fillId="11" borderId="30" xfId="0" applyNumberFormat="1" applyFont="1" applyFill="1" applyBorder="1" applyAlignment="1">
      <alignment horizontal="center"/>
    </xf>
    <xf numFmtId="10" fontId="2" fillId="5" borderId="54" xfId="0" applyNumberFormat="1" applyFont="1" applyFill="1" applyBorder="1" applyAlignment="1">
      <alignment horizontal="center"/>
    </xf>
    <xf numFmtId="10" fontId="2" fillId="5" borderId="49" xfId="0" applyNumberFormat="1" applyFont="1" applyFill="1" applyBorder="1" applyAlignment="1">
      <alignment horizontal="center"/>
    </xf>
    <xf numFmtId="10" fontId="2" fillId="8" borderId="47" xfId="0" applyNumberFormat="1" applyFont="1" applyFill="1" applyBorder="1" applyAlignment="1">
      <alignment horizontal="center"/>
    </xf>
    <xf numFmtId="0" fontId="0" fillId="6" borderId="40" xfId="0" applyFill="1" applyBorder="1"/>
    <xf numFmtId="10" fontId="2" fillId="3" borderId="50" xfId="0" applyNumberFormat="1" applyFont="1" applyFill="1" applyBorder="1" applyAlignment="1">
      <alignment horizontal="center"/>
    </xf>
    <xf numFmtId="10" fontId="2" fillId="4" borderId="2" xfId="0" applyNumberFormat="1" applyFont="1" applyFill="1" applyBorder="1" applyAlignment="1">
      <alignment horizontal="center"/>
    </xf>
    <xf numFmtId="10" fontId="2" fillId="7" borderId="2" xfId="0" applyNumberFormat="1" applyFont="1" applyFill="1" applyBorder="1" applyAlignment="1">
      <alignment horizontal="center"/>
    </xf>
    <xf numFmtId="10" fontId="2" fillId="5" borderId="2" xfId="0" applyNumberFormat="1" applyFont="1" applyFill="1" applyBorder="1" applyAlignment="1">
      <alignment horizontal="center"/>
    </xf>
    <xf numFmtId="10" fontId="2" fillId="8" borderId="2" xfId="0" applyNumberFormat="1" applyFont="1" applyFill="1" applyBorder="1" applyAlignment="1">
      <alignment horizontal="center"/>
    </xf>
    <xf numFmtId="10" fontId="2" fillId="9" borderId="2" xfId="0" applyNumberFormat="1" applyFont="1" applyFill="1" applyBorder="1" applyAlignment="1">
      <alignment horizontal="center"/>
    </xf>
    <xf numFmtId="10" fontId="2" fillId="3" borderId="2" xfId="0" applyNumberFormat="1" applyFont="1" applyFill="1" applyBorder="1" applyAlignment="1">
      <alignment horizontal="center"/>
    </xf>
    <xf numFmtId="10" fontId="2" fillId="11" borderId="2" xfId="0" applyNumberFormat="1" applyFont="1" applyFill="1" applyBorder="1" applyAlignment="1">
      <alignment horizontal="center"/>
    </xf>
    <xf numFmtId="10" fontId="2" fillId="10" borderId="2" xfId="0" applyNumberFormat="1" applyFont="1" applyFill="1" applyBorder="1" applyAlignment="1">
      <alignment horizontal="center"/>
    </xf>
    <xf numFmtId="10" fontId="2" fillId="7" borderId="51" xfId="0" applyNumberFormat="1" applyFont="1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2" fillId="10" borderId="55" xfId="0" applyNumberFormat="1" applyFont="1" applyFill="1" applyBorder="1" applyAlignment="1">
      <alignment horizontal="center"/>
    </xf>
    <xf numFmtId="10" fontId="2" fillId="10" borderId="53" xfId="0" applyNumberFormat="1" applyFont="1" applyFill="1" applyBorder="1" applyAlignment="1">
      <alignment horizontal="center"/>
    </xf>
    <xf numFmtId="10" fontId="2" fillId="3" borderId="55" xfId="0" applyNumberFormat="1" applyFont="1" applyFill="1" applyBorder="1" applyAlignment="1">
      <alignment horizontal="center"/>
    </xf>
    <xf numFmtId="0" fontId="0" fillId="6" borderId="56" xfId="0" applyFill="1" applyBorder="1"/>
    <xf numFmtId="16" fontId="2" fillId="6" borderId="57" xfId="0" applyNumberFormat="1" applyFont="1" applyFill="1" applyBorder="1" applyAlignment="1">
      <alignment horizontal="center"/>
    </xf>
    <xf numFmtId="0" fontId="0" fillId="6" borderId="58" xfId="0" applyFill="1" applyBorder="1"/>
    <xf numFmtId="10" fontId="2" fillId="9" borderId="59" xfId="0" applyNumberFormat="1" applyFont="1" applyFill="1" applyBorder="1" applyAlignment="1">
      <alignment horizontal="center"/>
    </xf>
    <xf numFmtId="10" fontId="2" fillId="11" borderId="60" xfId="0" applyNumberFormat="1" applyFont="1" applyFill="1" applyBorder="1" applyAlignment="1">
      <alignment horizontal="center"/>
    </xf>
    <xf numFmtId="10" fontId="2" fillId="7" borderId="59" xfId="0" applyNumberFormat="1" applyFont="1" applyFill="1" applyBorder="1" applyAlignment="1">
      <alignment horizontal="center"/>
    </xf>
    <xf numFmtId="10" fontId="2" fillId="7" borderId="60" xfId="0" applyNumberFormat="1" applyFont="1" applyFill="1" applyBorder="1" applyAlignment="1">
      <alignment horizontal="center"/>
    </xf>
    <xf numFmtId="10" fontId="2" fillId="4" borderId="59" xfId="0" applyNumberFormat="1" applyFont="1" applyFill="1" applyBorder="1" applyAlignment="1">
      <alignment horizontal="center"/>
    </xf>
    <xf numFmtId="10" fontId="2" fillId="5" borderId="60" xfId="0" applyNumberFormat="1" applyFont="1" applyFill="1" applyBorder="1" applyAlignment="1">
      <alignment horizontal="center"/>
    </xf>
    <xf numFmtId="10" fontId="2" fillId="5" borderId="59" xfId="0" applyNumberFormat="1" applyFont="1" applyFill="1" applyBorder="1" applyAlignment="1">
      <alignment horizontal="center"/>
    </xf>
    <xf numFmtId="10" fontId="2" fillId="3" borderId="60" xfId="0" applyNumberFormat="1" applyFont="1" applyFill="1" applyBorder="1" applyAlignment="1">
      <alignment horizontal="center"/>
    </xf>
    <xf numFmtId="10" fontId="2" fillId="10" borderId="59" xfId="0" applyNumberFormat="1" applyFont="1" applyFill="1" applyBorder="1" applyAlignment="1">
      <alignment horizontal="center"/>
    </xf>
    <xf numFmtId="10" fontId="2" fillId="9" borderId="60" xfId="0" applyNumberFormat="1" applyFont="1" applyFill="1" applyBorder="1" applyAlignment="1">
      <alignment horizontal="center"/>
    </xf>
    <xf numFmtId="10" fontId="2" fillId="11" borderId="59" xfId="0" applyNumberFormat="1" applyFont="1" applyFill="1" applyBorder="1" applyAlignment="1">
      <alignment horizontal="center"/>
    </xf>
    <xf numFmtId="10" fontId="2" fillId="8" borderId="60" xfId="0" applyNumberFormat="1" applyFont="1" applyFill="1" applyBorder="1" applyAlignment="1">
      <alignment horizontal="center"/>
    </xf>
    <xf numFmtId="10" fontId="2" fillId="8" borderId="59" xfId="0" applyNumberFormat="1" applyFont="1" applyFill="1" applyBorder="1" applyAlignment="1">
      <alignment horizontal="center"/>
    </xf>
    <xf numFmtId="10" fontId="2" fillId="10" borderId="60" xfId="0" applyNumberFormat="1" applyFont="1" applyFill="1" applyBorder="1" applyAlignment="1">
      <alignment horizontal="center"/>
    </xf>
    <xf numFmtId="10" fontId="2" fillId="3" borderId="59" xfId="0" applyNumberFormat="1" applyFont="1" applyFill="1" applyBorder="1" applyAlignment="1">
      <alignment horizontal="center"/>
    </xf>
    <xf numFmtId="10" fontId="2" fillId="4" borderId="60" xfId="0" applyNumberFormat="1" applyFont="1" applyFill="1" applyBorder="1" applyAlignment="1">
      <alignment horizontal="center"/>
    </xf>
    <xf numFmtId="0" fontId="0" fillId="0" borderId="61" xfId="0" applyFill="1" applyBorder="1"/>
    <xf numFmtId="0" fontId="0" fillId="0" borderId="62" xfId="0" applyFill="1" applyBorder="1"/>
    <xf numFmtId="0" fontId="0" fillId="0" borderId="61" xfId="0" applyBorder="1"/>
    <xf numFmtId="0" fontId="0" fillId="0" borderId="63" xfId="0" applyBorder="1"/>
    <xf numFmtId="10" fontId="2" fillId="3" borderId="64" xfId="0" applyNumberFormat="1" applyFont="1" applyFill="1" applyBorder="1" applyAlignment="1">
      <alignment horizontal="center"/>
    </xf>
    <xf numFmtId="10" fontId="2" fillId="3" borderId="65" xfId="0" applyNumberFormat="1" applyFont="1" applyFill="1" applyBorder="1" applyAlignment="1">
      <alignment horizontal="center"/>
    </xf>
    <xf numFmtId="0" fontId="0" fillId="0" borderId="45" xfId="0" applyBorder="1"/>
    <xf numFmtId="10" fontId="2" fillId="3" borderId="66" xfId="0" applyNumberFormat="1" applyFont="1" applyFill="1" applyBorder="1" applyAlignment="1">
      <alignment horizontal="center"/>
    </xf>
    <xf numFmtId="10" fontId="2" fillId="5" borderId="53" xfId="0" applyNumberFormat="1" applyFont="1" applyFill="1" applyBorder="1" applyAlignment="1">
      <alignment horizontal="center"/>
    </xf>
    <xf numFmtId="0" fontId="0" fillId="0" borderId="67" xfId="0" applyBorder="1"/>
    <xf numFmtId="10" fontId="2" fillId="7" borderId="52" xfId="0" applyNumberFormat="1" applyFont="1" applyFill="1" applyBorder="1" applyAlignment="1">
      <alignment horizontal="center"/>
    </xf>
    <xf numFmtId="0" fontId="1" fillId="16" borderId="39" xfId="0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5" borderId="51" xfId="0" applyNumberFormat="1" applyFont="1" applyFill="1" applyBorder="1" applyAlignment="1">
      <alignment horizontal="center"/>
    </xf>
    <xf numFmtId="10" fontId="2" fillId="7" borderId="53" xfId="0" applyNumberFormat="1" applyFont="1" applyFill="1" applyBorder="1" applyAlignment="1">
      <alignment horizontal="center"/>
    </xf>
    <xf numFmtId="10" fontId="2" fillId="7" borderId="50" xfId="0" applyNumberFormat="1" applyFont="1" applyFill="1" applyBorder="1" applyAlignment="1">
      <alignment horizontal="center"/>
    </xf>
    <xf numFmtId="0" fontId="1" fillId="12" borderId="48" xfId="0" applyFont="1" applyFill="1" applyBorder="1" applyAlignment="1">
      <alignment horizontal="center"/>
    </xf>
    <xf numFmtId="16" fontId="1" fillId="12" borderId="2" xfId="0" applyNumberFormat="1" applyFont="1" applyFill="1" applyBorder="1" applyAlignment="1">
      <alignment horizontal="center"/>
    </xf>
    <xf numFmtId="16" fontId="1" fillId="12" borderId="39" xfId="0" applyNumberFormat="1" applyFont="1" applyFill="1" applyBorder="1" applyAlignment="1">
      <alignment horizontal="center"/>
    </xf>
    <xf numFmtId="16" fontId="1" fillId="12" borderId="33" xfId="0" applyNumberFormat="1" applyFont="1" applyFill="1" applyBorder="1" applyAlignment="1">
      <alignment horizontal="center"/>
    </xf>
    <xf numFmtId="0" fontId="0" fillId="0" borderId="38" xfId="0" applyBorder="1"/>
    <xf numFmtId="10" fontId="2" fillId="11" borderId="26" xfId="0" applyNumberFormat="1" applyFont="1" applyFill="1" applyBorder="1" applyAlignment="1">
      <alignment horizontal="center"/>
    </xf>
    <xf numFmtId="10" fontId="2" fillId="10" borderId="42" xfId="0" applyNumberFormat="1" applyFont="1" applyFill="1" applyBorder="1" applyAlignment="1">
      <alignment horizontal="center"/>
    </xf>
    <xf numFmtId="10" fontId="2" fillId="8" borderId="52" xfId="0" applyNumberFormat="1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10" fontId="2" fillId="11" borderId="50" xfId="0" applyNumberFormat="1" applyFont="1" applyFill="1" applyBorder="1" applyAlignment="1">
      <alignment horizontal="center"/>
    </xf>
    <xf numFmtId="10" fontId="2" fillId="11" borderId="53" xfId="0" applyNumberFormat="1" applyFont="1" applyFill="1" applyBorder="1" applyAlignment="1">
      <alignment horizontal="center"/>
    </xf>
    <xf numFmtId="10" fontId="17" fillId="12" borderId="2" xfId="0" applyNumberFormat="1" applyFont="1" applyFill="1" applyBorder="1" applyAlignment="1">
      <alignment horizontal="center"/>
    </xf>
    <xf numFmtId="10" fontId="17" fillId="12" borderId="39" xfId="0" applyNumberFormat="1" applyFont="1" applyFill="1" applyBorder="1" applyAlignment="1">
      <alignment horizontal="center"/>
    </xf>
    <xf numFmtId="10" fontId="2" fillId="5" borderId="50" xfId="0" applyNumberFormat="1" applyFont="1" applyFill="1" applyBorder="1" applyAlignment="1">
      <alignment horizontal="center"/>
    </xf>
    <xf numFmtId="10" fontId="2" fillId="8" borderId="50" xfId="0" applyNumberFormat="1" applyFont="1" applyFill="1" applyBorder="1" applyAlignment="1">
      <alignment horizontal="center"/>
    </xf>
    <xf numFmtId="10" fontId="2" fillId="11" borderId="52" xfId="0" applyNumberFormat="1" applyFont="1" applyFill="1" applyBorder="1" applyAlignment="1">
      <alignment horizontal="center"/>
    </xf>
    <xf numFmtId="10" fontId="2" fillId="10" borderId="26" xfId="0" applyNumberFormat="1" applyFont="1" applyFill="1" applyBorder="1" applyAlignment="1">
      <alignment horizontal="center"/>
    </xf>
    <xf numFmtId="10" fontId="2" fillId="5" borderId="68" xfId="0" applyNumberFormat="1" applyFont="1" applyFill="1" applyBorder="1" applyAlignment="1">
      <alignment horizontal="center"/>
    </xf>
    <xf numFmtId="10" fontId="2" fillId="4" borderId="42" xfId="0" applyNumberFormat="1" applyFont="1" applyFill="1" applyBorder="1" applyAlignment="1">
      <alignment horizontal="center"/>
    </xf>
    <xf numFmtId="10" fontId="2" fillId="4" borderId="52" xfId="0" applyNumberFormat="1" applyFont="1" applyFill="1" applyBorder="1" applyAlignment="1">
      <alignment horizontal="center"/>
    </xf>
    <xf numFmtId="10" fontId="2" fillId="10" borderId="50" xfId="0" applyNumberFormat="1" applyFont="1" applyFill="1" applyBorder="1" applyAlignment="1">
      <alignment horizontal="center"/>
    </xf>
    <xf numFmtId="10" fontId="2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4" borderId="26" xfId="0" applyNumberFormat="1" applyFont="1" applyFill="1" applyBorder="1" applyAlignment="1">
      <alignment horizontal="center"/>
    </xf>
    <xf numFmtId="10" fontId="2" fillId="3" borderId="78" xfId="0" applyNumberFormat="1" applyFont="1" applyFill="1" applyBorder="1" applyAlignment="1">
      <alignment horizontal="center"/>
    </xf>
    <xf numFmtId="10" fontId="2" fillId="11" borderId="13" xfId="0" applyNumberFormat="1" applyFont="1" applyFill="1" applyBorder="1" applyAlignment="1">
      <alignment horizontal="center"/>
    </xf>
    <xf numFmtId="10" fontId="2" fillId="8" borderId="13" xfId="0" applyNumberFormat="1" applyFont="1" applyFill="1" applyBorder="1" applyAlignment="1">
      <alignment horizontal="center"/>
    </xf>
    <xf numFmtId="10" fontId="2" fillId="7" borderId="55" xfId="0" applyNumberFormat="1" applyFont="1" applyFill="1" applyBorder="1" applyAlignment="1">
      <alignment horizontal="center"/>
    </xf>
    <xf numFmtId="10" fontId="2" fillId="9" borderId="53" xfId="0" applyNumberFormat="1" applyFont="1" applyFill="1" applyBorder="1" applyAlignment="1">
      <alignment horizontal="center"/>
    </xf>
    <xf numFmtId="10" fontId="2" fillId="11" borderId="55" xfId="0" applyNumberFormat="1" applyFont="1" applyFill="1" applyBorder="1" applyAlignment="1">
      <alignment horizontal="center"/>
    </xf>
    <xf numFmtId="10" fontId="2" fillId="3" borderId="26" xfId="0" applyNumberFormat="1" applyFont="1" applyFill="1" applyBorder="1" applyAlignment="1">
      <alignment horizontal="center"/>
    </xf>
    <xf numFmtId="10" fontId="2" fillId="3" borderId="40" xfId="0" applyNumberFormat="1" applyFont="1" applyFill="1" applyBorder="1" applyAlignment="1">
      <alignment horizontal="center"/>
    </xf>
    <xf numFmtId="10" fontId="2" fillId="9" borderId="55" xfId="0" applyNumberFormat="1" applyFont="1" applyFill="1" applyBorder="1" applyAlignment="1">
      <alignment horizontal="center"/>
    </xf>
    <xf numFmtId="10" fontId="2" fillId="10" borderId="51" xfId="0" applyNumberFormat="1" applyFont="1" applyFill="1" applyBorder="1" applyAlignment="1">
      <alignment horizontal="center"/>
    </xf>
    <xf numFmtId="0" fontId="3" fillId="15" borderId="6" xfId="0" applyFont="1" applyFill="1" applyBorder="1" applyAlignment="1">
      <alignment horizontal="center"/>
    </xf>
    <xf numFmtId="0" fontId="3" fillId="15" borderId="20" xfId="0" applyFont="1" applyFill="1" applyBorder="1" applyAlignment="1">
      <alignment horizontal="center"/>
    </xf>
    <xf numFmtId="9" fontId="1" fillId="12" borderId="39" xfId="0" applyNumberFormat="1" applyFont="1" applyFill="1" applyBorder="1" applyAlignment="1">
      <alignment horizontal="center"/>
    </xf>
    <xf numFmtId="0" fontId="3" fillId="15" borderId="10" xfId="0" applyFont="1" applyFill="1" applyBorder="1" applyAlignment="1">
      <alignment horizontal="center"/>
    </xf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8257520"/>
        <c:axId val="568257912"/>
      </c:lineChart>
      <c:catAx>
        <c:axId val="56825752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912"/>
        <c:crosses val="autoZero"/>
        <c:auto val="1"/>
        <c:lblAlgn val="ctr"/>
        <c:lblOffset val="100"/>
        <c:noMultiLvlLbl val="0"/>
      </c:catAx>
      <c:valAx>
        <c:axId val="56825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DAILYS'!$ME$191:$NS$191</c:f>
              <c:numCache>
                <c:formatCode>0.00%</c:formatCode>
                <c:ptCount val="41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  <c:pt idx="38">
                  <c:v>-2.7099999999999999E-2</c:v>
                </c:pt>
                <c:pt idx="39">
                  <c:v>-0.1069</c:v>
                </c:pt>
                <c:pt idx="40">
                  <c:v>-9.1499999999999998E-2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DAILYS'!$ME$192:$NS$192</c:f>
              <c:numCache>
                <c:formatCode>0.00%</c:formatCode>
                <c:ptCount val="41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  <c:pt idx="38">
                  <c:v>-5.4600000000000003E-2</c:v>
                </c:pt>
                <c:pt idx="39">
                  <c:v>1.9699999999999999E-2</c:v>
                </c:pt>
                <c:pt idx="40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DAILYS'!$ME$193:$NS$193</c:f>
              <c:numCache>
                <c:formatCode>0.00%</c:formatCode>
                <c:ptCount val="41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  <c:pt idx="38">
                  <c:v>-0.17749999999999999</c:v>
                </c:pt>
                <c:pt idx="39">
                  <c:v>-5.9499999999999997E-2</c:v>
                </c:pt>
                <c:pt idx="40">
                  <c:v>-0.10680000000000001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DAILYS'!$ME$194:$NS$194</c:f>
              <c:numCache>
                <c:formatCode>0.00%</c:formatCode>
                <c:ptCount val="41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  <c:pt idx="38">
                  <c:v>-2.1700000000000001E-2</c:v>
                </c:pt>
                <c:pt idx="39">
                  <c:v>-5.5899999999999998E-2</c:v>
                </c:pt>
                <c:pt idx="40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1864"/>
        <c:axId val="571739704"/>
      </c:lineChart>
      <c:catAx>
        <c:axId val="5717318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704"/>
        <c:crosses val="autoZero"/>
        <c:auto val="1"/>
        <c:lblAlgn val="ctr"/>
        <c:lblOffset val="100"/>
        <c:noMultiLvlLbl val="0"/>
      </c:catAx>
      <c:valAx>
        <c:axId val="571739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7744"/>
        <c:axId val="571740096"/>
      </c:lineChart>
      <c:catAx>
        <c:axId val="571737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096"/>
        <c:crosses val="autoZero"/>
        <c:auto val="1"/>
        <c:lblAlgn val="ctr"/>
        <c:lblOffset val="100"/>
        <c:noMultiLvlLbl val="0"/>
      </c:catAx>
      <c:valAx>
        <c:axId val="57174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71743232"/>
        <c:axId val="5717444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488"/>
        <c:axId val="571732256"/>
      </c:lineChart>
      <c:catAx>
        <c:axId val="571740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256"/>
        <c:crosses val="autoZero"/>
        <c:auto val="1"/>
        <c:lblAlgn val="ctr"/>
        <c:lblOffset val="100"/>
        <c:noMultiLvlLbl val="0"/>
      </c:catAx>
      <c:valAx>
        <c:axId val="57173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488"/>
        <c:crosses val="autoZero"/>
        <c:crossBetween val="between"/>
      </c:valAx>
      <c:valAx>
        <c:axId val="57174440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3232"/>
        <c:crosses val="max"/>
        <c:crossBetween val="between"/>
      </c:valAx>
      <c:catAx>
        <c:axId val="571743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4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2448"/>
        <c:axId val="571744016"/>
      </c:lineChart>
      <c:catAx>
        <c:axId val="571742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4016"/>
        <c:crosses val="autoZero"/>
        <c:auto val="1"/>
        <c:lblAlgn val="ctr"/>
        <c:lblOffset val="100"/>
        <c:noMultiLvlLbl val="0"/>
      </c:catAx>
      <c:valAx>
        <c:axId val="5717440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46597656"/>
        <c:axId val="57174284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45192"/>
        <c:axId val="571742056"/>
      </c:lineChart>
      <c:valAx>
        <c:axId val="571742056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5192"/>
        <c:crosses val="max"/>
        <c:crossBetween val="between"/>
      </c:valAx>
      <c:catAx>
        <c:axId val="57174519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2056"/>
        <c:crosses val="autoZero"/>
        <c:auto val="1"/>
        <c:lblAlgn val="ctr"/>
        <c:lblOffset val="100"/>
        <c:noMultiLvlLbl val="0"/>
      </c:catAx>
      <c:valAx>
        <c:axId val="571742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656"/>
        <c:crosses val="autoZero"/>
        <c:crossBetween val="between"/>
      </c:valAx>
      <c:catAx>
        <c:axId val="746597656"/>
        <c:scaling>
          <c:orientation val="minMax"/>
        </c:scaling>
        <c:delete val="1"/>
        <c:axPos val="b"/>
        <c:majorTickMark val="out"/>
        <c:minorTickMark val="none"/>
        <c:tickLblPos val="nextTo"/>
        <c:crossAx val="571742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89424"/>
        <c:axId val="746600792"/>
      </c:lineChart>
      <c:catAx>
        <c:axId val="74658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792"/>
        <c:crosses val="autoZero"/>
        <c:auto val="1"/>
        <c:lblAlgn val="ctr"/>
        <c:lblOffset val="100"/>
        <c:noMultiLvlLbl val="0"/>
      </c:catAx>
      <c:valAx>
        <c:axId val="746600792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8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6088"/>
        <c:axId val="746596480"/>
      </c:lineChart>
      <c:catAx>
        <c:axId val="7465960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480"/>
        <c:crosses val="autoZero"/>
        <c:auto val="1"/>
        <c:lblAlgn val="ctr"/>
        <c:lblOffset val="100"/>
        <c:noMultiLvlLbl val="0"/>
      </c:catAx>
      <c:valAx>
        <c:axId val="7465964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594912"/>
        <c:axId val="746590208"/>
      </c:lineChart>
      <c:catAx>
        <c:axId val="746594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208"/>
        <c:crosses val="autoZero"/>
        <c:auto val="1"/>
        <c:lblAlgn val="ctr"/>
        <c:lblOffset val="100"/>
        <c:noMultiLvlLbl val="0"/>
      </c:catAx>
      <c:valAx>
        <c:axId val="7465902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7264"/>
        <c:axId val="746601576"/>
      </c:lineChart>
      <c:catAx>
        <c:axId val="7465972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576"/>
        <c:crosses val="autoZero"/>
        <c:auto val="1"/>
        <c:lblAlgn val="ctr"/>
        <c:lblOffset val="100"/>
        <c:noMultiLvlLbl val="0"/>
      </c:catAx>
      <c:valAx>
        <c:axId val="746601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007442014631487E-2"/>
          <c:y val="0.23842759712864317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DAILYS'!$MQ$238:$NQ$238</c:f>
              <c:numCache>
                <c:formatCode>0.00%</c:formatCode>
                <c:ptCount val="27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  <c:pt idx="24">
                  <c:v>9.3799999999999994E-2</c:v>
                </c:pt>
                <c:pt idx="25">
                  <c:v>0.14069999999999999</c:v>
                </c:pt>
                <c:pt idx="26">
                  <c:v>0.21460000000000001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DAILYS'!$MQ$239:$NQ$239</c:f>
              <c:numCache>
                <c:formatCode>0.00%</c:formatCode>
                <c:ptCount val="27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  <c:pt idx="24">
                  <c:v>-5.4600000000000003E-2</c:v>
                </c:pt>
                <c:pt idx="25">
                  <c:v>1.9699999999999999E-2</c:v>
                </c:pt>
                <c:pt idx="26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DAILYS'!$MQ$240:$NQ$240</c:f>
              <c:numCache>
                <c:formatCode>0.00%</c:formatCode>
                <c:ptCount val="27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  <c:pt idx="24">
                  <c:v>-2.7099999999999999E-2</c:v>
                </c:pt>
                <c:pt idx="25">
                  <c:v>-0.1069</c:v>
                </c:pt>
                <c:pt idx="26">
                  <c:v>-9.1499999999999998E-2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DAILYS'!$MQ$241:$NQ$241</c:f>
              <c:numCache>
                <c:formatCode>0.00%</c:formatCode>
                <c:ptCount val="27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  <c:pt idx="24">
                  <c:v>-0.17749999999999999</c:v>
                </c:pt>
                <c:pt idx="25">
                  <c:v>-5.9499999999999997E-2</c:v>
                </c:pt>
                <c:pt idx="26">
                  <c:v>-0.10680000000000001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DAILYS'!$MQ$242:$NQ$242</c:f>
              <c:numCache>
                <c:formatCode>0.00%</c:formatCode>
                <c:ptCount val="27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  <c:pt idx="24">
                  <c:v>-2.1700000000000001E-2</c:v>
                </c:pt>
                <c:pt idx="25">
                  <c:v>-5.5899999999999998E-2</c:v>
                </c:pt>
                <c:pt idx="26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DAILYS'!$MQ$243:$NQ$243</c:f>
              <c:numCache>
                <c:formatCode>0.00%</c:formatCode>
                <c:ptCount val="27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  <c:pt idx="24">
                  <c:v>0.1406</c:v>
                </c:pt>
                <c:pt idx="25">
                  <c:v>8.3900000000000002E-2</c:v>
                </c:pt>
                <c:pt idx="26">
                  <c:v>4.87E-2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DAILYS'!$MQ$244:$NQ$244</c:f>
              <c:numCache>
                <c:formatCode>0.00%</c:formatCode>
                <c:ptCount val="27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  <c:pt idx="24">
                  <c:v>0.1206</c:v>
                </c:pt>
                <c:pt idx="25">
                  <c:v>9.0999999999999998E-2</c:v>
                </c:pt>
                <c:pt idx="26">
                  <c:v>6.1100000000000002E-2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DAILYS'!$MQ$245:$NQ$245</c:f>
              <c:numCache>
                <c:formatCode>0.00%</c:formatCode>
                <c:ptCount val="27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  <c:pt idx="24">
                  <c:v>-7.4099999999999999E-2</c:v>
                </c:pt>
                <c:pt idx="25">
                  <c:v>-0.113</c:v>
                </c:pt>
                <c:pt idx="26">
                  <c:v>-0.1769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E-40AC-94AB-54BEC2258A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8440"/>
        <c:axId val="746595304"/>
      </c:lineChart>
      <c:catAx>
        <c:axId val="74659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304"/>
        <c:crosses val="autoZero"/>
        <c:auto val="1"/>
        <c:lblAlgn val="ctr"/>
        <c:lblOffset val="100"/>
        <c:noMultiLvlLbl val="0"/>
      </c:catAx>
      <c:valAx>
        <c:axId val="74659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4608"/>
        <c:axId val="571734216"/>
      </c:lineChart>
      <c:catAx>
        <c:axId val="571734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216"/>
        <c:crosses val="autoZero"/>
        <c:auto val="1"/>
        <c:lblAlgn val="ctr"/>
        <c:lblOffset val="100"/>
        <c:noMultiLvlLbl val="0"/>
      </c:catAx>
      <c:valAx>
        <c:axId val="57173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5696"/>
        <c:axId val="746591776"/>
      </c:lineChart>
      <c:catAx>
        <c:axId val="74659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1776"/>
        <c:crosses val="autoZero"/>
        <c:auto val="1"/>
        <c:lblAlgn val="ctr"/>
        <c:lblOffset val="100"/>
        <c:noMultiLvlLbl val="0"/>
      </c:catAx>
      <c:valAx>
        <c:axId val="7465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  <a:r>
              <a:rPr lang="en-US" baseline="0"/>
              <a:t>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DAILYS'!$MW$287:$NP$287</c:f>
              <c:numCache>
                <c:formatCode>0.00%</c:formatCode>
                <c:ptCount val="20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  <c:pt idx="8">
                  <c:v>5.0000000000000001E-3</c:v>
                </c:pt>
                <c:pt idx="9">
                  <c:v>-4.3799999999999999E-2</c:v>
                </c:pt>
                <c:pt idx="10">
                  <c:v>-3.4700000000000002E-2</c:v>
                </c:pt>
                <c:pt idx="11">
                  <c:v>-6.8999999999999999E-3</c:v>
                </c:pt>
                <c:pt idx="12">
                  <c:v>-2.4899999999999999E-2</c:v>
                </c:pt>
                <c:pt idx="13">
                  <c:v>-1.9099999999999999E-2</c:v>
                </c:pt>
                <c:pt idx="14">
                  <c:v>-3.09E-2</c:v>
                </c:pt>
                <c:pt idx="15">
                  <c:v>-1.5699999999999999E-2</c:v>
                </c:pt>
                <c:pt idx="16">
                  <c:v>1.46E-2</c:v>
                </c:pt>
                <c:pt idx="17">
                  <c:v>5.7599999999999998E-2</c:v>
                </c:pt>
                <c:pt idx="18">
                  <c:v>7.22E-2</c:v>
                </c:pt>
                <c:pt idx="19">
                  <c:v>8.7099999999999997E-2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D-4C1C-B999-B4345887B8E4}"/>
            </c:ext>
          </c:extLst>
        </c:ser>
        <c:ser>
          <c:idx val="1"/>
          <c:order val="1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DAILYS'!$MW$288:$NP$288</c:f>
              <c:numCache>
                <c:formatCode>0.00%</c:formatCode>
                <c:ptCount val="20"/>
                <c:pt idx="0">
                  <c:v>2.3900000000000001E-2</c:v>
                </c:pt>
                <c:pt idx="1">
                  <c:v>1.4500000000000001E-2</c:v>
                </c:pt>
                <c:pt idx="2">
                  <c:v>6.8999999999999999E-3</c:v>
                </c:pt>
                <c:pt idx="3">
                  <c:v>1.7100000000000001E-2</c:v>
                </c:pt>
                <c:pt idx="4">
                  <c:v>1.4200000000000001E-2</c:v>
                </c:pt>
                <c:pt idx="5">
                  <c:v>1.9E-2</c:v>
                </c:pt>
                <c:pt idx="6">
                  <c:v>2.5999999999999999E-3</c:v>
                </c:pt>
                <c:pt idx="7">
                  <c:v>-3.7000000000000002E-3</c:v>
                </c:pt>
                <c:pt idx="8">
                  <c:v>8.5000000000000006E-3</c:v>
                </c:pt>
                <c:pt idx="9">
                  <c:v>1.18E-2</c:v>
                </c:pt>
                <c:pt idx="10">
                  <c:v>1.4999999999999999E-2</c:v>
                </c:pt>
                <c:pt idx="11">
                  <c:v>-2.8E-3</c:v>
                </c:pt>
                <c:pt idx="12">
                  <c:v>1.7899999999999999E-2</c:v>
                </c:pt>
                <c:pt idx="13">
                  <c:v>6.7799999999999999E-2</c:v>
                </c:pt>
                <c:pt idx="14">
                  <c:v>9.64E-2</c:v>
                </c:pt>
                <c:pt idx="15">
                  <c:v>0.1113</c:v>
                </c:pt>
                <c:pt idx="16">
                  <c:v>8.4000000000000005E-2</c:v>
                </c:pt>
                <c:pt idx="17">
                  <c:v>5.67E-2</c:v>
                </c:pt>
                <c:pt idx="18">
                  <c:v>3.8600000000000002E-2</c:v>
                </c:pt>
                <c:pt idx="19">
                  <c:v>3.6299999999999999E-2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D-4C1C-B999-B4345887B8E4}"/>
            </c:ext>
          </c:extLst>
        </c:ser>
        <c:ser>
          <c:idx val="2"/>
          <c:order val="2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DAILYS'!$MW$289:$NP$289</c:f>
              <c:numCache>
                <c:formatCode>0.00%</c:formatCode>
                <c:ptCount val="20"/>
                <c:pt idx="0">
                  <c:v>1.15E-2</c:v>
                </c:pt>
                <c:pt idx="1">
                  <c:v>9.9000000000000008E-3</c:v>
                </c:pt>
                <c:pt idx="2">
                  <c:v>2.7000000000000001E-3</c:v>
                </c:pt>
                <c:pt idx="3">
                  <c:v>2.7900000000000001E-2</c:v>
                </c:pt>
                <c:pt idx="4">
                  <c:v>4.0500000000000001E-2</c:v>
                </c:pt>
                <c:pt idx="5">
                  <c:v>5.2299999999999999E-2</c:v>
                </c:pt>
                <c:pt idx="6">
                  <c:v>6.7199999999999996E-2</c:v>
                </c:pt>
                <c:pt idx="7">
                  <c:v>6.2199999999999998E-2</c:v>
                </c:pt>
                <c:pt idx="8">
                  <c:v>5.7099999999999998E-2</c:v>
                </c:pt>
                <c:pt idx="9">
                  <c:v>5.4300000000000001E-2</c:v>
                </c:pt>
                <c:pt idx="10">
                  <c:v>6.9199999999999998E-2</c:v>
                </c:pt>
                <c:pt idx="11">
                  <c:v>4.3900000000000002E-2</c:v>
                </c:pt>
                <c:pt idx="12">
                  <c:v>3.9699999999999999E-2</c:v>
                </c:pt>
                <c:pt idx="13">
                  <c:v>3.4500000000000003E-2</c:v>
                </c:pt>
                <c:pt idx="14">
                  <c:v>7.6700000000000004E-2</c:v>
                </c:pt>
                <c:pt idx="15">
                  <c:v>7.9399999999999998E-2</c:v>
                </c:pt>
                <c:pt idx="16">
                  <c:v>6.4500000000000002E-2</c:v>
                </c:pt>
                <c:pt idx="17">
                  <c:v>6.1699999999999998E-2</c:v>
                </c:pt>
                <c:pt idx="18">
                  <c:v>5.3800000000000001E-2</c:v>
                </c:pt>
                <c:pt idx="19">
                  <c:v>4.7100000000000003E-2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D-4C1C-B999-B4345887B8E4}"/>
            </c:ext>
          </c:extLst>
        </c:ser>
        <c:ser>
          <c:idx val="3"/>
          <c:order val="3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DAILYS'!$MW$290:$NP$290</c:f>
              <c:numCache>
                <c:formatCode>0.00%</c:formatCode>
                <c:ptCount val="20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  <c:pt idx="8">
                  <c:v>-5.4600000000000003E-2</c:v>
                </c:pt>
                <c:pt idx="9">
                  <c:v>-5.9700000000000003E-2</c:v>
                </c:pt>
                <c:pt idx="10">
                  <c:v>-7.4499999999999997E-2</c:v>
                </c:pt>
                <c:pt idx="11">
                  <c:v>-5.8099999999999999E-2</c:v>
                </c:pt>
                <c:pt idx="12">
                  <c:v>-7.8E-2</c:v>
                </c:pt>
                <c:pt idx="13">
                  <c:v>-8.0699999999999994E-2</c:v>
                </c:pt>
                <c:pt idx="14">
                  <c:v>-8.6699999999999999E-2</c:v>
                </c:pt>
                <c:pt idx="15">
                  <c:v>-6.5199999999999994E-2</c:v>
                </c:pt>
                <c:pt idx="16">
                  <c:v>-6.0299999999999999E-2</c:v>
                </c:pt>
                <c:pt idx="17">
                  <c:v>-3.6400000000000002E-2</c:v>
                </c:pt>
                <c:pt idx="18">
                  <c:v>-1.89E-2</c:v>
                </c:pt>
                <c:pt idx="19">
                  <c:v>-1.24E-2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D-4C1C-B999-B4345887B8E4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DAILYS'!$MW$291:$NP$291</c:f>
              <c:numCache>
                <c:formatCode>0.00%</c:formatCode>
                <c:ptCount val="20"/>
                <c:pt idx="0">
                  <c:v>5.9999999999999995E-4</c:v>
                </c:pt>
                <c:pt idx="1">
                  <c:v>1.61E-2</c:v>
                </c:pt>
                <c:pt idx="2">
                  <c:v>1.29E-2</c:v>
                </c:pt>
                <c:pt idx="3">
                  <c:v>2.6800000000000001E-2</c:v>
                </c:pt>
                <c:pt idx="4">
                  <c:v>4.6300000000000001E-2</c:v>
                </c:pt>
                <c:pt idx="5">
                  <c:v>7.0400000000000004E-2</c:v>
                </c:pt>
                <c:pt idx="6">
                  <c:v>6.4399999999999999E-2</c:v>
                </c:pt>
                <c:pt idx="7">
                  <c:v>4.6800000000000001E-2</c:v>
                </c:pt>
                <c:pt idx="8">
                  <c:v>5.6300000000000003E-2</c:v>
                </c:pt>
                <c:pt idx="9">
                  <c:v>4.7399999999999998E-2</c:v>
                </c:pt>
                <c:pt idx="10">
                  <c:v>5.04E-2</c:v>
                </c:pt>
                <c:pt idx="11">
                  <c:v>6.0199999999999997E-2</c:v>
                </c:pt>
                <c:pt idx="12">
                  <c:v>8.5999999999999993E-2</c:v>
                </c:pt>
                <c:pt idx="13">
                  <c:v>8.8599999999999998E-2</c:v>
                </c:pt>
                <c:pt idx="14">
                  <c:v>5.8400000000000001E-2</c:v>
                </c:pt>
                <c:pt idx="15">
                  <c:v>6.4000000000000001E-2</c:v>
                </c:pt>
                <c:pt idx="16">
                  <c:v>7.8600000000000003E-2</c:v>
                </c:pt>
                <c:pt idx="17">
                  <c:v>0.10009999999999999</c:v>
                </c:pt>
                <c:pt idx="18">
                  <c:v>0.10920000000000001</c:v>
                </c:pt>
                <c:pt idx="19">
                  <c:v>0.1053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D-4C1C-B999-B4345887B8E4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DAILYS'!$MW$292:$NP$292</c:f>
              <c:numCache>
                <c:formatCode>0.00%</c:formatCode>
                <c:ptCount val="20"/>
                <c:pt idx="0">
                  <c:v>-1.7000000000000001E-2</c:v>
                </c:pt>
                <c:pt idx="1">
                  <c:v>-5.1000000000000004E-3</c:v>
                </c:pt>
                <c:pt idx="2">
                  <c:v>-2.9999999999999997E-4</c:v>
                </c:pt>
                <c:pt idx="3">
                  <c:v>-8.8999999999999999E-3</c:v>
                </c:pt>
                <c:pt idx="4">
                  <c:v>-8.0000000000000002E-3</c:v>
                </c:pt>
                <c:pt idx="5">
                  <c:v>-1.26E-2</c:v>
                </c:pt>
                <c:pt idx="6">
                  <c:v>1.38E-2</c:v>
                </c:pt>
                <c:pt idx="7">
                  <c:v>1.3100000000000001E-2</c:v>
                </c:pt>
                <c:pt idx="8">
                  <c:v>7.1999999999999998E-3</c:v>
                </c:pt>
                <c:pt idx="9">
                  <c:v>-2.8E-3</c:v>
                </c:pt>
                <c:pt idx="10">
                  <c:v>-3.15E-2</c:v>
                </c:pt>
                <c:pt idx="11">
                  <c:v>-2.76E-2</c:v>
                </c:pt>
                <c:pt idx="12">
                  <c:v>-1.1999999999999999E-3</c:v>
                </c:pt>
                <c:pt idx="13">
                  <c:v>-1.26E-2</c:v>
                </c:pt>
                <c:pt idx="14">
                  <c:v>-1E-4</c:v>
                </c:pt>
                <c:pt idx="15">
                  <c:v>-2.0799999999999999E-2</c:v>
                </c:pt>
                <c:pt idx="16">
                  <c:v>-4.6100000000000002E-2</c:v>
                </c:pt>
                <c:pt idx="17">
                  <c:v>-4.6899999999999997E-2</c:v>
                </c:pt>
                <c:pt idx="18">
                  <c:v>-6.6699999999999995E-2</c:v>
                </c:pt>
                <c:pt idx="19">
                  <c:v>-5.7000000000000002E-2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D-4C1C-B999-B4345887B8E4}"/>
            </c:ext>
          </c:extLst>
        </c:ser>
        <c:ser>
          <c:idx val="6"/>
          <c:order val="6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DAILYS'!$MW$293:$NP$293</c:f>
              <c:numCache>
                <c:formatCode>0.00%</c:formatCode>
                <c:ptCount val="20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  <c:pt idx="8">
                  <c:v>-4.8000000000000001E-2</c:v>
                </c:pt>
                <c:pt idx="9">
                  <c:v>-1.8200000000000001E-2</c:v>
                </c:pt>
                <c:pt idx="10">
                  <c:v>-1.15E-2</c:v>
                </c:pt>
                <c:pt idx="11">
                  <c:v>-1.55E-2</c:v>
                </c:pt>
                <c:pt idx="12">
                  <c:v>-1.8200000000000001E-2</c:v>
                </c:pt>
                <c:pt idx="13">
                  <c:v>-6.7999999999999996E-3</c:v>
                </c:pt>
                <c:pt idx="14">
                  <c:v>-2.6599999999999999E-2</c:v>
                </c:pt>
                <c:pt idx="15">
                  <c:v>-4.6100000000000002E-2</c:v>
                </c:pt>
                <c:pt idx="16">
                  <c:v>-3.2500000000000001E-2</c:v>
                </c:pt>
                <c:pt idx="17">
                  <c:v>-8.4699999999999998E-2</c:v>
                </c:pt>
                <c:pt idx="18">
                  <c:v>-9.2999999999999999E-2</c:v>
                </c:pt>
                <c:pt idx="19">
                  <c:v>-0.10639999999999999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D-4C1C-B999-B4345887B8E4}"/>
            </c:ext>
          </c:extLst>
        </c:ser>
        <c:ser>
          <c:idx val="7"/>
          <c:order val="7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DAILYS'!$MW$294:$NP$294</c:f>
              <c:numCache>
                <c:formatCode>0.00%</c:formatCode>
                <c:ptCount val="20"/>
                <c:pt idx="0">
                  <c:v>-3.9199999999999999E-2</c:v>
                </c:pt>
                <c:pt idx="1">
                  <c:v>-5.0900000000000001E-2</c:v>
                </c:pt>
                <c:pt idx="2">
                  <c:v>-3.78E-2</c:v>
                </c:pt>
                <c:pt idx="3">
                  <c:v>-5.3199999999999997E-2</c:v>
                </c:pt>
                <c:pt idx="4">
                  <c:v>-8.2299999999999998E-2</c:v>
                </c:pt>
                <c:pt idx="5">
                  <c:v>-5.6800000000000003E-2</c:v>
                </c:pt>
                <c:pt idx="6">
                  <c:v>-5.33E-2</c:v>
                </c:pt>
                <c:pt idx="7">
                  <c:v>-3.3599999999999998E-2</c:v>
                </c:pt>
                <c:pt idx="8">
                  <c:v>-3.15E-2</c:v>
                </c:pt>
                <c:pt idx="9">
                  <c:v>1.0999999999999999E-2</c:v>
                </c:pt>
                <c:pt idx="10">
                  <c:v>1.7600000000000001E-2</c:v>
                </c:pt>
                <c:pt idx="11">
                  <c:v>6.7999999999999996E-3</c:v>
                </c:pt>
                <c:pt idx="12">
                  <c:v>-2.1299999999999999E-2</c:v>
                </c:pt>
                <c:pt idx="13">
                  <c:v>-7.17E-2</c:v>
                </c:pt>
                <c:pt idx="14">
                  <c:v>-8.72E-2</c:v>
                </c:pt>
                <c:pt idx="15">
                  <c:v>-0.1069</c:v>
                </c:pt>
                <c:pt idx="16">
                  <c:v>-0.1028</c:v>
                </c:pt>
                <c:pt idx="17">
                  <c:v>-0.1081</c:v>
                </c:pt>
                <c:pt idx="18">
                  <c:v>-0.1166</c:v>
                </c:pt>
                <c:pt idx="19">
                  <c:v>-0.12139999999999999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D-4C1C-B999-B4345887B8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0992"/>
        <c:axId val="746601184"/>
      </c:lineChart>
      <c:catAx>
        <c:axId val="74659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184"/>
        <c:crosses val="autoZero"/>
        <c:auto val="1"/>
        <c:lblAlgn val="ctr"/>
        <c:lblOffset val="100"/>
        <c:noMultiLvlLbl val="0"/>
      </c:catAx>
      <c:valAx>
        <c:axId val="74660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DAILYS'!$NR$287:$NW$287</c:f>
              <c:numCache>
                <c:formatCode>0.00%</c:formatCode>
                <c:ptCount val="6"/>
                <c:pt idx="0">
                  <c:v>4.4999999999999998E-2</c:v>
                </c:pt>
                <c:pt idx="1">
                  <c:v>3.6499999999999998E-2</c:v>
                </c:pt>
                <c:pt idx="2">
                  <c:v>2.5700000000000001E-2</c:v>
                </c:pt>
                <c:pt idx="3">
                  <c:v>2.5100000000000001E-2</c:v>
                </c:pt>
                <c:pt idx="4">
                  <c:v>6.4699999999999994E-2</c:v>
                </c:pt>
                <c:pt idx="5">
                  <c:v>7.2900000000000006E-2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4-4C4F-BE66-7540519F7FEF}"/>
            </c:ext>
          </c:extLst>
        </c:ser>
        <c:ser>
          <c:idx val="1"/>
          <c:order val="1"/>
          <c:spPr>
            <a:ln w="22225" cap="rnd">
              <a:solidFill>
                <a:schemeClr val="accent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1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chemeClr val="accent2">
                      <a:lumMod val="75000"/>
                    </a:schemeClr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chemeClr val="accent2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92E4-4C4F-BE66-7540519F7F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DAILYS'!$NR$288:$NW$288</c:f>
              <c:numCache>
                <c:formatCode>0.00%</c:formatCode>
                <c:ptCount val="6"/>
                <c:pt idx="0">
                  <c:v>2.1399999999999999E-2</c:v>
                </c:pt>
                <c:pt idx="1">
                  <c:v>2.86E-2</c:v>
                </c:pt>
                <c:pt idx="2">
                  <c:v>4.2099999999999999E-2</c:v>
                </c:pt>
                <c:pt idx="3">
                  <c:v>4.8000000000000001E-2</c:v>
                </c:pt>
                <c:pt idx="4">
                  <c:v>7.3899999999999993E-2</c:v>
                </c:pt>
                <c:pt idx="5">
                  <c:v>7.2800000000000004E-2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4-4C4F-BE66-7540519F7FEF}"/>
            </c:ext>
          </c:extLst>
        </c:ser>
        <c:ser>
          <c:idx val="2"/>
          <c:order val="2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DAILYS'!$NR$289:$NW$289</c:f>
              <c:numCache>
                <c:formatCode>0.00%</c:formatCode>
                <c:ptCount val="6"/>
                <c:pt idx="0">
                  <c:v>1.37E-2</c:v>
                </c:pt>
                <c:pt idx="1">
                  <c:v>-2.2100000000000002E-2</c:v>
                </c:pt>
                <c:pt idx="2">
                  <c:v>-4.5100000000000001E-2</c:v>
                </c:pt>
                <c:pt idx="3">
                  <c:v>-4.2000000000000003E-2</c:v>
                </c:pt>
                <c:pt idx="4">
                  <c:v>-3.5200000000000002E-2</c:v>
                </c:pt>
                <c:pt idx="5">
                  <c:v>-3.2399999999999998E-2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4-4C4F-BE66-7540519F7FEF}"/>
            </c:ext>
          </c:extLst>
        </c:ser>
        <c:ser>
          <c:idx val="3"/>
          <c:order val="3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DAILYS'!$NR$290:$NW$290</c:f>
              <c:numCache>
                <c:formatCode>0.00%</c:formatCode>
                <c:ptCount val="6"/>
                <c:pt idx="0">
                  <c:v>3.0999999999999999E-3</c:v>
                </c:pt>
                <c:pt idx="1">
                  <c:v>3.3300000000000003E-2</c:v>
                </c:pt>
                <c:pt idx="2">
                  <c:v>2.58E-2</c:v>
                </c:pt>
                <c:pt idx="3">
                  <c:v>2.63E-2</c:v>
                </c:pt>
                <c:pt idx="4">
                  <c:v>1.54E-2</c:v>
                </c:pt>
                <c:pt idx="5">
                  <c:v>1.5E-3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4-4C4F-BE66-7540519F7FEF}"/>
            </c:ext>
          </c:extLst>
        </c:ser>
        <c:ser>
          <c:idx val="4"/>
          <c:order val="4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DAILYS'!$NR$291:$NW$291</c:f>
              <c:numCache>
                <c:formatCode>0.00%</c:formatCode>
                <c:ptCount val="6"/>
                <c:pt idx="0">
                  <c:v>-5.7000000000000002E-3</c:v>
                </c:pt>
                <c:pt idx="1">
                  <c:v>-1.8700000000000001E-2</c:v>
                </c:pt>
                <c:pt idx="2">
                  <c:v>8.2000000000000007E-3</c:v>
                </c:pt>
                <c:pt idx="3">
                  <c:v>-1.21E-2</c:v>
                </c:pt>
                <c:pt idx="4">
                  <c:v>-4.7300000000000002E-2</c:v>
                </c:pt>
                <c:pt idx="5">
                  <c:v>-3.6400000000000002E-2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E4-4C4F-BE66-7540519F7FEF}"/>
            </c:ext>
          </c:extLst>
        </c:ser>
        <c:ser>
          <c:idx val="5"/>
          <c:order val="5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DAILYS'!$NR$292:$NW$292</c:f>
              <c:numCache>
                <c:formatCode>0.00%</c:formatCode>
                <c:ptCount val="6"/>
                <c:pt idx="0">
                  <c:v>-1.17E-2</c:v>
                </c:pt>
                <c:pt idx="1">
                  <c:v>-1.9199999999999998E-2</c:v>
                </c:pt>
                <c:pt idx="2">
                  <c:v>-3.5299999999999998E-2</c:v>
                </c:pt>
                <c:pt idx="3">
                  <c:v>-0.03</c:v>
                </c:pt>
                <c:pt idx="4">
                  <c:v>-2.9899999999999999E-2</c:v>
                </c:pt>
                <c:pt idx="5">
                  <c:v>-2.8799999999999999E-2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E4-4C4F-BE66-7540519F7FEF}"/>
            </c:ext>
          </c:extLst>
        </c:ser>
        <c:ser>
          <c:idx val="6"/>
          <c:order val="6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DAILYS'!$NR$293:$NW$293</c:f>
              <c:numCache>
                <c:formatCode>0.00%</c:formatCode>
                <c:ptCount val="6"/>
                <c:pt idx="0">
                  <c:v>-1.7100000000000001E-2</c:v>
                </c:pt>
                <c:pt idx="1">
                  <c:v>6.7999999999999996E-3</c:v>
                </c:pt>
                <c:pt idx="2">
                  <c:v>3.7600000000000001E-2</c:v>
                </c:pt>
                <c:pt idx="3">
                  <c:v>3.0700000000000002E-2</c:v>
                </c:pt>
                <c:pt idx="4">
                  <c:v>2.23E-2</c:v>
                </c:pt>
                <c:pt idx="5">
                  <c:v>2.63E-2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E4-4C4F-BE66-7540519F7FEF}"/>
            </c:ext>
          </c:extLst>
        </c:ser>
        <c:ser>
          <c:idx val="7"/>
          <c:order val="7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DAILYS'!$NR$294:$NW$294</c:f>
              <c:numCache>
                <c:formatCode>0.00%</c:formatCode>
                <c:ptCount val="6"/>
                <c:pt idx="0">
                  <c:v>-4.87E-2</c:v>
                </c:pt>
                <c:pt idx="1">
                  <c:v>-4.5199999999999997E-2</c:v>
                </c:pt>
                <c:pt idx="2">
                  <c:v>-5.8999999999999997E-2</c:v>
                </c:pt>
                <c:pt idx="3">
                  <c:v>-4.5999999999999999E-2</c:v>
                </c:pt>
                <c:pt idx="4">
                  <c:v>-6.3899999999999998E-2</c:v>
                </c:pt>
                <c:pt idx="5">
                  <c:v>-7.5899999999999995E-2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E4-4C4F-BE66-7540519F7FE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37243240"/>
        <c:axId val="837243568"/>
      </c:lineChart>
      <c:catAx>
        <c:axId val="8372432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568"/>
        <c:crosses val="autoZero"/>
        <c:auto val="1"/>
        <c:lblAlgn val="ctr"/>
        <c:lblOffset val="100"/>
        <c:noMultiLvlLbl val="0"/>
      </c:catAx>
      <c:valAx>
        <c:axId val="8372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560"/>
        <c:axId val="746594520"/>
      </c:lineChart>
      <c:catAx>
        <c:axId val="74659256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520"/>
        <c:crosses val="autoZero"/>
        <c:auto val="1"/>
        <c:lblAlgn val="ctr"/>
        <c:lblOffset val="100"/>
        <c:noMultiLvlLbl val="0"/>
      </c:catAx>
      <c:valAx>
        <c:axId val="74659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952"/>
        <c:axId val="746599224"/>
      </c:lineChart>
      <c:catAx>
        <c:axId val="746592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224"/>
        <c:crosses val="autoZero"/>
        <c:auto val="1"/>
        <c:lblAlgn val="ctr"/>
        <c:lblOffset val="100"/>
        <c:noMultiLvlLbl val="0"/>
      </c:catAx>
      <c:valAx>
        <c:axId val="74659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9616"/>
        <c:axId val="746600400"/>
      </c:lineChart>
      <c:catAx>
        <c:axId val="746599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400"/>
        <c:crosses val="autoZero"/>
        <c:auto val="1"/>
        <c:lblAlgn val="ctr"/>
        <c:lblOffset val="100"/>
        <c:noMultiLvlLbl val="0"/>
      </c:catAx>
      <c:valAx>
        <c:axId val="74660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360"/>
        <c:axId val="746603536"/>
      </c:lineChart>
      <c:catAx>
        <c:axId val="746602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536"/>
        <c:crosses val="autoZero"/>
        <c:auto val="1"/>
        <c:lblAlgn val="ctr"/>
        <c:lblOffset val="100"/>
        <c:noMultiLvlLbl val="0"/>
      </c:catAx>
      <c:valAx>
        <c:axId val="74660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752"/>
        <c:axId val="746603144"/>
      </c:lineChart>
      <c:catAx>
        <c:axId val="746602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144"/>
        <c:crosses val="autoZero"/>
        <c:auto val="1"/>
        <c:lblAlgn val="ctr"/>
        <c:lblOffset val="100"/>
        <c:noMultiLvlLbl val="0"/>
      </c:catAx>
      <c:valAx>
        <c:axId val="74660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604712"/>
        <c:axId val="746601968"/>
      </c:lineChart>
      <c:catAx>
        <c:axId val="7466047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968"/>
        <c:crosses val="autoZero"/>
        <c:auto val="1"/>
        <c:lblAlgn val="ctr"/>
        <c:lblOffset val="100"/>
        <c:noMultiLvlLbl val="0"/>
      </c:catAx>
      <c:valAx>
        <c:axId val="7466019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4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0568"/>
        <c:axId val="753141744"/>
      </c:lineChart>
      <c:catAx>
        <c:axId val="7531405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744"/>
        <c:crosses val="autoZero"/>
        <c:auto val="1"/>
        <c:lblAlgn val="ctr"/>
        <c:lblOffset val="100"/>
        <c:noMultiLvlLbl val="0"/>
      </c:catAx>
      <c:valAx>
        <c:axId val="7531417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1272"/>
        <c:axId val="571741664"/>
      </c:lineChart>
      <c:catAx>
        <c:axId val="571741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664"/>
        <c:crosses val="autoZero"/>
        <c:auto val="1"/>
        <c:lblAlgn val="ctr"/>
        <c:lblOffset val="100"/>
        <c:noMultiLvlLbl val="0"/>
      </c:catAx>
      <c:valAx>
        <c:axId val="57174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39392"/>
        <c:axId val="753138608"/>
      </c:lineChart>
      <c:catAx>
        <c:axId val="75313939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608"/>
        <c:crosses val="autoZero"/>
        <c:auto val="1"/>
        <c:lblAlgn val="ctr"/>
        <c:lblOffset val="100"/>
        <c:noMultiLvlLbl val="0"/>
      </c:catAx>
      <c:valAx>
        <c:axId val="7531386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4880"/>
        <c:axId val="753140176"/>
      </c:lineChart>
      <c:catAx>
        <c:axId val="7531448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176"/>
        <c:crosses val="autoZero"/>
        <c:auto val="1"/>
        <c:lblAlgn val="ctr"/>
        <c:lblOffset val="100"/>
        <c:noMultiLvlLbl val="0"/>
      </c:catAx>
      <c:valAx>
        <c:axId val="7531401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2920"/>
        <c:axId val="753143704"/>
      </c:lineChart>
      <c:catAx>
        <c:axId val="7531429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3704"/>
        <c:crosses val="autoZero"/>
        <c:auto val="1"/>
        <c:lblAlgn val="ctr"/>
        <c:lblOffset val="100"/>
        <c:noMultiLvlLbl val="0"/>
      </c:catAx>
      <c:valAx>
        <c:axId val="753143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2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1352"/>
        <c:axId val="753137824"/>
      </c:lineChart>
      <c:catAx>
        <c:axId val="753141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7824"/>
        <c:crosses val="autoZero"/>
        <c:auto val="1"/>
        <c:lblAlgn val="ctr"/>
        <c:lblOffset val="100"/>
        <c:noMultiLvlLbl val="0"/>
      </c:catAx>
      <c:valAx>
        <c:axId val="75313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53139784"/>
        <c:axId val="75313900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4488"/>
        <c:axId val="753138216"/>
      </c:lineChart>
      <c:catAx>
        <c:axId val="753144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216"/>
        <c:crosses val="autoZero"/>
        <c:auto val="1"/>
        <c:lblAlgn val="ctr"/>
        <c:lblOffset val="100"/>
        <c:noMultiLvlLbl val="0"/>
      </c:catAx>
      <c:valAx>
        <c:axId val="75313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488"/>
        <c:crosses val="autoZero"/>
        <c:crossBetween val="between"/>
      </c:valAx>
      <c:valAx>
        <c:axId val="75313900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784"/>
        <c:crosses val="max"/>
        <c:crossBetween val="between"/>
      </c:valAx>
      <c:catAx>
        <c:axId val="753139784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39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2536"/>
        <c:axId val="753123320"/>
      </c:lineChart>
      <c:catAx>
        <c:axId val="753122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320"/>
        <c:crosses val="autoZero"/>
        <c:auto val="1"/>
        <c:lblAlgn val="ctr"/>
        <c:lblOffset val="100"/>
        <c:noMultiLvlLbl val="0"/>
      </c:catAx>
      <c:valAx>
        <c:axId val="753123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3113912"/>
        <c:axId val="75311704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23712"/>
        <c:axId val="753117440"/>
      </c:lineChart>
      <c:valAx>
        <c:axId val="753117440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712"/>
        <c:crosses val="max"/>
        <c:crossBetween val="between"/>
      </c:valAx>
      <c:catAx>
        <c:axId val="753123712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17440"/>
        <c:crosses val="autoZero"/>
        <c:auto val="1"/>
        <c:lblAlgn val="ctr"/>
        <c:lblOffset val="100"/>
        <c:noMultiLvlLbl val="0"/>
      </c:catAx>
      <c:valAx>
        <c:axId val="753117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3912"/>
        <c:crosses val="autoZero"/>
        <c:crossBetween val="between"/>
      </c:valAx>
      <c:catAx>
        <c:axId val="753113912"/>
        <c:scaling>
          <c:orientation val="minMax"/>
        </c:scaling>
        <c:delete val="1"/>
        <c:axPos val="b"/>
        <c:majorTickMark val="out"/>
        <c:minorTickMark val="none"/>
        <c:tickLblPos val="nextTo"/>
        <c:crossAx val="753117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16264"/>
        <c:axId val="753119008"/>
      </c:lineChart>
      <c:catAx>
        <c:axId val="753116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9008"/>
        <c:crosses val="autoZero"/>
        <c:auto val="1"/>
        <c:lblAlgn val="ctr"/>
        <c:lblOffset val="100"/>
        <c:noMultiLvlLbl val="0"/>
      </c:catAx>
      <c:valAx>
        <c:axId val="75311900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184"/>
        <c:axId val="753120576"/>
      </c:lineChart>
      <c:catAx>
        <c:axId val="75312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576"/>
        <c:crosses val="autoZero"/>
        <c:auto val="1"/>
        <c:lblAlgn val="ctr"/>
        <c:lblOffset val="100"/>
        <c:noMultiLvlLbl val="0"/>
      </c:catAx>
      <c:valAx>
        <c:axId val="753120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17832"/>
        <c:axId val="753116656"/>
      </c:lineChart>
      <c:catAx>
        <c:axId val="753117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656"/>
        <c:crosses val="autoZero"/>
        <c:auto val="1"/>
        <c:lblAlgn val="ctr"/>
        <c:lblOffset val="100"/>
        <c:noMultiLvlLbl val="0"/>
      </c:catAx>
      <c:valAx>
        <c:axId val="7531166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7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880"/>
        <c:axId val="571736568"/>
      </c:lineChart>
      <c:catAx>
        <c:axId val="571740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6568"/>
        <c:crosses val="autoZero"/>
        <c:auto val="1"/>
        <c:lblAlgn val="ctr"/>
        <c:lblOffset val="100"/>
        <c:noMultiLvlLbl val="0"/>
      </c:catAx>
      <c:valAx>
        <c:axId val="571736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968"/>
        <c:axId val="753122144"/>
      </c:lineChart>
      <c:catAx>
        <c:axId val="7531209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144"/>
        <c:crosses val="autoZero"/>
        <c:auto val="1"/>
        <c:lblAlgn val="ctr"/>
        <c:lblOffset val="100"/>
        <c:noMultiLvlLbl val="0"/>
      </c:catAx>
      <c:valAx>
        <c:axId val="753122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4496"/>
        <c:axId val="753124888"/>
      </c:lineChart>
      <c:catAx>
        <c:axId val="75312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888"/>
        <c:crosses val="autoZero"/>
        <c:auto val="1"/>
        <c:lblAlgn val="ctr"/>
        <c:lblOffset val="100"/>
        <c:noMultiLvlLbl val="0"/>
      </c:catAx>
      <c:valAx>
        <c:axId val="75312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1360"/>
        <c:axId val="753112736"/>
      </c:lineChart>
      <c:catAx>
        <c:axId val="75312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2736"/>
        <c:crosses val="autoZero"/>
        <c:auto val="1"/>
        <c:lblAlgn val="ctr"/>
        <c:lblOffset val="100"/>
        <c:noMultiLvlLbl val="0"/>
      </c:catAx>
      <c:valAx>
        <c:axId val="75311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29512"/>
        <c:axId val="571730296"/>
      </c:lineChart>
      <c:catAx>
        <c:axId val="571729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296"/>
        <c:crosses val="autoZero"/>
        <c:auto val="1"/>
        <c:lblAlgn val="ctr"/>
        <c:lblOffset val="100"/>
        <c:noMultiLvlLbl val="0"/>
      </c:catAx>
      <c:valAx>
        <c:axId val="57173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2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7352"/>
        <c:axId val="571735784"/>
      </c:lineChart>
      <c:catAx>
        <c:axId val="5717373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784"/>
        <c:crosses val="autoZero"/>
        <c:auto val="1"/>
        <c:lblAlgn val="ctr"/>
        <c:lblOffset val="100"/>
        <c:noMultiLvlLbl val="0"/>
      </c:catAx>
      <c:valAx>
        <c:axId val="5717357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3040"/>
        <c:axId val="571739312"/>
      </c:lineChart>
      <c:catAx>
        <c:axId val="5717330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312"/>
        <c:crosses val="autoZero"/>
        <c:auto val="1"/>
        <c:lblAlgn val="ctr"/>
        <c:lblOffset val="100"/>
        <c:noMultiLvlLbl val="0"/>
      </c:catAx>
      <c:valAx>
        <c:axId val="5717393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0688"/>
        <c:axId val="571733824"/>
      </c:lineChart>
      <c:catAx>
        <c:axId val="5717306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824"/>
        <c:crosses val="autoZero"/>
        <c:auto val="1"/>
        <c:lblAlgn val="ctr"/>
        <c:lblOffset val="100"/>
        <c:noMultiLvlLbl val="0"/>
      </c:catAx>
      <c:valAx>
        <c:axId val="57173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2648"/>
        <c:axId val="571735392"/>
      </c:lineChart>
      <c:catAx>
        <c:axId val="57173264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392"/>
        <c:crosses val="autoZero"/>
        <c:auto val="1"/>
        <c:lblAlgn val="ctr"/>
        <c:lblOffset val="100"/>
        <c:noMultiLvlLbl val="0"/>
      </c:catAx>
      <c:valAx>
        <c:axId val="5717353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339</xdr:col>
      <xdr:colOff>612912</xdr:colOff>
      <xdr:row>197</xdr:row>
      <xdr:rowOff>14719</xdr:rowOff>
    </xdr:from>
    <xdr:to>
      <xdr:col>381</xdr:col>
      <xdr:colOff>8283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11204</xdr:colOff>
      <xdr:row>247</xdr:row>
      <xdr:rowOff>17928</xdr:rowOff>
    </xdr:from>
    <xdr:to>
      <xdr:col>381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359</xdr:col>
      <xdr:colOff>576052</xdr:colOff>
      <xdr:row>297</xdr:row>
      <xdr:rowOff>36442</xdr:rowOff>
    </xdr:from>
    <xdr:to>
      <xdr:col>380</xdr:col>
      <xdr:colOff>8281</xdr:colOff>
      <xdr:row>320</xdr:row>
      <xdr:rowOff>49695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4FAD099-C973-49C9-B583-7B4A2A9AF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381</xdr:col>
      <xdr:colOff>447261</xdr:colOff>
      <xdr:row>297</xdr:row>
      <xdr:rowOff>41413</xdr:rowOff>
    </xdr:from>
    <xdr:to>
      <xdr:col>389</xdr:col>
      <xdr:colOff>115957</xdr:colOff>
      <xdr:row>320</xdr:row>
      <xdr:rowOff>74543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E63FD4A9-698F-44C9-B2BF-72A152F54C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ADC2A034-BB20-430D-811B-0E1195B3FC45}" protected="1">
  <header guid="{ADC2A034-BB20-430D-811B-0E1195B3FC45}" dateTime="2019-07-08T17:31:03" maxSheetId="3" userName="Mike Wolski" r:id="rId1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PC94" zoomScale="115" zoomScaleNormal="115" workbookViewId="0">
      <selection activeCell="PU114" sqref="PU114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4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F1" s="275" t="s">
        <v>109</v>
      </c>
      <c r="IG1" s="275" t="s">
        <v>95</v>
      </c>
      <c r="IH1" s="275" t="s">
        <v>96</v>
      </c>
      <c r="II1" s="275" t="s">
        <v>104</v>
      </c>
      <c r="IJ1" s="1" t="s">
        <v>88</v>
      </c>
      <c r="IK1" s="275" t="s">
        <v>103</v>
      </c>
      <c r="IL1" s="3" t="s">
        <v>1</v>
      </c>
      <c r="IM1" s="3" t="s">
        <v>2</v>
      </c>
      <c r="IN1" s="3" t="s">
        <v>3</v>
      </c>
      <c r="IO1" s="3" t="s">
        <v>4</v>
      </c>
      <c r="IP1" s="3" t="s">
        <v>5</v>
      </c>
      <c r="IQ1" s="3" t="s">
        <v>6</v>
      </c>
      <c r="IR1" s="3" t="s">
        <v>7</v>
      </c>
      <c r="IS1" s="3" t="s">
        <v>8</v>
      </c>
      <c r="IT1" s="3" t="s">
        <v>9</v>
      </c>
      <c r="IU1" s="3" t="s">
        <v>10</v>
      </c>
      <c r="IV1" s="3" t="s">
        <v>11</v>
      </c>
      <c r="IW1" s="3" t="s">
        <v>12</v>
      </c>
      <c r="IX1" s="3" t="s">
        <v>13</v>
      </c>
      <c r="IY1" s="3" t="s">
        <v>14</v>
      </c>
      <c r="IZ1" s="3" t="s">
        <v>15</v>
      </c>
      <c r="JA1" s="3" t="s">
        <v>16</v>
      </c>
      <c r="JB1" s="3" t="s">
        <v>17</v>
      </c>
      <c r="JC1" s="3" t="s">
        <v>18</v>
      </c>
      <c r="JD1" s="3" t="s">
        <v>19</v>
      </c>
      <c r="JE1" s="3" t="s">
        <v>20</v>
      </c>
      <c r="JF1" s="3" t="s">
        <v>21</v>
      </c>
      <c r="JG1" s="3" t="s">
        <v>22</v>
      </c>
      <c r="JH1" s="3" t="s">
        <v>23</v>
      </c>
      <c r="JI1" s="3" t="s">
        <v>24</v>
      </c>
      <c r="JJ1" s="3" t="s">
        <v>25</v>
      </c>
      <c r="JK1" s="3" t="s">
        <v>26</v>
      </c>
      <c r="JL1" s="3" t="s">
        <v>27</v>
      </c>
      <c r="JM1" s="3" t="s">
        <v>28</v>
      </c>
      <c r="JN1" s="3" t="s">
        <v>29</v>
      </c>
      <c r="JO1" s="3" t="s">
        <v>30</v>
      </c>
      <c r="JP1" s="3" t="s">
        <v>31</v>
      </c>
      <c r="JQ1" s="3" t="s">
        <v>32</v>
      </c>
      <c r="JR1" s="3" t="s">
        <v>33</v>
      </c>
      <c r="JS1" s="3" t="s">
        <v>34</v>
      </c>
      <c r="KV1" s="275" t="s">
        <v>109</v>
      </c>
      <c r="KX1" s="275" t="s">
        <v>95</v>
      </c>
      <c r="KY1" s="275" t="s">
        <v>96</v>
      </c>
      <c r="KZ1" s="275" t="s">
        <v>104</v>
      </c>
      <c r="LA1" s="275" t="s">
        <v>110</v>
      </c>
      <c r="LB1" s="496" t="s">
        <v>121</v>
      </c>
      <c r="LC1" s="275" t="s">
        <v>103</v>
      </c>
      <c r="LD1" s="3" t="s">
        <v>1</v>
      </c>
      <c r="LE1" s="3" t="s">
        <v>2</v>
      </c>
      <c r="LF1" s="3" t="s">
        <v>3</v>
      </c>
      <c r="LG1" s="3" t="s">
        <v>4</v>
      </c>
      <c r="LH1" s="3" t="s">
        <v>5</v>
      </c>
      <c r="LI1" s="3" t="s">
        <v>6</v>
      </c>
      <c r="LJ1" s="3" t="s">
        <v>7</v>
      </c>
      <c r="LK1" s="3" t="s">
        <v>8</v>
      </c>
      <c r="LL1" s="3" t="s">
        <v>9</v>
      </c>
      <c r="LM1" s="3" t="s">
        <v>10</v>
      </c>
      <c r="LN1" s="3" t="s">
        <v>11</v>
      </c>
      <c r="LO1" s="3" t="s">
        <v>12</v>
      </c>
      <c r="LP1" s="3" t="s">
        <v>13</v>
      </c>
      <c r="LQ1" s="3" t="s">
        <v>14</v>
      </c>
      <c r="LR1" s="3" t="s">
        <v>15</v>
      </c>
      <c r="LS1" s="3" t="s">
        <v>16</v>
      </c>
      <c r="LT1" s="3" t="s">
        <v>17</v>
      </c>
      <c r="LU1" s="3" t="s">
        <v>18</v>
      </c>
      <c r="LV1" s="3" t="s">
        <v>19</v>
      </c>
      <c r="LW1" s="3" t="s">
        <v>20</v>
      </c>
      <c r="LX1" s="3" t="s">
        <v>21</v>
      </c>
      <c r="LY1" s="3" t="s">
        <v>22</v>
      </c>
      <c r="LZ1" s="3" t="s">
        <v>23</v>
      </c>
      <c r="MA1" s="3" t="s">
        <v>24</v>
      </c>
      <c r="MB1" s="3" t="s">
        <v>25</v>
      </c>
      <c r="MC1" s="3" t="s">
        <v>26</v>
      </c>
      <c r="MD1" s="3" t="s">
        <v>27</v>
      </c>
      <c r="ME1" s="3" t="s">
        <v>28</v>
      </c>
      <c r="MF1" s="3" t="s">
        <v>29</v>
      </c>
      <c r="MG1" s="3" t="s">
        <v>30</v>
      </c>
      <c r="MH1" s="3" t="s">
        <v>31</v>
      </c>
      <c r="MI1" s="3" t="s">
        <v>32</v>
      </c>
      <c r="MJ1" s="3" t="s">
        <v>33</v>
      </c>
      <c r="MK1" s="3" t="s">
        <v>34</v>
      </c>
      <c r="ML1" t="s">
        <v>62</v>
      </c>
      <c r="NE1" s="275" t="s">
        <v>109</v>
      </c>
      <c r="NF1" s="275" t="s">
        <v>95</v>
      </c>
      <c r="NG1" s="275" t="s">
        <v>96</v>
      </c>
      <c r="NH1" s="275" t="s">
        <v>104</v>
      </c>
      <c r="NI1" s="275" t="s">
        <v>110</v>
      </c>
      <c r="NJ1" s="275" t="s">
        <v>121</v>
      </c>
      <c r="NK1" s="496" t="s">
        <v>122</v>
      </c>
      <c r="NL1" s="275" t="s">
        <v>103</v>
      </c>
      <c r="NM1" s="3" t="s">
        <v>1</v>
      </c>
      <c r="NN1" s="3" t="s">
        <v>2</v>
      </c>
      <c r="NO1" s="3" t="s">
        <v>3</v>
      </c>
      <c r="NP1" s="3" t="s">
        <v>4</v>
      </c>
      <c r="NQ1" s="3" t="s">
        <v>5</v>
      </c>
      <c r="NR1" s="3" t="s">
        <v>6</v>
      </c>
      <c r="NS1" s="3" t="s">
        <v>7</v>
      </c>
      <c r="NT1" s="3" t="s">
        <v>8</v>
      </c>
      <c r="NU1" s="3" t="s">
        <v>9</v>
      </c>
      <c r="NV1" s="3" t="s">
        <v>10</v>
      </c>
      <c r="NW1" s="3" t="s">
        <v>11</v>
      </c>
      <c r="NX1" s="3" t="s">
        <v>12</v>
      </c>
      <c r="NY1" s="3" t="s">
        <v>13</v>
      </c>
      <c r="NZ1" s="3" t="s">
        <v>14</v>
      </c>
      <c r="OA1" s="3" t="s">
        <v>15</v>
      </c>
      <c r="OB1" s="3" t="s">
        <v>16</v>
      </c>
      <c r="OC1" s="3" t="s">
        <v>17</v>
      </c>
      <c r="OD1" s="3" t="s">
        <v>18</v>
      </c>
      <c r="OE1" s="3" t="s">
        <v>19</v>
      </c>
      <c r="OF1" s="3" t="s">
        <v>20</v>
      </c>
      <c r="OG1" s="3" t="s">
        <v>21</v>
      </c>
      <c r="OH1" s="3" t="s">
        <v>22</v>
      </c>
      <c r="OI1" s="3" t="s">
        <v>23</v>
      </c>
      <c r="OJ1" s="3" t="s">
        <v>24</v>
      </c>
      <c r="OK1" s="3" t="s">
        <v>25</v>
      </c>
      <c r="OL1" s="3" t="s">
        <v>26</v>
      </c>
      <c r="OM1" s="3" t="s">
        <v>27</v>
      </c>
      <c r="ON1" s="3" t="s">
        <v>28</v>
      </c>
      <c r="OO1" s="3" t="s">
        <v>29</v>
      </c>
      <c r="OP1" s="3" t="s">
        <v>30</v>
      </c>
      <c r="OQ1" s="3" t="s">
        <v>31</v>
      </c>
      <c r="OR1" s="3" t="s">
        <v>32</v>
      </c>
      <c r="OS1" s="3" t="s">
        <v>33</v>
      </c>
      <c r="OT1" s="3" t="s">
        <v>34</v>
      </c>
      <c r="PD1" t="s">
        <v>62</v>
      </c>
      <c r="PF1" s="275" t="s">
        <v>109</v>
      </c>
      <c r="PG1" s="275" t="s">
        <v>95</v>
      </c>
      <c r="PH1" s="275" t="s">
        <v>96</v>
      </c>
      <c r="PI1" s="275" t="s">
        <v>104</v>
      </c>
      <c r="PJ1" s="275" t="s">
        <v>110</v>
      </c>
      <c r="PK1" s="275" t="s">
        <v>121</v>
      </c>
      <c r="PL1" s="275" t="s">
        <v>122</v>
      </c>
      <c r="PM1" s="496" t="s">
        <v>124</v>
      </c>
      <c r="PN1" s="275" t="s">
        <v>103</v>
      </c>
      <c r="PO1" s="3" t="s">
        <v>1</v>
      </c>
      <c r="PP1" s="3" t="s">
        <v>2</v>
      </c>
      <c r="PQ1" s="3" t="s">
        <v>3</v>
      </c>
      <c r="PR1" s="3" t="s">
        <v>4</v>
      </c>
      <c r="PS1" s="3" t="s">
        <v>5</v>
      </c>
      <c r="PT1" s="3" t="s">
        <v>6</v>
      </c>
      <c r="PU1" s="3" t="s">
        <v>7</v>
      </c>
      <c r="PV1" s="3" t="s">
        <v>8</v>
      </c>
      <c r="PW1" s="3" t="s">
        <v>9</v>
      </c>
      <c r="PX1" s="3" t="s">
        <v>10</v>
      </c>
      <c r="PY1" s="3" t="s">
        <v>11</v>
      </c>
      <c r="PZ1" s="3" t="s">
        <v>12</v>
      </c>
      <c r="QA1" s="3" t="s">
        <v>13</v>
      </c>
      <c r="QB1" s="3" t="s">
        <v>14</v>
      </c>
      <c r="QC1" s="3" t="s">
        <v>15</v>
      </c>
      <c r="QD1" s="3" t="s">
        <v>16</v>
      </c>
      <c r="QE1" s="3" t="s">
        <v>17</v>
      </c>
      <c r="QF1" s="3" t="s">
        <v>18</v>
      </c>
      <c r="QG1" s="3" t="s">
        <v>19</v>
      </c>
      <c r="QH1" s="3" t="s">
        <v>20</v>
      </c>
      <c r="QI1" s="3" t="s">
        <v>21</v>
      </c>
      <c r="QJ1" s="3" t="s">
        <v>22</v>
      </c>
      <c r="QK1" s="3" t="s">
        <v>23</v>
      </c>
      <c r="QL1" s="3" t="s">
        <v>24</v>
      </c>
      <c r="QM1" s="3" t="s">
        <v>25</v>
      </c>
      <c r="QN1" s="3" t="s">
        <v>26</v>
      </c>
      <c r="QO1" s="3" t="s">
        <v>27</v>
      </c>
      <c r="QP1" s="3" t="s">
        <v>28</v>
      </c>
      <c r="QQ1" s="3" t="s">
        <v>29</v>
      </c>
      <c r="QR1" s="3" t="s">
        <v>30</v>
      </c>
      <c r="QS1" s="3" t="s">
        <v>31</v>
      </c>
      <c r="QT1" s="3" t="s">
        <v>32</v>
      </c>
      <c r="QU1" s="3" t="s">
        <v>33</v>
      </c>
      <c r="QV1" s="3" t="s">
        <v>34</v>
      </c>
    </row>
    <row r="2" spans="4:464" ht="15.75" thickBot="1" x14ac:dyDescent="0.3">
      <c r="U2" s="722" t="s">
        <v>132</v>
      </c>
      <c r="V2" s="723"/>
      <c r="W2" s="723"/>
      <c r="X2" s="723"/>
      <c r="Y2" s="723"/>
      <c r="Z2" s="723"/>
      <c r="AA2" s="723"/>
      <c r="AB2" s="724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2" t="s">
        <v>132</v>
      </c>
      <c r="CF2" s="723"/>
      <c r="CG2" s="723"/>
      <c r="CH2" s="723"/>
      <c r="CI2" s="723"/>
      <c r="CJ2" s="723"/>
      <c r="CK2" s="723"/>
      <c r="CL2" s="724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2" t="s">
        <v>132</v>
      </c>
      <c r="ES2" s="723"/>
      <c r="ET2" s="723"/>
      <c r="EU2" s="723"/>
      <c r="EV2" s="723"/>
      <c r="EW2" s="723"/>
      <c r="EX2" s="723"/>
      <c r="EY2" s="724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2" t="s">
        <v>132</v>
      </c>
      <c r="HT2" s="723"/>
      <c r="HU2" s="723"/>
      <c r="HV2" s="723"/>
      <c r="HW2" s="723"/>
      <c r="HX2" s="723"/>
      <c r="HY2" s="723"/>
      <c r="HZ2" s="724"/>
      <c r="IF2" t="s">
        <v>62</v>
      </c>
      <c r="IG2" s="54">
        <v>1.1463000000000001</v>
      </c>
      <c r="IH2" s="54">
        <v>1.14428</v>
      </c>
      <c r="II2" s="54">
        <v>1.137</v>
      </c>
      <c r="IJ2" s="4" t="s">
        <v>36</v>
      </c>
      <c r="IK2" s="54">
        <v>1.1228</v>
      </c>
      <c r="IL2" s="6">
        <v>-5.9999999999999995E-4</v>
      </c>
      <c r="IM2" s="6">
        <v>-8.9999999999999998E-4</v>
      </c>
      <c r="IN2" s="6">
        <v>2.5000000000000001E-3</v>
      </c>
      <c r="IO2" s="6">
        <v>-8.9999999999999998E-4</v>
      </c>
      <c r="IP2" s="6">
        <v>-4.0000000000000002E-4</v>
      </c>
      <c r="IQ2" s="6"/>
      <c r="IR2" s="6"/>
      <c r="IS2" s="6">
        <v>4.0000000000000001E-3</v>
      </c>
      <c r="IT2" s="6">
        <v>2.0000000000000001E-4</v>
      </c>
      <c r="IU2" s="6">
        <v>8.0000000000000004E-4</v>
      </c>
      <c r="IV2" s="6">
        <v>-1.6000000000000001E-3</v>
      </c>
      <c r="IW2" s="6">
        <v>4.1000000000000003E-3</v>
      </c>
      <c r="IX2" s="6"/>
      <c r="IY2" s="6"/>
      <c r="IZ2" s="6">
        <v>4.0000000000000002E-4</v>
      </c>
      <c r="JA2" s="6">
        <v>-1.9E-3</v>
      </c>
      <c r="JB2" s="6">
        <v>1.6000000000000001E-3</v>
      </c>
      <c r="JC2" s="6">
        <v>-5.5999999999999999E-3</v>
      </c>
      <c r="JD2" s="6">
        <v>1.2999999999999999E-3</v>
      </c>
      <c r="JE2" s="6"/>
      <c r="JF2" s="6"/>
      <c r="JG2" s="6">
        <v>1.2999999999999999E-3</v>
      </c>
      <c r="JH2" s="6">
        <v>-2.7000000000000001E-3</v>
      </c>
      <c r="JI2" s="6">
        <v>-6.6E-3</v>
      </c>
      <c r="JJ2" s="6">
        <v>-1.8E-3</v>
      </c>
      <c r="JK2" s="6">
        <v>1.6000000000000001E-3</v>
      </c>
      <c r="JL2" s="6"/>
      <c r="JM2" s="6"/>
      <c r="JN2" s="6">
        <v>3.5999999999999999E-3</v>
      </c>
      <c r="JO2" s="6">
        <v>2.7000000000000001E-3</v>
      </c>
      <c r="JP2" s="6"/>
      <c r="JQ2" s="7">
        <f t="shared" ref="JQ2:JQ37" si="9">MIN(IL2:JP2)</f>
        <v>-6.6E-3</v>
      </c>
      <c r="JR2" s="7">
        <f t="shared" ref="JR2:JR37" si="10">AVERAGE(IL2:JP2)</f>
        <v>5.000000000000005E-5</v>
      </c>
      <c r="JS2" s="7">
        <f t="shared" ref="JS2:JS37" si="11">MAX(IL2:JP2)</f>
        <v>4.1000000000000003E-3</v>
      </c>
      <c r="KO2" s="722" t="s">
        <v>132</v>
      </c>
      <c r="KP2" s="723"/>
      <c r="KQ2" s="723"/>
      <c r="KR2" s="723"/>
      <c r="KS2" s="723"/>
      <c r="KT2" s="723"/>
      <c r="KU2" s="723"/>
      <c r="KV2" s="724"/>
      <c r="KX2" s="54">
        <v>1.1463000000000001</v>
      </c>
      <c r="KY2" s="54">
        <v>1.14428</v>
      </c>
      <c r="KZ2" s="54">
        <v>1.137</v>
      </c>
      <c r="LA2" s="54">
        <v>1.1228</v>
      </c>
      <c r="LB2" s="4" t="s">
        <v>36</v>
      </c>
      <c r="LC2" s="54">
        <v>1.1213</v>
      </c>
      <c r="LD2" s="6">
        <v>-1.8E-3</v>
      </c>
      <c r="LE2" s="6">
        <v>-2E-3</v>
      </c>
      <c r="LF2" s="6">
        <v>2.8E-3</v>
      </c>
      <c r="LG2" s="6"/>
      <c r="LH2" s="6"/>
      <c r="LI2" s="6">
        <v>0</v>
      </c>
      <c r="LJ2" s="6">
        <v>-5.0000000000000001E-4</v>
      </c>
      <c r="LK2" s="6">
        <v>1E-4</v>
      </c>
      <c r="LL2" s="6">
        <v>1.8E-3</v>
      </c>
      <c r="LM2" s="6">
        <v>2.3E-3</v>
      </c>
      <c r="LN2" s="6"/>
      <c r="LO2" s="6"/>
      <c r="LP2" s="6">
        <v>-6.9999999999999999E-4</v>
      </c>
      <c r="LQ2" s="6">
        <v>-2.8E-3</v>
      </c>
      <c r="LR2" s="6">
        <v>-1.1999999999999999E-3</v>
      </c>
      <c r="LS2" s="6">
        <v>-3.5000000000000001E-3</v>
      </c>
      <c r="LT2" s="6">
        <v>-1.2999999999999999E-3</v>
      </c>
      <c r="LU2" s="6"/>
      <c r="LV2" s="6"/>
      <c r="LW2" s="6">
        <v>6.9999999999999999E-4</v>
      </c>
      <c r="LX2" s="6">
        <v>-1E-4</v>
      </c>
      <c r="LY2" s="6">
        <v>-6.9999999999999999E-4</v>
      </c>
      <c r="LZ2" s="6">
        <v>2.8999999999999998E-3</v>
      </c>
      <c r="MA2" s="6">
        <v>2.2000000000000001E-3</v>
      </c>
      <c r="MB2" s="6"/>
      <c r="MC2" s="6"/>
      <c r="MD2" s="6">
        <v>-8.9999999999999998E-4</v>
      </c>
      <c r="ME2" s="6">
        <v>-2.5000000000000001E-3</v>
      </c>
      <c r="MF2" s="6">
        <v>-2.5999999999999999E-3</v>
      </c>
      <c r="MG2" s="6">
        <v>-1E-4</v>
      </c>
      <c r="MH2" s="6">
        <v>3.3E-3</v>
      </c>
      <c r="MI2" s="7">
        <f t="shared" ref="MI2:MI37" si="12">MIN(LD2:MH2)</f>
        <v>-3.5000000000000001E-3</v>
      </c>
      <c r="MJ2" s="7">
        <f t="shared" ref="MJ2:MJ37" si="13">AVERAGE(LD2:MH2)</f>
        <v>-1.9999999999999996E-4</v>
      </c>
      <c r="MK2" s="7">
        <f t="shared" ref="MK2:MK37" si="14">MAX(LD2:MH2)</f>
        <v>3.3E-3</v>
      </c>
      <c r="ML2" t="s">
        <v>62</v>
      </c>
      <c r="NE2" t="s">
        <v>62</v>
      </c>
      <c r="NF2" s="54">
        <v>1.1463000000000001</v>
      </c>
      <c r="NG2" s="54">
        <v>1.14428</v>
      </c>
      <c r="NH2" s="54">
        <v>1.137</v>
      </c>
      <c r="NI2" s="54">
        <v>1.1228</v>
      </c>
      <c r="NJ2" s="54">
        <v>1.1213</v>
      </c>
      <c r="NK2" s="4" t="s">
        <v>36</v>
      </c>
      <c r="NL2" s="54">
        <v>1.11612</v>
      </c>
      <c r="NM2" s="6"/>
      <c r="NN2" s="6"/>
      <c r="NO2" s="6">
        <v>6.6E-3</v>
      </c>
      <c r="NP2" s="6">
        <v>1.1999999999999999E-3</v>
      </c>
      <c r="NQ2" s="6">
        <v>-2.5999999999999999E-3</v>
      </c>
      <c r="NR2" s="6">
        <v>4.8999999999999998E-3</v>
      </c>
      <c r="NS2" s="6">
        <v>5.1000000000000004E-3</v>
      </c>
      <c r="NT2" s="6"/>
      <c r="NU2" s="6"/>
      <c r="NV2" s="6">
        <v>-1.9E-3</v>
      </c>
      <c r="NW2" s="6">
        <v>1.4E-3</v>
      </c>
      <c r="NX2" s="6">
        <v>-3.3E-3</v>
      </c>
      <c r="NY2" s="6">
        <v>-1.1000000000000001E-3</v>
      </c>
      <c r="NZ2" s="6">
        <v>-5.7000000000000002E-3</v>
      </c>
      <c r="OA2" s="6"/>
      <c r="OB2" s="6"/>
      <c r="OC2" s="6">
        <v>8.9999999999999998E-4</v>
      </c>
      <c r="OD2" s="6">
        <v>-2E-3</v>
      </c>
      <c r="OE2" s="6">
        <v>2.8999999999999998E-3</v>
      </c>
      <c r="OF2" s="6">
        <v>5.5999999999999999E-3</v>
      </c>
      <c r="OG2" s="6">
        <v>7.1000000000000004E-3</v>
      </c>
      <c r="OH2" s="661"/>
      <c r="OI2" s="6"/>
      <c r="OJ2" s="6">
        <v>2.5000000000000001E-3</v>
      </c>
      <c r="OK2" s="6">
        <v>-2.5000000000000001E-3</v>
      </c>
      <c r="OL2" s="6">
        <v>0</v>
      </c>
      <c r="OM2" s="6">
        <v>-2.0000000000000001E-4</v>
      </c>
      <c r="ON2" s="6">
        <v>0</v>
      </c>
      <c r="OO2" s="6"/>
      <c r="OP2" s="6"/>
      <c r="OQ2" s="6"/>
      <c r="OR2" s="7">
        <f t="shared" ref="OR2:OR37" si="15">MIN(NM2:OQ2)</f>
        <v>-5.7000000000000002E-3</v>
      </c>
      <c r="OS2" s="7">
        <f t="shared" ref="OS2:OS37" si="16">AVERAGE(NM2:OQ2)</f>
        <v>9.4499999999999998E-4</v>
      </c>
      <c r="OT2" s="7">
        <f t="shared" ref="OT2:OT37" si="17">MAX(NM2:OQ2)</f>
        <v>7.1000000000000004E-3</v>
      </c>
      <c r="PF2" t="s">
        <v>127</v>
      </c>
      <c r="PG2" s="54">
        <v>1.1463000000000001</v>
      </c>
      <c r="PH2" s="54">
        <v>1.14428</v>
      </c>
      <c r="PI2" s="54">
        <v>1.137</v>
      </c>
      <c r="PJ2" s="54">
        <v>1.1228</v>
      </c>
      <c r="PK2" s="54">
        <v>1.1213</v>
      </c>
      <c r="PL2" s="54">
        <v>1.11612</v>
      </c>
      <c r="PM2" s="4" t="s">
        <v>36</v>
      </c>
      <c r="PN2" s="54">
        <v>1.13686</v>
      </c>
      <c r="PO2" s="6">
        <v>-7.4000000000000003E-3</v>
      </c>
      <c r="PP2" s="6">
        <v>0</v>
      </c>
      <c r="PQ2" s="6">
        <v>-8.9999999999999998E-4</v>
      </c>
      <c r="PR2" s="6">
        <v>5.9999999999999995E-4</v>
      </c>
      <c r="PS2" s="6">
        <v>-5.1000000000000004E-3</v>
      </c>
      <c r="PT2" s="661"/>
      <c r="PU2" s="6"/>
      <c r="PV2" s="6">
        <v>-1.1999999999999999E-3</v>
      </c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7">
        <f t="shared" ref="QT2:QT37" si="18">MIN(PO2:QS2)</f>
        <v>-7.4000000000000003E-3</v>
      </c>
      <c r="QU2" s="7">
        <f t="shared" ref="QU2:QU37" si="19">AVERAGE(PO2:QS2)</f>
        <v>-2.3333333333333335E-3</v>
      </c>
      <c r="QV2" s="7">
        <f t="shared" ref="QV2:QV37" si="20">MAX(PO2:QS2)</f>
        <v>5.9999999999999995E-4</v>
      </c>
    </row>
    <row r="3" spans="4:464" ht="15.75" thickBot="1" x14ac:dyDescent="0.3">
      <c r="U3" s="722" t="s">
        <v>128</v>
      </c>
      <c r="V3" s="723"/>
      <c r="W3" s="723"/>
      <c r="X3" s="723"/>
      <c r="Y3" s="723"/>
      <c r="Z3" s="723"/>
      <c r="AA3" s="723"/>
      <c r="AB3" s="724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2" t="s">
        <v>128</v>
      </c>
      <c r="CF3" s="723"/>
      <c r="CG3" s="723"/>
      <c r="CH3" s="723"/>
      <c r="CI3" s="723"/>
      <c r="CJ3" s="723"/>
      <c r="CK3" s="723"/>
      <c r="CL3" s="724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2" t="s">
        <v>128</v>
      </c>
      <c r="ES3" s="723"/>
      <c r="ET3" s="723"/>
      <c r="EU3" s="723"/>
      <c r="EV3" s="723"/>
      <c r="EW3" s="723"/>
      <c r="EX3" s="723"/>
      <c r="EY3" s="724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2" t="s">
        <v>128</v>
      </c>
      <c r="HT3" s="723"/>
      <c r="HU3" s="723"/>
      <c r="HV3" s="723"/>
      <c r="HW3" s="723"/>
      <c r="HX3" s="723"/>
      <c r="HY3" s="723"/>
      <c r="HZ3" s="724"/>
      <c r="IF3" t="s">
        <v>62</v>
      </c>
      <c r="IG3" s="54">
        <v>1.2757000000000001</v>
      </c>
      <c r="IH3" s="54">
        <v>1.3101</v>
      </c>
      <c r="II3" s="54">
        <v>1.3262</v>
      </c>
      <c r="IJ3" s="4" t="s">
        <v>37</v>
      </c>
      <c r="IK3" s="54">
        <v>1.3028999999999999</v>
      </c>
      <c r="IL3" s="6">
        <v>6.4000000000000003E-3</v>
      </c>
      <c r="IM3" s="6">
        <v>2.3999999999999998E-3</v>
      </c>
      <c r="IN3" s="6">
        <v>1.8E-3</v>
      </c>
      <c r="IO3" s="6">
        <v>-6.1999999999999998E-3</v>
      </c>
      <c r="IP3" s="6">
        <v>-3.0999999999999999E-3</v>
      </c>
      <c r="IQ3" s="6"/>
      <c r="IR3" s="6"/>
      <c r="IS3" s="6">
        <v>2.0999999999999999E-3</v>
      </c>
      <c r="IT3" s="6">
        <v>-5.0000000000000001E-4</v>
      </c>
      <c r="IU3" s="6">
        <v>3.0000000000000001E-3</v>
      </c>
      <c r="IV3" s="6">
        <v>-2.5999999999999999E-3</v>
      </c>
      <c r="IW3" s="6">
        <v>1.2999999999999999E-3</v>
      </c>
      <c r="IX3" s="6"/>
      <c r="IY3" s="6"/>
      <c r="IZ3" s="6">
        <v>2.3E-3</v>
      </c>
      <c r="JA3" s="6">
        <v>-3.3999999999999998E-3</v>
      </c>
      <c r="JB3" s="6">
        <v>-5.9999999999999995E-4</v>
      </c>
      <c r="JC3" s="6">
        <v>-4.1000000000000003E-3</v>
      </c>
      <c r="JD3" s="6">
        <v>6.9999999999999999E-4</v>
      </c>
      <c r="JE3" s="6"/>
      <c r="JF3" s="6"/>
      <c r="JG3" s="6">
        <v>-6.9999999999999999E-4</v>
      </c>
      <c r="JH3" s="6">
        <v>-3.3999999999999998E-3</v>
      </c>
      <c r="JI3" s="6">
        <v>-2.8E-3</v>
      </c>
      <c r="JJ3" s="6">
        <v>-5.0000000000000001E-4</v>
      </c>
      <c r="JK3" s="6">
        <v>1.6000000000000001E-3</v>
      </c>
      <c r="JL3" s="6"/>
      <c r="JM3" s="6"/>
      <c r="JN3" s="6">
        <v>1.6000000000000001E-3</v>
      </c>
      <c r="JO3" s="6">
        <v>8.0000000000000002E-3</v>
      </c>
      <c r="JP3" s="6"/>
      <c r="JQ3" s="7">
        <f t="shared" si="9"/>
        <v>-6.1999999999999998E-3</v>
      </c>
      <c r="JR3" s="7">
        <f t="shared" si="10"/>
        <v>1.5000000000000004E-4</v>
      </c>
      <c r="JS3" s="7">
        <f t="shared" si="11"/>
        <v>8.0000000000000002E-3</v>
      </c>
      <c r="KO3" s="722" t="s">
        <v>128</v>
      </c>
      <c r="KP3" s="723"/>
      <c r="KQ3" s="723"/>
      <c r="KR3" s="723"/>
      <c r="KS3" s="723"/>
      <c r="KT3" s="723"/>
      <c r="KU3" s="723"/>
      <c r="KV3" s="724"/>
      <c r="KX3" s="54">
        <v>1.2757000000000001</v>
      </c>
      <c r="KY3" s="54">
        <v>1.3101</v>
      </c>
      <c r="KZ3" s="54">
        <v>1.3262</v>
      </c>
      <c r="LA3" s="54">
        <v>1.3028999999999999</v>
      </c>
      <c r="LB3" s="4" t="s">
        <v>37</v>
      </c>
      <c r="LC3" s="54">
        <v>1.3029999999999999</v>
      </c>
      <c r="LD3" s="6">
        <v>1.4E-3</v>
      </c>
      <c r="LE3" s="6">
        <v>-1.1000000000000001E-3</v>
      </c>
      <c r="LF3" s="6">
        <v>1.0800000000000001E-2</v>
      </c>
      <c r="LG3" s="6"/>
      <c r="LH3" s="6"/>
      <c r="LI3" s="6">
        <v>-5.3E-3</v>
      </c>
      <c r="LJ3" s="6">
        <v>-1.8E-3</v>
      </c>
      <c r="LK3" s="6">
        <v>-5.1000000000000004E-3</v>
      </c>
      <c r="LL3" s="6">
        <v>-2.0000000000000001E-4</v>
      </c>
      <c r="LM3" s="6">
        <v>0</v>
      </c>
      <c r="LN3" s="6"/>
      <c r="LO3" s="6"/>
      <c r="LP3" s="6">
        <v>-3.3E-3</v>
      </c>
      <c r="LQ3" s="6">
        <v>-4.0000000000000001E-3</v>
      </c>
      <c r="LR3" s="6">
        <v>-4.7999999999999996E-3</v>
      </c>
      <c r="LS3" s="6">
        <v>-4.5999999999999999E-3</v>
      </c>
      <c r="LT3" s="6">
        <v>-5.7999999999999996E-3</v>
      </c>
      <c r="LU3" s="6"/>
      <c r="LV3" s="6"/>
      <c r="LW3" s="6">
        <v>8.0000000000000004E-4</v>
      </c>
      <c r="LX3" s="6">
        <v>-1.6000000000000001E-3</v>
      </c>
      <c r="LY3" s="6">
        <v>-3.3E-3</v>
      </c>
      <c r="LZ3" s="6">
        <v>1E-4</v>
      </c>
      <c r="MA3" s="6">
        <v>4.4999999999999997E-3</v>
      </c>
      <c r="MB3" s="6"/>
      <c r="MC3" s="6"/>
      <c r="MD3" s="6">
        <v>-2.5999999999999999E-3</v>
      </c>
      <c r="ME3" s="6">
        <v>-2E-3</v>
      </c>
      <c r="MF3" s="6">
        <v>-2E-3</v>
      </c>
      <c r="MG3" s="6">
        <v>-8.9999999999999998E-4</v>
      </c>
      <c r="MH3" s="6">
        <v>1.9E-3</v>
      </c>
      <c r="MI3" s="7">
        <f t="shared" si="12"/>
        <v>-5.7999999999999996E-3</v>
      </c>
      <c r="MJ3" s="7">
        <f t="shared" si="13"/>
        <v>-1.2565217391304351E-3</v>
      </c>
      <c r="MK3" s="7">
        <f t="shared" si="14"/>
        <v>1.0800000000000001E-2</v>
      </c>
      <c r="NE3" t="s">
        <v>62</v>
      </c>
      <c r="NF3" s="54">
        <v>1.2757000000000001</v>
      </c>
      <c r="NG3" s="54">
        <v>1.3101</v>
      </c>
      <c r="NH3" s="54">
        <v>1.3262</v>
      </c>
      <c r="NI3" s="54">
        <v>1.3028999999999999</v>
      </c>
      <c r="NJ3" s="54">
        <v>1.3029999999999999</v>
      </c>
      <c r="NK3" s="4" t="s">
        <v>37</v>
      </c>
      <c r="NL3" s="54">
        <v>1.2622800000000001</v>
      </c>
      <c r="NM3" s="6"/>
      <c r="NN3" s="6"/>
      <c r="NO3" s="6">
        <v>2.5000000000000001E-3</v>
      </c>
      <c r="NP3" s="6">
        <v>2.8999999999999998E-3</v>
      </c>
      <c r="NQ3" s="6">
        <v>-1.1000000000000001E-3</v>
      </c>
      <c r="NR3" s="6">
        <v>5.9999999999999995E-4</v>
      </c>
      <c r="NS3" s="6">
        <v>3.5999999999999999E-3</v>
      </c>
      <c r="NT3" s="6"/>
      <c r="NU3" s="6"/>
      <c r="NV3" s="6">
        <v>-3.8E-3</v>
      </c>
      <c r="NW3" s="6">
        <v>2.8999999999999998E-3</v>
      </c>
      <c r="NX3" s="6">
        <v>-2.5999999999999999E-3</v>
      </c>
      <c r="NY3" s="6">
        <v>-1.1000000000000001E-3</v>
      </c>
      <c r="NZ3" s="6">
        <v>-6.6E-3</v>
      </c>
      <c r="OA3" s="6"/>
      <c r="OB3" s="6"/>
      <c r="OC3" s="6">
        <v>-4.7000000000000002E-3</v>
      </c>
      <c r="OD3" s="6">
        <v>1.8E-3</v>
      </c>
      <c r="OE3" s="6">
        <v>6.7000000000000002E-3</v>
      </c>
      <c r="OF3" s="6">
        <v>4.5999999999999999E-3</v>
      </c>
      <c r="OG3" s="6">
        <v>3.3E-3</v>
      </c>
      <c r="OH3" s="6"/>
      <c r="OI3" s="6"/>
      <c r="OJ3" s="6">
        <v>-2.9999999999999997E-4</v>
      </c>
      <c r="OK3" s="6">
        <v>-3.8E-3</v>
      </c>
      <c r="OL3" s="6">
        <v>5.0000000000000001E-4</v>
      </c>
      <c r="OM3" s="6">
        <v>-1.5E-3</v>
      </c>
      <c r="ON3" s="6">
        <v>1.2999999999999999E-3</v>
      </c>
      <c r="OO3" s="6"/>
      <c r="OP3" s="6"/>
      <c r="OQ3" s="6"/>
      <c r="OR3" s="7">
        <f t="shared" si="15"/>
        <v>-6.6E-3</v>
      </c>
      <c r="OS3" s="7">
        <f t="shared" si="16"/>
        <v>2.6000000000000009E-4</v>
      </c>
      <c r="OT3" s="7">
        <f t="shared" si="17"/>
        <v>6.7000000000000002E-3</v>
      </c>
      <c r="PF3" t="s">
        <v>62</v>
      </c>
      <c r="PG3" s="54">
        <v>1.2757000000000001</v>
      </c>
      <c r="PH3" s="54">
        <v>1.3101</v>
      </c>
      <c r="PI3" s="54">
        <v>1.3262</v>
      </c>
      <c r="PJ3" s="54">
        <v>1.3028999999999999</v>
      </c>
      <c r="PK3" s="54">
        <v>1.3029999999999999</v>
      </c>
      <c r="PL3" s="54">
        <v>1.2622800000000001</v>
      </c>
      <c r="PM3" s="4" t="s">
        <v>37</v>
      </c>
      <c r="PN3" s="54">
        <v>1.26824</v>
      </c>
      <c r="PO3" s="6">
        <v>-3.5999999999999999E-3</v>
      </c>
      <c r="PP3" s="6">
        <v>-3.5999999999999999E-3</v>
      </c>
      <c r="PQ3" s="6">
        <v>-1.5E-3</v>
      </c>
      <c r="PR3" s="6">
        <v>5.0000000000000001E-4</v>
      </c>
      <c r="PS3" s="6">
        <v>-4.1000000000000003E-3</v>
      </c>
      <c r="PT3" s="6"/>
      <c r="PU3" s="6"/>
      <c r="PV3" s="6">
        <v>-6.9999999999999999E-4</v>
      </c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7">
        <f t="shared" si="18"/>
        <v>-4.1000000000000003E-3</v>
      </c>
      <c r="QU3" s="7">
        <f t="shared" si="19"/>
        <v>-2.1666666666666661E-3</v>
      </c>
      <c r="QV3" s="7">
        <f t="shared" si="20"/>
        <v>5.0000000000000001E-4</v>
      </c>
    </row>
    <row r="4" spans="4:464" ht="15.75" thickBot="1" x14ac:dyDescent="0.3">
      <c r="U4" s="722" t="s">
        <v>142</v>
      </c>
      <c r="V4" s="723"/>
      <c r="W4" s="723"/>
      <c r="X4" s="723"/>
      <c r="Y4" s="723"/>
      <c r="Z4" s="723"/>
      <c r="AA4" s="723"/>
      <c r="AB4" s="724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2" t="s">
        <v>142</v>
      </c>
      <c r="CF4" s="723"/>
      <c r="CG4" s="723"/>
      <c r="CH4" s="723"/>
      <c r="CI4" s="723"/>
      <c r="CJ4" s="723"/>
      <c r="CK4" s="723"/>
      <c r="CL4" s="724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2" t="s">
        <v>142</v>
      </c>
      <c r="ES4" s="723"/>
      <c r="ET4" s="723"/>
      <c r="EU4" s="723"/>
      <c r="EV4" s="723"/>
      <c r="EW4" s="723"/>
      <c r="EX4" s="723"/>
      <c r="EY4" s="724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2" t="s">
        <v>142</v>
      </c>
      <c r="HT4" s="723"/>
      <c r="HU4" s="723"/>
      <c r="HV4" s="723"/>
      <c r="HW4" s="723"/>
      <c r="HX4" s="723"/>
      <c r="HY4" s="723"/>
      <c r="HZ4" s="724"/>
      <c r="IG4" s="54">
        <v>0.98160000000000003</v>
      </c>
      <c r="IH4" s="54">
        <v>0.99428000000000005</v>
      </c>
      <c r="II4" s="54">
        <v>0.99790000000000001</v>
      </c>
      <c r="IJ4" s="4" t="s">
        <v>38</v>
      </c>
      <c r="IK4" s="54">
        <v>0.99399999999999999</v>
      </c>
      <c r="IL4" s="6">
        <v>4.1999999999999997E-3</v>
      </c>
      <c r="IM4" s="6">
        <v>1E-4</v>
      </c>
      <c r="IN4" s="6">
        <v>2.9999999999999997E-4</v>
      </c>
      <c r="IO4" s="6">
        <v>1.9E-3</v>
      </c>
      <c r="IP4" s="6">
        <v>5.0000000000000001E-4</v>
      </c>
      <c r="IQ4" s="6"/>
      <c r="IR4" s="6"/>
      <c r="IS4" s="6">
        <v>-1.1999999999999999E-3</v>
      </c>
      <c r="IT4" s="6">
        <v>8.9999999999999998E-4</v>
      </c>
      <c r="IU4" s="6">
        <v>3.5000000000000001E-3</v>
      </c>
      <c r="IV4" s="6">
        <v>8.0000000000000004E-4</v>
      </c>
      <c r="IW4" s="6">
        <v>-2.0000000000000001E-4</v>
      </c>
      <c r="IX4" s="6"/>
      <c r="IY4" s="6"/>
      <c r="IZ4" s="6">
        <v>2E-3</v>
      </c>
      <c r="JA4" s="6">
        <v>3.5000000000000001E-3</v>
      </c>
      <c r="JB4" s="6">
        <v>3.0999999999999999E-3</v>
      </c>
      <c r="JC4" s="6">
        <v>5.4000000000000003E-3</v>
      </c>
      <c r="JD4" s="6">
        <v>-1.1000000000000001E-3</v>
      </c>
      <c r="JE4" s="6"/>
      <c r="JF4" s="6"/>
      <c r="JG4" s="6">
        <v>1.5E-3</v>
      </c>
      <c r="JH4" s="6">
        <v>4.4000000000000003E-3</v>
      </c>
      <c r="JI4" s="6">
        <v>5.9999999999999995E-4</v>
      </c>
      <c r="JJ4" s="6">
        <v>0</v>
      </c>
      <c r="JK4" s="6">
        <v>-8.0000000000000004E-4</v>
      </c>
      <c r="JL4" s="6"/>
      <c r="JM4" s="6"/>
      <c r="JN4" s="6">
        <v>0</v>
      </c>
      <c r="JO4" s="6">
        <v>-6.9999999999999999E-4</v>
      </c>
      <c r="JP4" s="6"/>
      <c r="JQ4" s="7">
        <f t="shared" si="9"/>
        <v>-1.1999999999999999E-3</v>
      </c>
      <c r="JR4" s="7">
        <f t="shared" si="10"/>
        <v>1.3045454545454545E-3</v>
      </c>
      <c r="JS4" s="7">
        <f t="shared" si="11"/>
        <v>5.4000000000000003E-3</v>
      </c>
      <c r="KO4" s="722" t="s">
        <v>142</v>
      </c>
      <c r="KP4" s="723"/>
      <c r="KQ4" s="723"/>
      <c r="KR4" s="723"/>
      <c r="KS4" s="723"/>
      <c r="KT4" s="723"/>
      <c r="KU4" s="723"/>
      <c r="KV4" s="724"/>
      <c r="KX4" s="54">
        <v>0.98160000000000003</v>
      </c>
      <c r="KY4" s="54">
        <v>0.99428000000000005</v>
      </c>
      <c r="KZ4" s="54">
        <v>0.99790000000000001</v>
      </c>
      <c r="LA4" s="54">
        <v>0.99399999999999999</v>
      </c>
      <c r="LB4" s="4" t="s">
        <v>38</v>
      </c>
      <c r="LC4" s="54">
        <v>1.0188999999999999</v>
      </c>
      <c r="LD4" s="6">
        <v>-1.2999999999999999E-3</v>
      </c>
      <c r="LE4" s="6">
        <v>1.5E-3</v>
      </c>
      <c r="LF4" s="6">
        <v>-2.5999999999999999E-3</v>
      </c>
      <c r="LG4" s="6"/>
      <c r="LH4" s="6"/>
      <c r="LI4" s="6">
        <v>1.2999999999999999E-3</v>
      </c>
      <c r="LJ4" s="6">
        <v>1.5E-3</v>
      </c>
      <c r="LK4" s="6">
        <v>1.2999999999999999E-3</v>
      </c>
      <c r="LL4" s="6">
        <v>-4.8999999999999998E-3</v>
      </c>
      <c r="LM4" s="6">
        <v>-4.1000000000000003E-3</v>
      </c>
      <c r="LN4" s="6"/>
      <c r="LO4" s="6"/>
      <c r="LP4" s="6">
        <v>-4.7999999999999996E-3</v>
      </c>
      <c r="LQ4" s="6">
        <v>2.5999999999999999E-3</v>
      </c>
      <c r="LR4" s="6">
        <v>0</v>
      </c>
      <c r="LS4" s="6">
        <v>1.5E-3</v>
      </c>
      <c r="LT4" s="6">
        <v>1.1999999999999999E-3</v>
      </c>
      <c r="LU4" s="6"/>
      <c r="LV4" s="6"/>
      <c r="LW4" s="6">
        <v>-2.2000000000000001E-3</v>
      </c>
      <c r="LX4" s="6">
        <v>2.3999999999999998E-3</v>
      </c>
      <c r="LY4" s="6">
        <v>-1.2999999999999999E-3</v>
      </c>
      <c r="LZ4" s="6">
        <v>-6.1999999999999998E-3</v>
      </c>
      <c r="MA4" s="6">
        <v>-1.6000000000000001E-3</v>
      </c>
      <c r="MB4" s="6"/>
      <c r="MC4" s="6"/>
      <c r="MD4" s="6">
        <v>2.3E-3</v>
      </c>
      <c r="ME4" s="6">
        <v>3.8E-3</v>
      </c>
      <c r="MF4" s="6">
        <v>5.0000000000000001E-4</v>
      </c>
      <c r="MG4" s="6">
        <v>-2.0000000000000001E-4</v>
      </c>
      <c r="MH4" s="6">
        <v>-6.4999999999999997E-3</v>
      </c>
      <c r="MI4" s="7">
        <f t="shared" si="12"/>
        <v>-6.4999999999999997E-3</v>
      </c>
      <c r="MJ4" s="7">
        <f t="shared" si="13"/>
        <v>-6.8695652173913048E-4</v>
      </c>
      <c r="MK4" s="7">
        <f t="shared" si="14"/>
        <v>3.8E-3</v>
      </c>
      <c r="NE4" t="s">
        <v>62</v>
      </c>
      <c r="NF4" s="54">
        <v>0.98160000000000003</v>
      </c>
      <c r="NG4" s="54">
        <v>0.99428000000000005</v>
      </c>
      <c r="NH4" s="54">
        <v>0.99790000000000001</v>
      </c>
      <c r="NI4" s="54">
        <v>0.99399999999999999</v>
      </c>
      <c r="NJ4" s="54">
        <v>1.0188999999999999</v>
      </c>
      <c r="NK4" s="4" t="s">
        <v>38</v>
      </c>
      <c r="NL4" s="54">
        <v>1.00156</v>
      </c>
      <c r="NM4" s="6"/>
      <c r="NN4" s="6"/>
      <c r="NO4" s="6">
        <v>-7.6E-3</v>
      </c>
      <c r="NP4" s="6">
        <v>-2.9999999999999997E-4</v>
      </c>
      <c r="NQ4" s="6">
        <v>2.5999999999999999E-3</v>
      </c>
      <c r="NR4" s="6">
        <v>-3.3E-3</v>
      </c>
      <c r="NS4" s="6">
        <v>-3.0999999999999999E-3</v>
      </c>
      <c r="NT4" s="6"/>
      <c r="NU4" s="6"/>
      <c r="NV4" s="6">
        <v>2.5000000000000001E-3</v>
      </c>
      <c r="NW4" s="6">
        <v>2.3999999999999998E-3</v>
      </c>
      <c r="NX4" s="6">
        <v>3.2000000000000002E-3</v>
      </c>
      <c r="NY4" s="6">
        <v>-1.2999999999999999E-3</v>
      </c>
      <c r="NZ4" s="6">
        <v>4.7999999999999996E-3</v>
      </c>
      <c r="OA4" s="6"/>
      <c r="OB4" s="6"/>
      <c r="OC4" s="6">
        <v>5.0000000000000001E-4</v>
      </c>
      <c r="OD4" s="6">
        <v>8.9999999999999998E-4</v>
      </c>
      <c r="OE4" s="6">
        <v>-6.1000000000000004E-3</v>
      </c>
      <c r="OF4" s="6">
        <v>-1.26E-2</v>
      </c>
      <c r="OG4" s="6">
        <v>-5.4999999999999997E-3</v>
      </c>
      <c r="OH4" s="6"/>
      <c r="OI4" s="6"/>
      <c r="OJ4" s="6">
        <v>-4.4999999999999997E-3</v>
      </c>
      <c r="OK4" s="6">
        <v>3.8999999999999998E-3</v>
      </c>
      <c r="OL4" s="6">
        <v>2.5999999999999999E-3</v>
      </c>
      <c r="OM4" s="6">
        <v>-1.5E-3</v>
      </c>
      <c r="ON4" s="6">
        <v>-5.0000000000000001E-4</v>
      </c>
      <c r="OO4" s="6"/>
      <c r="OP4" s="6"/>
      <c r="OQ4" s="6"/>
      <c r="OR4" s="7">
        <f t="shared" si="15"/>
        <v>-1.26E-2</v>
      </c>
      <c r="OS4" s="7">
        <f t="shared" si="16"/>
        <v>-1.1449999999999998E-3</v>
      </c>
      <c r="OT4" s="7">
        <f t="shared" si="17"/>
        <v>4.7999999999999996E-3</v>
      </c>
      <c r="PG4" s="54">
        <v>0.98160000000000003</v>
      </c>
      <c r="PH4" s="54">
        <v>0.99428000000000005</v>
      </c>
      <c r="PI4" s="54">
        <v>0.99790000000000001</v>
      </c>
      <c r="PJ4" s="54">
        <v>0.99399999999999999</v>
      </c>
      <c r="PK4" s="54">
        <v>1.0188999999999999</v>
      </c>
      <c r="PL4" s="54">
        <v>1.00156</v>
      </c>
      <c r="PM4" s="4" t="s">
        <v>38</v>
      </c>
      <c r="PN4" s="54">
        <v>0.97597999999999996</v>
      </c>
      <c r="PO4" s="6">
        <v>1.18E-2</v>
      </c>
      <c r="PP4" s="6">
        <v>-1.5E-3</v>
      </c>
      <c r="PQ4" s="6">
        <v>2.9999999999999997E-4</v>
      </c>
      <c r="PR4" s="6">
        <v>-1.6000000000000001E-3</v>
      </c>
      <c r="PS4" s="6">
        <v>7.3000000000000001E-3</v>
      </c>
      <c r="PT4" s="6"/>
      <c r="PU4" s="6"/>
      <c r="PV4" s="6">
        <v>2.7000000000000001E-3</v>
      </c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7">
        <f t="shared" si="18"/>
        <v>-1.6000000000000001E-3</v>
      </c>
      <c r="QU4" s="7">
        <f t="shared" si="19"/>
        <v>3.1666666666666666E-3</v>
      </c>
      <c r="QV4" s="7">
        <f t="shared" si="20"/>
        <v>1.18E-2</v>
      </c>
    </row>
    <row r="5" spans="4:464" ht="15.75" thickBot="1" x14ac:dyDescent="0.3">
      <c r="U5" s="722" t="s">
        <v>129</v>
      </c>
      <c r="V5" s="723"/>
      <c r="W5" s="723"/>
      <c r="X5" s="723"/>
      <c r="Y5" s="723"/>
      <c r="Z5" s="723"/>
      <c r="AA5" s="723"/>
      <c r="AB5" s="724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2" t="s">
        <v>129</v>
      </c>
      <c r="CF5" s="723"/>
      <c r="CG5" s="723"/>
      <c r="CH5" s="723"/>
      <c r="CI5" s="723"/>
      <c r="CJ5" s="723"/>
      <c r="CK5" s="723"/>
      <c r="CL5" s="724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2" t="s">
        <v>129</v>
      </c>
      <c r="ES5" s="723"/>
      <c r="ET5" s="723"/>
      <c r="EU5" s="723"/>
      <c r="EV5" s="723"/>
      <c r="EW5" s="723"/>
      <c r="EX5" s="723"/>
      <c r="EY5" s="724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2" t="s">
        <v>129</v>
      </c>
      <c r="HT5" s="723"/>
      <c r="HU5" s="723"/>
      <c r="HV5" s="723"/>
      <c r="HW5" s="723"/>
      <c r="HX5" s="723"/>
      <c r="HY5" s="723"/>
      <c r="HZ5" s="724"/>
      <c r="IG5" s="54">
        <v>109.613</v>
      </c>
      <c r="IH5" s="54">
        <v>108.76900000000001</v>
      </c>
      <c r="II5" s="54">
        <v>111.372</v>
      </c>
      <c r="IJ5" s="4" t="s">
        <v>39</v>
      </c>
      <c r="IK5" s="54">
        <v>111.02</v>
      </c>
      <c r="IL5" s="6">
        <v>4.7999999999999996E-3</v>
      </c>
      <c r="IM5" s="6">
        <v>-2.0000000000000001E-4</v>
      </c>
      <c r="IN5" s="6">
        <v>1.5E-3</v>
      </c>
      <c r="IO5" s="6">
        <v>1.4E-3</v>
      </c>
      <c r="IP5" s="6">
        <v>2.9999999999999997E-4</v>
      </c>
      <c r="IQ5" s="6"/>
      <c r="IR5" s="6"/>
      <c r="IS5" s="6">
        <v>-1.8E-3</v>
      </c>
      <c r="IT5" s="6">
        <v>-3.0000000000000001E-3</v>
      </c>
      <c r="IU5" s="6">
        <v>-1.4E-3</v>
      </c>
      <c r="IV5" s="6">
        <v>5.8999999999999999E-3</v>
      </c>
      <c r="IW5" s="6">
        <v>3.3E-3</v>
      </c>
      <c r="IX5" s="6"/>
      <c r="IY5" s="6"/>
      <c r="IZ5" s="6">
        <v>4.0000000000000002E-4</v>
      </c>
      <c r="JA5" s="6">
        <v>-2.0000000000000001E-4</v>
      </c>
      <c r="JB5" s="6">
        <v>6.9999999999999999E-4</v>
      </c>
      <c r="JC5" s="6">
        <v>-6.9999999999999999E-4</v>
      </c>
      <c r="JD5" s="6">
        <v>-2.9999999999999997E-4</v>
      </c>
      <c r="JE5" s="6"/>
      <c r="JF5" s="6"/>
      <c r="JG5" s="6">
        <v>2.0000000000000001E-4</v>
      </c>
      <c r="JH5" s="6">
        <v>-5.9999999999999995E-4</v>
      </c>
      <c r="JI5" s="6">
        <v>2.8E-3</v>
      </c>
      <c r="JJ5" s="6">
        <v>-4.8999999999999998E-3</v>
      </c>
      <c r="JK5" s="6">
        <v>0</v>
      </c>
      <c r="JL5" s="6"/>
      <c r="JM5" s="6"/>
      <c r="JN5" s="6">
        <v>1E-3</v>
      </c>
      <c r="JO5" s="6">
        <v>-1.9E-3</v>
      </c>
      <c r="JP5" s="6"/>
      <c r="JQ5" s="7">
        <f t="shared" si="9"/>
        <v>-4.8999999999999998E-3</v>
      </c>
      <c r="JR5" s="7">
        <f t="shared" si="10"/>
        <v>3.3181818181818182E-4</v>
      </c>
      <c r="JS5" s="7">
        <f t="shared" si="11"/>
        <v>5.8999999999999999E-3</v>
      </c>
      <c r="KO5" s="722" t="s">
        <v>129</v>
      </c>
      <c r="KP5" s="723"/>
      <c r="KQ5" s="723"/>
      <c r="KR5" s="723"/>
      <c r="KS5" s="723"/>
      <c r="KT5" s="723"/>
      <c r="KU5" s="723"/>
      <c r="KV5" s="724"/>
      <c r="KX5" s="54">
        <v>109.613</v>
      </c>
      <c r="KY5" s="54">
        <v>108.76900000000001</v>
      </c>
      <c r="KZ5" s="54">
        <v>111.372</v>
      </c>
      <c r="LA5" s="54">
        <v>111.02</v>
      </c>
      <c r="LB5" s="4" t="s">
        <v>39</v>
      </c>
      <c r="LC5" s="54">
        <v>111.41</v>
      </c>
      <c r="LD5" s="6">
        <v>-2.0000000000000001E-4</v>
      </c>
      <c r="LE5" s="6">
        <v>1.1000000000000001E-3</v>
      </c>
      <c r="LF5" s="6">
        <v>-3.7000000000000002E-3</v>
      </c>
      <c r="LG5" s="6"/>
      <c r="LH5" s="6"/>
      <c r="LI5" s="6">
        <v>-2E-3</v>
      </c>
      <c r="LJ5" s="6">
        <v>-5.0000000000000001E-3</v>
      </c>
      <c r="LK5" s="6">
        <v>-1.1999999999999999E-3</v>
      </c>
      <c r="LL5" s="6">
        <v>-2.8999999999999998E-3</v>
      </c>
      <c r="LM5" s="6">
        <v>1.8E-3</v>
      </c>
      <c r="LN5" s="6"/>
      <c r="LO5" s="6"/>
      <c r="LP5" s="6">
        <v>-5.5999999999999999E-3</v>
      </c>
      <c r="LQ5" s="6">
        <v>2.8999999999999998E-3</v>
      </c>
      <c r="LR5" s="6">
        <v>-2.9999999999999997E-4</v>
      </c>
      <c r="LS5" s="6">
        <v>2.3E-3</v>
      </c>
      <c r="LT5" s="6">
        <v>1.6000000000000001E-3</v>
      </c>
      <c r="LU5" s="6"/>
      <c r="LV5" s="6"/>
      <c r="LW5" s="6">
        <v>-4.0000000000000002E-4</v>
      </c>
      <c r="LX5" s="6">
        <v>3.8999999999999998E-3</v>
      </c>
      <c r="LY5" s="6">
        <v>-1.4E-3</v>
      </c>
      <c r="LZ5" s="6">
        <v>-7.0000000000000001E-3</v>
      </c>
      <c r="MA5" s="6">
        <v>-2.8E-3</v>
      </c>
      <c r="MB5" s="6"/>
      <c r="MC5" s="6"/>
      <c r="MD5" s="6">
        <v>2.2000000000000001E-3</v>
      </c>
      <c r="ME5" s="6">
        <v>-1.1999999999999999E-3</v>
      </c>
      <c r="MF5" s="6">
        <v>2.0999999999999999E-3</v>
      </c>
      <c r="MG5" s="6">
        <v>2.0000000000000001E-4</v>
      </c>
      <c r="MH5" s="6">
        <v>-1.1299999999999999E-2</v>
      </c>
      <c r="MI5" s="7">
        <f t="shared" si="12"/>
        <v>-1.1299999999999999E-2</v>
      </c>
      <c r="MJ5" s="7">
        <f t="shared" si="13"/>
        <v>-1.1695652173913042E-3</v>
      </c>
      <c r="MK5" s="7">
        <f t="shared" si="14"/>
        <v>3.8999999999999998E-3</v>
      </c>
      <c r="NE5" t="s">
        <v>62</v>
      </c>
      <c r="NF5" s="54">
        <v>109.613</v>
      </c>
      <c r="NG5" s="54">
        <v>108.76900000000001</v>
      </c>
      <c r="NH5" s="54">
        <v>111.372</v>
      </c>
      <c r="NI5" s="54">
        <v>111.02</v>
      </c>
      <c r="NJ5" s="54">
        <v>111.41</v>
      </c>
      <c r="NK5" s="4" t="s">
        <v>39</v>
      </c>
      <c r="NL5" s="54">
        <v>108.30800000000001</v>
      </c>
      <c r="NM5" s="6"/>
      <c r="NN5" s="6"/>
      <c r="NO5" s="6">
        <v>-2.0999999999999999E-3</v>
      </c>
      <c r="NP5" s="6">
        <v>5.9999999999999995E-4</v>
      </c>
      <c r="NQ5" s="6">
        <v>2.8999999999999998E-3</v>
      </c>
      <c r="NR5" s="6">
        <v>-5.9999999999999995E-4</v>
      </c>
      <c r="NS5" s="6">
        <v>-1.9E-3</v>
      </c>
      <c r="NT5" s="6"/>
      <c r="NU5" s="6"/>
      <c r="NV5" s="6">
        <v>3.0000000000000001E-3</v>
      </c>
      <c r="NW5" s="6">
        <v>5.9999999999999995E-4</v>
      </c>
      <c r="NX5" s="6">
        <v>-2.0000000000000001E-4</v>
      </c>
      <c r="NY5" s="6">
        <v>-1E-3</v>
      </c>
      <c r="NZ5" s="6">
        <v>1.4E-3</v>
      </c>
      <c r="OA5" s="6"/>
      <c r="OB5" s="6"/>
      <c r="OC5" s="6">
        <v>-2.0000000000000001E-4</v>
      </c>
      <c r="OD5" s="6">
        <v>-1E-3</v>
      </c>
      <c r="OE5" s="6">
        <v>-3.2000000000000002E-3</v>
      </c>
      <c r="OF5" s="6">
        <v>-7.6E-3</v>
      </c>
      <c r="OG5" s="6">
        <v>4.0000000000000002E-4</v>
      </c>
      <c r="OH5" s="6"/>
      <c r="OI5" s="6"/>
      <c r="OJ5" s="6">
        <v>-1E-4</v>
      </c>
      <c r="OK5" s="6">
        <v>-1.2999999999999999E-3</v>
      </c>
      <c r="OL5" s="6">
        <v>5.7999999999999996E-3</v>
      </c>
      <c r="OM5" s="6">
        <v>-2.0000000000000001E-4</v>
      </c>
      <c r="ON5" s="6">
        <v>8.0000000000000004E-4</v>
      </c>
      <c r="OO5" s="6"/>
      <c r="OP5" s="6"/>
      <c r="OQ5" s="6"/>
      <c r="OR5" s="7">
        <f t="shared" si="15"/>
        <v>-7.6E-3</v>
      </c>
      <c r="OS5" s="7">
        <f t="shared" si="16"/>
        <v>-1.9500000000000002E-4</v>
      </c>
      <c r="OT5" s="7">
        <f t="shared" si="17"/>
        <v>5.7999999999999996E-3</v>
      </c>
      <c r="PG5" s="54">
        <v>109.613</v>
      </c>
      <c r="PH5" s="54">
        <v>108.76900000000001</v>
      </c>
      <c r="PI5" s="54">
        <v>111.372</v>
      </c>
      <c r="PJ5" s="54">
        <v>111.02</v>
      </c>
      <c r="PK5" s="54">
        <v>111.41</v>
      </c>
      <c r="PL5" s="54">
        <v>108.30800000000001</v>
      </c>
      <c r="PM5" s="4" t="s">
        <v>39</v>
      </c>
      <c r="PN5" s="54">
        <v>107.858</v>
      </c>
      <c r="PO5" s="6">
        <v>5.3E-3</v>
      </c>
      <c r="PP5" s="6">
        <v>-4.8999999999999998E-3</v>
      </c>
      <c r="PQ5" s="6">
        <v>-5.0000000000000001E-4</v>
      </c>
      <c r="PR5" s="6">
        <v>-2.0000000000000001E-4</v>
      </c>
      <c r="PS5" s="6">
        <v>6.1999999999999998E-3</v>
      </c>
      <c r="PT5" s="6"/>
      <c r="PU5" s="6"/>
      <c r="PV5" s="6">
        <v>2.5000000000000001E-3</v>
      </c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7">
        <f t="shared" si="18"/>
        <v>-4.8999999999999998E-3</v>
      </c>
      <c r="QU5" s="7">
        <f t="shared" si="19"/>
        <v>1.4E-3</v>
      </c>
      <c r="QV5" s="7">
        <f t="shared" si="20"/>
        <v>6.1999999999999998E-3</v>
      </c>
    </row>
    <row r="6" spans="4:464" ht="15.75" thickBot="1" x14ac:dyDescent="0.3">
      <c r="D6" t="s">
        <v>62</v>
      </c>
      <c r="U6" s="722" t="s">
        <v>154</v>
      </c>
      <c r="V6" s="723"/>
      <c r="W6" s="723"/>
      <c r="X6" s="723"/>
      <c r="Y6" s="723"/>
      <c r="Z6" s="723"/>
      <c r="AA6" s="723"/>
      <c r="AB6" s="724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2" t="s">
        <v>154</v>
      </c>
      <c r="CF6" s="723"/>
      <c r="CG6" s="723"/>
      <c r="CH6" s="723"/>
      <c r="CI6" s="723"/>
      <c r="CJ6" s="723"/>
      <c r="CK6" s="723"/>
      <c r="CL6" s="724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2" t="s">
        <v>154</v>
      </c>
      <c r="ES6" s="723"/>
      <c r="ET6" s="723"/>
      <c r="EU6" s="723"/>
      <c r="EV6" s="723"/>
      <c r="EW6" s="723"/>
      <c r="EX6" s="723"/>
      <c r="EY6" s="724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2" t="s">
        <v>154</v>
      </c>
      <c r="HT6" s="723"/>
      <c r="HU6" s="723"/>
      <c r="HV6" s="723"/>
      <c r="HW6" s="723"/>
      <c r="HX6" s="723"/>
      <c r="HY6" s="723"/>
      <c r="HZ6" s="724"/>
      <c r="IG6" s="54">
        <v>0.70489999999999997</v>
      </c>
      <c r="IH6" s="54">
        <v>0.72548000000000001</v>
      </c>
      <c r="II6" s="54">
        <v>0.70920000000000005</v>
      </c>
      <c r="IJ6" s="4" t="s">
        <v>40</v>
      </c>
      <c r="IK6" s="54">
        <v>0.71250000000000002</v>
      </c>
      <c r="IL6" s="6">
        <v>2.5999999999999999E-3</v>
      </c>
      <c r="IM6" s="6">
        <v>-5.7999999999999996E-3</v>
      </c>
      <c r="IN6" s="6">
        <v>5.7999999999999996E-3</v>
      </c>
      <c r="IO6" s="6">
        <v>4.0000000000000002E-4</v>
      </c>
      <c r="IP6" s="6">
        <v>-8.9999999999999998E-4</v>
      </c>
      <c r="IQ6" s="6"/>
      <c r="IR6" s="6"/>
      <c r="IS6" s="6">
        <v>3.0999999999999999E-3</v>
      </c>
      <c r="IT6" s="6">
        <v>-1E-4</v>
      </c>
      <c r="IU6" s="6">
        <v>6.4999999999999997E-3</v>
      </c>
      <c r="IV6" s="6">
        <v>-6.4999999999999997E-3</v>
      </c>
      <c r="IW6" s="6">
        <v>7.0000000000000001E-3</v>
      </c>
      <c r="IX6" s="6"/>
      <c r="IY6" s="6"/>
      <c r="IZ6" s="6">
        <v>0</v>
      </c>
      <c r="JA6" s="6">
        <v>2.9999999999999997E-4</v>
      </c>
      <c r="JB6" s="6">
        <v>5.0000000000000001E-4</v>
      </c>
      <c r="JC6" s="6">
        <v>-4.1999999999999997E-3</v>
      </c>
      <c r="JD6" s="6">
        <v>4.0000000000000002E-4</v>
      </c>
      <c r="JE6" s="6"/>
      <c r="JF6" s="6"/>
      <c r="JG6" s="6">
        <v>-2E-3</v>
      </c>
      <c r="JH6" s="6">
        <v>-4.4000000000000003E-3</v>
      </c>
      <c r="JI6" s="6">
        <v>-1.26E-2</v>
      </c>
      <c r="JJ6" s="6">
        <v>5.0000000000000001E-4</v>
      </c>
      <c r="JK6" s="6">
        <v>4.3E-3</v>
      </c>
      <c r="JL6" s="6"/>
      <c r="JM6" s="6"/>
      <c r="JN6" s="6">
        <v>2.7000000000000001E-3</v>
      </c>
      <c r="JO6" s="6">
        <v>-6.9999999999999999E-4</v>
      </c>
      <c r="JP6" s="6"/>
      <c r="JQ6" s="7">
        <f t="shared" si="9"/>
        <v>-1.26E-2</v>
      </c>
      <c r="JR6" s="7">
        <f t="shared" si="10"/>
        <v>-1.4090909090909101E-4</v>
      </c>
      <c r="JS6" s="7">
        <f t="shared" si="11"/>
        <v>7.0000000000000001E-3</v>
      </c>
      <c r="KF6" t="s">
        <v>62</v>
      </c>
      <c r="KO6" s="722" t="s">
        <v>154</v>
      </c>
      <c r="KP6" s="723"/>
      <c r="KQ6" s="723"/>
      <c r="KR6" s="723"/>
      <c r="KS6" s="723"/>
      <c r="KT6" s="723"/>
      <c r="KU6" s="723"/>
      <c r="KV6" s="724"/>
      <c r="KX6" s="54">
        <v>0.70489999999999997</v>
      </c>
      <c r="KY6" s="54">
        <v>0.72548000000000001</v>
      </c>
      <c r="KZ6" s="54">
        <v>0.70920000000000005</v>
      </c>
      <c r="LA6" s="54">
        <v>0.71250000000000002</v>
      </c>
      <c r="LB6" s="4" t="s">
        <v>40</v>
      </c>
      <c r="LC6" s="54">
        <v>0.70440000000000003</v>
      </c>
      <c r="LD6" s="6">
        <v>-4.1999999999999997E-3</v>
      </c>
      <c r="LE6" s="6">
        <v>-1.9E-3</v>
      </c>
      <c r="LF6" s="6">
        <v>3.8E-3</v>
      </c>
      <c r="LG6" s="6"/>
      <c r="LH6" s="6"/>
      <c r="LI6" s="6">
        <v>-3.5000000000000001E-3</v>
      </c>
      <c r="LJ6" s="6">
        <v>2.7000000000000001E-3</v>
      </c>
      <c r="LK6" s="6">
        <v>-3.3999999999999998E-3</v>
      </c>
      <c r="LL6" s="6">
        <v>-2.0000000000000001E-4</v>
      </c>
      <c r="LM6" s="6">
        <v>2E-3</v>
      </c>
      <c r="LN6" s="6"/>
      <c r="LO6" s="6"/>
      <c r="LP6" s="6">
        <v>-7.4999999999999997E-3</v>
      </c>
      <c r="LQ6" s="6">
        <v>0</v>
      </c>
      <c r="LR6" s="6">
        <v>-2.3999999999999998E-3</v>
      </c>
      <c r="LS6" s="6">
        <v>-5.1999999999999998E-3</v>
      </c>
      <c r="LT6" s="6">
        <v>-3.3E-3</v>
      </c>
      <c r="LU6" s="6"/>
      <c r="LV6" s="6"/>
      <c r="LW6" s="6">
        <v>6.1999999999999998E-3</v>
      </c>
      <c r="LX6" s="6">
        <v>-3.2000000000000002E-3</v>
      </c>
      <c r="LY6" s="6">
        <v>-1E-4</v>
      </c>
      <c r="LZ6" s="6">
        <v>2.5999999999999999E-3</v>
      </c>
      <c r="MA6" s="6">
        <v>4.1999999999999997E-3</v>
      </c>
      <c r="MB6" s="6"/>
      <c r="MC6" s="6"/>
      <c r="MD6" s="6">
        <v>-1.4E-3</v>
      </c>
      <c r="ME6" s="6">
        <v>8.9999999999999998E-4</v>
      </c>
      <c r="MF6" s="6">
        <v>-5.9999999999999995E-4</v>
      </c>
      <c r="MG6" s="6">
        <v>-5.9999999999999995E-4</v>
      </c>
      <c r="MH6" s="6">
        <v>3.2000000000000002E-3</v>
      </c>
      <c r="MI6" s="7">
        <f t="shared" si="12"/>
        <v>-7.4999999999999997E-3</v>
      </c>
      <c r="MJ6" s="7">
        <f t="shared" si="13"/>
        <v>-5.173913043478261E-4</v>
      </c>
      <c r="MK6" s="7">
        <f t="shared" si="14"/>
        <v>6.1999999999999998E-3</v>
      </c>
      <c r="NE6" t="s">
        <v>62</v>
      </c>
      <c r="NF6" s="54">
        <v>0.70489999999999997</v>
      </c>
      <c r="NG6" s="54">
        <v>0.72548000000000001</v>
      </c>
      <c r="NH6" s="54">
        <v>0.70920000000000005</v>
      </c>
      <c r="NI6" s="54">
        <v>0.71250000000000002</v>
      </c>
      <c r="NJ6" s="54">
        <v>0.70440000000000003</v>
      </c>
      <c r="NK6" s="4" t="s">
        <v>40</v>
      </c>
      <c r="NL6" s="54">
        <v>0.69305000000000005</v>
      </c>
      <c r="NM6" s="6"/>
      <c r="NN6" s="6"/>
      <c r="NO6" s="6">
        <v>5.8999999999999999E-3</v>
      </c>
      <c r="NP6" s="6">
        <v>2.3999999999999998E-3</v>
      </c>
      <c r="NQ6" s="6">
        <v>-3.2000000000000002E-3</v>
      </c>
      <c r="NR6" s="6">
        <v>1.4E-3</v>
      </c>
      <c r="NS6" s="6">
        <v>3.2000000000000002E-3</v>
      </c>
      <c r="NT6" s="6"/>
      <c r="NU6" s="6"/>
      <c r="NV6" s="6">
        <v>-5.5999999999999999E-3</v>
      </c>
      <c r="NW6" s="6">
        <v>0</v>
      </c>
      <c r="NX6" s="6">
        <v>-4.7999999999999996E-3</v>
      </c>
      <c r="NY6" s="6">
        <v>-1.8E-3</v>
      </c>
      <c r="NZ6" s="6">
        <v>-6.1000000000000004E-3</v>
      </c>
      <c r="OA6" s="6"/>
      <c r="OB6" s="6"/>
      <c r="OC6" s="6">
        <v>-2.7000000000000001E-3</v>
      </c>
      <c r="OD6" s="6">
        <v>3.3999999999999998E-3</v>
      </c>
      <c r="OE6" s="6">
        <v>1.1000000000000001E-3</v>
      </c>
      <c r="OF6" s="6">
        <v>5.8999999999999999E-3</v>
      </c>
      <c r="OG6" s="6">
        <v>1.1999999999999999E-3</v>
      </c>
      <c r="OH6" s="6"/>
      <c r="OI6" s="6"/>
      <c r="OJ6" s="6">
        <v>5.4000000000000003E-3</v>
      </c>
      <c r="OK6" s="6">
        <v>2.9999999999999997E-4</v>
      </c>
      <c r="OL6" s="6">
        <v>4.0000000000000001E-3</v>
      </c>
      <c r="OM6" s="6">
        <v>3.3E-3</v>
      </c>
      <c r="ON6" s="6">
        <v>1E-3</v>
      </c>
      <c r="OO6" s="6"/>
      <c r="OP6" s="6"/>
      <c r="OQ6" s="6"/>
      <c r="OR6" s="7">
        <f t="shared" si="15"/>
        <v>-6.1000000000000004E-3</v>
      </c>
      <c r="OS6" s="7">
        <f t="shared" si="16"/>
        <v>7.1500000000000003E-4</v>
      </c>
      <c r="OT6" s="7">
        <f t="shared" si="17"/>
        <v>5.8999999999999999E-3</v>
      </c>
      <c r="PF6" t="s">
        <v>62</v>
      </c>
      <c r="PG6" s="54">
        <v>0.70489999999999997</v>
      </c>
      <c r="PH6" s="54">
        <v>0.72548000000000001</v>
      </c>
      <c r="PI6" s="54">
        <v>0.70920000000000005</v>
      </c>
      <c r="PJ6" s="54">
        <v>0.71250000000000002</v>
      </c>
      <c r="PK6" s="54">
        <v>0.70440000000000003</v>
      </c>
      <c r="PL6" s="54">
        <v>0.69305000000000005</v>
      </c>
      <c r="PM6" s="4" t="s">
        <v>40</v>
      </c>
      <c r="PN6" s="54">
        <v>0.70150000000000001</v>
      </c>
      <c r="PO6" s="6">
        <v>-7.3000000000000001E-3</v>
      </c>
      <c r="PP6" s="6">
        <v>4.1999999999999997E-3</v>
      </c>
      <c r="PQ6" s="6">
        <v>5.1999999999999998E-3</v>
      </c>
      <c r="PR6" s="6">
        <v>-8.0000000000000004E-4</v>
      </c>
      <c r="PS6" s="6">
        <v>-6.0000000000000001E-3</v>
      </c>
      <c r="PT6" s="6"/>
      <c r="PU6" s="6"/>
      <c r="PV6" s="6">
        <v>-5.9999999999999995E-4</v>
      </c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7">
        <f t="shared" si="18"/>
        <v>-7.3000000000000001E-3</v>
      </c>
      <c r="QU6" s="7">
        <f t="shared" si="19"/>
        <v>-8.8333333333333352E-4</v>
      </c>
      <c r="QV6" s="7">
        <f t="shared" si="20"/>
        <v>5.1999999999999998E-3</v>
      </c>
    </row>
    <row r="7" spans="4:464" ht="15.75" thickBot="1" x14ac:dyDescent="0.3">
      <c r="U7" s="722" t="s">
        <v>130</v>
      </c>
      <c r="V7" s="723"/>
      <c r="W7" s="723"/>
      <c r="X7" s="723"/>
      <c r="Y7" s="723"/>
      <c r="Z7" s="723"/>
      <c r="AA7" s="723"/>
      <c r="AB7" s="724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2" t="s">
        <v>130</v>
      </c>
      <c r="CF7" s="723"/>
      <c r="CG7" s="723"/>
      <c r="CH7" s="723"/>
      <c r="CI7" s="723"/>
      <c r="CJ7" s="723"/>
      <c r="CK7" s="723"/>
      <c r="CL7" s="724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2" t="s">
        <v>130</v>
      </c>
      <c r="ES7" s="723"/>
      <c r="ET7" s="723"/>
      <c r="EU7" s="723"/>
      <c r="EV7" s="723"/>
      <c r="EW7" s="723"/>
      <c r="EX7" s="723"/>
      <c r="EY7" s="724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2" t="s">
        <v>130</v>
      </c>
      <c r="HT7" s="723"/>
      <c r="HU7" s="723"/>
      <c r="HV7" s="723"/>
      <c r="HW7" s="723"/>
      <c r="HX7" s="723"/>
      <c r="HY7" s="723"/>
      <c r="HZ7" s="724"/>
      <c r="IG7" s="54">
        <v>0.67154999999999998</v>
      </c>
      <c r="IH7" s="54">
        <v>0.69093000000000004</v>
      </c>
      <c r="II7" s="54">
        <v>0.68071000000000004</v>
      </c>
      <c r="IJ7" s="4" t="s">
        <v>41</v>
      </c>
      <c r="IK7" s="54">
        <v>0.6825</v>
      </c>
      <c r="IL7" s="6">
        <v>5.0000000000000001E-4</v>
      </c>
      <c r="IM7" s="6">
        <v>-7.1999999999999998E-3</v>
      </c>
      <c r="IN7" s="6">
        <v>3.2000000000000002E-3</v>
      </c>
      <c r="IO7" s="6">
        <v>-3.7000000000000002E-3</v>
      </c>
      <c r="IP7" s="6">
        <v>-3.2000000000000002E-3</v>
      </c>
      <c r="IQ7" s="6"/>
      <c r="IR7" s="6"/>
      <c r="IS7" s="6">
        <v>1.5E-3</v>
      </c>
      <c r="IT7" s="6">
        <v>2.9999999999999997E-4</v>
      </c>
      <c r="IU7" s="6">
        <v>3.0000000000000001E-3</v>
      </c>
      <c r="IV7" s="6">
        <v>-4.8999999999999998E-3</v>
      </c>
      <c r="IW7" s="6">
        <v>5.1000000000000004E-3</v>
      </c>
      <c r="IX7" s="6"/>
      <c r="IY7" s="6"/>
      <c r="IZ7" s="6">
        <v>2.0000000000000001E-4</v>
      </c>
      <c r="JA7" s="6">
        <v>0</v>
      </c>
      <c r="JB7" s="6">
        <v>-5.4000000000000003E-3</v>
      </c>
      <c r="JC7" s="6">
        <v>-6.7999999999999996E-3</v>
      </c>
      <c r="JD7" s="6">
        <v>1.1999999999999999E-3</v>
      </c>
      <c r="JE7" s="6"/>
      <c r="JF7" s="6"/>
      <c r="JG7" s="6">
        <v>-1.1999999999999999E-3</v>
      </c>
      <c r="JH7" s="6">
        <v>-3.0999999999999999E-3</v>
      </c>
      <c r="JI7" s="6">
        <v>-1.0200000000000001E-2</v>
      </c>
      <c r="JJ7" s="6">
        <v>5.4000000000000003E-3</v>
      </c>
      <c r="JK7" s="6">
        <v>5.4000000000000003E-3</v>
      </c>
      <c r="JL7" s="6"/>
      <c r="JM7" s="6"/>
      <c r="JN7" s="6">
        <v>2.2000000000000001E-3</v>
      </c>
      <c r="JO7" s="6">
        <v>1.6000000000000001E-3</v>
      </c>
      <c r="JP7" s="6"/>
      <c r="JQ7" s="7">
        <f t="shared" si="9"/>
        <v>-1.0200000000000001E-2</v>
      </c>
      <c r="JR7" s="7">
        <f t="shared" si="10"/>
        <v>-7.3181818181818146E-4</v>
      </c>
      <c r="JS7" s="7">
        <f t="shared" si="11"/>
        <v>5.4000000000000003E-3</v>
      </c>
      <c r="KO7" s="722" t="s">
        <v>130</v>
      </c>
      <c r="KP7" s="723"/>
      <c r="KQ7" s="723"/>
      <c r="KR7" s="723"/>
      <c r="KS7" s="723"/>
      <c r="KT7" s="723"/>
      <c r="KU7" s="723"/>
      <c r="KV7" s="724"/>
      <c r="KX7" s="54">
        <v>0.67154999999999998</v>
      </c>
      <c r="KY7" s="54">
        <v>0.69093000000000004</v>
      </c>
      <c r="KZ7" s="54">
        <v>0.68071000000000004</v>
      </c>
      <c r="LA7" s="54">
        <v>0.6825</v>
      </c>
      <c r="LB7" s="4" t="s">
        <v>41</v>
      </c>
      <c r="LC7" s="54">
        <v>0.66710000000000003</v>
      </c>
      <c r="LD7" s="6">
        <v>-7.4999999999999997E-3</v>
      </c>
      <c r="LE7" s="6">
        <v>-6.9999999999999999E-4</v>
      </c>
      <c r="LF7" s="6">
        <v>4.1000000000000003E-3</v>
      </c>
      <c r="LG7" s="6"/>
      <c r="LH7" s="6"/>
      <c r="LI7" s="6">
        <v>-5.4999999999999997E-3</v>
      </c>
      <c r="LJ7" s="6">
        <v>-1.2999999999999999E-3</v>
      </c>
      <c r="LK7" s="6">
        <v>-3.5999999999999999E-3</v>
      </c>
      <c r="LL7" s="6">
        <v>1.6999999999999999E-3</v>
      </c>
      <c r="LM7" s="6">
        <v>1.6999999999999999E-3</v>
      </c>
      <c r="LN7" s="6"/>
      <c r="LO7" s="6"/>
      <c r="LP7" s="6">
        <v>-4.0000000000000001E-3</v>
      </c>
      <c r="LQ7" s="6">
        <v>1E-3</v>
      </c>
      <c r="LR7" s="6">
        <v>-2.0999999999999999E-3</v>
      </c>
      <c r="LS7" s="6">
        <v>-4.1999999999999997E-3</v>
      </c>
      <c r="LT7" s="6">
        <v>-2.7000000000000001E-3</v>
      </c>
      <c r="LU7" s="6"/>
      <c r="LV7" s="6"/>
      <c r="LW7" s="6">
        <v>2.0999999999999999E-3</v>
      </c>
      <c r="LX7" s="6">
        <v>-3.8999999999999998E-3</v>
      </c>
      <c r="LY7" s="6">
        <v>-1.1999999999999999E-3</v>
      </c>
      <c r="LZ7" s="6">
        <v>3.8E-3</v>
      </c>
      <c r="MA7" s="6">
        <v>5.1000000000000004E-3</v>
      </c>
      <c r="MB7" s="6"/>
      <c r="MC7" s="6"/>
      <c r="MD7" s="6">
        <v>-1.1999999999999999E-3</v>
      </c>
      <c r="ME7" s="6">
        <v>-2.0000000000000001E-4</v>
      </c>
      <c r="MF7" s="6">
        <v>-4.3E-3</v>
      </c>
      <c r="MG7" s="6">
        <v>-5.0000000000000001E-4</v>
      </c>
      <c r="MH7" s="6">
        <v>4.4000000000000003E-3</v>
      </c>
      <c r="MI7" s="7">
        <f t="shared" si="12"/>
        <v>-7.4999999999999997E-3</v>
      </c>
      <c r="MJ7" s="7">
        <f t="shared" si="13"/>
        <v>-8.2608695652173862E-4</v>
      </c>
      <c r="MK7" s="7">
        <f t="shared" si="14"/>
        <v>5.1000000000000004E-3</v>
      </c>
      <c r="NE7" t="s">
        <v>62</v>
      </c>
      <c r="NF7" s="54">
        <v>0.67154999999999998</v>
      </c>
      <c r="NG7" s="54">
        <v>0.69093000000000004</v>
      </c>
      <c r="NH7" s="54">
        <v>0.68071000000000004</v>
      </c>
      <c r="NI7" s="54">
        <v>0.6825</v>
      </c>
      <c r="NJ7" s="54">
        <v>0.66710000000000003</v>
      </c>
      <c r="NK7" s="4" t="s">
        <v>41</v>
      </c>
      <c r="NL7" s="54">
        <v>0.65317999999999998</v>
      </c>
      <c r="NM7" s="6"/>
      <c r="NN7" s="6"/>
      <c r="NO7" s="6">
        <v>9.5999999999999992E-3</v>
      </c>
      <c r="NP7" s="6">
        <v>2.2000000000000001E-3</v>
      </c>
      <c r="NQ7" s="6">
        <v>1.2999999999999999E-3</v>
      </c>
      <c r="NR7" s="6">
        <v>8.9999999999999998E-4</v>
      </c>
      <c r="NS7" s="6">
        <v>6.0000000000000001E-3</v>
      </c>
      <c r="NT7" s="6"/>
      <c r="NU7" s="6"/>
      <c r="NV7" s="6">
        <v>-8.6E-3</v>
      </c>
      <c r="NW7" s="6">
        <v>-3.5999999999999999E-3</v>
      </c>
      <c r="NX7" s="6">
        <v>-1.4E-3</v>
      </c>
      <c r="NY7" s="6">
        <v>-1.1999999999999999E-3</v>
      </c>
      <c r="NZ7" s="6">
        <v>-1.15E-2</v>
      </c>
      <c r="OA7" s="6"/>
      <c r="OB7" s="6"/>
      <c r="OC7" s="6">
        <v>6.9999999999999999E-4</v>
      </c>
      <c r="OD7" s="6">
        <v>5.0000000000000001E-3</v>
      </c>
      <c r="OE7" s="6">
        <v>1.2999999999999999E-3</v>
      </c>
      <c r="OF7" s="6">
        <v>7.3000000000000001E-3</v>
      </c>
      <c r="OG7" s="6">
        <v>6.9999999999999999E-4</v>
      </c>
      <c r="OH7" s="6"/>
      <c r="OI7" s="6"/>
      <c r="OJ7" s="6">
        <v>4.5999999999999999E-3</v>
      </c>
      <c r="OK7" s="6">
        <v>3.3E-3</v>
      </c>
      <c r="OL7" s="6">
        <v>5.8999999999999999E-3</v>
      </c>
      <c r="OM7" s="6">
        <v>3.0000000000000001E-3</v>
      </c>
      <c r="ON7" s="6">
        <v>2.3999999999999998E-3</v>
      </c>
      <c r="OO7" s="6"/>
      <c r="OP7" s="6"/>
      <c r="OQ7" s="6"/>
      <c r="OR7" s="7">
        <f t="shared" si="15"/>
        <v>-1.15E-2</v>
      </c>
      <c r="OS7" s="7">
        <f t="shared" si="16"/>
        <v>1.395E-3</v>
      </c>
      <c r="OT7" s="7">
        <f t="shared" si="17"/>
        <v>9.5999999999999992E-3</v>
      </c>
      <c r="PG7" s="54">
        <v>0.67154999999999998</v>
      </c>
      <c r="PH7" s="54">
        <v>0.69093000000000004</v>
      </c>
      <c r="PI7" s="54">
        <v>0.68071000000000004</v>
      </c>
      <c r="PJ7" s="54">
        <v>0.6825</v>
      </c>
      <c r="PK7" s="54">
        <v>0.66710000000000003</v>
      </c>
      <c r="PL7" s="54">
        <v>0.65317999999999998</v>
      </c>
      <c r="PM7" s="4" t="s">
        <v>41</v>
      </c>
      <c r="PN7" s="54">
        <v>0.67152999999999996</v>
      </c>
      <c r="PO7" s="6">
        <v>-6.1999999999999998E-3</v>
      </c>
      <c r="PP7" s="6">
        <v>-4.0000000000000002E-4</v>
      </c>
      <c r="PQ7" s="6">
        <v>4.7000000000000002E-3</v>
      </c>
      <c r="PR7" s="6">
        <v>-2.2000000000000001E-3</v>
      </c>
      <c r="PS7" s="6">
        <v>-9.1999999999999998E-3</v>
      </c>
      <c r="PT7" s="6"/>
      <c r="PU7" s="6"/>
      <c r="PV7" s="6">
        <v>6.9999999999999999E-4</v>
      </c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7">
        <f t="shared" si="18"/>
        <v>-9.1999999999999998E-3</v>
      </c>
      <c r="QU7" s="7">
        <f t="shared" si="19"/>
        <v>-2.0999999999999999E-3</v>
      </c>
      <c r="QV7" s="7">
        <f t="shared" si="20"/>
        <v>4.7000000000000002E-3</v>
      </c>
    </row>
    <row r="8" spans="4:464" ht="15.75" thickBot="1" x14ac:dyDescent="0.3">
      <c r="U8" s="722" t="s">
        <v>131</v>
      </c>
      <c r="V8" s="723"/>
      <c r="W8" s="723"/>
      <c r="X8" s="723"/>
      <c r="Y8" s="723"/>
      <c r="Z8" s="723"/>
      <c r="AA8" s="723"/>
      <c r="AB8" s="724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2" t="s">
        <v>131</v>
      </c>
      <c r="CF8" s="723"/>
      <c r="CG8" s="723"/>
      <c r="CH8" s="723"/>
      <c r="CI8" s="723"/>
      <c r="CJ8" s="723"/>
      <c r="CK8" s="723"/>
      <c r="CL8" s="724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2" t="s">
        <v>131</v>
      </c>
      <c r="ES8" s="723"/>
      <c r="ET8" s="723"/>
      <c r="EU8" s="723"/>
      <c r="EV8" s="723"/>
      <c r="EW8" s="723"/>
      <c r="EX8" s="723"/>
      <c r="EY8" s="724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2" t="s">
        <v>131</v>
      </c>
      <c r="HT8" s="723"/>
      <c r="HU8" s="723"/>
      <c r="HV8" s="723"/>
      <c r="HW8" s="723"/>
      <c r="HX8" s="723"/>
      <c r="HY8" s="723"/>
      <c r="HZ8" s="724"/>
      <c r="IG8" s="54">
        <v>1.3637999999999999</v>
      </c>
      <c r="IH8" s="54">
        <v>1.31351</v>
      </c>
      <c r="II8" s="54">
        <v>1.3168599999999999</v>
      </c>
      <c r="IJ8" s="4" t="s">
        <v>42</v>
      </c>
      <c r="IK8" s="54">
        <v>1.3342000000000001</v>
      </c>
      <c r="IL8" s="6">
        <v>-2.8E-3</v>
      </c>
      <c r="IM8" s="6">
        <v>2.0999999999999999E-3</v>
      </c>
      <c r="IN8" s="6">
        <v>8.9999999999999998E-4</v>
      </c>
      <c r="IO8" s="6">
        <v>1E-3</v>
      </c>
      <c r="IP8" s="6">
        <v>1.6999999999999999E-3</v>
      </c>
      <c r="IQ8" s="6"/>
      <c r="IR8" s="6"/>
      <c r="IS8" s="6">
        <v>-5.0000000000000001E-3</v>
      </c>
      <c r="IT8" s="6">
        <v>8.9999999999999998E-4</v>
      </c>
      <c r="IU8" s="6">
        <v>-1E-4</v>
      </c>
      <c r="IV8" s="6">
        <v>4.5999999999999999E-3</v>
      </c>
      <c r="IW8" s="6">
        <v>-4.0000000000000001E-3</v>
      </c>
      <c r="IX8" s="6"/>
      <c r="IY8" s="6"/>
      <c r="IZ8" s="6">
        <v>3.5999999999999999E-3</v>
      </c>
      <c r="JA8" s="6">
        <v>-1.1000000000000001E-3</v>
      </c>
      <c r="JB8" s="6">
        <v>-6.9999999999999999E-4</v>
      </c>
      <c r="JC8" s="6">
        <v>3.5000000000000001E-3</v>
      </c>
      <c r="JD8" s="6">
        <v>1.1000000000000001E-3</v>
      </c>
      <c r="JE8" s="6"/>
      <c r="JF8" s="6"/>
      <c r="JG8" s="6">
        <v>-3.3E-3</v>
      </c>
      <c r="JH8" s="6">
        <v>6.1000000000000004E-3</v>
      </c>
      <c r="JI8" s="6">
        <v>5.3E-3</v>
      </c>
      <c r="JJ8" s="6">
        <v>-2.9999999999999997E-4</v>
      </c>
      <c r="JK8" s="6">
        <v>-1.6999999999999999E-3</v>
      </c>
      <c r="JL8" s="6"/>
      <c r="JM8" s="6"/>
      <c r="JN8" s="6">
        <v>1E-4</v>
      </c>
      <c r="JO8" s="6">
        <v>-4.7999999999999996E-3</v>
      </c>
      <c r="JP8" s="6"/>
      <c r="JQ8" s="7">
        <f t="shared" si="9"/>
        <v>-5.0000000000000001E-3</v>
      </c>
      <c r="JR8" s="7">
        <f t="shared" si="10"/>
        <v>3.2272727272727271E-4</v>
      </c>
      <c r="JS8" s="7">
        <f t="shared" si="11"/>
        <v>6.1000000000000004E-3</v>
      </c>
      <c r="KO8" s="722" t="s">
        <v>131</v>
      </c>
      <c r="KP8" s="723"/>
      <c r="KQ8" s="723"/>
      <c r="KR8" s="723"/>
      <c r="KS8" s="723"/>
      <c r="KT8" s="723"/>
      <c r="KU8" s="723"/>
      <c r="KV8" s="724"/>
      <c r="KX8" s="54">
        <v>1.3637999999999999</v>
      </c>
      <c r="KY8" s="54">
        <v>1.31351</v>
      </c>
      <c r="KZ8" s="54">
        <v>1.3168599999999999</v>
      </c>
      <c r="LA8" s="54">
        <v>1.3342000000000001</v>
      </c>
      <c r="LB8" s="4" t="s">
        <v>42</v>
      </c>
      <c r="LC8" s="54">
        <v>1.3387</v>
      </c>
      <c r="LD8" s="6">
        <v>3.3999999999999998E-3</v>
      </c>
      <c r="LE8" s="6">
        <v>2E-3</v>
      </c>
      <c r="LF8" s="6">
        <v>-3.7000000000000002E-3</v>
      </c>
      <c r="LG8" s="6"/>
      <c r="LH8" s="6"/>
      <c r="LI8" s="6">
        <v>1.8E-3</v>
      </c>
      <c r="LJ8" s="6">
        <v>1.8E-3</v>
      </c>
      <c r="LK8" s="6">
        <v>5.0000000000000001E-4</v>
      </c>
      <c r="LL8" s="6">
        <v>-2.9999999999999997E-4</v>
      </c>
      <c r="LM8" s="6">
        <v>-3.8999999999999998E-3</v>
      </c>
      <c r="LN8" s="6"/>
      <c r="LO8" s="6"/>
      <c r="LP8" s="6">
        <v>4.7000000000000002E-3</v>
      </c>
      <c r="LQ8" s="6">
        <v>-8.9999999999999998E-4</v>
      </c>
      <c r="LR8" s="6">
        <v>-1.6000000000000001E-3</v>
      </c>
      <c r="LS8" s="6">
        <v>1.9E-3</v>
      </c>
      <c r="LT8" s="6">
        <v>6.9999999999999999E-4</v>
      </c>
      <c r="LU8" s="6"/>
      <c r="LV8" s="6"/>
      <c r="LW8" s="6">
        <v>-2.3E-3</v>
      </c>
      <c r="LX8" s="6">
        <v>-1.6999999999999999E-3</v>
      </c>
      <c r="LY8" s="6">
        <v>1.8E-3</v>
      </c>
      <c r="LZ8" s="6">
        <v>2.8E-3</v>
      </c>
      <c r="MA8" s="6">
        <v>-2.5000000000000001E-3</v>
      </c>
      <c r="MB8" s="6"/>
      <c r="MC8" s="6"/>
      <c r="MD8" s="6">
        <v>2.9999999999999997E-4</v>
      </c>
      <c r="ME8" s="6">
        <v>4.1000000000000003E-3</v>
      </c>
      <c r="MF8" s="6">
        <v>1.6000000000000001E-3</v>
      </c>
      <c r="MG8" s="6">
        <v>-1.1999999999999999E-3</v>
      </c>
      <c r="MH8" s="6">
        <v>1.6000000000000001E-3</v>
      </c>
      <c r="MI8" s="7">
        <f t="shared" si="12"/>
        <v>-3.8999999999999998E-3</v>
      </c>
      <c r="MJ8" s="7">
        <f t="shared" si="13"/>
        <v>4.7391304347826104E-4</v>
      </c>
      <c r="MK8" s="7">
        <f t="shared" si="14"/>
        <v>4.7000000000000002E-3</v>
      </c>
      <c r="NE8" t="s">
        <v>62</v>
      </c>
      <c r="NF8" s="54">
        <v>1.3637999999999999</v>
      </c>
      <c r="NG8" s="54">
        <v>1.31351</v>
      </c>
      <c r="NH8" s="54">
        <v>1.3168599999999999</v>
      </c>
      <c r="NI8" s="54">
        <v>1.3342000000000001</v>
      </c>
      <c r="NJ8" s="54">
        <v>1.3387</v>
      </c>
      <c r="NK8" s="4" t="s">
        <v>42</v>
      </c>
      <c r="NL8" s="54">
        <v>1.35175</v>
      </c>
      <c r="NM8" s="6"/>
      <c r="NN8" s="6"/>
      <c r="NO8" s="6">
        <v>-4.8999999999999998E-3</v>
      </c>
      <c r="NP8" s="6">
        <v>-3.3E-3</v>
      </c>
      <c r="NQ8" s="6">
        <v>2E-3</v>
      </c>
      <c r="NR8" s="6">
        <v>-3.7000000000000002E-3</v>
      </c>
      <c r="NS8" s="6">
        <v>-6.1999999999999998E-3</v>
      </c>
      <c r="NT8" s="6"/>
      <c r="NU8" s="6"/>
      <c r="NV8" s="6">
        <v>1E-4</v>
      </c>
      <c r="NW8" s="6">
        <v>1.1999999999999999E-3</v>
      </c>
      <c r="NX8" s="6">
        <v>4.5999999999999999E-3</v>
      </c>
      <c r="NY8" s="6">
        <v>-8.0000000000000004E-4</v>
      </c>
      <c r="NZ8" s="6">
        <v>6.4000000000000003E-3</v>
      </c>
      <c r="OA8" s="6"/>
      <c r="OB8" s="6"/>
      <c r="OC8" s="6">
        <v>5.0000000000000001E-4</v>
      </c>
      <c r="OD8" s="6">
        <v>-2.5000000000000001E-3</v>
      </c>
      <c r="OE8" s="6">
        <v>-6.7999999999999996E-3</v>
      </c>
      <c r="OF8" s="6">
        <v>-6.7999999999999996E-3</v>
      </c>
      <c r="OG8" s="6">
        <v>1.9E-3</v>
      </c>
      <c r="OH8" s="6"/>
      <c r="OI8" s="6"/>
      <c r="OJ8" s="6">
        <v>-2.8999999999999998E-3</v>
      </c>
      <c r="OK8" s="6">
        <v>-1.1999999999999999E-3</v>
      </c>
      <c r="OL8" s="6">
        <v>-3.3E-3</v>
      </c>
      <c r="OM8" s="6">
        <v>-2.2000000000000001E-3</v>
      </c>
      <c r="ON8" s="6">
        <v>-4.0000000000000002E-4</v>
      </c>
      <c r="OO8" s="6"/>
      <c r="OP8" s="6"/>
      <c r="OQ8" s="6"/>
      <c r="OR8" s="7">
        <f t="shared" si="15"/>
        <v>-6.7999999999999996E-3</v>
      </c>
      <c r="OS8" s="7">
        <f t="shared" si="16"/>
        <v>-1.4150000000000002E-3</v>
      </c>
      <c r="OT8" s="7">
        <f t="shared" si="17"/>
        <v>6.4000000000000003E-3</v>
      </c>
      <c r="PG8" s="54">
        <v>1.3637999999999999</v>
      </c>
      <c r="PH8" s="54">
        <v>1.31351</v>
      </c>
      <c r="PI8" s="54">
        <v>1.3168599999999999</v>
      </c>
      <c r="PJ8" s="54">
        <v>1.3342000000000001</v>
      </c>
      <c r="PK8" s="54">
        <v>1.3387</v>
      </c>
      <c r="PL8" s="54">
        <v>1.35175</v>
      </c>
      <c r="PM8" s="4" t="s">
        <v>42</v>
      </c>
      <c r="PN8" s="54">
        <v>1.30884</v>
      </c>
      <c r="PO8" s="6">
        <v>3.3999999999999998E-3</v>
      </c>
      <c r="PP8" s="6">
        <v>-1.9E-3</v>
      </c>
      <c r="PQ8" s="6">
        <v>-3.0999999999999999E-3</v>
      </c>
      <c r="PR8" s="6">
        <v>-6.9999999999999999E-4</v>
      </c>
      <c r="PS8" s="6">
        <v>1.6999999999999999E-3</v>
      </c>
      <c r="PT8" s="6"/>
      <c r="PU8" s="6"/>
      <c r="PV8" s="6">
        <v>1.1999999999999999E-3</v>
      </c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7">
        <f t="shared" si="18"/>
        <v>-3.0999999999999999E-3</v>
      </c>
      <c r="QU8" s="7">
        <f t="shared" si="19"/>
        <v>9.9999999999999978E-5</v>
      </c>
      <c r="QV8" s="7">
        <f t="shared" si="20"/>
        <v>3.3999999999999998E-3</v>
      </c>
    </row>
    <row r="9" spans="4:464" ht="15.75" thickBot="1" x14ac:dyDescent="0.3">
      <c r="F9" t="s">
        <v>62</v>
      </c>
      <c r="U9" s="722" t="s">
        <v>133</v>
      </c>
      <c r="V9" s="723"/>
      <c r="W9" s="723"/>
      <c r="X9" s="723"/>
      <c r="Y9" s="723"/>
      <c r="Z9" s="723"/>
      <c r="AA9" s="723"/>
      <c r="AB9" s="724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si="21"/>
        <v>-1.1900000000000001E-2</v>
      </c>
      <c r="AU9" s="13">
        <f t="shared" si="21"/>
        <v>0</v>
      </c>
      <c r="AV9" s="13">
        <f t="shared" si="21"/>
        <v>0</v>
      </c>
      <c r="AW9" s="13">
        <f t="shared" si="21"/>
        <v>-3.3E-3</v>
      </c>
      <c r="AX9" s="13">
        <f t="shared" si="21"/>
        <v>1.7499999999999998E-2</v>
      </c>
      <c r="AY9" s="13">
        <f t="shared" si="21"/>
        <v>1.7499999999999998E-2</v>
      </c>
      <c r="AZ9" s="13">
        <f t="shared" si="21"/>
        <v>-2.8000000000000004E-3</v>
      </c>
      <c r="BA9" s="13">
        <f t="shared" si="21"/>
        <v>2.2599999999999999E-2</v>
      </c>
      <c r="BB9" s="13">
        <f t="shared" si="21"/>
        <v>0</v>
      </c>
      <c r="BC9" s="13">
        <f t="shared" si="21"/>
        <v>0</v>
      </c>
      <c r="BD9" s="13">
        <f t="shared" si="21"/>
        <v>3.0999999999999999E-3</v>
      </c>
      <c r="BE9" s="13">
        <f t="shared" si="21"/>
        <v>1.6000000000000007E-3</v>
      </c>
      <c r="BF9" s="13">
        <f t="shared" si="21"/>
        <v>-2.06E-2</v>
      </c>
      <c r="BG9" s="13">
        <f t="shared" si="21"/>
        <v>2.06E-2</v>
      </c>
      <c r="BH9" s="13">
        <f>SUM( -BH2, -BH3,BH4,BH5, -BH6, -BH7,BH8)</f>
        <v>-5.6799999999999996E-2</v>
      </c>
      <c r="BI9" s="13">
        <f t="shared" si="21"/>
        <v>0</v>
      </c>
      <c r="BJ9" s="13">
        <f t="shared" si="21"/>
        <v>0</v>
      </c>
      <c r="BK9" s="13">
        <f t="shared" si="21"/>
        <v>3.7999999999999996E-3</v>
      </c>
      <c r="BL9" s="13">
        <f t="shared" si="21"/>
        <v>1.3299999999999999E-2</v>
      </c>
      <c r="BM9" s="13">
        <f t="shared" si="21"/>
        <v>-4.3200000000000002E-2</v>
      </c>
      <c r="BN9" s="13">
        <f t="shared" si="21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2" t="s">
        <v>133</v>
      </c>
      <c r="CF9" s="723"/>
      <c r="CG9" s="723"/>
      <c r="CH9" s="723"/>
      <c r="CI9" s="723"/>
      <c r="CJ9" s="723"/>
      <c r="CK9" s="723"/>
      <c r="CL9" s="724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22">SUM( -CT2, -CT3,CT4,CT5, -CT6, -CT7,CT8)</f>
        <v>0</v>
      </c>
      <c r="CU9" s="13">
        <f t="shared" si="22"/>
        <v>0</v>
      </c>
      <c r="CV9" s="13">
        <f t="shared" si="22"/>
        <v>1.6399999999999998E-2</v>
      </c>
      <c r="CW9" s="13">
        <f t="shared" si="22"/>
        <v>1.18E-2</v>
      </c>
      <c r="CX9" s="13">
        <f t="shared" si="22"/>
        <v>4.8699999999999993E-2</v>
      </c>
      <c r="CY9" s="13">
        <f t="shared" si="22"/>
        <v>9.7000000000000003E-3</v>
      </c>
      <c r="CZ9" s="13">
        <f t="shared" si="22"/>
        <v>-8.9999999999999976E-4</v>
      </c>
      <c r="DA9" s="13">
        <f t="shared" si="22"/>
        <v>0</v>
      </c>
      <c r="DB9" s="13">
        <f t="shared" si="22"/>
        <v>0</v>
      </c>
      <c r="DC9" s="13">
        <f t="shared" si="22"/>
        <v>2.6200000000000001E-2</v>
      </c>
      <c r="DD9" s="13">
        <f t="shared" si="22"/>
        <v>-1.4199999999999999E-2</v>
      </c>
      <c r="DE9" s="13">
        <f t="shared" si="22"/>
        <v>9.5999999999999992E-3</v>
      </c>
      <c r="DF9" s="13">
        <f t="shared" si="22"/>
        <v>-1.24E-2</v>
      </c>
      <c r="DG9" s="13">
        <f t="shared" si="22"/>
        <v>-1.8700000000000001E-2</v>
      </c>
      <c r="DH9" s="13">
        <f t="shared" si="22"/>
        <v>0</v>
      </c>
      <c r="DI9" s="13">
        <f t="shared" si="22"/>
        <v>0</v>
      </c>
      <c r="DJ9" s="13">
        <f t="shared" si="22"/>
        <v>-2.3E-3</v>
      </c>
      <c r="DK9" s="13">
        <f t="shared" si="22"/>
        <v>-2.8900000000000002E-2</v>
      </c>
      <c r="DL9" s="13">
        <f t="shared" si="22"/>
        <v>4.8999999999999998E-3</v>
      </c>
      <c r="DM9" s="13">
        <f t="shared" si="22"/>
        <v>2.24E-2</v>
      </c>
      <c r="DN9" s="13">
        <f t="shared" si="22"/>
        <v>-0.02</v>
      </c>
      <c r="DO9" s="13">
        <f t="shared" si="22"/>
        <v>0</v>
      </c>
      <c r="DP9" s="13">
        <f t="shared" si="22"/>
        <v>0</v>
      </c>
      <c r="DQ9" s="13">
        <f t="shared" si="22"/>
        <v>-9.7999999999999997E-3</v>
      </c>
      <c r="DR9" s="13">
        <f t="shared" si="22"/>
        <v>-2.4799999999999999E-2</v>
      </c>
      <c r="DS9" s="13">
        <f t="shared" si="22"/>
        <v>1.3299999999999999E-2</v>
      </c>
      <c r="DT9" s="13">
        <f t="shared" si="22"/>
        <v>1.4900000000000002E-2</v>
      </c>
      <c r="DU9" s="13">
        <f t="shared" si="22"/>
        <v>0</v>
      </c>
      <c r="DV9" s="13">
        <f t="shared" si="22"/>
        <v>0</v>
      </c>
      <c r="DW9" s="13">
        <f t="shared" si="22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2" t="s">
        <v>133</v>
      </c>
      <c r="ES9" s="723"/>
      <c r="ET9" s="723"/>
      <c r="EU9" s="723"/>
      <c r="EV9" s="723"/>
      <c r="EW9" s="723"/>
      <c r="EX9" s="723"/>
      <c r="EY9" s="724"/>
      <c r="FJ9" s="277"/>
      <c r="FK9" s="12"/>
      <c r="FL9" s="11" t="s">
        <v>43</v>
      </c>
      <c r="FM9" s="12"/>
      <c r="FN9" s="13">
        <f t="shared" ref="FN9:GR9" si="23">SUM( -FN2, -FN3,FN4,FN5, -FN6, -FN7,FN8)</f>
        <v>2.2900000000000004E-2</v>
      </c>
      <c r="FO9" s="13">
        <f t="shared" si="23"/>
        <v>0</v>
      </c>
      <c r="FP9" s="13">
        <f t="shared" si="23"/>
        <v>0</v>
      </c>
      <c r="FQ9" s="13">
        <f t="shared" si="23"/>
        <v>-4.1999999999999989E-3</v>
      </c>
      <c r="FR9" s="13">
        <f t="shared" si="23"/>
        <v>1.8099999999999998E-2</v>
      </c>
      <c r="FS9" s="13">
        <f t="shared" si="23"/>
        <v>1.8500000000000003E-2</v>
      </c>
      <c r="FT9" s="13">
        <f t="shared" si="23"/>
        <v>2.6499999999999999E-2</v>
      </c>
      <c r="FU9" s="13">
        <f t="shared" si="23"/>
        <v>-1.9799999999999998E-2</v>
      </c>
      <c r="FV9" s="13">
        <f t="shared" si="23"/>
        <v>0</v>
      </c>
      <c r="FW9" s="13">
        <f t="shared" si="23"/>
        <v>0</v>
      </c>
      <c r="FX9" s="13">
        <f t="shared" si="23"/>
        <v>-1.7499999999999995E-2</v>
      </c>
      <c r="FY9" s="13">
        <f t="shared" si="23"/>
        <v>-7.0000000000000001E-3</v>
      </c>
      <c r="FZ9" s="13">
        <f t="shared" si="23"/>
        <v>-3.5299999999999998E-2</v>
      </c>
      <c r="GA9" s="13">
        <f t="shared" si="23"/>
        <v>2.4800000000000003E-2</v>
      </c>
      <c r="GB9" s="13">
        <f t="shared" si="23"/>
        <v>-1.5399999999999997E-2</v>
      </c>
      <c r="GC9" s="13">
        <f t="shared" si="23"/>
        <v>0</v>
      </c>
      <c r="GD9" s="13">
        <f t="shared" si="23"/>
        <v>0</v>
      </c>
      <c r="GE9" s="13">
        <f t="shared" si="23"/>
        <v>-5.1999999999999998E-3</v>
      </c>
      <c r="GF9" s="13">
        <f t="shared" si="23"/>
        <v>-3.0999999999999995E-3</v>
      </c>
      <c r="GG9" s="13">
        <f t="shared" si="23"/>
        <v>-2.1400000000000002E-2</v>
      </c>
      <c r="GH9" s="13">
        <f t="shared" si="23"/>
        <v>1.7000000000000001E-2</v>
      </c>
      <c r="GI9" s="13">
        <f t="shared" si="23"/>
        <v>1.3999999999999993E-3</v>
      </c>
      <c r="GJ9" s="13">
        <f t="shared" si="23"/>
        <v>0</v>
      </c>
      <c r="GK9" s="13">
        <f t="shared" si="23"/>
        <v>0</v>
      </c>
      <c r="GL9" s="13">
        <f t="shared" si="23"/>
        <v>-1.2800000000000001E-2</v>
      </c>
      <c r="GM9" s="13">
        <f t="shared" si="23"/>
        <v>7.1999999999999989E-3</v>
      </c>
      <c r="GN9" s="13">
        <f t="shared" si="23"/>
        <v>2.6500000000000003E-2</v>
      </c>
      <c r="GO9" s="13">
        <f t="shared" si="23"/>
        <v>2.07E-2</v>
      </c>
      <c r="GP9" s="13">
        <f t="shared" si="23"/>
        <v>-1.0499999999999999E-2</v>
      </c>
      <c r="GQ9" s="13">
        <f t="shared" si="23"/>
        <v>0</v>
      </c>
      <c r="GR9" s="13">
        <f t="shared" si="23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2" t="s">
        <v>133</v>
      </c>
      <c r="HT9" s="723"/>
      <c r="HU9" s="723"/>
      <c r="HV9" s="723"/>
      <c r="HW9" s="723"/>
      <c r="HX9" s="723"/>
      <c r="HY9" s="723"/>
      <c r="HZ9" s="724"/>
      <c r="IG9" s="277"/>
      <c r="IH9" s="12"/>
      <c r="II9" s="12"/>
      <c r="IJ9" s="11" t="s">
        <v>43</v>
      </c>
      <c r="IK9" s="12"/>
      <c r="IL9" s="13">
        <f t="shared" ref="IL9:JP9" si="24">SUM( -IL2, -IL3,IL4,IL5, -IL6, -IL7,IL8)</f>
        <v>-2.700000000000001E-3</v>
      </c>
      <c r="IM9" s="13">
        <f t="shared" si="24"/>
        <v>1.35E-2</v>
      </c>
      <c r="IN9" s="13">
        <f t="shared" si="24"/>
        <v>-1.06E-2</v>
      </c>
      <c r="IO9" s="13">
        <f t="shared" si="24"/>
        <v>1.4700000000000001E-2</v>
      </c>
      <c r="IP9" s="13">
        <f t="shared" si="24"/>
        <v>1.01E-2</v>
      </c>
      <c r="IQ9" s="13">
        <f t="shared" si="24"/>
        <v>0</v>
      </c>
      <c r="IR9" s="13">
        <f t="shared" si="24"/>
        <v>0</v>
      </c>
      <c r="IS9" s="13">
        <f t="shared" si="24"/>
        <v>-1.8699999999999998E-2</v>
      </c>
      <c r="IT9" s="13">
        <f t="shared" si="24"/>
        <v>-1.1000000000000001E-3</v>
      </c>
      <c r="IU9" s="13">
        <f t="shared" si="24"/>
        <v>-1.1299999999999998E-2</v>
      </c>
      <c r="IV9" s="13">
        <f t="shared" si="24"/>
        <v>2.69E-2</v>
      </c>
      <c r="IW9" s="13">
        <f t="shared" si="24"/>
        <v>-1.84E-2</v>
      </c>
      <c r="IX9" s="13">
        <f t="shared" si="24"/>
        <v>0</v>
      </c>
      <c r="IY9" s="13">
        <f t="shared" si="24"/>
        <v>0</v>
      </c>
      <c r="IZ9" s="13">
        <f t="shared" si="24"/>
        <v>3.0999999999999999E-3</v>
      </c>
      <c r="JA9" s="13">
        <f t="shared" si="24"/>
        <v>7.1999999999999998E-3</v>
      </c>
      <c r="JB9" s="13">
        <f t="shared" si="24"/>
        <v>7.0000000000000001E-3</v>
      </c>
      <c r="JC9" s="13">
        <f t="shared" si="24"/>
        <v>2.8900000000000002E-2</v>
      </c>
      <c r="JD9" s="13">
        <f t="shared" si="24"/>
        <v>-3.8999999999999998E-3</v>
      </c>
      <c r="JE9" s="13">
        <f t="shared" si="24"/>
        <v>0</v>
      </c>
      <c r="JF9" s="13">
        <f t="shared" si="24"/>
        <v>0</v>
      </c>
      <c r="JG9" s="13">
        <f t="shared" si="24"/>
        <v>1E-3</v>
      </c>
      <c r="JH9" s="13">
        <f t="shared" si="24"/>
        <v>2.35E-2</v>
      </c>
      <c r="JI9" s="13">
        <f t="shared" si="24"/>
        <v>4.0899999999999999E-2</v>
      </c>
      <c r="JJ9" s="13">
        <f t="shared" si="24"/>
        <v>-8.8000000000000005E-3</v>
      </c>
      <c r="JK9" s="13">
        <f t="shared" si="24"/>
        <v>-1.54E-2</v>
      </c>
      <c r="JL9" s="13">
        <f t="shared" si="24"/>
        <v>0</v>
      </c>
      <c r="JM9" s="13">
        <f t="shared" si="24"/>
        <v>0</v>
      </c>
      <c r="JN9" s="13">
        <f t="shared" si="24"/>
        <v>-9.0000000000000011E-3</v>
      </c>
      <c r="JO9" s="13">
        <f t="shared" si="24"/>
        <v>-1.9000000000000003E-2</v>
      </c>
      <c r="JP9" s="13">
        <f t="shared" si="24"/>
        <v>0</v>
      </c>
      <c r="JQ9" s="7">
        <f t="shared" si="9"/>
        <v>-1.9000000000000003E-2</v>
      </c>
      <c r="JR9" s="7">
        <f t="shared" si="10"/>
        <v>1.8677419354838707E-3</v>
      </c>
      <c r="JS9" s="7">
        <f t="shared" si="11"/>
        <v>4.0899999999999999E-2</v>
      </c>
      <c r="KO9" s="722" t="s">
        <v>133</v>
      </c>
      <c r="KP9" s="723"/>
      <c r="KQ9" s="723"/>
      <c r="KR9" s="723"/>
      <c r="KS9" s="723"/>
      <c r="KT9" s="723"/>
      <c r="KU9" s="723"/>
      <c r="KV9" s="724"/>
      <c r="KX9" s="277"/>
      <c r="KY9" s="12"/>
      <c r="KZ9" s="12"/>
      <c r="LA9" s="12"/>
      <c r="LB9" s="11" t="s">
        <v>43</v>
      </c>
      <c r="LC9" s="12"/>
      <c r="LD9" s="13">
        <f t="shared" ref="LD9:MH9" si="25">SUM( -LD2, -LD3,LD4,LD5, -LD6, -LD7,LD8)</f>
        <v>1.3999999999999999E-2</v>
      </c>
      <c r="LE9" s="13">
        <f t="shared" si="25"/>
        <v>1.03E-2</v>
      </c>
      <c r="LF9" s="13">
        <f t="shared" si="25"/>
        <v>-3.15E-2</v>
      </c>
      <c r="LG9" s="13">
        <f t="shared" si="25"/>
        <v>0</v>
      </c>
      <c r="LH9" s="13">
        <f t="shared" si="25"/>
        <v>0</v>
      </c>
      <c r="LI9" s="13">
        <f t="shared" si="25"/>
        <v>1.5399999999999999E-2</v>
      </c>
      <c r="LJ9" s="13">
        <f t="shared" si="25"/>
        <v>-8.0000000000000036E-4</v>
      </c>
      <c r="LK9" s="13">
        <f t="shared" si="25"/>
        <v>1.26E-2</v>
      </c>
      <c r="LL9" s="13">
        <f t="shared" si="25"/>
        <v>-1.1199999999999998E-2</v>
      </c>
      <c r="LM9" s="13">
        <f t="shared" si="25"/>
        <v>-1.2199999999999999E-2</v>
      </c>
      <c r="LN9" s="13">
        <f t="shared" si="25"/>
        <v>0</v>
      </c>
      <c r="LO9" s="13">
        <f t="shared" si="25"/>
        <v>0</v>
      </c>
      <c r="LP9" s="13">
        <f t="shared" si="25"/>
        <v>9.7999999999999997E-3</v>
      </c>
      <c r="LQ9" s="13">
        <f t="shared" si="25"/>
        <v>1.0400000000000001E-2</v>
      </c>
      <c r="LR9" s="13">
        <f t="shared" si="25"/>
        <v>8.5999999999999983E-3</v>
      </c>
      <c r="LS9" s="13">
        <f t="shared" si="25"/>
        <v>2.3199999999999995E-2</v>
      </c>
      <c r="LT9" s="13">
        <f t="shared" si="25"/>
        <v>1.66E-2</v>
      </c>
      <c r="LU9" s="13">
        <f t="shared" si="25"/>
        <v>0</v>
      </c>
      <c r="LV9" s="13">
        <f t="shared" si="25"/>
        <v>0</v>
      </c>
      <c r="LW9" s="13">
        <f t="shared" si="25"/>
        <v>-1.47E-2</v>
      </c>
      <c r="LX9" s="13">
        <f t="shared" si="25"/>
        <v>1.3399999999999999E-2</v>
      </c>
      <c r="LY9" s="13">
        <f t="shared" si="25"/>
        <v>4.3999999999999994E-3</v>
      </c>
      <c r="LZ9" s="13">
        <f t="shared" si="25"/>
        <v>-1.9799999999999998E-2</v>
      </c>
      <c r="MA9" s="13">
        <f t="shared" si="25"/>
        <v>-2.29E-2</v>
      </c>
      <c r="MB9" s="13">
        <f t="shared" si="25"/>
        <v>0</v>
      </c>
      <c r="MC9" s="13">
        <f t="shared" si="25"/>
        <v>0</v>
      </c>
      <c r="MD9" s="13">
        <f t="shared" si="25"/>
        <v>1.09E-2</v>
      </c>
      <c r="ME9" s="13">
        <f t="shared" si="25"/>
        <v>1.0500000000000001E-2</v>
      </c>
      <c r="MF9" s="13">
        <f t="shared" si="25"/>
        <v>1.37E-2</v>
      </c>
      <c r="MG9" s="13">
        <f t="shared" si="25"/>
        <v>8.9999999999999998E-4</v>
      </c>
      <c r="MH9" s="13">
        <f t="shared" si="25"/>
        <v>-2.9000000000000001E-2</v>
      </c>
      <c r="MI9" s="7">
        <f t="shared" si="12"/>
        <v>-3.15E-2</v>
      </c>
      <c r="MJ9" s="7">
        <f t="shared" si="13"/>
        <v>1.0516129032258066E-3</v>
      </c>
      <c r="MK9" s="7">
        <f t="shared" si="14"/>
        <v>2.3199999999999995E-2</v>
      </c>
      <c r="NF9" s="277"/>
      <c r="NG9" s="12"/>
      <c r="NH9" s="12"/>
      <c r="NI9" s="12"/>
      <c r="NJ9" s="12"/>
      <c r="NK9" s="11" t="s">
        <v>43</v>
      </c>
      <c r="NL9" s="528">
        <v>2.5000000000000001E-2</v>
      </c>
      <c r="NM9" s="13">
        <f t="shared" ref="NM9:OQ9" si="26">SUM( -NM2, -NM3,NM4,NM5, -NM6, -NM7,NM8)</f>
        <v>0</v>
      </c>
      <c r="NN9" s="13">
        <f t="shared" si="26"/>
        <v>0</v>
      </c>
      <c r="NO9" s="13">
        <f t="shared" si="26"/>
        <v>-3.9199999999999999E-2</v>
      </c>
      <c r="NP9" s="13">
        <f t="shared" si="26"/>
        <v>-1.1699999999999999E-2</v>
      </c>
      <c r="NQ9" s="13">
        <f t="shared" si="26"/>
        <v>1.3099999999999999E-2</v>
      </c>
      <c r="NR9" s="13">
        <f t="shared" si="26"/>
        <v>-1.5399999999999999E-2</v>
      </c>
      <c r="NS9" s="13">
        <f t="shared" si="26"/>
        <v>-2.9100000000000004E-2</v>
      </c>
      <c r="NT9" s="13">
        <f t="shared" si="26"/>
        <v>0</v>
      </c>
      <c r="NU9" s="13">
        <f t="shared" si="26"/>
        <v>0</v>
      </c>
      <c r="NV9" s="13">
        <f t="shared" si="26"/>
        <v>2.5500000000000002E-2</v>
      </c>
      <c r="NW9" s="13">
        <f t="shared" si="26"/>
        <v>3.4999999999999996E-3</v>
      </c>
      <c r="NX9" s="13">
        <f t="shared" si="26"/>
        <v>1.9700000000000002E-2</v>
      </c>
      <c r="NY9" s="13">
        <f t="shared" si="26"/>
        <v>2.0999999999999999E-3</v>
      </c>
      <c r="NZ9" s="13">
        <f t="shared" si="26"/>
        <v>4.2500000000000003E-2</v>
      </c>
      <c r="OA9" s="13">
        <f t="shared" si="26"/>
        <v>0</v>
      </c>
      <c r="OB9" s="13">
        <f t="shared" si="26"/>
        <v>0</v>
      </c>
      <c r="OC9" s="13">
        <f t="shared" si="26"/>
        <v>6.6E-3</v>
      </c>
      <c r="OD9" s="13">
        <f t="shared" si="26"/>
        <v>-1.0800000000000001E-2</v>
      </c>
      <c r="OE9" s="13">
        <f t="shared" si="26"/>
        <v>-2.8100000000000003E-2</v>
      </c>
      <c r="OF9" s="13">
        <f t="shared" si="26"/>
        <v>-5.04E-2</v>
      </c>
      <c r="OG9" s="13">
        <f t="shared" si="26"/>
        <v>-1.5499999999999998E-2</v>
      </c>
      <c r="OH9" s="13">
        <f t="shared" si="26"/>
        <v>0</v>
      </c>
      <c r="OI9" s="13">
        <f t="shared" si="26"/>
        <v>0</v>
      </c>
      <c r="OJ9" s="13">
        <f t="shared" si="26"/>
        <v>-1.9699999999999999E-2</v>
      </c>
      <c r="OK9" s="13">
        <f t="shared" si="26"/>
        <v>4.1000000000000021E-3</v>
      </c>
      <c r="OL9" s="13">
        <f t="shared" si="26"/>
        <v>-5.3000000000000009E-3</v>
      </c>
      <c r="OM9" s="13">
        <f t="shared" si="26"/>
        <v>-8.5000000000000006E-3</v>
      </c>
      <c r="ON9" s="13">
        <f t="shared" si="26"/>
        <v>-4.7999999999999996E-3</v>
      </c>
      <c r="OO9" s="13">
        <f t="shared" si="26"/>
        <v>0</v>
      </c>
      <c r="OP9" s="13">
        <f t="shared" si="26"/>
        <v>0</v>
      </c>
      <c r="OQ9" s="13">
        <f t="shared" si="26"/>
        <v>0</v>
      </c>
      <c r="OR9" s="7">
        <f t="shared" si="15"/>
        <v>-5.04E-2</v>
      </c>
      <c r="OS9" s="7">
        <f t="shared" si="16"/>
        <v>-3.9161290322580642E-3</v>
      </c>
      <c r="OT9" s="7">
        <f t="shared" si="17"/>
        <v>4.2500000000000003E-2</v>
      </c>
      <c r="PG9" s="277"/>
      <c r="PH9" s="12"/>
      <c r="PI9" s="12"/>
      <c r="PJ9" s="12"/>
      <c r="PK9" s="12"/>
      <c r="PL9" s="528"/>
      <c r="PM9" s="11" t="s">
        <v>43</v>
      </c>
      <c r="PN9" s="711">
        <v>2.5000000000000001E-2</v>
      </c>
      <c r="PO9" s="13">
        <f t="shared" ref="PO9:QS9" si="27">SUM( -PO2, -PO3,PO4,PO5, -PO6, -PO7,PO8)</f>
        <v>4.4999999999999998E-2</v>
      </c>
      <c r="PP9" s="13">
        <f t="shared" si="27"/>
        <v>-8.4999999999999989E-3</v>
      </c>
      <c r="PQ9" s="13">
        <f t="shared" si="27"/>
        <v>-1.0800000000000001E-2</v>
      </c>
      <c r="PR9" s="13">
        <f t="shared" si="27"/>
        <v>-6.0000000000000016E-4</v>
      </c>
      <c r="PS9" s="13">
        <f t="shared" si="27"/>
        <v>3.9600000000000003E-2</v>
      </c>
      <c r="PT9" s="13">
        <f t="shared" si="27"/>
        <v>0</v>
      </c>
      <c r="PU9" s="13">
        <f t="shared" si="27"/>
        <v>0</v>
      </c>
      <c r="PV9" s="13">
        <f t="shared" si="27"/>
        <v>8.2000000000000007E-3</v>
      </c>
      <c r="PW9" s="13">
        <f t="shared" si="27"/>
        <v>0</v>
      </c>
      <c r="PX9" s="13">
        <f t="shared" si="27"/>
        <v>0</v>
      </c>
      <c r="PY9" s="13">
        <f t="shared" si="27"/>
        <v>0</v>
      </c>
      <c r="PZ9" s="13">
        <f t="shared" si="27"/>
        <v>0</v>
      </c>
      <c r="QA9" s="13">
        <f t="shared" si="27"/>
        <v>0</v>
      </c>
      <c r="QB9" s="13">
        <f t="shared" si="27"/>
        <v>0</v>
      </c>
      <c r="QC9" s="13">
        <f t="shared" si="27"/>
        <v>0</v>
      </c>
      <c r="QD9" s="13">
        <f t="shared" si="27"/>
        <v>0</v>
      </c>
      <c r="QE9" s="13">
        <f t="shared" si="27"/>
        <v>0</v>
      </c>
      <c r="QF9" s="13">
        <f t="shared" si="27"/>
        <v>0</v>
      </c>
      <c r="QG9" s="13">
        <f t="shared" si="27"/>
        <v>0</v>
      </c>
      <c r="QH9" s="13">
        <f t="shared" si="27"/>
        <v>0</v>
      </c>
      <c r="QI9" s="13">
        <f t="shared" si="27"/>
        <v>0</v>
      </c>
      <c r="QJ9" s="13">
        <f t="shared" si="27"/>
        <v>0</v>
      </c>
      <c r="QK9" s="13">
        <f t="shared" si="27"/>
        <v>0</v>
      </c>
      <c r="QL9" s="13">
        <f t="shared" si="27"/>
        <v>0</v>
      </c>
      <c r="QM9" s="13">
        <f t="shared" si="27"/>
        <v>0</v>
      </c>
      <c r="QN9" s="13">
        <f t="shared" si="27"/>
        <v>0</v>
      </c>
      <c r="QO9" s="13">
        <f t="shared" si="27"/>
        <v>0</v>
      </c>
      <c r="QP9" s="13">
        <f t="shared" si="27"/>
        <v>0</v>
      </c>
      <c r="QQ9" s="13">
        <f t="shared" si="27"/>
        <v>0</v>
      </c>
      <c r="QR9" s="13">
        <f t="shared" si="27"/>
        <v>0</v>
      </c>
      <c r="QS9" s="13">
        <f t="shared" si="27"/>
        <v>0</v>
      </c>
      <c r="QT9" s="7">
        <f t="shared" si="18"/>
        <v>-1.0800000000000001E-2</v>
      </c>
      <c r="QU9" s="7">
        <f t="shared" si="19"/>
        <v>2.3516129032258065E-3</v>
      </c>
      <c r="QV9" s="7">
        <f t="shared" si="20"/>
        <v>4.4999999999999998E-2</v>
      </c>
    </row>
    <row r="10" spans="4:464" ht="15.75" thickBot="1" x14ac:dyDescent="0.3">
      <c r="U10" s="725" t="s">
        <v>134</v>
      </c>
      <c r="V10" s="726"/>
      <c r="W10" s="726"/>
      <c r="X10" s="726"/>
      <c r="Y10" s="726"/>
      <c r="Z10" s="726"/>
      <c r="AA10" s="726"/>
      <c r="AB10" s="727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5" t="s">
        <v>134</v>
      </c>
      <c r="CF10" s="726"/>
      <c r="CG10" s="726"/>
      <c r="CH10" s="726"/>
      <c r="CI10" s="726"/>
      <c r="CJ10" s="726"/>
      <c r="CK10" s="726"/>
      <c r="CL10" s="727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5" t="s">
        <v>134</v>
      </c>
      <c r="ES10" s="726"/>
      <c r="ET10" s="726"/>
      <c r="EU10" s="726"/>
      <c r="EV10" s="726"/>
      <c r="EW10" s="726"/>
      <c r="EX10" s="726"/>
      <c r="EY10" s="727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5" t="s">
        <v>134</v>
      </c>
      <c r="HT10" s="726"/>
      <c r="HU10" s="726"/>
      <c r="HV10" s="726"/>
      <c r="HW10" s="726"/>
      <c r="HX10" s="726"/>
      <c r="HY10" s="726"/>
      <c r="HZ10" s="727"/>
      <c r="IG10" s="54">
        <v>0.89770000000000005</v>
      </c>
      <c r="IH10" s="54">
        <v>0.87333000000000005</v>
      </c>
      <c r="II10" s="54">
        <v>0.85709999999999997</v>
      </c>
      <c r="IJ10" s="4" t="s">
        <v>44</v>
      </c>
      <c r="IK10" s="54">
        <v>0.86119999999999997</v>
      </c>
      <c r="IL10" s="6">
        <v>-6.4999999999999997E-3</v>
      </c>
      <c r="IM10" s="6">
        <v>-3.2000000000000002E-3</v>
      </c>
      <c r="IN10" s="6">
        <v>8.9999999999999998E-4</v>
      </c>
      <c r="IO10" s="6">
        <v>5.5999999999999999E-3</v>
      </c>
      <c r="IP10" s="6">
        <v>2.7000000000000001E-3</v>
      </c>
      <c r="IQ10" s="6"/>
      <c r="IR10" s="6"/>
      <c r="IS10" s="6">
        <v>2.0999999999999999E-3</v>
      </c>
      <c r="IT10" s="6">
        <v>1E-3</v>
      </c>
      <c r="IU10" s="6">
        <v>-1.6999999999999999E-3</v>
      </c>
      <c r="IV10" s="6">
        <v>1.4E-3</v>
      </c>
      <c r="IW10" s="6">
        <v>3.0000000000000001E-3</v>
      </c>
      <c r="IX10" s="6"/>
      <c r="IY10" s="6"/>
      <c r="IZ10" s="6">
        <v>-1.2999999999999999E-3</v>
      </c>
      <c r="JA10" s="6">
        <v>2.0999999999999999E-3</v>
      </c>
      <c r="JB10" s="6">
        <v>2.3999999999999998E-3</v>
      </c>
      <c r="JC10" s="6">
        <v>-1.5E-3</v>
      </c>
      <c r="JD10" s="6">
        <v>2.0999999999999999E-3</v>
      </c>
      <c r="JE10" s="6"/>
      <c r="JF10" s="6"/>
      <c r="JG10" s="6">
        <v>2.5999999999999999E-3</v>
      </c>
      <c r="JH10" s="6">
        <v>1.2999999999999999E-3</v>
      </c>
      <c r="JI10" s="6">
        <v>-3.7000000000000002E-3</v>
      </c>
      <c r="JJ10" s="6">
        <v>-1E-3</v>
      </c>
      <c r="JK10" s="6">
        <v>2.0000000000000001E-4</v>
      </c>
      <c r="JL10" s="6"/>
      <c r="JM10" s="6"/>
      <c r="JN10" s="6">
        <v>2.5999999999999999E-3</v>
      </c>
      <c r="JO10" s="6">
        <v>-5.1999999999999998E-3</v>
      </c>
      <c r="JP10" s="6"/>
      <c r="JQ10" s="16">
        <f t="shared" si="9"/>
        <v>-6.4999999999999997E-3</v>
      </c>
      <c r="JR10" s="16">
        <f t="shared" si="10"/>
        <v>2.6818181818181813E-4</v>
      </c>
      <c r="JS10" s="16">
        <f t="shared" si="11"/>
        <v>5.5999999999999999E-3</v>
      </c>
      <c r="KO10" s="725" t="s">
        <v>134</v>
      </c>
      <c r="KP10" s="726"/>
      <c r="KQ10" s="726"/>
      <c r="KR10" s="726"/>
      <c r="KS10" s="726"/>
      <c r="KT10" s="726"/>
      <c r="KU10" s="726"/>
      <c r="KV10" s="727"/>
      <c r="KX10" s="54">
        <v>0.89770000000000005</v>
      </c>
      <c r="KY10" s="54">
        <v>0.87333000000000005</v>
      </c>
      <c r="KZ10" s="54">
        <v>0.85709999999999997</v>
      </c>
      <c r="LA10" s="54">
        <v>0.86119999999999997</v>
      </c>
      <c r="LB10" s="4" t="s">
        <v>44</v>
      </c>
      <c r="LC10" s="54">
        <v>0.86009999999999998</v>
      </c>
      <c r="LD10" s="6">
        <v>-2.8E-3</v>
      </c>
      <c r="LE10" s="6">
        <v>-8.0000000000000004E-4</v>
      </c>
      <c r="LF10" s="6">
        <v>-7.4000000000000003E-3</v>
      </c>
      <c r="LG10" s="6"/>
      <c r="LH10" s="6"/>
      <c r="LI10" s="6">
        <v>5.8999999999999999E-3</v>
      </c>
      <c r="LJ10" s="6">
        <v>1.4E-3</v>
      </c>
      <c r="LK10" s="6">
        <v>5.3E-3</v>
      </c>
      <c r="LL10" s="6">
        <v>1.9E-3</v>
      </c>
      <c r="LM10" s="6">
        <v>2.5000000000000001E-3</v>
      </c>
      <c r="LN10" s="6"/>
      <c r="LO10" s="6"/>
      <c r="LP10" s="6">
        <v>2.8999999999999998E-3</v>
      </c>
      <c r="LQ10" s="6">
        <v>1.6000000000000001E-3</v>
      </c>
      <c r="LR10" s="6">
        <v>4.7000000000000002E-3</v>
      </c>
      <c r="LS10" s="6">
        <v>1.2999999999999999E-3</v>
      </c>
      <c r="LT10" s="6">
        <v>5.0000000000000001E-3</v>
      </c>
      <c r="LU10" s="6"/>
      <c r="LV10" s="6"/>
      <c r="LW10" s="6">
        <v>2.9999999999999997E-4</v>
      </c>
      <c r="LX10" s="6">
        <v>1.6999999999999999E-3</v>
      </c>
      <c r="LY10" s="6">
        <v>3.0000000000000001E-3</v>
      </c>
      <c r="LZ10" s="6">
        <v>3.7000000000000002E-3</v>
      </c>
      <c r="MA10" s="6">
        <v>-2.0999999999999999E-3</v>
      </c>
      <c r="MB10" s="6"/>
      <c r="MC10" s="6"/>
      <c r="MD10" s="6">
        <v>1.9E-3</v>
      </c>
      <c r="ME10" s="6">
        <v>-2.0000000000000001E-4</v>
      </c>
      <c r="MF10" s="6">
        <v>-6.9999999999999999E-4</v>
      </c>
      <c r="MG10" s="6">
        <v>1.1000000000000001E-3</v>
      </c>
      <c r="MH10" s="6">
        <v>1.9E-3</v>
      </c>
      <c r="MI10" s="16">
        <f t="shared" si="12"/>
        <v>-7.4000000000000003E-3</v>
      </c>
      <c r="MJ10" s="16">
        <f t="shared" si="13"/>
        <v>1.3956521739130437E-3</v>
      </c>
      <c r="MK10" s="16">
        <f t="shared" si="14"/>
        <v>5.8999999999999999E-3</v>
      </c>
      <c r="NE10" t="s">
        <v>62</v>
      </c>
      <c r="NF10" s="54">
        <v>0.89770000000000005</v>
      </c>
      <c r="NG10" s="54">
        <v>0.87333000000000005</v>
      </c>
      <c r="NH10" s="54">
        <v>0.85709999999999997</v>
      </c>
      <c r="NI10" s="54">
        <v>0.86119999999999997</v>
      </c>
      <c r="NJ10" s="54">
        <v>0.86009999999999998</v>
      </c>
      <c r="NK10" s="4" t="s">
        <v>44</v>
      </c>
      <c r="NL10" s="54">
        <v>0.88419999999999999</v>
      </c>
      <c r="NM10" s="6"/>
      <c r="NN10" s="6"/>
      <c r="NO10" s="6">
        <v>3.2000000000000002E-3</v>
      </c>
      <c r="NP10" s="6">
        <v>-1.6000000000000001E-3</v>
      </c>
      <c r="NQ10" s="6">
        <v>-1.4E-3</v>
      </c>
      <c r="NR10" s="6">
        <v>4.4000000000000003E-3</v>
      </c>
      <c r="NS10" s="6">
        <v>2E-3</v>
      </c>
      <c r="NT10" s="6"/>
      <c r="NU10" s="6"/>
      <c r="NV10" s="6">
        <v>2.3999999999999998E-3</v>
      </c>
      <c r="NW10" s="6">
        <v>-1.5E-3</v>
      </c>
      <c r="NX10" s="6">
        <v>2.9999999999999997E-4</v>
      </c>
      <c r="NY10" s="6">
        <v>2.0000000000000001E-4</v>
      </c>
      <c r="NZ10" s="6">
        <v>1.1000000000000001E-3</v>
      </c>
      <c r="OA10" s="6"/>
      <c r="OB10" s="6"/>
      <c r="OC10" s="6">
        <v>5.1999999999999998E-3</v>
      </c>
      <c r="OD10" s="6">
        <v>-3.3999999999999998E-3</v>
      </c>
      <c r="OE10" s="6">
        <v>-3.7000000000000002E-3</v>
      </c>
      <c r="OF10" s="6">
        <v>5.9999999999999995E-4</v>
      </c>
      <c r="OG10" s="6">
        <v>3.8999999999999998E-3</v>
      </c>
      <c r="OH10" s="6"/>
      <c r="OI10" s="6"/>
      <c r="OJ10" s="6">
        <v>3.0000000000000001E-3</v>
      </c>
      <c r="OK10" s="6">
        <v>1.4E-3</v>
      </c>
      <c r="OL10" s="6">
        <v>1.2999999999999999E-3</v>
      </c>
      <c r="OM10" s="6">
        <v>1.6000000000000001E-3</v>
      </c>
      <c r="ON10" s="6">
        <v>-2.3999999999999998E-3</v>
      </c>
      <c r="OO10" s="6"/>
      <c r="OP10" s="6"/>
      <c r="OQ10" s="6"/>
      <c r="OR10" s="16">
        <f t="shared" si="15"/>
        <v>-3.7000000000000002E-3</v>
      </c>
      <c r="OS10" s="16">
        <f t="shared" si="16"/>
        <v>8.2999999999999979E-4</v>
      </c>
      <c r="OT10" s="16">
        <f t="shared" si="17"/>
        <v>5.1999999999999998E-3</v>
      </c>
      <c r="PG10" s="54">
        <v>0.89770000000000005</v>
      </c>
      <c r="PH10" s="54">
        <v>0.87333000000000005</v>
      </c>
      <c r="PI10" s="54">
        <v>0.85709999999999997</v>
      </c>
      <c r="PJ10" s="54">
        <v>0.86119999999999997</v>
      </c>
      <c r="PK10" s="54">
        <v>0.86009999999999998</v>
      </c>
      <c r="PL10" s="54">
        <v>0.88419999999999999</v>
      </c>
      <c r="PM10" s="4" t="s">
        <v>44</v>
      </c>
      <c r="PN10" s="54">
        <v>0.89500000000000002</v>
      </c>
      <c r="PO10" s="6">
        <v>-2.3999999999999998E-3</v>
      </c>
      <c r="PP10" s="6">
        <v>3.5000000000000001E-3</v>
      </c>
      <c r="PQ10" s="6">
        <v>8.9999999999999998E-4</v>
      </c>
      <c r="PR10" s="6">
        <v>2.0000000000000001E-4</v>
      </c>
      <c r="PS10" s="6">
        <v>-6.9999999999999999E-4</v>
      </c>
      <c r="PT10" s="6"/>
      <c r="PU10" s="6"/>
      <c r="PV10" s="6">
        <v>1E-4</v>
      </c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16">
        <f t="shared" si="18"/>
        <v>-2.3999999999999998E-3</v>
      </c>
      <c r="QU10" s="16">
        <f t="shared" si="19"/>
        <v>2.6666666666666668E-4</v>
      </c>
      <c r="QV10" s="16">
        <f t="shared" si="20"/>
        <v>3.5000000000000001E-3</v>
      </c>
    </row>
    <row r="11" spans="4:464" ht="15.75" thickBot="1" x14ac:dyDescent="0.3">
      <c r="U11" s="725" t="s">
        <v>143</v>
      </c>
      <c r="V11" s="726"/>
      <c r="W11" s="726"/>
      <c r="X11" s="726"/>
      <c r="Y11" s="726"/>
      <c r="Z11" s="726"/>
      <c r="AA11" s="726"/>
      <c r="AB11" s="727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5" t="s">
        <v>143</v>
      </c>
      <c r="CF11" s="726"/>
      <c r="CG11" s="726"/>
      <c r="CH11" s="726"/>
      <c r="CI11" s="726"/>
      <c r="CJ11" s="726"/>
      <c r="CK11" s="726"/>
      <c r="CL11" s="727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5" t="s">
        <v>143</v>
      </c>
      <c r="ES11" s="726"/>
      <c r="ET11" s="726"/>
      <c r="EU11" s="726"/>
      <c r="EV11" s="726"/>
      <c r="EW11" s="726"/>
      <c r="EX11" s="726"/>
      <c r="EY11" s="727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5" t="s">
        <v>143</v>
      </c>
      <c r="HT11" s="726"/>
      <c r="HU11" s="726"/>
      <c r="HV11" s="726"/>
      <c r="HW11" s="726"/>
      <c r="HX11" s="726"/>
      <c r="HY11" s="726"/>
      <c r="HZ11" s="727"/>
      <c r="IG11" s="54">
        <v>1.1255999999999999</v>
      </c>
      <c r="IH11" s="54">
        <v>1.1378200000000001</v>
      </c>
      <c r="II11" s="54">
        <v>1.1345799999999999</v>
      </c>
      <c r="IJ11" s="4" t="s">
        <v>45</v>
      </c>
      <c r="IK11" s="54">
        <v>1.1168</v>
      </c>
      <c r="IL11" s="6">
        <v>3.5999999999999999E-3</v>
      </c>
      <c r="IM11" s="6">
        <v>-1.1000000000000001E-3</v>
      </c>
      <c r="IN11" s="6">
        <v>2.7000000000000001E-3</v>
      </c>
      <c r="IO11" s="6">
        <v>1.1000000000000001E-3</v>
      </c>
      <c r="IP11" s="6">
        <v>-2.9999999999999997E-4</v>
      </c>
      <c r="IQ11" s="6"/>
      <c r="IR11" s="6"/>
      <c r="IS11" s="6">
        <v>2.8999999999999998E-3</v>
      </c>
      <c r="IT11" s="6">
        <v>1.1999999999999999E-3</v>
      </c>
      <c r="IU11" s="6">
        <v>3.8E-3</v>
      </c>
      <c r="IV11" s="6">
        <v>-6.9999999999999999E-4</v>
      </c>
      <c r="IW11" s="6">
        <v>3.3E-3</v>
      </c>
      <c r="IX11" s="6"/>
      <c r="IY11" s="6"/>
      <c r="IZ11" s="6">
        <v>2.3E-3</v>
      </c>
      <c r="JA11" s="6">
        <v>1.6999999999999999E-3</v>
      </c>
      <c r="JB11" s="6">
        <v>4.7000000000000002E-3</v>
      </c>
      <c r="JC11" s="6">
        <v>0</v>
      </c>
      <c r="JD11" s="6">
        <v>2.0000000000000001E-4</v>
      </c>
      <c r="JE11" s="6"/>
      <c r="JF11" s="6"/>
      <c r="JG11" s="6">
        <v>2.8999999999999998E-3</v>
      </c>
      <c r="JH11" s="6">
        <v>2.3E-3</v>
      </c>
      <c r="JI11" s="6">
        <v>-6.0000000000000001E-3</v>
      </c>
      <c r="JJ11" s="6">
        <v>-1.8E-3</v>
      </c>
      <c r="JK11" s="6">
        <v>8.0000000000000004E-4</v>
      </c>
      <c r="JL11" s="6"/>
      <c r="JM11" s="6"/>
      <c r="JN11" s="6">
        <v>4.1999999999999997E-3</v>
      </c>
      <c r="JO11" s="6">
        <v>2.0999999999999999E-3</v>
      </c>
      <c r="JP11" s="6"/>
      <c r="JQ11" s="16">
        <f t="shared" si="9"/>
        <v>-6.0000000000000001E-3</v>
      </c>
      <c r="JR11" s="16">
        <f t="shared" si="10"/>
        <v>1.359090909090909E-3</v>
      </c>
      <c r="JS11" s="16">
        <f t="shared" si="11"/>
        <v>4.7000000000000002E-3</v>
      </c>
      <c r="KO11" s="725" t="s">
        <v>143</v>
      </c>
      <c r="KP11" s="726"/>
      <c r="KQ11" s="726"/>
      <c r="KR11" s="726"/>
      <c r="KS11" s="726"/>
      <c r="KT11" s="726"/>
      <c r="KU11" s="726"/>
      <c r="KV11" s="727"/>
      <c r="KX11" s="54">
        <v>1.1255999999999999</v>
      </c>
      <c r="KY11" s="54">
        <v>1.1378200000000001</v>
      </c>
      <c r="KZ11" s="54">
        <v>1.1345799999999999</v>
      </c>
      <c r="LA11" s="54">
        <v>1.1168</v>
      </c>
      <c r="LB11" s="4" t="s">
        <v>45</v>
      </c>
      <c r="LC11" s="54">
        <v>1.1429</v>
      </c>
      <c r="LD11" s="6">
        <v>-3.2000000000000002E-3</v>
      </c>
      <c r="LE11" s="6">
        <v>-4.0000000000000002E-4</v>
      </c>
      <c r="LF11" s="6">
        <v>-2.9999999999999997E-4</v>
      </c>
      <c r="LG11" s="6"/>
      <c r="LH11" s="6"/>
      <c r="LI11" s="6">
        <v>1.6999999999999999E-3</v>
      </c>
      <c r="LJ11" s="6">
        <v>1E-3</v>
      </c>
      <c r="LK11" s="6">
        <v>1.4E-3</v>
      </c>
      <c r="LL11" s="6">
        <v>-3.2000000000000002E-3</v>
      </c>
      <c r="LM11" s="6">
        <v>-1.6000000000000001E-3</v>
      </c>
      <c r="LN11" s="6"/>
      <c r="LO11" s="6"/>
      <c r="LP11" s="6">
        <v>-5.7999999999999996E-3</v>
      </c>
      <c r="LQ11" s="6">
        <v>5.9999999999999995E-4</v>
      </c>
      <c r="LR11" s="6">
        <v>-1E-4</v>
      </c>
      <c r="LS11" s="6">
        <v>-1.1999999999999999E-3</v>
      </c>
      <c r="LT11" s="6">
        <v>-2.0000000000000001E-4</v>
      </c>
      <c r="LU11" s="6"/>
      <c r="LV11" s="6"/>
      <c r="LW11" s="6">
        <v>-1.5E-3</v>
      </c>
      <c r="LX11" s="6">
        <v>2.3E-3</v>
      </c>
      <c r="LY11" s="6">
        <v>-1.8E-3</v>
      </c>
      <c r="LZ11" s="6">
        <v>-3.3999999999999998E-3</v>
      </c>
      <c r="MA11" s="6">
        <v>8.0000000000000004E-4</v>
      </c>
      <c r="MB11" s="6"/>
      <c r="MC11" s="6"/>
      <c r="MD11" s="6">
        <v>8.9999999999999998E-4</v>
      </c>
      <c r="ME11" s="6">
        <v>1.2999999999999999E-3</v>
      </c>
      <c r="MF11" s="6">
        <v>-2E-3</v>
      </c>
      <c r="MG11" s="6">
        <v>-2.9999999999999997E-4</v>
      </c>
      <c r="MH11" s="6">
        <v>-3.2000000000000002E-3</v>
      </c>
      <c r="MI11" s="16">
        <f t="shared" si="12"/>
        <v>-5.7999999999999996E-3</v>
      </c>
      <c r="MJ11" s="16">
        <f t="shared" si="13"/>
        <v>-7.91304347826087E-4</v>
      </c>
      <c r="MK11" s="16">
        <f t="shared" si="14"/>
        <v>2.3E-3</v>
      </c>
      <c r="NE11" t="s">
        <v>62</v>
      </c>
      <c r="NF11" s="54">
        <v>1.1255999999999999</v>
      </c>
      <c r="NG11" s="54">
        <v>1.1378200000000001</v>
      </c>
      <c r="NH11" s="54">
        <v>1.1345799999999999</v>
      </c>
      <c r="NI11" s="54">
        <v>1.1168</v>
      </c>
      <c r="NJ11" s="54">
        <v>1.1429</v>
      </c>
      <c r="NK11" s="4" t="s">
        <v>45</v>
      </c>
      <c r="NL11" s="54">
        <v>1.1173999999999999</v>
      </c>
      <c r="NM11" s="6"/>
      <c r="NN11" s="6"/>
      <c r="NO11" s="6">
        <v>-1.4E-3</v>
      </c>
      <c r="NP11" s="6">
        <v>8.0000000000000004E-4</v>
      </c>
      <c r="NQ11" s="6">
        <v>2.0000000000000001E-4</v>
      </c>
      <c r="NR11" s="6">
        <v>1.5E-3</v>
      </c>
      <c r="NS11" s="6">
        <v>1.2999999999999999E-3</v>
      </c>
      <c r="NT11" s="6"/>
      <c r="NU11" s="6"/>
      <c r="NV11" s="6">
        <v>4.0000000000000002E-4</v>
      </c>
      <c r="NW11" s="6">
        <v>4.1000000000000003E-3</v>
      </c>
      <c r="NX11" s="6">
        <v>-1E-4</v>
      </c>
      <c r="NY11" s="6">
        <v>-2.3999999999999998E-3</v>
      </c>
      <c r="NZ11" s="6">
        <v>-8.0000000000000004E-4</v>
      </c>
      <c r="OA11" s="6"/>
      <c r="OB11" s="6"/>
      <c r="OC11" s="6">
        <v>8.0000000000000004E-4</v>
      </c>
      <c r="OD11" s="6">
        <v>-8.9999999999999998E-4</v>
      </c>
      <c r="OE11" s="6">
        <v>-3.2000000000000002E-3</v>
      </c>
      <c r="OF11" s="6">
        <v>-6.7000000000000002E-3</v>
      </c>
      <c r="OG11" s="6">
        <v>1.5E-3</v>
      </c>
      <c r="OH11" s="6"/>
      <c r="OI11" s="6"/>
      <c r="OJ11" s="6">
        <v>-1.9E-3</v>
      </c>
      <c r="OK11" s="6">
        <v>1.2999999999999999E-3</v>
      </c>
      <c r="OL11" s="6">
        <v>2.5999999999999999E-3</v>
      </c>
      <c r="OM11" s="6">
        <v>-1.4E-3</v>
      </c>
      <c r="ON11" s="6">
        <v>-2.9999999999999997E-4</v>
      </c>
      <c r="OO11" s="6"/>
      <c r="OP11" s="6"/>
      <c r="OQ11" s="6"/>
      <c r="OR11" s="16">
        <f t="shared" si="15"/>
        <v>-6.7000000000000002E-3</v>
      </c>
      <c r="OS11" s="16">
        <f t="shared" si="16"/>
        <v>-2.3000000000000001E-4</v>
      </c>
      <c r="OT11" s="16">
        <f t="shared" si="17"/>
        <v>4.1000000000000003E-3</v>
      </c>
      <c r="PG11" s="54">
        <v>1.1255999999999999</v>
      </c>
      <c r="PH11" s="54">
        <v>1.1378200000000001</v>
      </c>
      <c r="PI11" s="54">
        <v>1.1345799999999999</v>
      </c>
      <c r="PJ11" s="54">
        <v>1.1168</v>
      </c>
      <c r="PK11" s="54">
        <v>1.1429</v>
      </c>
      <c r="PL11" s="54">
        <v>1.1173999999999999</v>
      </c>
      <c r="PM11" s="4" t="s">
        <v>45</v>
      </c>
      <c r="PN11" s="54">
        <v>1.1097999999999999</v>
      </c>
      <c r="PO11" s="6">
        <v>4.1999999999999997E-3</v>
      </c>
      <c r="PP11" s="6">
        <v>-1.4E-3</v>
      </c>
      <c r="PQ11" s="6">
        <v>-2.0000000000000001E-4</v>
      </c>
      <c r="PR11" s="6">
        <v>-8.0000000000000004E-4</v>
      </c>
      <c r="PS11" s="6">
        <v>2.2000000000000001E-3</v>
      </c>
      <c r="PT11" s="6"/>
      <c r="PU11" s="6"/>
      <c r="PV11" s="6">
        <v>1.6000000000000001E-3</v>
      </c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16">
        <f t="shared" si="18"/>
        <v>-1.4E-3</v>
      </c>
      <c r="QU11" s="16">
        <f t="shared" si="19"/>
        <v>9.3333333333333332E-4</v>
      </c>
      <c r="QV11" s="16">
        <f t="shared" si="20"/>
        <v>4.1999999999999997E-3</v>
      </c>
    </row>
    <row r="12" spans="4:464" ht="15.75" thickBot="1" x14ac:dyDescent="0.3">
      <c r="U12" s="725" t="s">
        <v>144</v>
      </c>
      <c r="V12" s="726"/>
      <c r="W12" s="726"/>
      <c r="X12" s="726"/>
      <c r="Y12" s="726"/>
      <c r="Z12" s="726"/>
      <c r="AA12" s="726"/>
      <c r="AB12" s="727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5" t="s">
        <v>144</v>
      </c>
      <c r="CF12" s="726"/>
      <c r="CG12" s="726"/>
      <c r="CH12" s="726"/>
      <c r="CI12" s="726"/>
      <c r="CJ12" s="726"/>
      <c r="CK12" s="726"/>
      <c r="CL12" s="727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5" t="s">
        <v>144</v>
      </c>
      <c r="ES12" s="726"/>
      <c r="ET12" s="726"/>
      <c r="EU12" s="726"/>
      <c r="EV12" s="726"/>
      <c r="EW12" s="726"/>
      <c r="EX12" s="726"/>
      <c r="EY12" s="727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5" t="s">
        <v>144</v>
      </c>
      <c r="HT12" s="726"/>
      <c r="HU12" s="726"/>
      <c r="HV12" s="726"/>
      <c r="HW12" s="726"/>
      <c r="HX12" s="726"/>
      <c r="HY12" s="726"/>
      <c r="HZ12" s="727"/>
      <c r="IG12" s="54">
        <v>125.81</v>
      </c>
      <c r="IH12" s="54">
        <v>124.464</v>
      </c>
      <c r="II12" s="54">
        <v>126.628</v>
      </c>
      <c r="IJ12" s="4" t="s">
        <v>46</v>
      </c>
      <c r="IK12" s="54">
        <v>124.67</v>
      </c>
      <c r="IL12" s="6">
        <v>4.1999999999999997E-3</v>
      </c>
      <c r="IM12" s="6">
        <v>-1.1999999999999999E-3</v>
      </c>
      <c r="IN12" s="6">
        <v>4.1000000000000003E-3</v>
      </c>
      <c r="IO12" s="6">
        <v>5.0000000000000001E-4</v>
      </c>
      <c r="IP12" s="6">
        <v>1E-4</v>
      </c>
      <c r="IQ12" s="6"/>
      <c r="IR12" s="6"/>
      <c r="IS12" s="6">
        <v>2.3E-3</v>
      </c>
      <c r="IT12" s="6">
        <v>-2.3999999999999998E-3</v>
      </c>
      <c r="IU12" s="6">
        <v>-5.9999999999999995E-4</v>
      </c>
      <c r="IV12" s="6">
        <v>4.4000000000000003E-3</v>
      </c>
      <c r="IW12" s="6">
        <v>7.4000000000000003E-3</v>
      </c>
      <c r="IX12" s="6"/>
      <c r="IY12" s="6"/>
      <c r="IZ12" s="6">
        <v>1E-3</v>
      </c>
      <c r="JA12" s="6">
        <v>-2E-3</v>
      </c>
      <c r="JB12" s="6">
        <v>1.9E-3</v>
      </c>
      <c r="JC12" s="6">
        <v>-6.3E-3</v>
      </c>
      <c r="JD12" s="6">
        <v>1.1999999999999999E-3</v>
      </c>
      <c r="JE12" s="6"/>
      <c r="JF12" s="6"/>
      <c r="JG12" s="6">
        <v>1.8E-3</v>
      </c>
      <c r="JH12" s="6">
        <v>-3.3E-3</v>
      </c>
      <c r="JI12" s="6">
        <v>-3.7000000000000002E-3</v>
      </c>
      <c r="JJ12" s="6">
        <v>-6.0000000000000001E-3</v>
      </c>
      <c r="JK12" s="6">
        <v>1.6999999999999999E-3</v>
      </c>
      <c r="JL12" s="6"/>
      <c r="JM12" s="6"/>
      <c r="JN12" s="6">
        <v>4.4000000000000003E-3</v>
      </c>
      <c r="JO12" s="6">
        <v>8.9999999999999998E-4</v>
      </c>
      <c r="JP12" s="6"/>
      <c r="JQ12" s="16">
        <f t="shared" si="9"/>
        <v>-6.3E-3</v>
      </c>
      <c r="JR12" s="16">
        <f t="shared" si="10"/>
        <v>4.7272727272727277E-4</v>
      </c>
      <c r="JS12" s="16">
        <f t="shared" si="11"/>
        <v>7.4000000000000003E-3</v>
      </c>
      <c r="KN12" t="s">
        <v>62</v>
      </c>
      <c r="KO12" s="725" t="s">
        <v>144</v>
      </c>
      <c r="KP12" s="726"/>
      <c r="KQ12" s="726"/>
      <c r="KR12" s="726"/>
      <c r="KS12" s="726"/>
      <c r="KT12" s="726"/>
      <c r="KU12" s="726"/>
      <c r="KV12" s="727"/>
      <c r="KX12" s="54">
        <v>125.81</v>
      </c>
      <c r="KY12" s="54">
        <v>124.464</v>
      </c>
      <c r="KZ12" s="54">
        <v>126.628</v>
      </c>
      <c r="LA12" s="54">
        <v>124.67</v>
      </c>
      <c r="LB12" s="4" t="s">
        <v>46</v>
      </c>
      <c r="LC12" s="54">
        <v>124.98</v>
      </c>
      <c r="LD12" s="6">
        <v>-2.0999999999999999E-3</v>
      </c>
      <c r="LE12" s="6">
        <v>-1E-3</v>
      </c>
      <c r="LF12" s="6">
        <v>-8.0000000000000004E-4</v>
      </c>
      <c r="LG12" s="6"/>
      <c r="LH12" s="6"/>
      <c r="LI12" s="6">
        <v>-2E-3</v>
      </c>
      <c r="LJ12" s="6">
        <v>-5.3E-3</v>
      </c>
      <c r="LK12" s="6">
        <v>-1.2999999999999999E-3</v>
      </c>
      <c r="LL12" s="6">
        <v>-1.1000000000000001E-3</v>
      </c>
      <c r="LM12" s="6">
        <v>4.1000000000000003E-3</v>
      </c>
      <c r="LN12" s="6"/>
      <c r="LO12" s="6"/>
      <c r="LP12" s="6">
        <v>-6.7000000000000002E-3</v>
      </c>
      <c r="LQ12" s="6">
        <v>1E-3</v>
      </c>
      <c r="LR12" s="6">
        <v>-5.9999999999999995E-4</v>
      </c>
      <c r="LS12" s="6">
        <v>-1E-4</v>
      </c>
      <c r="LT12" s="6">
        <v>2.9999999999999997E-4</v>
      </c>
      <c r="LU12" s="6"/>
      <c r="LV12" s="6"/>
      <c r="LW12" s="6">
        <v>5.9999999999999995E-4</v>
      </c>
      <c r="LX12" s="6">
        <v>3.8999999999999998E-3</v>
      </c>
      <c r="LY12" s="6">
        <v>-1.9E-3</v>
      </c>
      <c r="LZ12" s="6">
        <v>-4.1000000000000003E-3</v>
      </c>
      <c r="MA12" s="6">
        <v>-5.9999999999999995E-4</v>
      </c>
      <c r="MB12" s="6"/>
      <c r="MC12" s="6"/>
      <c r="MD12" s="6">
        <v>1.2999999999999999E-3</v>
      </c>
      <c r="ME12" s="6">
        <v>-3.8999999999999998E-3</v>
      </c>
      <c r="MF12" s="6">
        <v>-4.0000000000000002E-4</v>
      </c>
      <c r="MG12" s="6">
        <v>1E-4</v>
      </c>
      <c r="MH12" s="6">
        <v>-7.9000000000000008E-3</v>
      </c>
      <c r="MI12" s="16">
        <f t="shared" si="12"/>
        <v>-7.9000000000000008E-3</v>
      </c>
      <c r="MJ12" s="16">
        <f t="shared" si="13"/>
        <v>-1.239130434782609E-3</v>
      </c>
      <c r="MK12" s="16">
        <f t="shared" si="14"/>
        <v>4.1000000000000003E-3</v>
      </c>
      <c r="NE12" t="s">
        <v>62</v>
      </c>
      <c r="NF12" s="54">
        <v>125.81</v>
      </c>
      <c r="NG12" s="54">
        <v>124.464</v>
      </c>
      <c r="NH12" s="54">
        <v>126.628</v>
      </c>
      <c r="NI12" s="54">
        <v>124.67</v>
      </c>
      <c r="NJ12" s="54">
        <v>124.98</v>
      </c>
      <c r="NK12" s="4" t="s">
        <v>46</v>
      </c>
      <c r="NL12" s="54">
        <v>120.90900000000001</v>
      </c>
      <c r="NM12" s="6"/>
      <c r="NN12" s="6"/>
      <c r="NO12" s="6">
        <v>4.7000000000000002E-3</v>
      </c>
      <c r="NP12" s="6">
        <v>1.9E-3</v>
      </c>
      <c r="NQ12" s="6">
        <v>4.0000000000000002E-4</v>
      </c>
      <c r="NR12" s="6">
        <v>4.1999999999999997E-3</v>
      </c>
      <c r="NS12" s="6">
        <v>3.2000000000000002E-3</v>
      </c>
      <c r="NT12" s="6"/>
      <c r="NU12" s="6"/>
      <c r="NV12" s="6">
        <v>1E-3</v>
      </c>
      <c r="NW12" s="6">
        <v>1.8E-3</v>
      </c>
      <c r="NX12" s="6">
        <v>-3.5999999999999999E-3</v>
      </c>
      <c r="NY12" s="6">
        <v>-2E-3</v>
      </c>
      <c r="NZ12" s="6">
        <v>-4.1999999999999997E-3</v>
      </c>
      <c r="OA12" s="6"/>
      <c r="OB12" s="6"/>
      <c r="OC12" s="6">
        <v>8.9999999999999998E-4</v>
      </c>
      <c r="OD12" s="6">
        <v>-2.8E-3</v>
      </c>
      <c r="OE12" s="6">
        <v>-2.9999999999999997E-4</v>
      </c>
      <c r="OF12" s="6">
        <v>-2E-3</v>
      </c>
      <c r="OG12" s="6">
        <v>7.4999999999999997E-3</v>
      </c>
      <c r="OH12" s="6"/>
      <c r="OI12" s="6"/>
      <c r="OJ12" s="6">
        <v>2.5999999999999999E-3</v>
      </c>
      <c r="OK12" s="6">
        <v>-3.8E-3</v>
      </c>
      <c r="OL12" s="6">
        <v>5.7999999999999996E-3</v>
      </c>
      <c r="OM12" s="6">
        <v>-1E-4</v>
      </c>
      <c r="ON12" s="6">
        <v>8.0000000000000004E-4</v>
      </c>
      <c r="OO12" s="6"/>
      <c r="OP12" s="6"/>
      <c r="OQ12" s="6"/>
      <c r="OR12" s="16">
        <f t="shared" si="15"/>
        <v>-4.1999999999999997E-3</v>
      </c>
      <c r="OS12" s="16">
        <f t="shared" si="16"/>
        <v>8.0000000000000004E-4</v>
      </c>
      <c r="OT12" s="16">
        <f t="shared" si="17"/>
        <v>7.4999999999999997E-3</v>
      </c>
      <c r="PG12" s="54">
        <v>125.81</v>
      </c>
      <c r="PH12" s="54">
        <v>124.464</v>
      </c>
      <c r="PI12" s="54">
        <v>126.628</v>
      </c>
      <c r="PJ12" s="54">
        <v>124.67</v>
      </c>
      <c r="PK12" s="54">
        <v>124.98</v>
      </c>
      <c r="PL12" s="54">
        <v>120.90900000000001</v>
      </c>
      <c r="PM12" s="4" t="s">
        <v>46</v>
      </c>
      <c r="PN12" s="54">
        <v>122.616</v>
      </c>
      <c r="PO12" s="6">
        <v>-2.0999999999999999E-3</v>
      </c>
      <c r="PP12" s="6">
        <v>-4.7999999999999996E-3</v>
      </c>
      <c r="PQ12" s="6">
        <v>-1.1000000000000001E-3</v>
      </c>
      <c r="PR12" s="6">
        <v>5.0000000000000001E-4</v>
      </c>
      <c r="PS12" s="6">
        <v>1.1000000000000001E-3</v>
      </c>
      <c r="PT12" s="6"/>
      <c r="PU12" s="6"/>
      <c r="PV12" s="6">
        <v>1.5E-3</v>
      </c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16">
        <f t="shared" si="18"/>
        <v>-4.7999999999999996E-3</v>
      </c>
      <c r="QU12" s="16">
        <f t="shared" si="19"/>
        <v>-8.166666666666666E-4</v>
      </c>
      <c r="QV12" s="16">
        <f t="shared" si="20"/>
        <v>1.5E-3</v>
      </c>
    </row>
    <row r="13" spans="4:464" ht="15.75" thickBot="1" x14ac:dyDescent="0.3">
      <c r="U13" s="722" t="s">
        <v>135</v>
      </c>
      <c r="V13" s="723"/>
      <c r="W13" s="723"/>
      <c r="X13" s="723"/>
      <c r="Y13" s="723"/>
      <c r="Z13" s="723"/>
      <c r="AA13" s="723"/>
      <c r="AB13" s="724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2" t="s">
        <v>135</v>
      </c>
      <c r="CF13" s="723"/>
      <c r="CG13" s="723"/>
      <c r="CH13" s="723"/>
      <c r="CI13" s="723"/>
      <c r="CJ13" s="723"/>
      <c r="CK13" s="723"/>
      <c r="CL13" s="724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2" t="s">
        <v>135</v>
      </c>
      <c r="ES13" s="723"/>
      <c r="ET13" s="723"/>
      <c r="EU13" s="723"/>
      <c r="EV13" s="723"/>
      <c r="EW13" s="723"/>
      <c r="EX13" s="723"/>
      <c r="EY13" s="724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2" t="s">
        <v>135</v>
      </c>
      <c r="HT13" s="723"/>
      <c r="HU13" s="723"/>
      <c r="HV13" s="723"/>
      <c r="HW13" s="723"/>
      <c r="HX13" s="723"/>
      <c r="HY13" s="723"/>
      <c r="HZ13" s="724"/>
      <c r="IG13" s="54">
        <v>1.6263000000000001</v>
      </c>
      <c r="IH13" s="54">
        <v>1.5771999999999999</v>
      </c>
      <c r="II13" s="54">
        <v>1.60215</v>
      </c>
      <c r="IJ13" s="4" t="s">
        <v>47</v>
      </c>
      <c r="IK13" s="54">
        <v>1.5744</v>
      </c>
      <c r="IL13" s="6">
        <v>-3.0000000000000001E-3</v>
      </c>
      <c r="IM13" s="6">
        <v>4.8999999999999998E-3</v>
      </c>
      <c r="IN13" s="6">
        <v>-3.0999999999999999E-3</v>
      </c>
      <c r="IO13" s="6">
        <v>-1.1999999999999999E-3</v>
      </c>
      <c r="IP13" s="6">
        <v>6.9999999999999999E-4</v>
      </c>
      <c r="IQ13" s="6"/>
      <c r="IR13" s="6"/>
      <c r="IS13" s="6">
        <v>1.2999999999999999E-3</v>
      </c>
      <c r="IT13" s="6">
        <v>4.0000000000000002E-4</v>
      </c>
      <c r="IU13" s="6">
        <v>-5.4000000000000003E-3</v>
      </c>
      <c r="IV13" s="6">
        <v>5.3E-3</v>
      </c>
      <c r="IW13" s="6">
        <v>-2.5000000000000001E-3</v>
      </c>
      <c r="IX13" s="6"/>
      <c r="IY13" s="6"/>
      <c r="IZ13" s="6">
        <v>8.9999999999999998E-4</v>
      </c>
      <c r="JA13" s="6">
        <v>-2.0999999999999999E-3</v>
      </c>
      <c r="JB13" s="6">
        <v>1.5E-3</v>
      </c>
      <c r="JC13" s="6">
        <v>-1.5E-3</v>
      </c>
      <c r="JD13" s="6">
        <v>1.1000000000000001E-3</v>
      </c>
      <c r="JE13" s="6"/>
      <c r="JF13" s="6"/>
      <c r="JG13" s="6">
        <v>4.3E-3</v>
      </c>
      <c r="JH13" s="6">
        <v>2.2000000000000001E-3</v>
      </c>
      <c r="JI13" s="6">
        <v>6.1999999999999998E-3</v>
      </c>
      <c r="JJ13" s="6">
        <v>-2E-3</v>
      </c>
      <c r="JK13" s="6">
        <v>-2.5000000000000001E-3</v>
      </c>
      <c r="JL13" s="6"/>
      <c r="JM13" s="6"/>
      <c r="JN13" s="6">
        <v>1.5E-3</v>
      </c>
      <c r="JO13" s="6">
        <v>3.5999999999999999E-3</v>
      </c>
      <c r="JP13" s="6"/>
      <c r="JQ13" s="16">
        <f t="shared" si="9"/>
        <v>-5.4000000000000003E-3</v>
      </c>
      <c r="JR13" s="16">
        <f t="shared" si="10"/>
        <v>4.8181818181818173E-4</v>
      </c>
      <c r="JS13" s="16">
        <f t="shared" si="11"/>
        <v>6.1999999999999998E-3</v>
      </c>
      <c r="KO13" s="722" t="s">
        <v>135</v>
      </c>
      <c r="KP13" s="723"/>
      <c r="KQ13" s="723"/>
      <c r="KR13" s="723"/>
      <c r="KS13" s="723"/>
      <c r="KT13" s="723"/>
      <c r="KU13" s="723"/>
      <c r="KV13" s="724"/>
      <c r="KX13" s="54">
        <v>1.6263000000000001</v>
      </c>
      <c r="KY13" s="54">
        <v>1.5771999999999999</v>
      </c>
      <c r="KZ13" s="54">
        <v>1.60215</v>
      </c>
      <c r="LA13" s="54">
        <v>1.5744</v>
      </c>
      <c r="LB13" s="4" t="s">
        <v>47</v>
      </c>
      <c r="LC13" s="54">
        <v>1.5902000000000001</v>
      </c>
      <c r="LD13" s="6">
        <v>3.3E-3</v>
      </c>
      <c r="LE13" s="6">
        <v>2.9999999999999997E-4</v>
      </c>
      <c r="LF13" s="6">
        <v>-4.0000000000000002E-4</v>
      </c>
      <c r="LG13" s="6"/>
      <c r="LH13" s="6"/>
      <c r="LI13" s="6">
        <v>3.8999999999999998E-3</v>
      </c>
      <c r="LJ13" s="6">
        <v>-3.0999999999999999E-3</v>
      </c>
      <c r="LK13" s="6">
        <v>3.5999999999999999E-3</v>
      </c>
      <c r="LL13" s="6">
        <v>2.2000000000000001E-3</v>
      </c>
      <c r="LM13" s="6">
        <v>5.9999999999999995E-4</v>
      </c>
      <c r="LN13" s="6"/>
      <c r="LO13" s="6"/>
      <c r="LP13" s="6">
        <v>7.4000000000000003E-3</v>
      </c>
      <c r="LQ13" s="6">
        <v>-1.6999999999999999E-3</v>
      </c>
      <c r="LR13" s="6">
        <v>2.3999999999999998E-3</v>
      </c>
      <c r="LS13" s="6">
        <v>3.0000000000000001E-3</v>
      </c>
      <c r="LT13" s="6">
        <v>2.3E-3</v>
      </c>
      <c r="LU13" s="6"/>
      <c r="LV13" s="6"/>
      <c r="LW13" s="6">
        <v>-4.8999999999999998E-3</v>
      </c>
      <c r="LX13" s="6">
        <v>3.3E-3</v>
      </c>
      <c r="LY13" s="6">
        <v>-1E-4</v>
      </c>
      <c r="LZ13" s="6">
        <v>6.9999999999999999E-4</v>
      </c>
      <c r="MA13" s="6">
        <v>-1.6999999999999999E-3</v>
      </c>
      <c r="MB13" s="6"/>
      <c r="MC13" s="6"/>
      <c r="MD13" s="6">
        <v>5.0000000000000001E-4</v>
      </c>
      <c r="ME13" s="6">
        <v>-2.8E-3</v>
      </c>
      <c r="MF13" s="6">
        <v>-1.4E-3</v>
      </c>
      <c r="MG13" s="6">
        <v>1E-3</v>
      </c>
      <c r="MH13" s="6">
        <v>4.0000000000000002E-4</v>
      </c>
      <c r="MI13" s="16">
        <f t="shared" si="12"/>
        <v>-4.8999999999999998E-3</v>
      </c>
      <c r="MJ13" s="16">
        <f t="shared" si="13"/>
        <v>8.1739130434782623E-4</v>
      </c>
      <c r="MK13" s="16">
        <f t="shared" si="14"/>
        <v>7.4000000000000003E-3</v>
      </c>
      <c r="NE13" t="s">
        <v>62</v>
      </c>
      <c r="NF13" s="54">
        <v>1.6263000000000001</v>
      </c>
      <c r="NG13" s="54">
        <v>1.5771999999999999</v>
      </c>
      <c r="NH13" s="54">
        <v>1.60215</v>
      </c>
      <c r="NI13" s="54">
        <v>1.5744</v>
      </c>
      <c r="NJ13" s="54">
        <v>1.5902000000000001</v>
      </c>
      <c r="NK13" s="4" t="s">
        <v>47</v>
      </c>
      <c r="NL13" s="54">
        <v>1.6094900000000001</v>
      </c>
      <c r="NM13" s="6"/>
      <c r="NN13" s="6"/>
      <c r="NO13" s="6">
        <v>1.1000000000000001E-3</v>
      </c>
      <c r="NP13" s="6">
        <v>-8.9999999999999998E-4</v>
      </c>
      <c r="NQ13" s="6">
        <v>5.9999999999999995E-4</v>
      </c>
      <c r="NR13" s="6">
        <v>4.1000000000000003E-3</v>
      </c>
      <c r="NS13" s="6">
        <v>2.3E-3</v>
      </c>
      <c r="NT13" s="6"/>
      <c r="NU13" s="6"/>
      <c r="NV13" s="6">
        <v>4.4000000000000003E-3</v>
      </c>
      <c r="NW13" s="6">
        <v>1.2999999999999999E-3</v>
      </c>
      <c r="NX13" s="6">
        <v>1.6999999999999999E-3</v>
      </c>
      <c r="NY13" s="6">
        <v>1.2999999999999999E-3</v>
      </c>
      <c r="NZ13" s="6">
        <v>5.0000000000000001E-4</v>
      </c>
      <c r="OA13" s="6"/>
      <c r="OB13" s="6"/>
      <c r="OC13" s="6">
        <v>4.7000000000000002E-3</v>
      </c>
      <c r="OD13" s="6">
        <v>-5.1999999999999998E-3</v>
      </c>
      <c r="OE13" s="6">
        <v>2E-3</v>
      </c>
      <c r="OF13" s="6">
        <v>-1E-4</v>
      </c>
      <c r="OG13" s="6">
        <v>6.1000000000000004E-3</v>
      </c>
      <c r="OH13" s="6"/>
      <c r="OI13" s="6"/>
      <c r="OJ13" s="6">
        <v>-1.9E-3</v>
      </c>
      <c r="OK13" s="6">
        <v>-1.8E-3</v>
      </c>
      <c r="OL13" s="6">
        <v>-3.3E-3</v>
      </c>
      <c r="OM13" s="6">
        <v>-3.0000000000000001E-3</v>
      </c>
      <c r="ON13" s="6">
        <v>-2.2000000000000001E-3</v>
      </c>
      <c r="OO13" s="6"/>
      <c r="OP13" s="6"/>
      <c r="OQ13" s="6"/>
      <c r="OR13" s="16">
        <f t="shared" si="15"/>
        <v>-5.1999999999999998E-3</v>
      </c>
      <c r="OS13" s="16">
        <f t="shared" si="16"/>
        <v>5.8500000000000012E-4</v>
      </c>
      <c r="OT13" s="16">
        <f t="shared" si="17"/>
        <v>6.1000000000000004E-3</v>
      </c>
      <c r="PG13" s="54">
        <v>1.6263000000000001</v>
      </c>
      <c r="PH13" s="54">
        <v>1.5771999999999999</v>
      </c>
      <c r="PI13" s="54">
        <v>1.60215</v>
      </c>
      <c r="PJ13" s="54">
        <v>1.5744</v>
      </c>
      <c r="PK13" s="54">
        <v>1.5902000000000001</v>
      </c>
      <c r="PL13" s="54">
        <v>1.6094900000000001</v>
      </c>
      <c r="PM13" s="4" t="s">
        <v>47</v>
      </c>
      <c r="PN13" s="54">
        <v>1.6183799999999999</v>
      </c>
      <c r="PO13" s="6">
        <v>1.1000000000000001E-3</v>
      </c>
      <c r="PP13" s="6">
        <v>-3.8E-3</v>
      </c>
      <c r="PQ13" s="6">
        <v>-5.8999999999999999E-3</v>
      </c>
      <c r="PR13" s="6">
        <v>1.5E-3</v>
      </c>
      <c r="PS13" s="6">
        <v>1.1999999999999999E-3</v>
      </c>
      <c r="PT13" s="6"/>
      <c r="PU13" s="6"/>
      <c r="PV13" s="6">
        <v>0</v>
      </c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16">
        <f t="shared" si="18"/>
        <v>-5.8999999999999999E-3</v>
      </c>
      <c r="QU13" s="16">
        <f t="shared" si="19"/>
        <v>-9.8333333333333345E-4</v>
      </c>
      <c r="QV13" s="16">
        <f t="shared" si="20"/>
        <v>1.5E-3</v>
      </c>
    </row>
    <row r="14" spans="4:464" ht="15.75" thickBot="1" x14ac:dyDescent="0.3">
      <c r="U14" s="722" t="s">
        <v>136</v>
      </c>
      <c r="V14" s="723"/>
      <c r="W14" s="723"/>
      <c r="X14" s="723"/>
      <c r="Y14" s="723"/>
      <c r="Z14" s="723"/>
      <c r="AA14" s="723"/>
      <c r="AB14" s="724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2" t="s">
        <v>136</v>
      </c>
      <c r="CF14" s="723"/>
      <c r="CG14" s="723"/>
      <c r="CH14" s="723"/>
      <c r="CI14" s="723"/>
      <c r="CJ14" s="723"/>
      <c r="CK14" s="723"/>
      <c r="CL14" s="724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2" t="s">
        <v>136</v>
      </c>
      <c r="ES14" s="723"/>
      <c r="ET14" s="723"/>
      <c r="EU14" s="723"/>
      <c r="EV14" s="723"/>
      <c r="EW14" s="723"/>
      <c r="EX14" s="723"/>
      <c r="EY14" s="724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2" t="s">
        <v>136</v>
      </c>
      <c r="HT14" s="723"/>
      <c r="HU14" s="723"/>
      <c r="HV14" s="723"/>
      <c r="HW14" s="723"/>
      <c r="HX14" s="723"/>
      <c r="HY14" s="723"/>
      <c r="HZ14" s="724"/>
      <c r="IG14" s="54">
        <v>1.7045999999999999</v>
      </c>
      <c r="IH14" s="54">
        <v>1.6559999999999999</v>
      </c>
      <c r="II14" s="54">
        <v>1.6697</v>
      </c>
      <c r="IJ14" s="4" t="s">
        <v>48</v>
      </c>
      <c r="IK14" s="54">
        <v>1.6434</v>
      </c>
      <c r="IL14" s="6">
        <v>-4.0000000000000002E-4</v>
      </c>
      <c r="IM14" s="6">
        <v>6.4000000000000003E-3</v>
      </c>
      <c r="IN14" s="6">
        <v>-4.0000000000000002E-4</v>
      </c>
      <c r="IO14" s="6">
        <v>3.0999999999999999E-3</v>
      </c>
      <c r="IP14" s="6">
        <v>3.0000000000000001E-3</v>
      </c>
      <c r="IQ14" s="6"/>
      <c r="IR14" s="6"/>
      <c r="IS14" s="6">
        <v>2.8E-3</v>
      </c>
      <c r="IT14" s="6">
        <v>1E-4</v>
      </c>
      <c r="IU14" s="6">
        <v>-1.6000000000000001E-3</v>
      </c>
      <c r="IV14" s="6">
        <v>4.4000000000000003E-3</v>
      </c>
      <c r="IW14" s="6">
        <v>-1E-3</v>
      </c>
      <c r="IX14" s="6"/>
      <c r="IY14" s="6"/>
      <c r="IZ14" s="6">
        <v>8.9999999999999998E-4</v>
      </c>
      <c r="JA14" s="6">
        <v>-1.4E-3</v>
      </c>
      <c r="JB14" s="6">
        <v>7.3000000000000001E-3</v>
      </c>
      <c r="JC14" s="6">
        <v>1.1999999999999999E-3</v>
      </c>
      <c r="JD14" s="6">
        <v>4.0000000000000002E-4</v>
      </c>
      <c r="JE14" s="6"/>
      <c r="JF14" s="6"/>
      <c r="JG14" s="6">
        <v>3.3E-3</v>
      </c>
      <c r="JH14" s="6">
        <v>8.9999999999999998E-4</v>
      </c>
      <c r="JI14" s="6">
        <v>4.1999999999999997E-3</v>
      </c>
      <c r="JJ14" s="6">
        <v>-6.7000000000000002E-3</v>
      </c>
      <c r="JK14" s="6">
        <v>-3.8999999999999998E-3</v>
      </c>
      <c r="JL14" s="6"/>
      <c r="JM14" s="6"/>
      <c r="JN14" s="6">
        <v>2.8999999999999998E-3</v>
      </c>
      <c r="JO14" s="6">
        <v>1.4E-3</v>
      </c>
      <c r="JP14" s="6"/>
      <c r="JQ14" s="16">
        <f t="shared" si="9"/>
        <v>-6.7000000000000002E-3</v>
      </c>
      <c r="JR14" s="16">
        <f t="shared" si="10"/>
        <v>1.2227272727272729E-3</v>
      </c>
      <c r="JS14" s="16">
        <f t="shared" si="11"/>
        <v>7.3000000000000001E-3</v>
      </c>
      <c r="KO14" s="722" t="s">
        <v>136</v>
      </c>
      <c r="KP14" s="723"/>
      <c r="KQ14" s="723"/>
      <c r="KR14" s="723"/>
      <c r="KS14" s="723"/>
      <c r="KT14" s="723"/>
      <c r="KU14" s="723"/>
      <c r="KV14" s="724"/>
      <c r="KX14" s="54">
        <v>1.7045999999999999</v>
      </c>
      <c r="KY14" s="54">
        <v>1.6559999999999999</v>
      </c>
      <c r="KZ14" s="54">
        <v>1.6697</v>
      </c>
      <c r="LA14" s="54">
        <v>1.6434</v>
      </c>
      <c r="LB14" s="4" t="s">
        <v>48</v>
      </c>
      <c r="LC14" s="54">
        <v>1.6793</v>
      </c>
      <c r="LD14" s="6">
        <v>6.4000000000000003E-3</v>
      </c>
      <c r="LE14" s="6">
        <v>-1.1999999999999999E-3</v>
      </c>
      <c r="LF14" s="6">
        <v>-1.1000000000000001E-3</v>
      </c>
      <c r="LG14" s="6"/>
      <c r="LH14" s="6"/>
      <c r="LI14" s="6">
        <v>6.0000000000000001E-3</v>
      </c>
      <c r="LJ14" s="6">
        <v>1E-3</v>
      </c>
      <c r="LK14" s="6">
        <v>4.4999999999999997E-3</v>
      </c>
      <c r="LL14" s="6">
        <v>2.0000000000000001E-4</v>
      </c>
      <c r="LM14" s="6">
        <v>8.9999999999999998E-4</v>
      </c>
      <c r="LN14" s="6"/>
      <c r="LO14" s="6"/>
      <c r="LP14" s="6">
        <v>4.1999999999999997E-3</v>
      </c>
      <c r="LQ14" s="6">
        <v>-2.5999999999999999E-3</v>
      </c>
      <c r="LR14" s="6">
        <v>2.5000000000000001E-3</v>
      </c>
      <c r="LS14" s="6">
        <v>1.6000000000000001E-3</v>
      </c>
      <c r="LT14" s="6">
        <v>1.5E-3</v>
      </c>
      <c r="LU14" s="6"/>
      <c r="LV14" s="6"/>
      <c r="LW14" s="6">
        <v>-1.6000000000000001E-3</v>
      </c>
      <c r="LX14" s="6">
        <v>4.1000000000000003E-3</v>
      </c>
      <c r="LY14" s="6">
        <v>1.8E-3</v>
      </c>
      <c r="LZ14" s="6">
        <v>-8.0000000000000004E-4</v>
      </c>
      <c r="MA14" s="6">
        <v>-2.5000000000000001E-3</v>
      </c>
      <c r="MB14" s="6"/>
      <c r="MC14" s="6"/>
      <c r="MD14" s="6">
        <v>5.0000000000000001E-4</v>
      </c>
      <c r="ME14" s="6">
        <v>-2.0999999999999999E-3</v>
      </c>
      <c r="MF14" s="6">
        <v>2.2000000000000001E-3</v>
      </c>
      <c r="MG14" s="6">
        <v>5.0000000000000001E-4</v>
      </c>
      <c r="MH14" s="6">
        <v>-2.9999999999999997E-4</v>
      </c>
      <c r="MI14" s="16">
        <f t="shared" si="12"/>
        <v>-2.5999999999999999E-3</v>
      </c>
      <c r="MJ14" s="16">
        <f t="shared" si="13"/>
        <v>1.1173913043478264E-3</v>
      </c>
      <c r="MK14" s="16">
        <f t="shared" si="14"/>
        <v>6.4000000000000003E-3</v>
      </c>
      <c r="NE14" t="s">
        <v>62</v>
      </c>
      <c r="NF14" s="54">
        <v>1.7045999999999999</v>
      </c>
      <c r="NG14" s="54">
        <v>1.6559999999999999</v>
      </c>
      <c r="NH14" s="54">
        <v>1.6697</v>
      </c>
      <c r="NI14" s="54">
        <v>1.6434</v>
      </c>
      <c r="NJ14" s="54">
        <v>1.6793</v>
      </c>
      <c r="NK14" s="4" t="s">
        <v>48</v>
      </c>
      <c r="NL14" s="54">
        <v>1.7095</v>
      </c>
      <c r="NM14" s="6"/>
      <c r="NN14" s="6"/>
      <c r="NO14" s="6">
        <v>-4.1999999999999997E-3</v>
      </c>
      <c r="NP14" s="6">
        <v>-8.0000000000000004E-4</v>
      </c>
      <c r="NQ14" s="6">
        <v>-3.8E-3</v>
      </c>
      <c r="NR14" s="6">
        <v>4.7999999999999996E-3</v>
      </c>
      <c r="NS14" s="6">
        <v>-4.0000000000000002E-4</v>
      </c>
      <c r="NT14" s="6"/>
      <c r="NU14" s="6"/>
      <c r="NV14" s="6">
        <v>7.1999999999999998E-3</v>
      </c>
      <c r="NW14" s="6">
        <v>5.3E-3</v>
      </c>
      <c r="NX14" s="6">
        <v>-1.4E-3</v>
      </c>
      <c r="NY14" s="6">
        <v>8.0000000000000004E-4</v>
      </c>
      <c r="NZ14" s="6">
        <v>5.4000000000000003E-3</v>
      </c>
      <c r="OA14" s="6"/>
      <c r="OB14" s="6"/>
      <c r="OC14" s="6">
        <v>1E-3</v>
      </c>
      <c r="OD14" s="6">
        <v>-6.6E-3</v>
      </c>
      <c r="OE14" s="6">
        <v>2E-3</v>
      </c>
      <c r="OF14" s="6">
        <v>-1.4E-3</v>
      </c>
      <c r="OG14" s="6">
        <v>7.0000000000000001E-3</v>
      </c>
      <c r="OH14" s="6"/>
      <c r="OI14" s="6"/>
      <c r="OJ14" s="6">
        <v>-1.1999999999999999E-3</v>
      </c>
      <c r="OK14" s="6">
        <v>-5.7000000000000002E-3</v>
      </c>
      <c r="OL14" s="6">
        <v>-6.0000000000000001E-3</v>
      </c>
      <c r="OM14" s="6">
        <v>-2.5999999999999999E-3</v>
      </c>
      <c r="ON14" s="6">
        <v>-2.5999999999999999E-3</v>
      </c>
      <c r="OO14" s="6"/>
      <c r="OP14" s="6"/>
      <c r="OQ14" s="6"/>
      <c r="OR14" s="16">
        <f t="shared" si="15"/>
        <v>-6.6E-3</v>
      </c>
      <c r="OS14" s="16">
        <f t="shared" si="16"/>
        <v>-1.5999999999999999E-4</v>
      </c>
      <c r="OT14" s="16">
        <f t="shared" si="17"/>
        <v>7.1999999999999998E-3</v>
      </c>
      <c r="PG14" s="54">
        <v>1.7045999999999999</v>
      </c>
      <c r="PH14" s="54">
        <v>1.6559999999999999</v>
      </c>
      <c r="PI14" s="54">
        <v>1.6697</v>
      </c>
      <c r="PJ14" s="54">
        <v>1.6434</v>
      </c>
      <c r="PK14" s="54">
        <v>1.6793</v>
      </c>
      <c r="PL14" s="54">
        <v>1.7095</v>
      </c>
      <c r="PM14" s="4" t="s">
        <v>48</v>
      </c>
      <c r="PN14" s="54">
        <v>1.6917</v>
      </c>
      <c r="PO14" s="6">
        <v>-6.9999999999999999E-4</v>
      </c>
      <c r="PP14" s="6">
        <v>8.9999999999999998E-4</v>
      </c>
      <c r="PQ14" s="6">
        <v>-5.1999999999999998E-3</v>
      </c>
      <c r="PR14" s="6">
        <v>3.5000000000000001E-3</v>
      </c>
      <c r="PS14" s="6">
        <v>4.5999999999999999E-3</v>
      </c>
      <c r="PT14" s="6"/>
      <c r="PU14" s="6"/>
      <c r="PV14" s="6">
        <v>-1E-3</v>
      </c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16">
        <f t="shared" si="18"/>
        <v>-5.1999999999999998E-3</v>
      </c>
      <c r="QU14" s="16">
        <f t="shared" si="19"/>
        <v>3.5E-4</v>
      </c>
      <c r="QV14" s="16">
        <f t="shared" si="20"/>
        <v>4.5999999999999999E-3</v>
      </c>
    </row>
    <row r="15" spans="4:464" ht="15.75" thickBot="1" x14ac:dyDescent="0.3">
      <c r="U15" s="722" t="s">
        <v>137</v>
      </c>
      <c r="V15" s="723"/>
      <c r="W15" s="723"/>
      <c r="X15" s="723"/>
      <c r="Y15" s="723"/>
      <c r="Z15" s="723"/>
      <c r="AA15" s="723"/>
      <c r="AB15" s="724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2" t="s">
        <v>137</v>
      </c>
      <c r="CF15" s="723"/>
      <c r="CG15" s="723"/>
      <c r="CH15" s="723"/>
      <c r="CI15" s="723"/>
      <c r="CJ15" s="723"/>
      <c r="CK15" s="723"/>
      <c r="CL15" s="724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2" t="s">
        <v>137</v>
      </c>
      <c r="ES15" s="723"/>
      <c r="ET15" s="723"/>
      <c r="EU15" s="723"/>
      <c r="EV15" s="723"/>
      <c r="EW15" s="723"/>
      <c r="EX15" s="723"/>
      <c r="EY15" s="724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2" t="s">
        <v>137</v>
      </c>
      <c r="HT15" s="723"/>
      <c r="HU15" s="723"/>
      <c r="HV15" s="723"/>
      <c r="HW15" s="723"/>
      <c r="HX15" s="723"/>
      <c r="HY15" s="723"/>
      <c r="HZ15" s="724"/>
      <c r="IG15" s="54">
        <v>1.5636000000000001</v>
      </c>
      <c r="IH15" s="54">
        <v>1.50302</v>
      </c>
      <c r="II15" s="54">
        <v>1.4972399999999999</v>
      </c>
      <c r="IJ15" s="4" t="s">
        <v>49</v>
      </c>
      <c r="IK15" s="54">
        <v>1.4976</v>
      </c>
      <c r="IL15" s="6">
        <v>-3.5000000000000001E-3</v>
      </c>
      <c r="IM15" s="6">
        <v>1.1999999999999999E-3</v>
      </c>
      <c r="IN15" s="6">
        <v>3.3999999999999998E-3</v>
      </c>
      <c r="IO15" s="6">
        <v>1E-4</v>
      </c>
      <c r="IP15" s="6">
        <v>1.2999999999999999E-3</v>
      </c>
      <c r="IQ15" s="6"/>
      <c r="IR15" s="6"/>
      <c r="IS15" s="6">
        <v>-1.1000000000000001E-3</v>
      </c>
      <c r="IT15" s="6">
        <v>1.1999999999999999E-3</v>
      </c>
      <c r="IU15" s="6">
        <v>6.9999999999999999E-4</v>
      </c>
      <c r="IV15" s="6">
        <v>3.0000000000000001E-3</v>
      </c>
      <c r="IW15" s="6">
        <v>1E-4</v>
      </c>
      <c r="IX15" s="6"/>
      <c r="IY15" s="6"/>
      <c r="IZ15" s="6">
        <v>4.1000000000000003E-3</v>
      </c>
      <c r="JA15" s="6">
        <v>-3.0999999999999999E-3</v>
      </c>
      <c r="JB15" s="6">
        <v>8.9999999999999998E-4</v>
      </c>
      <c r="JC15" s="6">
        <v>-2.2000000000000001E-3</v>
      </c>
      <c r="JD15" s="6">
        <v>1E-3</v>
      </c>
      <c r="JE15" s="6"/>
      <c r="JF15" s="6"/>
      <c r="JG15" s="6">
        <v>-1.9E-3</v>
      </c>
      <c r="JH15" s="6">
        <v>3.3999999999999998E-3</v>
      </c>
      <c r="JI15" s="6">
        <v>-1.4E-3</v>
      </c>
      <c r="JJ15" s="6">
        <v>-2.3999999999999998E-3</v>
      </c>
      <c r="JK15" s="6">
        <v>0</v>
      </c>
      <c r="JL15" s="6"/>
      <c r="JM15" s="6"/>
      <c r="JN15" s="6">
        <v>3.8E-3</v>
      </c>
      <c r="JO15" s="6">
        <v>-2.0999999999999999E-3</v>
      </c>
      <c r="JP15" s="6"/>
      <c r="JQ15" s="16">
        <f t="shared" si="9"/>
        <v>-3.5000000000000001E-3</v>
      </c>
      <c r="JR15" s="16">
        <f t="shared" si="10"/>
        <v>2.9545454545454547E-4</v>
      </c>
      <c r="JS15" s="16">
        <f t="shared" si="11"/>
        <v>4.1000000000000003E-3</v>
      </c>
      <c r="KO15" s="722" t="s">
        <v>137</v>
      </c>
      <c r="KP15" s="723"/>
      <c r="KQ15" s="723"/>
      <c r="KR15" s="723"/>
      <c r="KS15" s="723"/>
      <c r="KT15" s="723"/>
      <c r="KU15" s="723"/>
      <c r="KV15" s="724"/>
      <c r="KX15" s="54">
        <v>1.5636000000000001</v>
      </c>
      <c r="KY15" s="54">
        <v>1.50302</v>
      </c>
      <c r="KZ15" s="54">
        <v>1.4972399999999999</v>
      </c>
      <c r="LA15" s="54">
        <v>1.4976</v>
      </c>
      <c r="LB15" s="4" t="s">
        <v>49</v>
      </c>
      <c r="LC15" s="54">
        <v>1.5011000000000001</v>
      </c>
      <c r="LD15" s="6">
        <v>1.5E-3</v>
      </c>
      <c r="LE15" s="6">
        <v>1E-4</v>
      </c>
      <c r="LF15" s="6">
        <v>-6.9999999999999999E-4</v>
      </c>
      <c r="LG15" s="6"/>
      <c r="LH15" s="6"/>
      <c r="LI15" s="6">
        <v>1.8E-3</v>
      </c>
      <c r="LJ15" s="6">
        <v>1.2999999999999999E-3</v>
      </c>
      <c r="LK15" s="6">
        <v>5.0000000000000001E-4</v>
      </c>
      <c r="LL15" s="6">
        <v>1.5E-3</v>
      </c>
      <c r="LM15" s="6">
        <v>-1.6000000000000001E-3</v>
      </c>
      <c r="LN15" s="6"/>
      <c r="LO15" s="6"/>
      <c r="LP15" s="6">
        <v>4.3E-3</v>
      </c>
      <c r="LQ15" s="6">
        <v>-2.3E-3</v>
      </c>
      <c r="LR15" s="6">
        <v>-1.8E-3</v>
      </c>
      <c r="LS15" s="6">
        <v>-5.9999999999999995E-4</v>
      </c>
      <c r="LT15" s="6">
        <v>-5.9999999999999995E-4</v>
      </c>
      <c r="LU15" s="6"/>
      <c r="LV15" s="6"/>
      <c r="LW15" s="6">
        <v>-1.5E-3</v>
      </c>
      <c r="LX15" s="6">
        <v>-1.9E-3</v>
      </c>
      <c r="LY15" s="6">
        <v>1.2999999999999999E-3</v>
      </c>
      <c r="LZ15" s="6">
        <v>5.7000000000000002E-3</v>
      </c>
      <c r="MA15" s="6">
        <v>-4.0000000000000002E-4</v>
      </c>
      <c r="MB15" s="6"/>
      <c r="MC15" s="6"/>
      <c r="MD15" s="6">
        <v>-8.9999999999999998E-4</v>
      </c>
      <c r="ME15" s="6">
        <v>1.4E-3</v>
      </c>
      <c r="MF15" s="6">
        <v>-5.0000000000000001E-4</v>
      </c>
      <c r="MG15" s="6">
        <v>-1.2999999999999999E-3</v>
      </c>
      <c r="MH15" s="6">
        <v>5.0000000000000001E-3</v>
      </c>
      <c r="MI15" s="16">
        <f t="shared" si="12"/>
        <v>-2.3E-3</v>
      </c>
      <c r="MJ15" s="16">
        <f t="shared" si="13"/>
        <v>4.4782608695652175E-4</v>
      </c>
      <c r="MK15" s="16">
        <f t="shared" si="14"/>
        <v>5.7000000000000002E-3</v>
      </c>
      <c r="NE15" t="s">
        <v>62</v>
      </c>
      <c r="NF15" s="54">
        <v>1.5636000000000001</v>
      </c>
      <c r="NG15" s="54">
        <v>1.50302</v>
      </c>
      <c r="NH15" s="54">
        <v>1.4972399999999999</v>
      </c>
      <c r="NI15" s="54">
        <v>1.4976</v>
      </c>
      <c r="NJ15" s="54">
        <v>1.5011000000000001</v>
      </c>
      <c r="NK15" s="4" t="s">
        <v>49</v>
      </c>
      <c r="NL15" s="54">
        <v>1.50908</v>
      </c>
      <c r="NM15" s="6"/>
      <c r="NN15" s="6"/>
      <c r="NO15" s="6">
        <v>1.5E-3</v>
      </c>
      <c r="NP15" s="6">
        <v>-2.2000000000000001E-3</v>
      </c>
      <c r="NQ15" s="6">
        <v>-5.9999999999999995E-4</v>
      </c>
      <c r="NR15" s="6">
        <v>1.2999999999999999E-3</v>
      </c>
      <c r="NS15" s="6">
        <v>-8.9999999999999998E-4</v>
      </c>
      <c r="NT15" s="6"/>
      <c r="NU15" s="6"/>
      <c r="NV15" s="6">
        <v>-1.6999999999999999E-3</v>
      </c>
      <c r="NW15" s="6">
        <v>2.5000000000000001E-3</v>
      </c>
      <c r="NX15" s="6">
        <v>1.4E-3</v>
      </c>
      <c r="NY15" s="6">
        <v>-1.9E-3</v>
      </c>
      <c r="NZ15" s="6">
        <v>8.9999999999999998E-4</v>
      </c>
      <c r="OA15" s="6"/>
      <c r="OB15" s="6"/>
      <c r="OC15" s="6">
        <v>1.4E-3</v>
      </c>
      <c r="OD15" s="6">
        <v>-4.4000000000000003E-3</v>
      </c>
      <c r="OE15" s="6">
        <v>-3.8999999999999998E-3</v>
      </c>
      <c r="OF15" s="6">
        <v>-1.1999999999999999E-3</v>
      </c>
      <c r="OG15" s="6">
        <v>9.1000000000000004E-3</v>
      </c>
      <c r="OH15" s="6"/>
      <c r="OI15" s="6"/>
      <c r="OJ15" s="6">
        <v>-4.0000000000000002E-4</v>
      </c>
      <c r="OK15" s="6">
        <v>-3.8E-3</v>
      </c>
      <c r="OL15" s="6">
        <v>-3.2000000000000002E-3</v>
      </c>
      <c r="OM15" s="6">
        <v>-2.2000000000000001E-3</v>
      </c>
      <c r="ON15" s="6">
        <v>0</v>
      </c>
      <c r="OO15" s="6"/>
      <c r="OP15" s="6"/>
      <c r="OQ15" s="6"/>
      <c r="OR15" s="16">
        <f t="shared" si="15"/>
        <v>-4.4000000000000003E-3</v>
      </c>
      <c r="OS15" s="16">
        <f t="shared" si="16"/>
        <v>-4.15E-4</v>
      </c>
      <c r="OT15" s="16">
        <f t="shared" si="17"/>
        <v>9.1000000000000004E-3</v>
      </c>
      <c r="PG15" s="54">
        <v>1.5636000000000001</v>
      </c>
      <c r="PH15" s="54">
        <v>1.50302</v>
      </c>
      <c r="PI15" s="54">
        <v>1.4972399999999999</v>
      </c>
      <c r="PJ15" s="54">
        <v>1.4976</v>
      </c>
      <c r="PK15" s="54">
        <v>1.5011000000000001</v>
      </c>
      <c r="PL15" s="54">
        <v>1.50908</v>
      </c>
      <c r="PM15" s="4" t="s">
        <v>49</v>
      </c>
      <c r="PN15" s="54">
        <v>1.4884999999999999</v>
      </c>
      <c r="PO15" s="6">
        <v>-4.4000000000000003E-3</v>
      </c>
      <c r="PP15" s="6">
        <v>-1.9E-3</v>
      </c>
      <c r="PQ15" s="6">
        <v>-3.7000000000000002E-3</v>
      </c>
      <c r="PR15" s="6">
        <v>-2.0000000000000001E-4</v>
      </c>
      <c r="PS15" s="6">
        <v>-3.2000000000000002E-3</v>
      </c>
      <c r="PT15" s="6"/>
      <c r="PU15" s="6"/>
      <c r="PV15" s="6">
        <v>1E-4</v>
      </c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16">
        <f t="shared" si="18"/>
        <v>-4.4000000000000003E-3</v>
      </c>
      <c r="QU15" s="16">
        <f t="shared" si="19"/>
        <v>-2.2166666666666667E-3</v>
      </c>
      <c r="QV15" s="16">
        <f t="shared" si="20"/>
        <v>1E-4</v>
      </c>
    </row>
    <row r="16" spans="4:464" ht="15.75" thickBot="1" x14ac:dyDescent="0.3">
      <c r="N16" t="s">
        <v>62</v>
      </c>
      <c r="U16" s="722" t="s">
        <v>138</v>
      </c>
      <c r="V16" s="723"/>
      <c r="W16" s="723"/>
      <c r="X16" s="723"/>
      <c r="Y16" s="723"/>
      <c r="Z16" s="723"/>
      <c r="AA16" s="723"/>
      <c r="AB16" s="724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8">SUM(AN2,AN10:AN15)</f>
        <v>0</v>
      </c>
      <c r="AO16" s="20">
        <f t="shared" si="28"/>
        <v>0</v>
      </c>
      <c r="AP16" s="20">
        <f t="shared" si="28"/>
        <v>3.1E-2</v>
      </c>
      <c r="AQ16" s="20">
        <f t="shared" si="28"/>
        <v>-8.3999999999999995E-3</v>
      </c>
      <c r="AR16" s="20">
        <f t="shared" si="28"/>
        <v>2.5500000000000002E-2</v>
      </c>
      <c r="AS16" s="20">
        <f t="shared" si="28"/>
        <v>-7.899999999999999E-3</v>
      </c>
      <c r="AT16" s="20">
        <f t="shared" si="28"/>
        <v>-3.7600000000000001E-2</v>
      </c>
      <c r="AU16" s="20">
        <f t="shared" si="28"/>
        <v>0</v>
      </c>
      <c r="AV16" s="20">
        <f t="shared" si="28"/>
        <v>0</v>
      </c>
      <c r="AW16" s="20">
        <f t="shared" si="28"/>
        <v>-8.0000000000000058E-4</v>
      </c>
      <c r="AX16" s="20">
        <f t="shared" si="28"/>
        <v>-2.1499999999999998E-2</v>
      </c>
      <c r="AY16" s="20">
        <f t="shared" si="28"/>
        <v>4.3E-3</v>
      </c>
      <c r="AZ16" s="20">
        <f t="shared" si="28"/>
        <v>-3.1000000000000012E-3</v>
      </c>
      <c r="BA16" s="20">
        <f t="shared" si="28"/>
        <v>7.3999999999999995E-3</v>
      </c>
      <c r="BB16" s="20">
        <f t="shared" si="28"/>
        <v>0</v>
      </c>
      <c r="BC16" s="20">
        <f t="shared" si="28"/>
        <v>0</v>
      </c>
      <c r="BD16" s="20">
        <f t="shared" si="28"/>
        <v>6.8999999999999999E-3</v>
      </c>
      <c r="BE16" s="20">
        <f t="shared" si="28"/>
        <v>-5.0000000000000044E-4</v>
      </c>
      <c r="BF16" s="20">
        <f t="shared" si="28"/>
        <v>-3.5999999999999999E-3</v>
      </c>
      <c r="BG16" s="20">
        <f t="shared" si="28"/>
        <v>-3.1699999999999992E-2</v>
      </c>
      <c r="BH16" s="20">
        <f t="shared" si="28"/>
        <v>1.7399999999999999E-2</v>
      </c>
      <c r="BI16" s="20">
        <f t="shared" si="28"/>
        <v>0</v>
      </c>
      <c r="BJ16" s="20">
        <f t="shared" si="28"/>
        <v>0</v>
      </c>
      <c r="BK16" s="20">
        <f t="shared" si="2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2" t="s">
        <v>138</v>
      </c>
      <c r="CF16" s="723"/>
      <c r="CG16" s="723"/>
      <c r="CH16" s="723"/>
      <c r="CI16" s="723"/>
      <c r="CJ16" s="723"/>
      <c r="CK16" s="723"/>
      <c r="CL16" s="724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9">SUM(CW2,CW10:CW15)</f>
        <v>-9.9000000000000008E-3</v>
      </c>
      <c r="CX16" s="20">
        <f t="shared" si="29"/>
        <v>2.2199999999999998E-2</v>
      </c>
      <c r="CY16" s="20">
        <f t="shared" si="29"/>
        <v>-6.1999999999999989E-3</v>
      </c>
      <c r="CZ16" s="20">
        <f t="shared" si="29"/>
        <v>-9.2999999999999992E-3</v>
      </c>
      <c r="DA16" s="20">
        <f t="shared" si="29"/>
        <v>0</v>
      </c>
      <c r="DB16" s="20">
        <f t="shared" si="29"/>
        <v>0</v>
      </c>
      <c r="DC16" s="20">
        <f t="shared" si="29"/>
        <v>-4.0000000000000001E-3</v>
      </c>
      <c r="DD16" s="20">
        <f t="shared" si="29"/>
        <v>2.2899999999999997E-2</v>
      </c>
      <c r="DE16" s="20">
        <f t="shared" si="29"/>
        <v>-3.32E-2</v>
      </c>
      <c r="DF16" s="20">
        <f t="shared" si="29"/>
        <v>1.1900000000000001E-2</v>
      </c>
      <c r="DG16" s="20">
        <f t="shared" si="29"/>
        <v>-2.1400000000000002E-2</v>
      </c>
      <c r="DH16" s="20">
        <f t="shared" si="29"/>
        <v>0</v>
      </c>
      <c r="DI16" s="20">
        <f t="shared" si="29"/>
        <v>0</v>
      </c>
      <c r="DJ16" s="20">
        <f t="shared" si="29"/>
        <v>1.83E-2</v>
      </c>
      <c r="DK16" s="20">
        <f t="shared" si="29"/>
        <v>-5.7000000000000002E-3</v>
      </c>
      <c r="DL16" s="20">
        <f t="shared" si="29"/>
        <v>4.2000000000000006E-3</v>
      </c>
      <c r="DM16" s="20">
        <f t="shared" si="29"/>
        <v>2.01E-2</v>
      </c>
      <c r="DN16" s="20">
        <f t="shared" si="29"/>
        <v>-2.06E-2</v>
      </c>
      <c r="DO16" s="20">
        <f t="shared" si="29"/>
        <v>0</v>
      </c>
      <c r="DP16" s="20">
        <f t="shared" si="29"/>
        <v>0</v>
      </c>
      <c r="DQ16" s="20">
        <f t="shared" si="29"/>
        <v>1.0100000000000001E-2</v>
      </c>
      <c r="DR16" s="20">
        <f t="shared" si="29"/>
        <v>-4.9999999999999958E-4</v>
      </c>
      <c r="DS16" s="20">
        <f t="shared" si="29"/>
        <v>2.8999999999999998E-3</v>
      </c>
      <c r="DT16" s="20">
        <f t="shared" si="29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2" t="s">
        <v>138</v>
      </c>
      <c r="ES16" s="723"/>
      <c r="ET16" s="723"/>
      <c r="EU16" s="723"/>
      <c r="EV16" s="723"/>
      <c r="EW16" s="723"/>
      <c r="EX16" s="723"/>
      <c r="EY16" s="724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30">SUM(FR2,FR10:FR15)</f>
        <v>-4.6999999999999993E-3</v>
      </c>
      <c r="FS16" s="20">
        <f t="shared" si="30"/>
        <v>1.9299999999999998E-2</v>
      </c>
      <c r="FT16" s="20">
        <f t="shared" si="30"/>
        <v>-5.2600000000000001E-2</v>
      </c>
      <c r="FU16" s="20">
        <f t="shared" si="30"/>
        <v>1.0700000000000001E-2</v>
      </c>
      <c r="FV16" s="20">
        <f t="shared" si="30"/>
        <v>0</v>
      </c>
      <c r="FW16" s="20">
        <f t="shared" si="30"/>
        <v>0</v>
      </c>
      <c r="FX16" s="20">
        <f t="shared" si="30"/>
        <v>-5.3000000000000009E-3</v>
      </c>
      <c r="FY16" s="20">
        <f t="shared" si="30"/>
        <v>2.3599999999999999E-2</v>
      </c>
      <c r="FZ16" s="20">
        <f t="shared" si="30"/>
        <v>-2.4000000000000024E-3</v>
      </c>
      <c r="GA16" s="20">
        <f t="shared" si="30"/>
        <v>9.1999999999999998E-3</v>
      </c>
      <c r="GB16" s="20">
        <f t="shared" si="30"/>
        <v>2.1999999999999997E-3</v>
      </c>
      <c r="GC16" s="20">
        <f t="shared" si="30"/>
        <v>0</v>
      </c>
      <c r="GD16" s="20">
        <f t="shared" si="30"/>
        <v>0</v>
      </c>
      <c r="GE16" s="20">
        <f t="shared" si="30"/>
        <v>7.7999999999999988E-3</v>
      </c>
      <c r="GF16" s="20">
        <f t="shared" si="30"/>
        <v>8.4999999999999989E-3</v>
      </c>
      <c r="GG16" s="20">
        <f t="shared" si="30"/>
        <v>2.3E-2</v>
      </c>
      <c r="GH16" s="20">
        <f t="shared" si="30"/>
        <v>-9.7000000000000003E-3</v>
      </c>
      <c r="GI16" s="20">
        <f t="shared" si="30"/>
        <v>-5.04E-2</v>
      </c>
      <c r="GJ16" s="20">
        <f t="shared" si="30"/>
        <v>0</v>
      </c>
      <c r="GK16" s="20">
        <f t="shared" si="30"/>
        <v>0</v>
      </c>
      <c r="GL16" s="20">
        <f t="shared" si="30"/>
        <v>-1.599999999999999E-3</v>
      </c>
      <c r="GM16" s="20">
        <f t="shared" si="30"/>
        <v>-2.3800000000000002E-2</v>
      </c>
      <c r="GN16" s="20">
        <f t="shared" si="30"/>
        <v>1.3199999999999998E-2</v>
      </c>
      <c r="GO16" s="20">
        <f t="shared" si="30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2" t="s">
        <v>138</v>
      </c>
      <c r="HT16" s="723"/>
      <c r="HU16" s="723"/>
      <c r="HV16" s="723"/>
      <c r="HW16" s="723"/>
      <c r="HX16" s="723"/>
      <c r="HY16" s="723"/>
      <c r="HZ16" s="724"/>
      <c r="IG16" s="278"/>
      <c r="IH16" s="19"/>
      <c r="II16" s="19"/>
      <c r="IJ16" s="18" t="s">
        <v>50</v>
      </c>
      <c r="IK16" s="19"/>
      <c r="IL16" s="20">
        <f>SUM(IL2,IL10:IL15)</f>
        <v>-6.2000000000000006E-3</v>
      </c>
      <c r="IM16" s="20">
        <f>SUM(IM2,IM10:IM15)</f>
        <v>6.0999999999999995E-3</v>
      </c>
      <c r="IN16" s="20">
        <f>SUM(IN2,IN10:IN15)</f>
        <v>1.01E-2</v>
      </c>
      <c r="IO16" s="20">
        <f>SUM(IO2,IO10:IO15)</f>
        <v>8.3000000000000001E-3</v>
      </c>
      <c r="IP16" s="20">
        <f t="shared" ref="IP16:JM16" si="31">SUM(IP2,IP10:IP15)</f>
        <v>7.0999999999999995E-3</v>
      </c>
      <c r="IQ16" s="20">
        <f t="shared" si="31"/>
        <v>0</v>
      </c>
      <c r="IR16" s="20">
        <f t="shared" si="31"/>
        <v>0</v>
      </c>
      <c r="IS16" s="20">
        <f t="shared" si="31"/>
        <v>1.43E-2</v>
      </c>
      <c r="IT16" s="20">
        <f t="shared" si="31"/>
        <v>1.7000000000000003E-3</v>
      </c>
      <c r="IU16" s="20">
        <f t="shared" si="31"/>
        <v>-4.0000000000000001E-3</v>
      </c>
      <c r="IV16" s="20">
        <f t="shared" si="31"/>
        <v>1.6199999999999999E-2</v>
      </c>
      <c r="IW16" s="20">
        <f t="shared" si="31"/>
        <v>1.44E-2</v>
      </c>
      <c r="IX16" s="20">
        <f t="shared" si="31"/>
        <v>0</v>
      </c>
      <c r="IY16" s="20">
        <f t="shared" si="31"/>
        <v>0</v>
      </c>
      <c r="IZ16" s="20">
        <f t="shared" si="31"/>
        <v>8.3000000000000001E-3</v>
      </c>
      <c r="JA16" s="20">
        <f t="shared" si="31"/>
        <v>-6.6999999999999994E-3</v>
      </c>
      <c r="JB16" s="20">
        <f t="shared" si="31"/>
        <v>2.0300000000000002E-2</v>
      </c>
      <c r="JC16" s="20">
        <f t="shared" si="31"/>
        <v>-1.5900000000000001E-2</v>
      </c>
      <c r="JD16" s="20">
        <f t="shared" si="31"/>
        <v>7.3000000000000001E-3</v>
      </c>
      <c r="JE16" s="20">
        <f t="shared" si="31"/>
        <v>0</v>
      </c>
      <c r="JF16" s="20">
        <f t="shared" si="31"/>
        <v>0</v>
      </c>
      <c r="JG16" s="20">
        <f t="shared" si="31"/>
        <v>1.4299999999999998E-2</v>
      </c>
      <c r="JH16" s="20">
        <f t="shared" si="31"/>
        <v>4.0999999999999995E-3</v>
      </c>
      <c r="JI16" s="20">
        <f t="shared" si="31"/>
        <v>-1.1000000000000005E-2</v>
      </c>
      <c r="JJ16" s="20">
        <f t="shared" si="31"/>
        <v>-2.1700000000000001E-2</v>
      </c>
      <c r="JK16" s="20">
        <f t="shared" si="31"/>
        <v>-2.0999999999999999E-3</v>
      </c>
      <c r="JL16" s="20">
        <f t="shared" si="31"/>
        <v>0</v>
      </c>
      <c r="JM16" s="20">
        <f t="shared" si="31"/>
        <v>0</v>
      </c>
      <c r="JN16" s="20">
        <f>SUM(JN2,JN10,JN11,JN12,JN13,JN14,JN15)</f>
        <v>2.3000000000000003E-2</v>
      </c>
      <c r="JO16" s="20">
        <f>SUM(JO2,JO10:JO15)</f>
        <v>3.4000000000000007E-3</v>
      </c>
      <c r="JP16" s="20">
        <f>SUM(JP10,JP11,JP12,JP13,JP14,JP15,JP2)</f>
        <v>0</v>
      </c>
      <c r="JQ16" s="16">
        <f t="shared" si="9"/>
        <v>-2.1700000000000001E-2</v>
      </c>
      <c r="JR16" s="16">
        <f t="shared" si="10"/>
        <v>2.945161290322581E-3</v>
      </c>
      <c r="JS16" s="16">
        <f t="shared" si="11"/>
        <v>2.3000000000000003E-2</v>
      </c>
      <c r="KO16" s="722" t="s">
        <v>138</v>
      </c>
      <c r="KP16" s="723"/>
      <c r="KQ16" s="723"/>
      <c r="KR16" s="723"/>
      <c r="KS16" s="723"/>
      <c r="KT16" s="723"/>
      <c r="KU16" s="723"/>
      <c r="KV16" s="724"/>
      <c r="KX16" s="278"/>
      <c r="KY16" s="19"/>
      <c r="KZ16" s="19"/>
      <c r="LA16" s="19"/>
      <c r="LB16" s="18" t="s">
        <v>50</v>
      </c>
      <c r="LC16" s="19"/>
      <c r="LD16" s="20">
        <f t="shared" ref="LD16:LI16" si="32">SUM(LD10,LD11,LD12,LD13,LD14,LD15,LD2)</f>
        <v>1.3000000000000008E-3</v>
      </c>
      <c r="LE16" s="20">
        <f t="shared" si="32"/>
        <v>-5.000000000000001E-3</v>
      </c>
      <c r="LF16" s="20">
        <f t="shared" si="32"/>
        <v>-7.899999999999999E-3</v>
      </c>
      <c r="LG16" s="20">
        <f t="shared" si="32"/>
        <v>0</v>
      </c>
      <c r="LH16" s="20">
        <f t="shared" si="32"/>
        <v>0</v>
      </c>
      <c r="LI16" s="20">
        <f t="shared" si="32"/>
        <v>1.7299999999999999E-2</v>
      </c>
      <c r="LJ16" s="20">
        <f>SUM(LJ2,LJ10:LJ15)</f>
        <v>-4.2000000000000006E-3</v>
      </c>
      <c r="LK16" s="20">
        <f>SUM(LK10,LK11,LK12,LK13,LK14,LK15,LK2)</f>
        <v>1.4100000000000001E-2</v>
      </c>
      <c r="LL16" s="20">
        <f>SUM(LL10,LL11,LL12,LL13,LL14,LL15,LL2)</f>
        <v>3.3E-3</v>
      </c>
      <c r="LM16" s="20">
        <f>SUM(LM10,LM11,LM12,LM13,LM14,LM15,LM2)</f>
        <v>7.1999999999999998E-3</v>
      </c>
      <c r="LN16" s="20">
        <f>SUM(LN10,LN11,LN12,LN13,LN14,LN15,LN2)</f>
        <v>0</v>
      </c>
      <c r="LO16" s="20">
        <f>SUM(LO10,LO11,LO12,LO13,LO14,LO15,LO2)</f>
        <v>0</v>
      </c>
      <c r="LP16" s="20">
        <f>SUM(LP2,LP10:LP15)</f>
        <v>5.5999999999999999E-3</v>
      </c>
      <c r="LQ16" s="20">
        <f>SUM(LQ2,LQ10:LQ15)</f>
        <v>-6.1999999999999998E-3</v>
      </c>
      <c r="LR16" s="20">
        <f>SUM(LR10,LR11,LR12,LR13,LR14,LR15,LR2)</f>
        <v>5.9000000000000007E-3</v>
      </c>
      <c r="LS16" s="20">
        <f>SUM(LS10,LS11,LS12,LS13,LS14,LS15,LS2)</f>
        <v>5.0000000000000001E-4</v>
      </c>
      <c r="LT16" s="20">
        <f>SUM(LT10,LT11,LT12,LT13,LT14,LT15,LT2)</f>
        <v>7.0000000000000001E-3</v>
      </c>
      <c r="LU16" s="20">
        <f>SUM(LU10,LU11,LU12,LU13,LU14,LU15,LU2)</f>
        <v>0</v>
      </c>
      <c r="LV16" s="20">
        <f>SUM(LV10,LV11,LV12,LV13,LV14,LV15,LV2)</f>
        <v>0</v>
      </c>
      <c r="LW16" s="20">
        <f>SUM(LW2,LW10:LW15)</f>
        <v>-7.899999999999999E-3</v>
      </c>
      <c r="LX16" s="20">
        <f>SUM(LX2,LX10:LX15)</f>
        <v>1.3299999999999998E-2</v>
      </c>
      <c r="LY16" s="20">
        <f t="shared" ref="LY16:MH16" si="33">SUM(LY10,LY11,LY12,LY13,LY14,LY15,LY2)</f>
        <v>1.5999999999999999E-3</v>
      </c>
      <c r="LZ16" s="20">
        <f t="shared" si="33"/>
        <v>4.7000000000000002E-3</v>
      </c>
      <c r="MA16" s="20">
        <f t="shared" si="33"/>
        <v>-4.3E-3</v>
      </c>
      <c r="MB16" s="20">
        <f t="shared" si="33"/>
        <v>0</v>
      </c>
      <c r="MC16" s="20">
        <f t="shared" si="33"/>
        <v>0</v>
      </c>
      <c r="MD16" s="20">
        <f t="shared" si="33"/>
        <v>3.3000000000000008E-3</v>
      </c>
      <c r="ME16" s="20">
        <f t="shared" si="33"/>
        <v>-8.8000000000000005E-3</v>
      </c>
      <c r="MF16" s="20">
        <f t="shared" si="33"/>
        <v>-5.4000000000000003E-3</v>
      </c>
      <c r="MG16" s="20">
        <f t="shared" si="33"/>
        <v>1.0000000000000002E-3</v>
      </c>
      <c r="MH16" s="20">
        <f t="shared" si="33"/>
        <v>-8.000000000000021E-4</v>
      </c>
      <c r="MI16" s="16">
        <f t="shared" si="12"/>
        <v>-8.8000000000000005E-3</v>
      </c>
      <c r="MJ16" s="16">
        <f t="shared" si="13"/>
        <v>1.1483870967741935E-3</v>
      </c>
      <c r="MK16" s="16">
        <f t="shared" si="14"/>
        <v>1.7299999999999999E-2</v>
      </c>
      <c r="NF16" s="278"/>
      <c r="NG16" s="19"/>
      <c r="NH16" s="19"/>
      <c r="NI16" s="19"/>
      <c r="NJ16" s="19"/>
      <c r="NK16" s="18" t="s">
        <v>50</v>
      </c>
      <c r="NL16" s="527">
        <v>0</v>
      </c>
      <c r="NM16" s="20">
        <f t="shared" ref="NM16:NR16" si="34">SUM(NM10,NM11,NM12,NM13,NM14,NM15,NM2)</f>
        <v>0</v>
      </c>
      <c r="NN16" s="20">
        <f t="shared" si="34"/>
        <v>0</v>
      </c>
      <c r="NO16" s="20">
        <f t="shared" si="34"/>
        <v>1.1500000000000002E-2</v>
      </c>
      <c r="NP16" s="20">
        <f t="shared" si="34"/>
        <v>-1.6000000000000005E-3</v>
      </c>
      <c r="NQ16" s="20">
        <f t="shared" si="34"/>
        <v>-7.1999999999999998E-3</v>
      </c>
      <c r="NR16" s="20">
        <f t="shared" si="34"/>
        <v>2.52E-2</v>
      </c>
      <c r="NS16" s="20">
        <f>SUM(NS2,NS10:NS15)</f>
        <v>1.2600000000000002E-2</v>
      </c>
      <c r="NT16" s="20">
        <f>SUM(NT10,NT11,NT12,NT13,NT14,NT15,NT2)</f>
        <v>0</v>
      </c>
      <c r="NU16" s="20">
        <f>SUM(NU10,NU11,NU12,NU13,NU14,NU15,NU2)</f>
        <v>0</v>
      </c>
      <c r="NV16" s="20">
        <f>SUM(NV10,NV11,NV12,NV13,NV14,NV15,NV2)</f>
        <v>1.18E-2</v>
      </c>
      <c r="NW16" s="20">
        <f>SUM(NW10,NW11,NW12,NW13,NW14,NW15,NW2)</f>
        <v>1.49E-2</v>
      </c>
      <c r="NX16" s="20">
        <f>SUM(NX10,NX11,NX12,NX13,NX14,NX15,NX2)</f>
        <v>-5.0000000000000001E-3</v>
      </c>
      <c r="NY16" s="20">
        <f>SUM(NY2,NY10:NY15)</f>
        <v>-5.1000000000000004E-3</v>
      </c>
      <c r="NZ16" s="20">
        <f>SUM(NZ2,NZ10:NZ15)</f>
        <v>-2.8000000000000004E-3</v>
      </c>
      <c r="OA16" s="20">
        <f>SUM(OA10,OA11,OA12,OA13,OA14,OA15,OA2)</f>
        <v>0</v>
      </c>
      <c r="OB16" s="20">
        <f>SUM(OB10,OB11,OB12,OB13,OB14,OB15,OB2)</f>
        <v>0</v>
      </c>
      <c r="OC16" s="20">
        <f>SUM(OC10,OC11,OC12,OC13,OC14,OC15,OC2)</f>
        <v>1.49E-2</v>
      </c>
      <c r="OD16" s="20">
        <f>SUM(OD10,OD11,OD12,OD13,OD14,OD15,OD2)</f>
        <v>-2.5300000000000003E-2</v>
      </c>
      <c r="OE16" s="20">
        <f>SUM(OE10,OE11,OE12,OE13,OE14,OE15,OE2)</f>
        <v>-4.1999999999999997E-3</v>
      </c>
      <c r="OF16" s="20">
        <f>SUM(OF2,OF10:OF15)</f>
        <v>-5.1999999999999998E-3</v>
      </c>
      <c r="OG16" s="20">
        <f>SUM(OG2,OG10:OG15)</f>
        <v>4.2200000000000001E-2</v>
      </c>
      <c r="OH16" s="20">
        <f t="shared" ref="OH16:OQ16" si="35">SUM(OH10,OH11,OH12,OH13,OH14,OH15,OH2)</f>
        <v>0</v>
      </c>
      <c r="OI16" s="20">
        <f t="shared" si="35"/>
        <v>0</v>
      </c>
      <c r="OJ16" s="20">
        <f t="shared" si="35"/>
        <v>2.7000000000000001E-3</v>
      </c>
      <c r="OK16" s="20">
        <f t="shared" si="35"/>
        <v>-1.49E-2</v>
      </c>
      <c r="OL16" s="20">
        <f t="shared" si="35"/>
        <v>-2.8E-3</v>
      </c>
      <c r="OM16" s="20">
        <f t="shared" si="35"/>
        <v>-7.9000000000000008E-3</v>
      </c>
      <c r="ON16" s="20">
        <f t="shared" si="35"/>
        <v>-6.6999999999999994E-3</v>
      </c>
      <c r="OO16" s="20">
        <f t="shared" si="35"/>
        <v>0</v>
      </c>
      <c r="OP16" s="20">
        <f t="shared" si="35"/>
        <v>0</v>
      </c>
      <c r="OQ16" s="20">
        <f t="shared" si="35"/>
        <v>0</v>
      </c>
      <c r="OR16" s="16">
        <f t="shared" si="15"/>
        <v>-2.5300000000000003E-2</v>
      </c>
      <c r="OS16" s="16">
        <f t="shared" si="16"/>
        <v>1.5193548387096771E-3</v>
      </c>
      <c r="OT16" s="16">
        <f t="shared" si="17"/>
        <v>4.2200000000000001E-2</v>
      </c>
      <c r="PG16" s="278"/>
      <c r="PH16" s="19"/>
      <c r="PI16" s="19"/>
      <c r="PJ16" s="19"/>
      <c r="PK16" s="19"/>
      <c r="PL16" s="527"/>
      <c r="PM16" s="18" t="s">
        <v>50</v>
      </c>
      <c r="PN16" s="711">
        <v>0</v>
      </c>
      <c r="PO16" s="20">
        <f t="shared" ref="PO16:PT16" si="36">SUM(PO10,PO11,PO12,PO13,PO14,PO15,PO2)</f>
        <v>-1.17E-2</v>
      </c>
      <c r="PP16" s="20">
        <f t="shared" si="36"/>
        <v>-7.4999999999999989E-3</v>
      </c>
      <c r="PQ16" s="20">
        <f t="shared" si="36"/>
        <v>-1.61E-2</v>
      </c>
      <c r="PR16" s="20">
        <f t="shared" si="36"/>
        <v>5.3E-3</v>
      </c>
      <c r="PS16" s="20">
        <f t="shared" si="36"/>
        <v>9.9999999999999395E-5</v>
      </c>
      <c r="PT16" s="20">
        <f t="shared" si="36"/>
        <v>0</v>
      </c>
      <c r="PU16" s="20">
        <f>SUM(PU2,PU10:PU15)</f>
        <v>0</v>
      </c>
      <c r="PV16" s="20">
        <f>SUM(PV10,PV11,PV12,PV13,PV14,PV15,PV2)</f>
        <v>1.1000000000000001E-3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SUM(PZ10,PZ11,PZ12,PZ13,PZ14,PZ15,PZ2)</f>
        <v>0</v>
      </c>
      <c r="QA16" s="20">
        <f>SUM(QA2,QA10:QA15)</f>
        <v>0</v>
      </c>
      <c r="QB16" s="20">
        <f>SUM(QB2,QB10:QB15)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SUM(QG10,QG11,QG12,QG13,QG14,QG15,QG2)</f>
        <v>0</v>
      </c>
      <c r="QH16" s="20">
        <f>SUM(QH2,QH10:QH15)</f>
        <v>0</v>
      </c>
      <c r="QI16" s="20">
        <f>SUM(QI2,QI10:QI15)</f>
        <v>0</v>
      </c>
      <c r="QJ16" s="20">
        <f t="shared" ref="QJ16:QS16" si="37">SUM(QJ10,QJ11,QJ12,QJ13,QJ14,QJ15,QJ2)</f>
        <v>0</v>
      </c>
      <c r="QK16" s="20">
        <f t="shared" si="37"/>
        <v>0</v>
      </c>
      <c r="QL16" s="20">
        <f t="shared" si="37"/>
        <v>0</v>
      </c>
      <c r="QM16" s="20">
        <f t="shared" si="37"/>
        <v>0</v>
      </c>
      <c r="QN16" s="20">
        <f t="shared" si="37"/>
        <v>0</v>
      </c>
      <c r="QO16" s="20">
        <f t="shared" si="37"/>
        <v>0</v>
      </c>
      <c r="QP16" s="20">
        <f t="shared" si="37"/>
        <v>0</v>
      </c>
      <c r="QQ16" s="20">
        <f t="shared" si="37"/>
        <v>0</v>
      </c>
      <c r="QR16" s="20">
        <f t="shared" si="37"/>
        <v>0</v>
      </c>
      <c r="QS16" s="20">
        <f t="shared" si="37"/>
        <v>0</v>
      </c>
      <c r="QT16" s="16">
        <f t="shared" si="18"/>
        <v>-1.61E-2</v>
      </c>
      <c r="QU16" s="16">
        <f t="shared" si="19"/>
        <v>-9.2903225806451615E-4</v>
      </c>
      <c r="QV16" s="16">
        <f t="shared" si="20"/>
        <v>5.3E-3</v>
      </c>
    </row>
    <row r="17" spans="21:464" ht="15.75" thickBot="1" x14ac:dyDescent="0.3">
      <c r="U17" s="722" t="s">
        <v>140</v>
      </c>
      <c r="V17" s="723"/>
      <c r="W17" s="723"/>
      <c r="X17" s="723"/>
      <c r="Y17" s="723"/>
      <c r="Z17" s="723"/>
      <c r="AA17" s="723"/>
      <c r="AB17" s="724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2" t="s">
        <v>140</v>
      </c>
      <c r="CF17" s="723"/>
      <c r="CG17" s="723"/>
      <c r="CH17" s="723"/>
      <c r="CI17" s="723"/>
      <c r="CJ17" s="723"/>
      <c r="CK17" s="723"/>
      <c r="CL17" s="724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2" t="s">
        <v>140</v>
      </c>
      <c r="ES17" s="723"/>
      <c r="ET17" s="723"/>
      <c r="EU17" s="723"/>
      <c r="EV17" s="723"/>
      <c r="EW17" s="723"/>
      <c r="EX17" s="723"/>
      <c r="EY17" s="724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2" t="s">
        <v>140</v>
      </c>
      <c r="HT17" s="723"/>
      <c r="HU17" s="723"/>
      <c r="HV17" s="723"/>
      <c r="HW17" s="723"/>
      <c r="HX17" s="723"/>
      <c r="HY17" s="723"/>
      <c r="HZ17" s="724"/>
      <c r="IG17" s="54">
        <v>1.2522</v>
      </c>
      <c r="IH17" s="54">
        <v>1.3025899999999999</v>
      </c>
      <c r="II17" s="54">
        <v>1.3233999999999999</v>
      </c>
      <c r="IJ17" s="21" t="s">
        <v>51</v>
      </c>
      <c r="IK17" s="54">
        <v>1.2961</v>
      </c>
      <c r="IL17" s="6">
        <v>1.0500000000000001E-2</v>
      </c>
      <c r="IM17" s="6">
        <v>2.0999999999999999E-3</v>
      </c>
      <c r="IN17" s="6">
        <v>1.6999999999999999E-3</v>
      </c>
      <c r="IO17" s="6">
        <v>-4.4999999999999997E-3</v>
      </c>
      <c r="IP17" s="6">
        <v>-2.8E-3</v>
      </c>
      <c r="IQ17" s="6"/>
      <c r="IR17" s="6"/>
      <c r="IS17" s="6">
        <v>8.9999999999999998E-4</v>
      </c>
      <c r="IT17" s="6">
        <v>4.0000000000000002E-4</v>
      </c>
      <c r="IU17" s="6">
        <v>6.7999999999999996E-3</v>
      </c>
      <c r="IV17" s="6">
        <v>-1.8E-3</v>
      </c>
      <c r="IW17" s="6">
        <v>1.1000000000000001E-3</v>
      </c>
      <c r="IX17" s="6"/>
      <c r="IY17" s="6"/>
      <c r="IZ17" s="6">
        <v>4.1000000000000003E-3</v>
      </c>
      <c r="JA17" s="6">
        <v>1E-4</v>
      </c>
      <c r="JB17" s="6">
        <v>2.3999999999999998E-3</v>
      </c>
      <c r="JC17" s="6">
        <v>1.5E-3</v>
      </c>
      <c r="JD17" s="6">
        <v>-8.0000000000000004E-4</v>
      </c>
      <c r="JE17" s="6"/>
      <c r="JF17" s="6"/>
      <c r="JG17" s="6">
        <v>8.9999999999999998E-4</v>
      </c>
      <c r="JH17" s="6">
        <v>1.1999999999999999E-3</v>
      </c>
      <c r="JI17" s="6">
        <v>-2.3999999999999998E-3</v>
      </c>
      <c r="JJ17" s="6">
        <v>-2.9999999999999997E-4</v>
      </c>
      <c r="JK17" s="6">
        <v>8.0000000000000004E-4</v>
      </c>
      <c r="JL17" s="6"/>
      <c r="JM17" s="6"/>
      <c r="JN17" s="6">
        <v>1.6000000000000001E-3</v>
      </c>
      <c r="JO17" s="6">
        <v>7.4000000000000003E-3</v>
      </c>
      <c r="JP17" s="6"/>
      <c r="JQ17" s="22">
        <f t="shared" si="9"/>
        <v>-4.4999999999999997E-3</v>
      </c>
      <c r="JR17" s="22">
        <f t="shared" si="10"/>
        <v>1.4045454545454545E-3</v>
      </c>
      <c r="JS17" s="22">
        <f t="shared" si="11"/>
        <v>1.0500000000000001E-2</v>
      </c>
      <c r="KO17" s="722" t="s">
        <v>140</v>
      </c>
      <c r="KP17" s="723"/>
      <c r="KQ17" s="723"/>
      <c r="KR17" s="723"/>
      <c r="KS17" s="723"/>
      <c r="KT17" s="723"/>
      <c r="KU17" s="723"/>
      <c r="KV17" s="724"/>
      <c r="KX17" s="54">
        <v>1.2522</v>
      </c>
      <c r="KY17" s="54">
        <v>1.3025899999999999</v>
      </c>
      <c r="KZ17" s="54">
        <v>1.3233999999999999</v>
      </c>
      <c r="LA17" s="54">
        <v>1.2961</v>
      </c>
      <c r="LB17" s="21" t="s">
        <v>51</v>
      </c>
      <c r="LC17" s="54">
        <v>1.327</v>
      </c>
      <c r="LD17" s="6">
        <v>4.0000000000000002E-4</v>
      </c>
      <c r="LE17" s="6">
        <v>1E-4</v>
      </c>
      <c r="LF17" s="6">
        <v>8.8000000000000005E-3</v>
      </c>
      <c r="LG17" s="6"/>
      <c r="LH17" s="6"/>
      <c r="LI17" s="6">
        <v>-4.0000000000000001E-3</v>
      </c>
      <c r="LJ17" s="6">
        <v>-2.0000000000000001E-4</v>
      </c>
      <c r="LK17" s="6">
        <v>-3.7000000000000002E-3</v>
      </c>
      <c r="LL17" s="6">
        <v>-5.3E-3</v>
      </c>
      <c r="LM17" s="6">
        <v>-4.3E-3</v>
      </c>
      <c r="LN17" s="6"/>
      <c r="LO17" s="6"/>
      <c r="LP17" s="6">
        <v>-8.3999999999999995E-3</v>
      </c>
      <c r="LQ17" s="6">
        <v>-1.4E-3</v>
      </c>
      <c r="LR17" s="6">
        <v>-4.5999999999999999E-3</v>
      </c>
      <c r="LS17" s="6">
        <v>-3.0999999999999999E-3</v>
      </c>
      <c r="LT17" s="6">
        <v>-4.5999999999999999E-3</v>
      </c>
      <c r="LU17" s="6"/>
      <c r="LV17" s="6"/>
      <c r="LW17" s="6">
        <v>-1.8E-3</v>
      </c>
      <c r="LX17" s="6">
        <v>8.0000000000000004E-4</v>
      </c>
      <c r="LY17" s="6">
        <v>-4.5999999999999999E-3</v>
      </c>
      <c r="LZ17" s="6">
        <v>-5.4999999999999997E-3</v>
      </c>
      <c r="MA17" s="6">
        <v>2.8E-3</v>
      </c>
      <c r="MB17" s="6"/>
      <c r="MC17" s="6"/>
      <c r="MD17" s="6">
        <v>-1E-3</v>
      </c>
      <c r="ME17" s="6">
        <v>1.6999999999999999E-3</v>
      </c>
      <c r="MF17" s="6">
        <v>-1.5E-3</v>
      </c>
      <c r="MG17" s="6">
        <v>-8.9999999999999998E-4</v>
      </c>
      <c r="MH17" s="6">
        <v>-4.4000000000000003E-3</v>
      </c>
      <c r="MI17" s="22">
        <f t="shared" si="12"/>
        <v>-8.3999999999999995E-3</v>
      </c>
      <c r="MJ17" s="22">
        <f t="shared" si="13"/>
        <v>-1.9434782608695651E-3</v>
      </c>
      <c r="MK17" s="22">
        <f t="shared" si="14"/>
        <v>8.8000000000000005E-3</v>
      </c>
      <c r="NE17" t="s">
        <v>62</v>
      </c>
      <c r="NF17" s="54">
        <v>1.2522</v>
      </c>
      <c r="NG17" s="54">
        <v>1.3025899999999999</v>
      </c>
      <c r="NH17" s="54">
        <v>1.3233999999999999</v>
      </c>
      <c r="NI17" s="54">
        <v>1.2961</v>
      </c>
      <c r="NJ17" s="54">
        <v>1.327</v>
      </c>
      <c r="NK17" s="21" t="s">
        <v>51</v>
      </c>
      <c r="NL17" s="54">
        <v>1.2637100000000001</v>
      </c>
      <c r="NM17" s="6"/>
      <c r="NN17" s="6"/>
      <c r="NO17" s="6">
        <v>-5.3E-3</v>
      </c>
      <c r="NP17" s="6">
        <v>2.5999999999999999E-3</v>
      </c>
      <c r="NQ17" s="6">
        <v>1.6000000000000001E-3</v>
      </c>
      <c r="NR17" s="6">
        <v>-2.3999999999999998E-3</v>
      </c>
      <c r="NS17" s="6">
        <v>1.1999999999999999E-3</v>
      </c>
      <c r="NT17" s="6"/>
      <c r="NU17" s="6"/>
      <c r="NV17" s="6">
        <v>-8.0000000000000004E-4</v>
      </c>
      <c r="NW17" s="6">
        <v>5.1000000000000004E-3</v>
      </c>
      <c r="NX17" s="6">
        <v>8.0000000000000004E-4</v>
      </c>
      <c r="NY17" s="6">
        <v>-2.3E-3</v>
      </c>
      <c r="NZ17" s="6">
        <v>-1.4E-3</v>
      </c>
      <c r="OA17" s="6"/>
      <c r="OB17" s="6"/>
      <c r="OC17" s="6">
        <v>-4.0000000000000001E-3</v>
      </c>
      <c r="OD17" s="6">
        <v>2.8E-3</v>
      </c>
      <c r="OE17" s="6">
        <v>8.9999999999999998E-4</v>
      </c>
      <c r="OF17" s="6">
        <v>-7.4000000000000003E-3</v>
      </c>
      <c r="OG17" s="6">
        <v>-1.9E-3</v>
      </c>
      <c r="OH17" s="6"/>
      <c r="OI17" s="6"/>
      <c r="OJ17" s="6">
        <v>-4.4999999999999997E-3</v>
      </c>
      <c r="OK17" s="6">
        <v>2.0000000000000001E-4</v>
      </c>
      <c r="OL17" s="6">
        <v>3.8999999999999998E-3</v>
      </c>
      <c r="OM17" s="6">
        <v>-2.7000000000000001E-3</v>
      </c>
      <c r="ON17" s="6">
        <v>1.1000000000000001E-3</v>
      </c>
      <c r="OO17" s="6"/>
      <c r="OP17" s="6"/>
      <c r="OQ17" s="6"/>
      <c r="OR17" s="22">
        <f t="shared" si="15"/>
        <v>-7.4000000000000003E-3</v>
      </c>
      <c r="OS17" s="22">
        <f t="shared" si="16"/>
        <v>-6.2500000000000001E-4</v>
      </c>
      <c r="OT17" s="22">
        <f t="shared" si="17"/>
        <v>5.1000000000000004E-3</v>
      </c>
      <c r="PG17" s="54">
        <v>1.2522</v>
      </c>
      <c r="PH17" s="54">
        <v>1.3025899999999999</v>
      </c>
      <c r="PI17" s="54">
        <v>1.3233999999999999</v>
      </c>
      <c r="PJ17" s="54">
        <v>1.2961</v>
      </c>
      <c r="PK17" s="54">
        <v>1.327</v>
      </c>
      <c r="PL17" s="54">
        <v>1.2637100000000001</v>
      </c>
      <c r="PM17" s="21" t="s">
        <v>51</v>
      </c>
      <c r="PN17" s="54">
        <v>1.23767</v>
      </c>
      <c r="PO17" s="6">
        <v>8.3000000000000001E-3</v>
      </c>
      <c r="PP17" s="6">
        <v>-5.0000000000000001E-3</v>
      </c>
      <c r="PQ17" s="6">
        <v>-1.1999999999999999E-3</v>
      </c>
      <c r="PR17" s="6">
        <v>-1.4E-3</v>
      </c>
      <c r="PS17" s="6">
        <v>3.0000000000000001E-3</v>
      </c>
      <c r="PT17" s="6"/>
      <c r="PU17" s="6"/>
      <c r="PV17" s="6">
        <v>1.9E-3</v>
      </c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22">
        <f t="shared" si="18"/>
        <v>-5.0000000000000001E-3</v>
      </c>
      <c r="QU17" s="22">
        <f t="shared" si="19"/>
        <v>9.3333333333333332E-4</v>
      </c>
      <c r="QV17" s="22">
        <f t="shared" si="20"/>
        <v>8.3000000000000001E-3</v>
      </c>
    </row>
    <row r="18" spans="21:464" ht="15.75" thickBot="1" x14ac:dyDescent="0.3">
      <c r="U18" s="722" t="s">
        <v>139</v>
      </c>
      <c r="V18" s="723"/>
      <c r="W18" s="723"/>
      <c r="X18" s="723"/>
      <c r="Y18" s="723"/>
      <c r="Z18" s="723"/>
      <c r="AA18" s="723"/>
      <c r="AB18" s="724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2" t="s">
        <v>139</v>
      </c>
      <c r="CF18" s="723"/>
      <c r="CG18" s="723"/>
      <c r="CH18" s="723"/>
      <c r="CI18" s="723"/>
      <c r="CJ18" s="723"/>
      <c r="CK18" s="723"/>
      <c r="CL18" s="724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2" t="s">
        <v>139</v>
      </c>
      <c r="ES18" s="723"/>
      <c r="ET18" s="723"/>
      <c r="EU18" s="723"/>
      <c r="EV18" s="723"/>
      <c r="EW18" s="723"/>
      <c r="EX18" s="723"/>
      <c r="EY18" s="724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2" t="s">
        <v>139</v>
      </c>
      <c r="HT18" s="723"/>
      <c r="HU18" s="723"/>
      <c r="HV18" s="723"/>
      <c r="HW18" s="723"/>
      <c r="HX18" s="723"/>
      <c r="HY18" s="723"/>
      <c r="HZ18" s="724"/>
      <c r="IG18" s="54">
        <v>139.83000000000001</v>
      </c>
      <c r="IH18" s="54">
        <v>142.5</v>
      </c>
      <c r="II18" s="54">
        <v>147.697</v>
      </c>
      <c r="IJ18" s="21" t="s">
        <v>52</v>
      </c>
      <c r="IK18" s="54">
        <v>144.66</v>
      </c>
      <c r="IL18" s="6">
        <v>1.12E-2</v>
      </c>
      <c r="IM18" s="6">
        <v>2.2000000000000001E-3</v>
      </c>
      <c r="IN18" s="6">
        <v>3.3E-3</v>
      </c>
      <c r="IO18" s="6">
        <v>-4.7999999999999996E-3</v>
      </c>
      <c r="IP18" s="6">
        <v>-2.8999999999999998E-3</v>
      </c>
      <c r="IQ18" s="6"/>
      <c r="IR18" s="6"/>
      <c r="IS18" s="6">
        <v>2.9999999999999997E-4</v>
      </c>
      <c r="IT18" s="6">
        <v>-3.5000000000000001E-3</v>
      </c>
      <c r="IU18" s="6">
        <v>1.6999999999999999E-3</v>
      </c>
      <c r="IV18" s="6">
        <v>3.3E-3</v>
      </c>
      <c r="IW18" s="6">
        <v>4.5999999999999999E-3</v>
      </c>
      <c r="IX18" s="6"/>
      <c r="IY18" s="6"/>
      <c r="IZ18" s="6">
        <v>2.8E-3</v>
      </c>
      <c r="JA18" s="6">
        <v>-3.7000000000000002E-3</v>
      </c>
      <c r="JB18" s="6">
        <v>-2.0000000000000001E-4</v>
      </c>
      <c r="JC18" s="6">
        <v>-4.4999999999999997E-3</v>
      </c>
      <c r="JD18" s="6">
        <v>5.9999999999999995E-4</v>
      </c>
      <c r="JE18" s="6"/>
      <c r="JF18" s="6"/>
      <c r="JG18" s="6">
        <v>2.9999999999999997E-4</v>
      </c>
      <c r="JH18" s="6">
        <v>-4.1999999999999997E-3</v>
      </c>
      <c r="JI18" s="6">
        <v>1E-4</v>
      </c>
      <c r="JJ18" s="6">
        <v>-5.0000000000000001E-3</v>
      </c>
      <c r="JK18" s="6">
        <v>1.6000000000000001E-3</v>
      </c>
      <c r="JL18" s="6"/>
      <c r="JM18" s="6"/>
      <c r="JN18" s="6">
        <v>2.5000000000000001E-3</v>
      </c>
      <c r="JO18" s="6">
        <v>6.1999999999999998E-3</v>
      </c>
      <c r="JP18" s="6"/>
      <c r="JQ18" s="22">
        <f t="shared" si="9"/>
        <v>-5.0000000000000001E-3</v>
      </c>
      <c r="JR18" s="22">
        <f t="shared" si="10"/>
        <v>5.4090909090909092E-4</v>
      </c>
      <c r="JS18" s="22">
        <f t="shared" si="11"/>
        <v>1.12E-2</v>
      </c>
      <c r="KO18" s="722" t="s">
        <v>139</v>
      </c>
      <c r="KP18" s="723"/>
      <c r="KQ18" s="723"/>
      <c r="KR18" s="723"/>
      <c r="KS18" s="723"/>
      <c r="KT18" s="723"/>
      <c r="KU18" s="723"/>
      <c r="KV18" s="724"/>
      <c r="KX18" s="54">
        <v>139.83000000000001</v>
      </c>
      <c r="KY18" s="54">
        <v>142.5</v>
      </c>
      <c r="KZ18" s="54">
        <v>147.697</v>
      </c>
      <c r="LA18" s="54">
        <v>144.66</v>
      </c>
      <c r="LB18" s="21" t="s">
        <v>52</v>
      </c>
      <c r="LC18" s="54">
        <v>145.22999999999999</v>
      </c>
      <c r="LD18" s="6">
        <v>1.1000000000000001E-3</v>
      </c>
      <c r="LE18" s="6">
        <v>-2.0000000000000001E-4</v>
      </c>
      <c r="LF18" s="6">
        <v>7.0000000000000001E-3</v>
      </c>
      <c r="LG18" s="6"/>
      <c r="LH18" s="6"/>
      <c r="LI18" s="6">
        <v>-6.4999999999999997E-3</v>
      </c>
      <c r="LJ18" s="6">
        <v>-6.6E-3</v>
      </c>
      <c r="LK18" s="6">
        <v>-6.3E-3</v>
      </c>
      <c r="LL18" s="6">
        <v>-3.0000000000000001E-3</v>
      </c>
      <c r="LM18" s="6">
        <v>1.9E-3</v>
      </c>
      <c r="LN18" s="6"/>
      <c r="LO18" s="6"/>
      <c r="LP18" s="6">
        <v>-8.8000000000000005E-3</v>
      </c>
      <c r="LQ18" s="6">
        <v>-8.9999999999999998E-4</v>
      </c>
      <c r="LR18" s="6">
        <v>-5.0000000000000001E-3</v>
      </c>
      <c r="LS18" s="6">
        <v>-1.1999999999999999E-3</v>
      </c>
      <c r="LT18" s="6">
        <v>-4.1999999999999997E-3</v>
      </c>
      <c r="LU18" s="6"/>
      <c r="LV18" s="6"/>
      <c r="LW18" s="6">
        <v>2.9999999999999997E-4</v>
      </c>
      <c r="LX18" s="6">
        <v>2.3E-3</v>
      </c>
      <c r="LY18" s="6">
        <v>-4.5999999999999999E-3</v>
      </c>
      <c r="LZ18" s="6">
        <v>-6.1999999999999998E-3</v>
      </c>
      <c r="MA18" s="6">
        <v>1.6999999999999999E-3</v>
      </c>
      <c r="MB18" s="6"/>
      <c r="MC18" s="6"/>
      <c r="MD18" s="6">
        <v>-2.9999999999999997E-4</v>
      </c>
      <c r="ME18" s="6">
        <v>-3.3999999999999998E-3</v>
      </c>
      <c r="MF18" s="6">
        <v>2.0000000000000001E-4</v>
      </c>
      <c r="MG18" s="6">
        <v>-8.0000000000000004E-4</v>
      </c>
      <c r="MH18" s="6">
        <v>-9.2999999999999992E-3</v>
      </c>
      <c r="MI18" s="22">
        <f t="shared" si="12"/>
        <v>-9.2999999999999992E-3</v>
      </c>
      <c r="MJ18" s="22">
        <f t="shared" si="13"/>
        <v>-2.2956521739130433E-3</v>
      </c>
      <c r="MK18" s="22">
        <f t="shared" si="14"/>
        <v>7.0000000000000001E-3</v>
      </c>
      <c r="NE18" t="s">
        <v>62</v>
      </c>
      <c r="NF18" s="54">
        <v>139.83000000000001</v>
      </c>
      <c r="NG18" s="54">
        <v>142.5</v>
      </c>
      <c r="NH18" s="54">
        <v>147.697</v>
      </c>
      <c r="NI18" s="54">
        <v>144.66</v>
      </c>
      <c r="NJ18" s="54">
        <v>145.22999999999999</v>
      </c>
      <c r="NK18" s="21" t="s">
        <v>52</v>
      </c>
      <c r="NL18" s="54">
        <v>136.74799999999999</v>
      </c>
      <c r="NM18" s="6"/>
      <c r="NN18" s="6"/>
      <c r="NO18" s="6">
        <v>6.9999999999999999E-4</v>
      </c>
      <c r="NP18" s="6">
        <v>3.5999999999999999E-3</v>
      </c>
      <c r="NQ18" s="6">
        <v>1.8E-3</v>
      </c>
      <c r="NR18" s="6">
        <v>1E-4</v>
      </c>
      <c r="NS18" s="6">
        <v>1.5E-3</v>
      </c>
      <c r="NT18" s="6"/>
      <c r="NU18" s="6"/>
      <c r="NV18" s="6">
        <v>-8.9999999999999998E-4</v>
      </c>
      <c r="NW18" s="6">
        <v>3.5000000000000001E-3</v>
      </c>
      <c r="NX18" s="6">
        <v>-2.5999999999999999E-3</v>
      </c>
      <c r="NY18" s="6">
        <v>-2.2000000000000001E-3</v>
      </c>
      <c r="NZ18" s="6">
        <v>-5.3E-3</v>
      </c>
      <c r="OA18" s="6"/>
      <c r="OB18" s="6"/>
      <c r="OC18" s="6">
        <v>-4.5999999999999999E-3</v>
      </c>
      <c r="OD18" s="6">
        <v>8.0000000000000004E-4</v>
      </c>
      <c r="OE18" s="6">
        <v>3.5000000000000001E-3</v>
      </c>
      <c r="OF18" s="6">
        <v>-3.0999999999999999E-3</v>
      </c>
      <c r="OG18" s="6">
        <v>3.8E-3</v>
      </c>
      <c r="OH18" s="6"/>
      <c r="OI18" s="6"/>
      <c r="OJ18" s="6">
        <v>0</v>
      </c>
      <c r="OK18" s="6">
        <v>-5.0000000000000001E-3</v>
      </c>
      <c r="OL18" s="6">
        <v>6.7000000000000002E-3</v>
      </c>
      <c r="OM18" s="6">
        <v>-1.6000000000000001E-3</v>
      </c>
      <c r="ON18" s="6">
        <v>3.3E-3</v>
      </c>
      <c r="OO18" s="6"/>
      <c r="OP18" s="6"/>
      <c r="OQ18" s="6"/>
      <c r="OR18" s="22">
        <f t="shared" si="15"/>
        <v>-5.3E-3</v>
      </c>
      <c r="OS18" s="22">
        <f t="shared" si="16"/>
        <v>2.0000000000000001E-4</v>
      </c>
      <c r="OT18" s="22">
        <f t="shared" si="17"/>
        <v>6.7000000000000002E-3</v>
      </c>
      <c r="PG18" s="54">
        <v>139.83000000000001</v>
      </c>
      <c r="PH18" s="54">
        <v>142.5</v>
      </c>
      <c r="PI18" s="54">
        <v>147.697</v>
      </c>
      <c r="PJ18" s="54">
        <v>144.66</v>
      </c>
      <c r="PK18" s="54">
        <v>145.22999999999999</v>
      </c>
      <c r="PL18" s="54">
        <v>136.74799999999999</v>
      </c>
      <c r="PM18" s="21" t="s">
        <v>52</v>
      </c>
      <c r="PN18" s="54">
        <v>136.94</v>
      </c>
      <c r="PO18" s="6">
        <v>5.9999999999999995E-4</v>
      </c>
      <c r="PP18" s="6">
        <v>-8.3000000000000001E-3</v>
      </c>
      <c r="PQ18" s="6">
        <v>-2E-3</v>
      </c>
      <c r="PR18" s="6">
        <v>1E-4</v>
      </c>
      <c r="PS18" s="6">
        <v>2.0999999999999999E-3</v>
      </c>
      <c r="PT18" s="6"/>
      <c r="PU18" s="6"/>
      <c r="PV18" s="6">
        <v>2.3E-3</v>
      </c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22">
        <f t="shared" si="18"/>
        <v>-8.3000000000000001E-3</v>
      </c>
      <c r="QU18" s="22">
        <f t="shared" si="19"/>
        <v>-8.6666666666666695E-4</v>
      </c>
      <c r="QV18" s="22">
        <f t="shared" si="20"/>
        <v>2.3E-3</v>
      </c>
    </row>
    <row r="19" spans="21:464" ht="15.75" thickBot="1" x14ac:dyDescent="0.3">
      <c r="U19" s="725" t="s">
        <v>141</v>
      </c>
      <c r="V19" s="726"/>
      <c r="W19" s="726"/>
      <c r="X19" s="726"/>
      <c r="Y19" s="726"/>
      <c r="Z19" s="726"/>
      <c r="AA19" s="726"/>
      <c r="AB19" s="727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5" t="s">
        <v>141</v>
      </c>
      <c r="CF19" s="726"/>
      <c r="CG19" s="726"/>
      <c r="CH19" s="726"/>
      <c r="CI19" s="726"/>
      <c r="CJ19" s="726"/>
      <c r="CK19" s="726"/>
      <c r="CL19" s="727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5" t="s">
        <v>141</v>
      </c>
      <c r="ES19" s="726"/>
      <c r="ET19" s="726"/>
      <c r="EU19" s="726"/>
      <c r="EV19" s="726"/>
      <c r="EW19" s="726"/>
      <c r="EX19" s="726"/>
      <c r="EY19" s="727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5" t="s">
        <v>141</v>
      </c>
      <c r="HT19" s="726"/>
      <c r="HU19" s="726"/>
      <c r="HV19" s="726"/>
      <c r="HW19" s="726"/>
      <c r="HX19" s="726"/>
      <c r="HY19" s="726"/>
      <c r="HZ19" s="727"/>
      <c r="IG19" s="54">
        <v>1.8096000000000001</v>
      </c>
      <c r="IH19" s="54">
        <v>1.8057000000000001</v>
      </c>
      <c r="II19" s="54">
        <v>1.86887</v>
      </c>
      <c r="IJ19" s="21" t="s">
        <v>53</v>
      </c>
      <c r="IK19" s="54">
        <v>1.8280000000000001</v>
      </c>
      <c r="IL19" s="6">
        <v>3.8999999999999998E-3</v>
      </c>
      <c r="IM19" s="6">
        <v>8.3000000000000001E-3</v>
      </c>
      <c r="IN19" s="6">
        <v>-3.8999999999999998E-3</v>
      </c>
      <c r="IO19" s="6">
        <v>-6.4999999999999997E-3</v>
      </c>
      <c r="IP19" s="6">
        <v>-2E-3</v>
      </c>
      <c r="IQ19" s="6"/>
      <c r="IR19" s="6"/>
      <c r="IS19" s="6">
        <v>-5.0000000000000001E-4</v>
      </c>
      <c r="IT19" s="6">
        <v>-5.9999999999999995E-4</v>
      </c>
      <c r="IU19" s="6">
        <v>-2.8E-3</v>
      </c>
      <c r="IV19" s="6">
        <v>4.3E-3</v>
      </c>
      <c r="IW19" s="6">
        <v>-5.0000000000000001E-3</v>
      </c>
      <c r="IX19" s="6"/>
      <c r="IY19" s="6"/>
      <c r="IZ19" s="6">
        <v>2.5999999999999999E-3</v>
      </c>
      <c r="JA19" s="6">
        <v>-3.5999999999999999E-3</v>
      </c>
      <c r="JB19" s="6">
        <v>-6.9999999999999999E-4</v>
      </c>
      <c r="JC19" s="6">
        <v>2.9999999999999997E-4</v>
      </c>
      <c r="JD19" s="6">
        <v>5.0000000000000001E-4</v>
      </c>
      <c r="JE19" s="6"/>
      <c r="JF19" s="6"/>
      <c r="JG19" s="6">
        <v>2E-3</v>
      </c>
      <c r="JH19" s="6">
        <v>1.5E-3</v>
      </c>
      <c r="JI19" s="6">
        <v>1.0200000000000001E-2</v>
      </c>
      <c r="JJ19" s="6">
        <v>-8.0000000000000004E-4</v>
      </c>
      <c r="JK19" s="6">
        <v>-2.5000000000000001E-3</v>
      </c>
      <c r="JL19" s="6"/>
      <c r="JM19" s="6"/>
      <c r="JN19" s="6">
        <v>-4.0000000000000002E-4</v>
      </c>
      <c r="JO19" s="6">
        <v>8.8999999999999999E-3</v>
      </c>
      <c r="JP19" s="6"/>
      <c r="JQ19" s="22">
        <f t="shared" si="9"/>
        <v>-6.4999999999999997E-3</v>
      </c>
      <c r="JR19" s="22">
        <f t="shared" si="10"/>
        <v>5.9999999999999984E-4</v>
      </c>
      <c r="JS19" s="22">
        <f t="shared" si="11"/>
        <v>1.0200000000000001E-2</v>
      </c>
      <c r="KO19" s="725" t="s">
        <v>141</v>
      </c>
      <c r="KP19" s="726"/>
      <c r="KQ19" s="726"/>
      <c r="KR19" s="726"/>
      <c r="KS19" s="726"/>
      <c r="KT19" s="726"/>
      <c r="KU19" s="726"/>
      <c r="KV19" s="727"/>
      <c r="KX19" s="54">
        <v>1.8096000000000001</v>
      </c>
      <c r="KY19" s="54">
        <v>1.8057000000000001</v>
      </c>
      <c r="KZ19" s="54">
        <v>1.86887</v>
      </c>
      <c r="LA19" s="54">
        <v>1.8280000000000001</v>
      </c>
      <c r="LB19" s="21" t="s">
        <v>53</v>
      </c>
      <c r="LC19" s="54">
        <v>1.8469</v>
      </c>
      <c r="LD19" s="6">
        <v>6.8999999999999999E-3</v>
      </c>
      <c r="LE19" s="6">
        <v>1.1000000000000001E-3</v>
      </c>
      <c r="LF19" s="6">
        <v>8.0000000000000002E-3</v>
      </c>
      <c r="LG19" s="6"/>
      <c r="LH19" s="6"/>
      <c r="LI19" s="6">
        <v>-8.9999999999999998E-4</v>
      </c>
      <c r="LJ19" s="6">
        <v>-4.1000000000000003E-3</v>
      </c>
      <c r="LK19" s="6">
        <v>-1.5E-3</v>
      </c>
      <c r="LL19" s="6">
        <v>2.0000000000000001E-4</v>
      </c>
      <c r="LM19" s="6">
        <v>-1.8E-3</v>
      </c>
      <c r="LN19" s="6"/>
      <c r="LO19" s="6"/>
      <c r="LP19" s="6">
        <v>4.5999999999999999E-3</v>
      </c>
      <c r="LQ19" s="6">
        <v>-3.8E-3</v>
      </c>
      <c r="LR19" s="6">
        <v>-2.3999999999999998E-3</v>
      </c>
      <c r="LS19" s="6">
        <v>6.9999999999999999E-4</v>
      </c>
      <c r="LT19" s="6">
        <v>-1.6000000000000001E-3</v>
      </c>
      <c r="LU19" s="6"/>
      <c r="LV19" s="6"/>
      <c r="LW19" s="6">
        <v>-5.4000000000000003E-3</v>
      </c>
      <c r="LX19" s="6">
        <v>1.6999999999999999E-3</v>
      </c>
      <c r="LY19" s="6">
        <v>-2.8E-3</v>
      </c>
      <c r="LZ19" s="6">
        <v>-1.1000000000000001E-3</v>
      </c>
      <c r="MA19" s="6">
        <v>6.9999999999999999E-4</v>
      </c>
      <c r="MB19" s="6"/>
      <c r="MC19" s="6"/>
      <c r="MD19" s="6">
        <v>-1.1000000000000001E-3</v>
      </c>
      <c r="ME19" s="6">
        <v>-1.9E-3</v>
      </c>
      <c r="MF19" s="6">
        <v>-8.9999999999999998E-4</v>
      </c>
      <c r="MG19" s="6">
        <v>2.0000000000000001E-4</v>
      </c>
      <c r="MH19" s="6">
        <v>-8.9999999999999998E-4</v>
      </c>
      <c r="MI19" s="22">
        <f t="shared" si="12"/>
        <v>-5.4000000000000003E-3</v>
      </c>
      <c r="MJ19" s="22">
        <f t="shared" si="13"/>
        <v>-2.6521739130434775E-4</v>
      </c>
      <c r="MK19" s="22">
        <f t="shared" si="14"/>
        <v>8.0000000000000002E-3</v>
      </c>
      <c r="NE19" t="s">
        <v>62</v>
      </c>
      <c r="NF19" s="54">
        <v>1.8096000000000001</v>
      </c>
      <c r="NG19" s="54">
        <v>1.8057000000000001</v>
      </c>
      <c r="NH19" s="54">
        <v>1.86887</v>
      </c>
      <c r="NI19" s="54">
        <v>1.8280000000000001</v>
      </c>
      <c r="NJ19" s="54">
        <v>1.8469</v>
      </c>
      <c r="NK19" s="21" t="s">
        <v>53</v>
      </c>
      <c r="NL19" s="54">
        <v>1.8206599999999999</v>
      </c>
      <c r="NM19" s="6"/>
      <c r="NN19" s="6"/>
      <c r="NO19" s="6">
        <v>-3.0000000000000001E-3</v>
      </c>
      <c r="NP19" s="6">
        <v>6.9999999999999999E-4</v>
      </c>
      <c r="NQ19" s="6">
        <v>2.3999999999999998E-3</v>
      </c>
      <c r="NR19" s="6">
        <v>0</v>
      </c>
      <c r="NS19" s="6">
        <v>8.0000000000000004E-4</v>
      </c>
      <c r="NT19" s="6"/>
      <c r="NU19" s="6"/>
      <c r="NV19" s="6">
        <v>2.0999999999999999E-3</v>
      </c>
      <c r="NW19" s="6">
        <v>2.8E-3</v>
      </c>
      <c r="NX19" s="6">
        <v>2.7000000000000001E-3</v>
      </c>
      <c r="NY19" s="6">
        <v>1.4E-3</v>
      </c>
      <c r="NZ19" s="6">
        <v>-8.0000000000000004E-4</v>
      </c>
      <c r="OA19" s="6"/>
      <c r="OB19" s="6"/>
      <c r="OC19" s="6">
        <v>-1.6000000000000001E-3</v>
      </c>
      <c r="OD19" s="6">
        <v>-1.2999999999999999E-3</v>
      </c>
      <c r="OE19" s="6">
        <v>6.1000000000000004E-3</v>
      </c>
      <c r="OF19" s="6">
        <v>-4.0000000000000002E-4</v>
      </c>
      <c r="OG19" s="6">
        <v>2.5999999999999999E-3</v>
      </c>
      <c r="OH19" s="6"/>
      <c r="OI19" s="6"/>
      <c r="OJ19" s="6">
        <v>-5.1000000000000004E-3</v>
      </c>
      <c r="OK19" s="6">
        <v>-3.0999999999999999E-3</v>
      </c>
      <c r="OL19" s="6">
        <v>-2.2000000000000001E-3</v>
      </c>
      <c r="OM19" s="6">
        <v>-4.3E-3</v>
      </c>
      <c r="ON19" s="6">
        <v>-4.0000000000000002E-4</v>
      </c>
      <c r="OO19" s="6"/>
      <c r="OP19" s="6"/>
      <c r="OQ19" s="6"/>
      <c r="OR19" s="22">
        <f t="shared" si="15"/>
        <v>-5.1000000000000004E-3</v>
      </c>
      <c r="OS19" s="22">
        <f t="shared" si="16"/>
        <v>-2.9999999999999936E-5</v>
      </c>
      <c r="OT19" s="22">
        <f t="shared" si="17"/>
        <v>6.1000000000000004E-3</v>
      </c>
      <c r="PG19" s="54">
        <v>1.8096000000000001</v>
      </c>
      <c r="PH19" s="54">
        <v>1.8057000000000001</v>
      </c>
      <c r="PI19" s="54">
        <v>1.86887</v>
      </c>
      <c r="PJ19" s="54">
        <v>1.8280000000000001</v>
      </c>
      <c r="PK19" s="54">
        <v>1.8469</v>
      </c>
      <c r="PL19" s="54">
        <v>1.8206599999999999</v>
      </c>
      <c r="PM19" s="21" t="s">
        <v>53</v>
      </c>
      <c r="PN19" s="54">
        <v>1.8053600000000001</v>
      </c>
      <c r="PO19" s="6">
        <v>5.1000000000000004E-3</v>
      </c>
      <c r="PP19" s="6">
        <v>-7.4000000000000003E-3</v>
      </c>
      <c r="PQ19" s="6">
        <v>-6.6E-3</v>
      </c>
      <c r="PR19" s="6">
        <v>1.5E-3</v>
      </c>
      <c r="PS19" s="6">
        <v>2.0999999999999999E-3</v>
      </c>
      <c r="PT19" s="6"/>
      <c r="PU19" s="6"/>
      <c r="PV19" s="6">
        <v>0</v>
      </c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22">
        <f t="shared" si="18"/>
        <v>-7.4000000000000003E-3</v>
      </c>
      <c r="QU19" s="22">
        <f t="shared" si="19"/>
        <v>-8.8333333333333352E-4</v>
      </c>
      <c r="QV19" s="22">
        <f t="shared" si="20"/>
        <v>5.1000000000000004E-3</v>
      </c>
    </row>
    <row r="20" spans="21:464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G20" s="54">
        <v>1.8977999999999999</v>
      </c>
      <c r="IH20" s="54">
        <v>1.8957599999999999</v>
      </c>
      <c r="II20" s="54">
        <v>1.94747</v>
      </c>
      <c r="IJ20" s="4" t="s">
        <v>54</v>
      </c>
      <c r="IK20" s="54">
        <v>1.9078999999999999</v>
      </c>
      <c r="IL20" s="6">
        <v>6.3E-3</v>
      </c>
      <c r="IM20" s="6">
        <v>9.7000000000000003E-3</v>
      </c>
      <c r="IN20" s="6">
        <v>-1.2999999999999999E-3</v>
      </c>
      <c r="IO20" s="6">
        <v>-2.5000000000000001E-3</v>
      </c>
      <c r="IP20" s="6">
        <v>2.0000000000000001E-4</v>
      </c>
      <c r="IQ20" s="6"/>
      <c r="IR20" s="6"/>
      <c r="IS20" s="6">
        <v>1E-3</v>
      </c>
      <c r="IT20" s="6">
        <v>-1E-3</v>
      </c>
      <c r="IU20" s="6">
        <v>1E-4</v>
      </c>
      <c r="IV20" s="6">
        <v>2.8999999999999998E-3</v>
      </c>
      <c r="IW20" s="6">
        <v>-3.7000000000000002E-3</v>
      </c>
      <c r="IX20" s="6"/>
      <c r="IY20" s="6"/>
      <c r="IZ20" s="6">
        <v>2.0999999999999999E-3</v>
      </c>
      <c r="JA20" s="6">
        <v>-3.5999999999999999E-3</v>
      </c>
      <c r="JB20" s="6">
        <v>5.1000000000000004E-3</v>
      </c>
      <c r="JC20" s="6">
        <v>2.5999999999999999E-3</v>
      </c>
      <c r="JD20" s="6">
        <v>-5.9999999999999995E-4</v>
      </c>
      <c r="JE20" s="6"/>
      <c r="JF20" s="6"/>
      <c r="JG20" s="6">
        <v>8.9999999999999998E-4</v>
      </c>
      <c r="JH20" s="6">
        <v>-2.0000000000000001E-4</v>
      </c>
      <c r="JI20" s="6">
        <v>7.7000000000000002E-3</v>
      </c>
      <c r="JJ20" s="6">
        <v>-5.4999999999999997E-3</v>
      </c>
      <c r="JK20" s="6">
        <v>-3.8999999999999998E-3</v>
      </c>
      <c r="JL20" s="6"/>
      <c r="JM20" s="6"/>
      <c r="JN20" s="6">
        <v>-1E-4</v>
      </c>
      <c r="JO20" s="6">
        <v>6.7000000000000002E-3</v>
      </c>
      <c r="JP20" s="6"/>
      <c r="JQ20" s="22">
        <f t="shared" si="9"/>
        <v>-5.4999999999999997E-3</v>
      </c>
      <c r="JR20" s="22">
        <f t="shared" si="10"/>
        <v>1.040909090909091E-3</v>
      </c>
      <c r="JS20" s="22">
        <f t="shared" si="11"/>
        <v>9.7000000000000003E-3</v>
      </c>
      <c r="KO20" s="11" t="s">
        <v>43</v>
      </c>
      <c r="KP20" s="18" t="s">
        <v>50</v>
      </c>
      <c r="KQ20" s="23" t="s">
        <v>56</v>
      </c>
      <c r="KR20" s="27" t="s">
        <v>61</v>
      </c>
      <c r="KS20" s="31" t="s">
        <v>66</v>
      </c>
      <c r="KT20" s="35" t="s">
        <v>69</v>
      </c>
      <c r="KU20" s="41" t="s">
        <v>71</v>
      </c>
      <c r="KV20" s="44" t="s">
        <v>72</v>
      </c>
      <c r="KX20" s="54">
        <v>1.8977999999999999</v>
      </c>
      <c r="KY20" s="54">
        <v>1.8957599999999999</v>
      </c>
      <c r="KZ20" s="54">
        <v>1.94747</v>
      </c>
      <c r="LA20" s="54">
        <v>1.9078999999999999</v>
      </c>
      <c r="LB20" s="4" t="s">
        <v>54</v>
      </c>
      <c r="LC20" s="54">
        <v>1.952</v>
      </c>
      <c r="LD20" s="6">
        <v>9.4000000000000004E-3</v>
      </c>
      <c r="LE20" s="6">
        <v>-2.0000000000000001E-4</v>
      </c>
      <c r="LF20" s="6">
        <v>6.4000000000000003E-3</v>
      </c>
      <c r="LG20" s="6"/>
      <c r="LH20" s="6"/>
      <c r="LI20" s="6">
        <v>-1E-4</v>
      </c>
      <c r="LJ20" s="6">
        <v>-6.9999999999999999E-4</v>
      </c>
      <c r="LK20" s="6">
        <v>-1.1999999999999999E-3</v>
      </c>
      <c r="LL20" s="6">
        <v>-1.6999999999999999E-3</v>
      </c>
      <c r="LM20" s="6">
        <v>-1.5E-3</v>
      </c>
      <c r="LN20" s="6"/>
      <c r="LO20" s="6"/>
      <c r="LP20" s="6">
        <v>1.1000000000000001E-3</v>
      </c>
      <c r="LQ20" s="6">
        <v>-4.8999999999999998E-3</v>
      </c>
      <c r="LR20" s="6">
        <v>-2.5999999999999999E-3</v>
      </c>
      <c r="LS20" s="6">
        <v>5.0000000000000001E-4</v>
      </c>
      <c r="LT20" s="6">
        <v>-3.3E-3</v>
      </c>
      <c r="LU20" s="6"/>
      <c r="LV20" s="6"/>
      <c r="LW20" s="6">
        <v>-2.2000000000000001E-3</v>
      </c>
      <c r="LX20" s="6">
        <v>2.3E-3</v>
      </c>
      <c r="LY20" s="6">
        <v>-1.6000000000000001E-3</v>
      </c>
      <c r="LZ20" s="6">
        <v>-3.8E-3</v>
      </c>
      <c r="MA20" s="6">
        <v>-2.9999999999999997E-4</v>
      </c>
      <c r="MB20" s="6"/>
      <c r="MC20" s="6"/>
      <c r="MD20" s="6">
        <v>-1.2999999999999999E-3</v>
      </c>
      <c r="ME20" s="6">
        <v>-1.6999999999999999E-3</v>
      </c>
      <c r="MF20" s="6">
        <v>2.7000000000000001E-3</v>
      </c>
      <c r="MG20" s="6">
        <v>-5.0000000000000001E-4</v>
      </c>
      <c r="MH20" s="6">
        <v>-2.2000000000000001E-3</v>
      </c>
      <c r="MI20" s="22">
        <f t="shared" si="12"/>
        <v>-4.8999999999999998E-3</v>
      </c>
      <c r="MJ20" s="22">
        <f t="shared" si="13"/>
        <v>-3.2173913043478253E-4</v>
      </c>
      <c r="MK20" s="22">
        <f t="shared" si="14"/>
        <v>9.4000000000000004E-3</v>
      </c>
      <c r="NE20" t="s">
        <v>62</v>
      </c>
      <c r="NF20" s="54">
        <v>1.8977999999999999</v>
      </c>
      <c r="NG20" s="54">
        <v>1.8957599999999999</v>
      </c>
      <c r="NH20" s="54">
        <v>1.94747</v>
      </c>
      <c r="NI20" s="54">
        <v>1.9078999999999999</v>
      </c>
      <c r="NJ20" s="54">
        <v>1.952</v>
      </c>
      <c r="NK20" s="4" t="s">
        <v>54</v>
      </c>
      <c r="NL20" s="54">
        <v>1.93163</v>
      </c>
      <c r="NM20" s="6"/>
      <c r="NN20" s="6"/>
      <c r="NO20" s="6">
        <v>-6.6E-3</v>
      </c>
      <c r="NP20" s="6">
        <v>8.9999999999999998E-4</v>
      </c>
      <c r="NQ20" s="6">
        <v>-2.3E-3</v>
      </c>
      <c r="NR20" s="6">
        <v>2.0000000000000001E-4</v>
      </c>
      <c r="NS20" s="6">
        <v>-2.3E-3</v>
      </c>
      <c r="NT20" s="6"/>
      <c r="NU20" s="6"/>
      <c r="NV20" s="6">
        <v>4.7999999999999996E-3</v>
      </c>
      <c r="NW20" s="6">
        <v>6.6E-3</v>
      </c>
      <c r="NX20" s="6">
        <v>-1.1000000000000001E-3</v>
      </c>
      <c r="NY20" s="6">
        <v>2.9999999999999997E-4</v>
      </c>
      <c r="NZ20" s="6">
        <v>5.0000000000000001E-3</v>
      </c>
      <c r="OA20" s="6"/>
      <c r="OB20" s="6"/>
      <c r="OC20" s="6">
        <v>-4.7000000000000002E-3</v>
      </c>
      <c r="OD20" s="6">
        <v>-3.0000000000000001E-3</v>
      </c>
      <c r="OE20" s="6">
        <v>5.4000000000000003E-3</v>
      </c>
      <c r="OF20" s="6">
        <v>-2.2000000000000001E-3</v>
      </c>
      <c r="OG20" s="6">
        <v>3.0000000000000001E-3</v>
      </c>
      <c r="OH20" s="6"/>
      <c r="OI20" s="6"/>
      <c r="OJ20" s="6">
        <v>-4.4999999999999997E-3</v>
      </c>
      <c r="OK20" s="6">
        <v>-7.1000000000000004E-3</v>
      </c>
      <c r="OL20" s="6">
        <v>-5.8999999999999999E-3</v>
      </c>
      <c r="OM20" s="6">
        <v>-4.3E-3</v>
      </c>
      <c r="ON20" s="6">
        <v>-5.0000000000000001E-4</v>
      </c>
      <c r="OO20" s="6"/>
      <c r="OP20" s="6"/>
      <c r="OQ20" s="6"/>
      <c r="OR20" s="22">
        <f t="shared" si="15"/>
        <v>-7.1000000000000004E-3</v>
      </c>
      <c r="OS20" s="22">
        <f t="shared" si="16"/>
        <v>-9.1500000000000023E-4</v>
      </c>
      <c r="OT20" s="22">
        <f t="shared" si="17"/>
        <v>6.6E-3</v>
      </c>
      <c r="PG20" s="54">
        <v>1.8977999999999999</v>
      </c>
      <c r="PH20" s="54">
        <v>1.8957599999999999</v>
      </c>
      <c r="PI20" s="54">
        <v>1.94747</v>
      </c>
      <c r="PJ20" s="54">
        <v>1.9078999999999999</v>
      </c>
      <c r="PK20" s="54">
        <v>1.952</v>
      </c>
      <c r="PL20" s="54">
        <v>1.93163</v>
      </c>
      <c r="PM20" s="4" t="s">
        <v>54</v>
      </c>
      <c r="PN20" s="54">
        <v>1.8893800000000001</v>
      </c>
      <c r="PO20" s="6">
        <v>2E-3</v>
      </c>
      <c r="PP20" s="6">
        <v>-2.7000000000000001E-3</v>
      </c>
      <c r="PQ20" s="6">
        <v>-6.1999999999999998E-3</v>
      </c>
      <c r="PR20" s="6">
        <v>3.0000000000000001E-3</v>
      </c>
      <c r="PS20" s="6">
        <v>5.4000000000000003E-3</v>
      </c>
      <c r="PT20" s="6"/>
      <c r="PU20" s="6"/>
      <c r="PV20" s="6">
        <v>-8.9999999999999998E-4</v>
      </c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22">
        <f t="shared" si="18"/>
        <v>-6.1999999999999998E-3</v>
      </c>
      <c r="QU20" s="22">
        <f t="shared" si="19"/>
        <v>1.0000000000000009E-4</v>
      </c>
      <c r="QV20" s="22">
        <f t="shared" si="20"/>
        <v>5.4000000000000003E-3</v>
      </c>
    </row>
    <row r="21" spans="21:464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G21" s="54">
        <v>1.7393000000000001</v>
      </c>
      <c r="IH21" s="54">
        <v>1.7208300000000001</v>
      </c>
      <c r="II21" s="54">
        <v>1.7461800000000001</v>
      </c>
      <c r="IJ21" s="4" t="s">
        <v>55</v>
      </c>
      <c r="IK21" s="54">
        <v>1.7385999999999999</v>
      </c>
      <c r="IL21" s="6">
        <v>3.5999999999999999E-3</v>
      </c>
      <c r="IM21" s="6">
        <v>4.4999999999999997E-3</v>
      </c>
      <c r="IN21" s="6">
        <v>2.7000000000000001E-3</v>
      </c>
      <c r="IO21" s="6">
        <v>-5.3E-3</v>
      </c>
      <c r="IP21" s="6">
        <v>-1.4E-3</v>
      </c>
      <c r="IQ21" s="6"/>
      <c r="IR21" s="6"/>
      <c r="IS21" s="6">
        <v>-2.8999999999999998E-3</v>
      </c>
      <c r="IT21" s="6">
        <v>4.0000000000000002E-4</v>
      </c>
      <c r="IU21" s="6">
        <v>3.0000000000000001E-3</v>
      </c>
      <c r="IV21" s="6">
        <v>2E-3</v>
      </c>
      <c r="IW21" s="6">
        <v>-2.7000000000000001E-3</v>
      </c>
      <c r="IX21" s="6"/>
      <c r="IY21" s="6"/>
      <c r="IZ21" s="6">
        <v>6.1000000000000004E-3</v>
      </c>
      <c r="JA21" s="6">
        <v>-4.5999999999999999E-3</v>
      </c>
      <c r="JB21" s="6">
        <v>-1.2999999999999999E-3</v>
      </c>
      <c r="JC21" s="6">
        <v>-2.9999999999999997E-4</v>
      </c>
      <c r="JD21" s="6">
        <v>2.0999999999999999E-3</v>
      </c>
      <c r="JE21" s="6"/>
      <c r="JF21" s="6"/>
      <c r="JG21" s="6">
        <v>-3.7000000000000002E-3</v>
      </c>
      <c r="JH21" s="6">
        <v>2.7000000000000001E-3</v>
      </c>
      <c r="JI21" s="6">
        <v>2.5000000000000001E-3</v>
      </c>
      <c r="JJ21" s="6">
        <v>-1E-3</v>
      </c>
      <c r="JK21" s="6">
        <v>0</v>
      </c>
      <c r="JL21" s="6"/>
      <c r="JM21" s="6"/>
      <c r="JN21" s="6">
        <v>1.6999999999999999E-3</v>
      </c>
      <c r="JO21" s="6">
        <v>3.2000000000000002E-3</v>
      </c>
      <c r="JP21" s="6"/>
      <c r="JQ21" s="22">
        <f t="shared" si="9"/>
        <v>-5.3E-3</v>
      </c>
      <c r="JR21" s="22">
        <f t="shared" si="10"/>
        <v>5.1363636363636368E-4</v>
      </c>
      <c r="JS21" s="22">
        <f t="shared" si="11"/>
        <v>6.1000000000000004E-3</v>
      </c>
      <c r="KF21" t="s">
        <v>62</v>
      </c>
      <c r="KO21" s="722" t="s">
        <v>145</v>
      </c>
      <c r="KP21" s="723"/>
      <c r="KQ21" s="723"/>
      <c r="KR21" s="723"/>
      <c r="KS21" s="723"/>
      <c r="KT21" s="723"/>
      <c r="KU21" s="723"/>
      <c r="KV21" s="724"/>
      <c r="KX21" s="54">
        <v>1.7393000000000001</v>
      </c>
      <c r="KY21" s="54">
        <v>1.7208300000000001</v>
      </c>
      <c r="KZ21" s="54">
        <v>1.7461800000000001</v>
      </c>
      <c r="LA21" s="54">
        <v>1.7385999999999999</v>
      </c>
      <c r="LB21" s="4" t="s">
        <v>55</v>
      </c>
      <c r="LC21" s="54">
        <v>1.7439</v>
      </c>
      <c r="LD21" s="6">
        <v>4.7999999999999996E-3</v>
      </c>
      <c r="LE21" s="6">
        <v>1E-3</v>
      </c>
      <c r="LF21" s="6">
        <v>7.3000000000000001E-3</v>
      </c>
      <c r="LG21" s="6"/>
      <c r="LH21" s="6"/>
      <c r="LI21" s="6">
        <v>-3.3999999999999998E-3</v>
      </c>
      <c r="LJ21" s="6">
        <v>2.9999999999999997E-4</v>
      </c>
      <c r="LK21" s="6">
        <v>-4.5999999999999999E-3</v>
      </c>
      <c r="LL21" s="6">
        <v>-5.9999999999999995E-4</v>
      </c>
      <c r="LM21" s="6">
        <v>-4.0000000000000001E-3</v>
      </c>
      <c r="LN21" s="6"/>
      <c r="LO21" s="6"/>
      <c r="LP21" s="6">
        <v>1.4E-3</v>
      </c>
      <c r="LQ21" s="6">
        <v>-4.4999999999999997E-3</v>
      </c>
      <c r="LR21" s="6">
        <v>-6.1999999999999998E-3</v>
      </c>
      <c r="LS21" s="6">
        <v>-2E-3</v>
      </c>
      <c r="LT21" s="6">
        <v>-4.8999999999999998E-3</v>
      </c>
      <c r="LU21" s="6"/>
      <c r="LV21" s="6"/>
      <c r="LW21" s="6">
        <v>-2.0999999999999999E-3</v>
      </c>
      <c r="LX21" s="6">
        <v>-3.3999999999999998E-3</v>
      </c>
      <c r="LY21" s="6">
        <v>-1.5E-3</v>
      </c>
      <c r="LZ21" s="6">
        <v>3.7000000000000002E-3</v>
      </c>
      <c r="MA21" s="6">
        <v>2E-3</v>
      </c>
      <c r="MB21" s="6"/>
      <c r="MC21" s="6"/>
      <c r="MD21" s="6">
        <v>-2.3E-3</v>
      </c>
      <c r="ME21" s="6">
        <v>2E-3</v>
      </c>
      <c r="MF21" s="6">
        <v>-2.0000000000000001E-4</v>
      </c>
      <c r="MG21" s="6">
        <v>-2E-3</v>
      </c>
      <c r="MH21" s="6">
        <v>3.5999999999999999E-3</v>
      </c>
      <c r="MI21" s="22">
        <f t="shared" si="12"/>
        <v>-6.1999999999999998E-3</v>
      </c>
      <c r="MJ21" s="22">
        <f t="shared" si="13"/>
        <v>-6.7826086956521755E-4</v>
      </c>
      <c r="MK21" s="22">
        <f t="shared" si="14"/>
        <v>7.3000000000000001E-3</v>
      </c>
      <c r="NE21" t="s">
        <v>62</v>
      </c>
      <c r="NF21" s="54">
        <v>1.7393000000000001</v>
      </c>
      <c r="NG21" s="54">
        <v>1.7208300000000001</v>
      </c>
      <c r="NH21" s="54">
        <v>1.7461800000000001</v>
      </c>
      <c r="NI21" s="54">
        <v>1.7385999999999999</v>
      </c>
      <c r="NJ21" s="54">
        <v>1.7439</v>
      </c>
      <c r="NK21" s="4" t="s">
        <v>55</v>
      </c>
      <c r="NL21" s="54">
        <v>1.7064600000000001</v>
      </c>
      <c r="NM21" s="6"/>
      <c r="NN21" s="6"/>
      <c r="NO21" s="6">
        <v>-2.0999999999999999E-3</v>
      </c>
      <c r="NP21" s="6">
        <v>-4.0000000000000002E-4</v>
      </c>
      <c r="NQ21" s="6">
        <v>1E-3</v>
      </c>
      <c r="NR21" s="6">
        <v>-2.7000000000000001E-3</v>
      </c>
      <c r="NS21" s="6">
        <v>-1.9E-3</v>
      </c>
      <c r="NT21" s="6"/>
      <c r="NU21" s="6"/>
      <c r="NV21" s="6">
        <v>-3.5999999999999999E-3</v>
      </c>
      <c r="NW21" s="6">
        <v>4.0000000000000001E-3</v>
      </c>
      <c r="NX21" s="6">
        <v>2.3999999999999998E-3</v>
      </c>
      <c r="NY21" s="6">
        <v>-1.8E-3</v>
      </c>
      <c r="NZ21" s="6">
        <v>2.0000000000000001E-4</v>
      </c>
      <c r="OA21" s="6"/>
      <c r="OB21" s="6"/>
      <c r="OC21" s="6">
        <v>-3.8999999999999998E-3</v>
      </c>
      <c r="OD21" s="6">
        <v>-5.9999999999999995E-4</v>
      </c>
      <c r="OE21" s="6">
        <v>1E-4</v>
      </c>
      <c r="OF21" s="6">
        <v>-2.3E-3</v>
      </c>
      <c r="OG21" s="6">
        <v>5.5999999999999999E-3</v>
      </c>
      <c r="OH21" s="6"/>
      <c r="OI21" s="6"/>
      <c r="OJ21" s="6">
        <v>-3.3E-3</v>
      </c>
      <c r="OK21" s="6">
        <v>-5.1000000000000004E-3</v>
      </c>
      <c r="OL21" s="6">
        <v>-2.5000000000000001E-3</v>
      </c>
      <c r="OM21" s="6">
        <v>-3.5999999999999999E-3</v>
      </c>
      <c r="ON21" s="6">
        <v>2.5000000000000001E-3</v>
      </c>
      <c r="OO21" s="6"/>
      <c r="OP21" s="6"/>
      <c r="OQ21" s="6"/>
      <c r="OR21" s="22">
        <f t="shared" si="15"/>
        <v>-5.1000000000000004E-3</v>
      </c>
      <c r="OS21" s="22">
        <f t="shared" si="16"/>
        <v>-9.0000000000000008E-4</v>
      </c>
      <c r="OT21" s="22">
        <f t="shared" si="17"/>
        <v>5.5999999999999999E-3</v>
      </c>
      <c r="PG21" s="54">
        <v>1.7393000000000001</v>
      </c>
      <c r="PH21" s="54">
        <v>1.7208300000000001</v>
      </c>
      <c r="PI21" s="54">
        <v>1.7461800000000001</v>
      </c>
      <c r="PJ21" s="54">
        <v>1.7385999999999999</v>
      </c>
      <c r="PK21" s="54">
        <v>1.7439</v>
      </c>
      <c r="PL21" s="54">
        <v>1.7064600000000001</v>
      </c>
      <c r="PM21" s="4" t="s">
        <v>55</v>
      </c>
      <c r="PN21" s="54">
        <v>1.6614</v>
      </c>
      <c r="PO21" s="6">
        <v>-1.1000000000000001E-3</v>
      </c>
      <c r="PP21" s="6">
        <v>-5.3E-3</v>
      </c>
      <c r="PQ21" s="6">
        <v>-4.5999999999999999E-3</v>
      </c>
      <c r="PR21" s="6">
        <v>-4.0000000000000002E-4</v>
      </c>
      <c r="PS21" s="6">
        <v>-2.3999999999999998E-3</v>
      </c>
      <c r="PT21" s="6"/>
      <c r="PU21" s="6"/>
      <c r="PV21" s="6">
        <v>2.9999999999999997E-4</v>
      </c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22">
        <f t="shared" si="18"/>
        <v>-5.3E-3</v>
      </c>
      <c r="QU21" s="22">
        <f t="shared" si="19"/>
        <v>-2.2499999999999998E-3</v>
      </c>
      <c r="QV21" s="22">
        <f t="shared" si="20"/>
        <v>2.9999999999999997E-4</v>
      </c>
    </row>
    <row r="22" spans="21:464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8">SUM(AN3, -AN10,AN17:AN21)</f>
        <v>0</v>
      </c>
      <c r="AO22" s="25">
        <f t="shared" si="38"/>
        <v>0</v>
      </c>
      <c r="AP22" s="25">
        <f t="shared" si="38"/>
        <v>5.0999999999999995E-3</v>
      </c>
      <c r="AQ22" s="25">
        <f t="shared" si="38"/>
        <v>-2.4400000000000002E-2</v>
      </c>
      <c r="AR22" s="25">
        <f t="shared" si="38"/>
        <v>6.0000000000000071E-4</v>
      </c>
      <c r="AS22" s="25">
        <f t="shared" si="38"/>
        <v>-4.1000000000000003E-3</v>
      </c>
      <c r="AT22" s="25">
        <f t="shared" si="38"/>
        <v>4.6100000000000002E-2</v>
      </c>
      <c r="AU22" s="25">
        <f t="shared" si="38"/>
        <v>0</v>
      </c>
      <c r="AV22" s="25">
        <f t="shared" si="38"/>
        <v>0</v>
      </c>
      <c r="AW22" s="25">
        <f t="shared" si="38"/>
        <v>1.72E-2</v>
      </c>
      <c r="AX22" s="25">
        <f t="shared" si="38"/>
        <v>1.5199999999999998E-2</v>
      </c>
      <c r="AY22" s="25">
        <f t="shared" si="38"/>
        <v>2.81E-2</v>
      </c>
      <c r="AZ22" s="25">
        <f t="shared" si="38"/>
        <v>6.3699999999999993E-2</v>
      </c>
      <c r="BA22" s="25">
        <f t="shared" si="38"/>
        <v>-4.53E-2</v>
      </c>
      <c r="BB22" s="25">
        <f t="shared" si="38"/>
        <v>0</v>
      </c>
      <c r="BC22" s="25">
        <f t="shared" si="38"/>
        <v>0</v>
      </c>
      <c r="BD22" s="25">
        <f t="shared" si="38"/>
        <v>1.5599999999999999E-2</v>
      </c>
      <c r="BE22" s="25">
        <f t="shared" si="38"/>
        <v>4.3300000000000005E-2</v>
      </c>
      <c r="BF22" s="25">
        <f t="shared" si="38"/>
        <v>5.1900000000000002E-2</v>
      </c>
      <c r="BG22" s="25">
        <f t="shared" si="38"/>
        <v>1.6100000000000003E-2</v>
      </c>
      <c r="BH22" s="25">
        <f t="shared" si="38"/>
        <v>2.5200000000000004E-2</v>
      </c>
      <c r="BI22" s="25">
        <f t="shared" si="38"/>
        <v>0</v>
      </c>
      <c r="BJ22" s="25">
        <f t="shared" si="38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9">SUM(CS3, -CS10,CS17:CS21)</f>
        <v>-2.4000000000000007E-3</v>
      </c>
      <c r="CT22" s="25">
        <f t="shared" si="39"/>
        <v>0</v>
      </c>
      <c r="CU22" s="25">
        <f t="shared" si="39"/>
        <v>0</v>
      </c>
      <c r="CV22" s="25">
        <f t="shared" si="39"/>
        <v>-7.4000000000000003E-3</v>
      </c>
      <c r="CW22" s="25">
        <f t="shared" si="39"/>
        <v>-3.9699999999999999E-2</v>
      </c>
      <c r="CX22" s="25">
        <f t="shared" si="39"/>
        <v>4.5400000000000003E-2</v>
      </c>
      <c r="CY22" s="25">
        <f t="shared" si="39"/>
        <v>2.3400000000000001E-2</v>
      </c>
      <c r="CZ22" s="25">
        <f t="shared" si="39"/>
        <v>-8.9000000000000017E-3</v>
      </c>
      <c r="DA22" s="25">
        <f t="shared" si="39"/>
        <v>0</v>
      </c>
      <c r="DB22" s="25">
        <f t="shared" si="39"/>
        <v>0</v>
      </c>
      <c r="DC22" s="25">
        <f t="shared" si="39"/>
        <v>-2.1999999999999999E-2</v>
      </c>
      <c r="DD22" s="25">
        <f t="shared" si="39"/>
        <v>1.0199999999999999E-2</v>
      </c>
      <c r="DE22" s="25">
        <f t="shared" si="39"/>
        <v>-1.7000000000000001E-2</v>
      </c>
      <c r="DF22" s="25">
        <f t="shared" si="39"/>
        <v>-4.0900000000000006E-2</v>
      </c>
      <c r="DG22" s="25">
        <f t="shared" si="39"/>
        <v>3.5800000000000005E-2</v>
      </c>
      <c r="DH22" s="25">
        <f t="shared" si="39"/>
        <v>0</v>
      </c>
      <c r="DI22" s="25">
        <f t="shared" si="39"/>
        <v>0</v>
      </c>
      <c r="DJ22" s="25">
        <f t="shared" si="39"/>
        <v>2.1600000000000001E-2</v>
      </c>
      <c r="DK22" s="25">
        <f t="shared" si="39"/>
        <v>5.79E-2</v>
      </c>
      <c r="DL22" s="25">
        <f t="shared" si="39"/>
        <v>-3.6000000000000003E-3</v>
      </c>
      <c r="DM22" s="25">
        <f t="shared" si="39"/>
        <v>1.2E-2</v>
      </c>
      <c r="DN22" s="25">
        <f t="shared" si="39"/>
        <v>-9.8999999999999991E-3</v>
      </c>
      <c r="DO22" s="25">
        <f t="shared" si="39"/>
        <v>0</v>
      </c>
      <c r="DP22" s="25">
        <f t="shared" si="39"/>
        <v>0</v>
      </c>
      <c r="DQ22" s="25">
        <f t="shared" si="39"/>
        <v>1.9300000000000001E-2</v>
      </c>
      <c r="DR22" s="25">
        <f t="shared" si="39"/>
        <v>6.9399999999999989E-2</v>
      </c>
      <c r="DS22" s="25">
        <f t="shared" si="39"/>
        <v>4.9200000000000001E-2</v>
      </c>
      <c r="DT22" s="25">
        <f t="shared" si="39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40">SUM(FN3, -FN10,FN17:FN21)</f>
        <v>-4.7999999999999996E-3</v>
      </c>
      <c r="FO22" s="25">
        <f t="shared" si="40"/>
        <v>0</v>
      </c>
      <c r="FP22" s="25">
        <f t="shared" si="40"/>
        <v>0</v>
      </c>
      <c r="FQ22" s="25">
        <f t="shared" si="40"/>
        <v>-1.5000000000000001E-2</v>
      </c>
      <c r="FR22" s="25">
        <f t="shared" si="40"/>
        <v>1.8700000000000001E-2</v>
      </c>
      <c r="FS22" s="25">
        <f t="shared" si="40"/>
        <v>1.3900000000000001E-2</v>
      </c>
      <c r="FT22" s="25">
        <f t="shared" si="40"/>
        <v>-2.6299999999999997E-2</v>
      </c>
      <c r="FU22" s="25">
        <f t="shared" si="40"/>
        <v>-6.0499999999999998E-2</v>
      </c>
      <c r="FV22" s="25">
        <f t="shared" si="40"/>
        <v>0</v>
      </c>
      <c r="FW22" s="25">
        <f t="shared" si="40"/>
        <v>0</v>
      </c>
      <c r="FX22" s="25">
        <f t="shared" si="40"/>
        <v>6.5700000000000008E-2</v>
      </c>
      <c r="FY22" s="25">
        <f t="shared" si="40"/>
        <v>-5.6899999999999992E-2</v>
      </c>
      <c r="FZ22" s="25">
        <f t="shared" si="40"/>
        <v>0.12849999999999998</v>
      </c>
      <c r="GA22" s="25">
        <f t="shared" si="40"/>
        <v>-3.44E-2</v>
      </c>
      <c r="GB22" s="25">
        <f t="shared" si="40"/>
        <v>1.4199999999999999E-2</v>
      </c>
      <c r="GC22" s="25">
        <f t="shared" si="40"/>
        <v>0</v>
      </c>
      <c r="GD22" s="25">
        <f t="shared" si="40"/>
        <v>0</v>
      </c>
      <c r="GE22" s="25">
        <f t="shared" si="40"/>
        <v>-2.58E-2</v>
      </c>
      <c r="GF22" s="25">
        <f t="shared" si="40"/>
        <v>5.0000000000000001E-3</v>
      </c>
      <c r="GG22" s="25">
        <f t="shared" si="40"/>
        <v>-6.5299999999999997E-2</v>
      </c>
      <c r="GH22" s="25">
        <f t="shared" si="40"/>
        <v>-3.32E-2</v>
      </c>
      <c r="GI22" s="25">
        <f t="shared" si="40"/>
        <v>6.5099999999999991E-2</v>
      </c>
      <c r="GJ22" s="25">
        <f t="shared" si="40"/>
        <v>0</v>
      </c>
      <c r="GK22" s="25">
        <f t="shared" si="40"/>
        <v>0</v>
      </c>
      <c r="GL22" s="25">
        <f t="shared" si="40"/>
        <v>-1.6799999999999999E-2</v>
      </c>
      <c r="GM22" s="25">
        <f t="shared" si="40"/>
        <v>1.3900000000000001E-2</v>
      </c>
      <c r="GN22" s="25">
        <f t="shared" si="40"/>
        <v>2.8799999999999999E-2</v>
      </c>
      <c r="GO22" s="25">
        <f t="shared" si="40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G22" s="279"/>
      <c r="IH22" s="24"/>
      <c r="II22" s="24"/>
      <c r="IJ22" s="23" t="s">
        <v>56</v>
      </c>
      <c r="IK22" s="24"/>
      <c r="IL22" s="25">
        <f t="shared" ref="IL22:JM22" si="41">SUM(IL3, -IL10,IL17:IL21)</f>
        <v>4.8399999999999999E-2</v>
      </c>
      <c r="IM22" s="25">
        <f t="shared" si="41"/>
        <v>3.2399999999999998E-2</v>
      </c>
      <c r="IN22" s="25">
        <f t="shared" si="41"/>
        <v>3.4000000000000002E-3</v>
      </c>
      <c r="IO22" s="25">
        <f t="shared" si="41"/>
        <v>-3.5399999999999994E-2</v>
      </c>
      <c r="IP22" s="25">
        <f t="shared" si="41"/>
        <v>-1.47E-2</v>
      </c>
      <c r="IQ22" s="25">
        <f t="shared" si="41"/>
        <v>0</v>
      </c>
      <c r="IR22" s="25">
        <f t="shared" si="41"/>
        <v>0</v>
      </c>
      <c r="IS22" s="25">
        <f t="shared" si="41"/>
        <v>-1.1999999999999999E-3</v>
      </c>
      <c r="IT22" s="25">
        <f t="shared" si="41"/>
        <v>-5.7999999999999996E-3</v>
      </c>
      <c r="IU22" s="25">
        <f t="shared" si="41"/>
        <v>1.3499999999999998E-2</v>
      </c>
      <c r="IV22" s="25">
        <f t="shared" si="41"/>
        <v>6.7000000000000002E-3</v>
      </c>
      <c r="IW22" s="25">
        <f t="shared" si="41"/>
        <v>-7.4000000000000003E-3</v>
      </c>
      <c r="IX22" s="25">
        <f t="shared" si="41"/>
        <v>0</v>
      </c>
      <c r="IY22" s="25">
        <f t="shared" si="41"/>
        <v>0</v>
      </c>
      <c r="IZ22" s="25">
        <f t="shared" si="41"/>
        <v>2.1299999999999999E-2</v>
      </c>
      <c r="JA22" s="25">
        <f t="shared" si="41"/>
        <v>-2.0899999999999998E-2</v>
      </c>
      <c r="JB22" s="25">
        <f t="shared" si="41"/>
        <v>2.3000000000000008E-3</v>
      </c>
      <c r="JC22" s="25">
        <f t="shared" si="41"/>
        <v>-3.0000000000000001E-3</v>
      </c>
      <c r="JD22" s="25">
        <f t="shared" si="41"/>
        <v>4.0000000000000018E-4</v>
      </c>
      <c r="JE22" s="25">
        <f t="shared" si="41"/>
        <v>0</v>
      </c>
      <c r="JF22" s="25">
        <f t="shared" si="41"/>
        <v>0</v>
      </c>
      <c r="JG22" s="25">
        <f t="shared" si="41"/>
        <v>-2.9000000000000007E-3</v>
      </c>
      <c r="JH22" s="25">
        <f t="shared" si="41"/>
        <v>-3.6999999999999984E-3</v>
      </c>
      <c r="JI22" s="25">
        <f t="shared" si="41"/>
        <v>1.9E-2</v>
      </c>
      <c r="JJ22" s="25">
        <f t="shared" si="41"/>
        <v>-1.21E-2</v>
      </c>
      <c r="JK22" s="25">
        <f t="shared" si="41"/>
        <v>-2.5999999999999994E-3</v>
      </c>
      <c r="JL22" s="25">
        <f t="shared" si="41"/>
        <v>0</v>
      </c>
      <c r="JM22" s="25">
        <f t="shared" si="41"/>
        <v>0</v>
      </c>
      <c r="JN22" s="25">
        <f>SUM(JN3, -JN10,JN17,JN18,JN19,JN20,JN21)</f>
        <v>4.3E-3</v>
      </c>
      <c r="JO22" s="25">
        <f>SUM(JO3, -JO10,JO17:JO21)</f>
        <v>4.5600000000000002E-2</v>
      </c>
      <c r="JP22" s="25">
        <f>SUM(JP17,JP18,JP19,JP20,JP21, -JP10,JP3)</f>
        <v>0</v>
      </c>
      <c r="JQ22" s="22">
        <f t="shared" si="9"/>
        <v>-3.5399999999999994E-2</v>
      </c>
      <c r="JR22" s="22">
        <f t="shared" si="10"/>
        <v>2.8258064516129035E-3</v>
      </c>
      <c r="JS22" s="22">
        <f t="shared" si="11"/>
        <v>4.8399999999999999E-2</v>
      </c>
      <c r="KO22" s="722" t="s">
        <v>146</v>
      </c>
      <c r="KP22" s="723"/>
      <c r="KQ22" s="723"/>
      <c r="KR22" s="723"/>
      <c r="KS22" s="723"/>
      <c r="KT22" s="723"/>
      <c r="KU22" s="723"/>
      <c r="KV22" s="724"/>
      <c r="KX22" s="279"/>
      <c r="KY22" s="24"/>
      <c r="KZ22" s="24"/>
      <c r="LA22" s="24"/>
      <c r="LB22" s="23" t="s">
        <v>56</v>
      </c>
      <c r="LC22" s="24"/>
      <c r="LD22" s="25">
        <f t="shared" ref="LD22:LI22" si="42">SUM(LD17,LD18,LD19,LD20,LD21, -LD10,LD3)</f>
        <v>2.6799999999999997E-2</v>
      </c>
      <c r="LE22" s="25">
        <f t="shared" si="42"/>
        <v>1.4999999999999998E-3</v>
      </c>
      <c r="LF22" s="25">
        <f t="shared" si="42"/>
        <v>5.57E-2</v>
      </c>
      <c r="LG22" s="25">
        <f t="shared" si="42"/>
        <v>0</v>
      </c>
      <c r="LH22" s="25">
        <f t="shared" si="42"/>
        <v>0</v>
      </c>
      <c r="LI22" s="25">
        <f t="shared" si="42"/>
        <v>-2.6099999999999998E-2</v>
      </c>
      <c r="LJ22" s="25">
        <f>SUM(LJ3, -LJ10,LJ17:LJ21)</f>
        <v>-1.4500000000000001E-2</v>
      </c>
      <c r="LK22" s="25">
        <f>SUM(LK17,LK18,LK19,LK20,LK21, -LK10,LK3)</f>
        <v>-2.7699999999999999E-2</v>
      </c>
      <c r="LL22" s="25">
        <f>SUM(LL17,LL18,LL19,LL20,LL21, -LL10,LL3)</f>
        <v>-1.2500000000000001E-2</v>
      </c>
      <c r="LM22" s="25">
        <f>SUM(LM17,LM18,LM19,LM20,LM21, -LM10,LM3)</f>
        <v>-1.2200000000000001E-2</v>
      </c>
      <c r="LN22" s="25">
        <f>SUM(LN17,LN18,LN19,LN20,LN21, -LN10,LN3)</f>
        <v>0</v>
      </c>
      <c r="LO22" s="25">
        <f>SUM(LO17,LO18,LO19,LO20,LO21, -LO10,LO3)</f>
        <v>0</v>
      </c>
      <c r="LP22" s="25">
        <f>SUM(LP3, -LP10,LP17:LP21)</f>
        <v>-1.6299999999999999E-2</v>
      </c>
      <c r="LQ22" s="25">
        <f>SUM(LQ3, -LQ10,LQ17:LQ21)</f>
        <v>-2.1100000000000001E-2</v>
      </c>
      <c r="LR22" s="25">
        <f>SUM(LR17,LR18,LR19,LR20,LR21, -LR10,LR3)</f>
        <v>-3.0299999999999997E-2</v>
      </c>
      <c r="LS22" s="25">
        <f>SUM(LS17,LS18,LS19,LS20,LS21, -LS10,LS3)</f>
        <v>-1.0999999999999999E-2</v>
      </c>
      <c r="LT22" s="25">
        <f>SUM(LT17,LT18,LT19,LT20,LT21, -LT10,LT3)</f>
        <v>-2.9399999999999999E-2</v>
      </c>
      <c r="LU22" s="25">
        <f>SUM(LU17,LU18,LU19,LU20,LU21, -LU10,LU3)</f>
        <v>0</v>
      </c>
      <c r="LV22" s="25">
        <f>SUM(LV17,LV18,LV19,LV20,LV21, -LV10,LV3)</f>
        <v>0</v>
      </c>
      <c r="LW22" s="25">
        <f>SUM(LW3, -LW10,LW17:LW21)</f>
        <v>-1.0699999999999999E-2</v>
      </c>
      <c r="LX22" s="25">
        <f>SUM(LX3, -LX10,LX17:LX21)</f>
        <v>3.9999999999999975E-4</v>
      </c>
      <c r="LY22" s="25">
        <f t="shared" ref="LY22:MH22" si="43">SUM(LY17,LY18,LY19,LY20,LY21, -LY10,LY3)</f>
        <v>-2.1400000000000002E-2</v>
      </c>
      <c r="LZ22" s="25">
        <f t="shared" si="43"/>
        <v>-1.6500000000000001E-2</v>
      </c>
      <c r="MA22" s="25">
        <f t="shared" si="43"/>
        <v>1.3499999999999998E-2</v>
      </c>
      <c r="MB22" s="25">
        <f t="shared" si="43"/>
        <v>0</v>
      </c>
      <c r="MC22" s="25">
        <f t="shared" si="43"/>
        <v>0</v>
      </c>
      <c r="MD22" s="25">
        <f t="shared" si="43"/>
        <v>-1.0500000000000001E-2</v>
      </c>
      <c r="ME22" s="25">
        <f t="shared" si="43"/>
        <v>-5.1000000000000004E-3</v>
      </c>
      <c r="MF22" s="25">
        <f t="shared" si="43"/>
        <v>-9.9999999999999959E-4</v>
      </c>
      <c r="MG22" s="25">
        <f t="shared" si="43"/>
        <v>-6.0000000000000001E-3</v>
      </c>
      <c r="MH22" s="25">
        <f t="shared" si="43"/>
        <v>-1.32E-2</v>
      </c>
      <c r="MI22" s="22">
        <f t="shared" si="12"/>
        <v>-3.0299999999999997E-2</v>
      </c>
      <c r="MJ22" s="22">
        <f t="shared" si="13"/>
        <v>-6.0516129032258063E-3</v>
      </c>
      <c r="MK22" s="22">
        <f t="shared" si="14"/>
        <v>5.57E-2</v>
      </c>
      <c r="NF22" s="279"/>
      <c r="NG22" s="24"/>
      <c r="NH22" s="24"/>
      <c r="NI22" s="24"/>
      <c r="NJ22" s="24"/>
      <c r="NK22" s="23" t="s">
        <v>56</v>
      </c>
      <c r="NL22" s="468">
        <v>7.4999999999999997E-3</v>
      </c>
      <c r="NM22" s="25">
        <f t="shared" ref="NM22:NR22" si="44">SUM(NM17,NM18,NM19,NM20,NM21, -NM10,NM3)</f>
        <v>0</v>
      </c>
      <c r="NN22" s="25">
        <f t="shared" si="44"/>
        <v>0</v>
      </c>
      <c r="NO22" s="25">
        <f t="shared" si="44"/>
        <v>-1.7000000000000005E-2</v>
      </c>
      <c r="NP22" s="25">
        <f t="shared" si="44"/>
        <v>1.1899999999999999E-2</v>
      </c>
      <c r="NQ22" s="25">
        <f t="shared" si="44"/>
        <v>4.7999999999999996E-3</v>
      </c>
      <c r="NR22" s="25">
        <f t="shared" si="44"/>
        <v>-8.6E-3</v>
      </c>
      <c r="NS22" s="25">
        <f>SUM(NS3, -NS10,NS17:NS21)</f>
        <v>9.0000000000000041E-4</v>
      </c>
      <c r="NT22" s="25">
        <f>SUM(NT17,NT18,NT19,NT20,NT21, -NT10,NT3)</f>
        <v>0</v>
      </c>
      <c r="NU22" s="25">
        <f>SUM(NU17,NU18,NU19,NU20,NU21, -NU10,NU3)</f>
        <v>0</v>
      </c>
      <c r="NV22" s="25">
        <f>SUM(NV17,NV18,NV19,NV20,NV21, -NV10,NV3)</f>
        <v>-4.5999999999999999E-3</v>
      </c>
      <c r="NW22" s="25">
        <f>SUM(NW17,NW18,NW19,NW20,NW21, -NW10,NW3)</f>
        <v>2.6400000000000003E-2</v>
      </c>
      <c r="NX22" s="25">
        <f>SUM(NX17,NX18,NX19,NX20,NX21, -NX10,NX3)</f>
        <v>-7.000000000000001E-4</v>
      </c>
      <c r="NY22" s="25">
        <f>SUM(NY3, -NY10,NY17:NY21)</f>
        <v>-5.899999999999999E-3</v>
      </c>
      <c r="NZ22" s="25">
        <f>SUM(NZ3, -NZ10,NZ17:NZ21)</f>
        <v>-0.01</v>
      </c>
      <c r="OA22" s="25">
        <f>SUM(OA17,OA18,OA19,OA20,OA21, -OA10,OA3)</f>
        <v>0</v>
      </c>
      <c r="OB22" s="25">
        <f>SUM(OB17,OB18,OB19,OB20,OB21, -OB10,OB3)</f>
        <v>0</v>
      </c>
      <c r="OC22" s="25">
        <f>SUM(OC17,OC18,OC19,OC20,OC21, -OC10,OC3)</f>
        <v>-2.87E-2</v>
      </c>
      <c r="OD22" s="25">
        <f>SUM(OD17,OD18,OD19,OD20,OD21, -OD10,OD3)</f>
        <v>3.8999999999999998E-3</v>
      </c>
      <c r="OE22" s="25">
        <f>SUM(OE17,OE18,OE19,OE20,OE21, -OE10,OE3)</f>
        <v>2.6400000000000003E-2</v>
      </c>
      <c r="OF22" s="25">
        <f>SUM(OF3, -OF10,OF17:OF21)</f>
        <v>-1.14E-2</v>
      </c>
      <c r="OG22" s="25">
        <f>SUM(OG3, -OG10,OG17:OG21)</f>
        <v>1.2500000000000001E-2</v>
      </c>
      <c r="OH22" s="25">
        <f t="shared" ref="OH22:OQ22" si="45">SUM(OH17,OH18,OH19,OH20,OH21, -OH10,OH3)</f>
        <v>0</v>
      </c>
      <c r="OI22" s="25">
        <f t="shared" si="45"/>
        <v>0</v>
      </c>
      <c r="OJ22" s="25">
        <f t="shared" si="45"/>
        <v>-2.0700000000000003E-2</v>
      </c>
      <c r="OK22" s="25">
        <f t="shared" si="45"/>
        <v>-2.53E-2</v>
      </c>
      <c r="OL22" s="25">
        <f t="shared" si="45"/>
        <v>-8.0000000000000036E-4</v>
      </c>
      <c r="OM22" s="25">
        <f t="shared" si="45"/>
        <v>-1.9600000000000003E-2</v>
      </c>
      <c r="ON22" s="25">
        <f t="shared" si="45"/>
        <v>9.7000000000000003E-3</v>
      </c>
      <c r="OO22" s="25">
        <f t="shared" si="45"/>
        <v>0</v>
      </c>
      <c r="OP22" s="25">
        <f t="shared" si="45"/>
        <v>0</v>
      </c>
      <c r="OQ22" s="25">
        <f t="shared" si="45"/>
        <v>0</v>
      </c>
      <c r="OR22" s="22">
        <f t="shared" si="15"/>
        <v>-2.87E-2</v>
      </c>
      <c r="OS22" s="22">
        <f t="shared" si="16"/>
        <v>-1.8322580645161292E-3</v>
      </c>
      <c r="OT22" s="22">
        <f t="shared" si="17"/>
        <v>2.6400000000000003E-2</v>
      </c>
      <c r="PG22" s="279"/>
      <c r="PH22" s="24"/>
      <c r="PI22" s="24"/>
      <c r="PJ22" s="24"/>
      <c r="PK22" s="24"/>
      <c r="PL22" s="468"/>
      <c r="PM22" s="23" t="s">
        <v>56</v>
      </c>
      <c r="PN22" s="711">
        <v>7.4999999999999997E-3</v>
      </c>
      <c r="PO22" s="25">
        <f t="shared" ref="PO22:PT22" si="46">SUM(PO17,PO18,PO19,PO20,PO21, -PO10,PO3)</f>
        <v>1.37E-2</v>
      </c>
      <c r="PP22" s="25">
        <f t="shared" si="46"/>
        <v>-3.5799999999999998E-2</v>
      </c>
      <c r="PQ22" s="25">
        <f t="shared" si="46"/>
        <v>-2.3000000000000003E-2</v>
      </c>
      <c r="PR22" s="25">
        <f t="shared" si="46"/>
        <v>3.0999999999999999E-3</v>
      </c>
      <c r="PS22" s="25">
        <f t="shared" si="46"/>
        <v>6.7999999999999996E-3</v>
      </c>
      <c r="PT22" s="25">
        <f t="shared" si="46"/>
        <v>0</v>
      </c>
      <c r="PU22" s="25">
        <f>SUM(PU3, -PU10,PU17:PU21)</f>
        <v>0</v>
      </c>
      <c r="PV22" s="25">
        <f>SUM(PV17,PV18,PV19,PV20,PV21, -PV10,PV3)</f>
        <v>2.8E-3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SUM(PZ17,PZ18,PZ19,PZ20,PZ21, -PZ10,PZ3)</f>
        <v>0</v>
      </c>
      <c r="QA22" s="25">
        <f>SUM(QA3, -QA10,QA17:QA21)</f>
        <v>0</v>
      </c>
      <c r="QB22" s="25">
        <f>SUM(QB3, -QB10,QB17:QB21)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SUM(QG17,QG18,QG19,QG20,QG21, -QG10,QG3)</f>
        <v>0</v>
      </c>
      <c r="QH22" s="25">
        <f>SUM(QH3, -QH10,QH17:QH21)</f>
        <v>0</v>
      </c>
      <c r="QI22" s="25">
        <f>SUM(QI3, -QI10,QI17:QI21)</f>
        <v>0</v>
      </c>
      <c r="QJ22" s="25">
        <f t="shared" ref="QJ22:QS22" si="47">SUM(QJ17,QJ18,QJ19,QJ20,QJ21, -QJ10,QJ3)</f>
        <v>0</v>
      </c>
      <c r="QK22" s="25">
        <f t="shared" si="47"/>
        <v>0</v>
      </c>
      <c r="QL22" s="25">
        <f t="shared" si="47"/>
        <v>0</v>
      </c>
      <c r="QM22" s="25">
        <f t="shared" si="47"/>
        <v>0</v>
      </c>
      <c r="QN22" s="25">
        <f t="shared" si="47"/>
        <v>0</v>
      </c>
      <c r="QO22" s="25">
        <f t="shared" si="47"/>
        <v>0</v>
      </c>
      <c r="QP22" s="25">
        <f t="shared" si="47"/>
        <v>0</v>
      </c>
      <c r="QQ22" s="25">
        <f t="shared" si="47"/>
        <v>0</v>
      </c>
      <c r="QR22" s="25">
        <f t="shared" si="47"/>
        <v>0</v>
      </c>
      <c r="QS22" s="25">
        <f t="shared" si="47"/>
        <v>0</v>
      </c>
      <c r="QT22" s="22">
        <f t="shared" si="18"/>
        <v>-3.5799999999999998E-2</v>
      </c>
      <c r="QU22" s="22">
        <f t="shared" si="19"/>
        <v>-1.0451612903225808E-3</v>
      </c>
      <c r="QV22" s="22">
        <f t="shared" si="20"/>
        <v>1.37E-2</v>
      </c>
    </row>
    <row r="23" spans="21:464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G23" s="54">
        <v>111.69199999999999</v>
      </c>
      <c r="IH23" s="54">
        <v>109.377</v>
      </c>
      <c r="II23" s="54">
        <v>111.7</v>
      </c>
      <c r="IJ23" s="4" t="s">
        <v>57</v>
      </c>
      <c r="IK23" s="54">
        <v>111.53</v>
      </c>
      <c r="IL23" s="6">
        <v>1E-3</v>
      </c>
      <c r="IM23" s="6">
        <v>4.0000000000000002E-4</v>
      </c>
      <c r="IN23" s="6">
        <v>1.4E-3</v>
      </c>
      <c r="IO23" s="6">
        <v>-2.9999999999999997E-4</v>
      </c>
      <c r="IP23" s="6">
        <v>2.0000000000000001E-4</v>
      </c>
      <c r="IQ23" s="6"/>
      <c r="IR23" s="6"/>
      <c r="IS23" s="6">
        <v>-5.0000000000000001E-4</v>
      </c>
      <c r="IT23" s="6">
        <v>-3.7000000000000002E-3</v>
      </c>
      <c r="IU23" s="6">
        <v>-4.1999999999999997E-3</v>
      </c>
      <c r="IV23" s="6">
        <v>5.1999999999999998E-3</v>
      </c>
      <c r="IW23" s="6">
        <v>4.1000000000000003E-3</v>
      </c>
      <c r="IX23" s="6"/>
      <c r="IY23" s="6"/>
      <c r="IZ23" s="6">
        <v>-1.1000000000000001E-3</v>
      </c>
      <c r="JA23" s="6">
        <v>-3.7000000000000002E-3</v>
      </c>
      <c r="JB23" s="6">
        <v>-2.3E-3</v>
      </c>
      <c r="JC23" s="6">
        <v>-5.1999999999999998E-3</v>
      </c>
      <c r="JD23" s="6">
        <v>6.9999999999999999E-4</v>
      </c>
      <c r="JE23" s="6"/>
      <c r="JF23" s="6"/>
      <c r="JG23" s="6">
        <v>-5.0000000000000001E-4</v>
      </c>
      <c r="JH23" s="6">
        <v>-4.7999999999999996E-3</v>
      </c>
      <c r="JI23" s="6">
        <v>2.8E-3</v>
      </c>
      <c r="JJ23" s="6">
        <v>-4.0000000000000001E-3</v>
      </c>
      <c r="JK23" s="6">
        <v>1E-3</v>
      </c>
      <c r="JL23" s="6"/>
      <c r="JM23" s="6"/>
      <c r="JN23" s="6">
        <v>1.1999999999999999E-3</v>
      </c>
      <c r="JO23" s="6">
        <v>-1.1999999999999999E-3</v>
      </c>
      <c r="JP23" s="6"/>
      <c r="JQ23" s="26">
        <f t="shared" si="9"/>
        <v>-5.1999999999999998E-3</v>
      </c>
      <c r="JR23" s="26">
        <f t="shared" si="10"/>
        <v>-6.1363636363636351E-4</v>
      </c>
      <c r="JS23" s="26">
        <f t="shared" si="11"/>
        <v>5.1999999999999998E-3</v>
      </c>
      <c r="KH23" t="s">
        <v>62</v>
      </c>
      <c r="KX23" s="54">
        <v>111.69199999999999</v>
      </c>
      <c r="KY23" s="54">
        <v>109.377</v>
      </c>
      <c r="KZ23" s="54">
        <v>111.7</v>
      </c>
      <c r="LA23" s="54">
        <v>111.53</v>
      </c>
      <c r="LB23" s="4" t="s">
        <v>57</v>
      </c>
      <c r="LC23" s="54">
        <v>109.35</v>
      </c>
      <c r="LD23" s="6">
        <v>1.6000000000000001E-3</v>
      </c>
      <c r="LE23" s="6">
        <v>0</v>
      </c>
      <c r="LF23" s="6">
        <v>-6.9999999999999999E-4</v>
      </c>
      <c r="LG23" s="6"/>
      <c r="LH23" s="6"/>
      <c r="LI23" s="6">
        <v>-2.8E-3</v>
      </c>
      <c r="LJ23" s="6">
        <v>-6.1000000000000004E-3</v>
      </c>
      <c r="LK23" s="6">
        <v>-2.3999999999999998E-3</v>
      </c>
      <c r="LL23" s="6">
        <v>2.2000000000000001E-3</v>
      </c>
      <c r="LM23" s="6">
        <v>6.1999999999999998E-3</v>
      </c>
      <c r="LN23" s="6"/>
      <c r="LO23" s="6"/>
      <c r="LP23" s="6">
        <v>2.0000000000000001E-4</v>
      </c>
      <c r="LQ23" s="6">
        <v>5.0000000000000001E-4</v>
      </c>
      <c r="LR23" s="6">
        <v>-4.0000000000000002E-4</v>
      </c>
      <c r="LS23" s="6">
        <v>1.1000000000000001E-3</v>
      </c>
      <c r="LT23" s="6">
        <v>5.9999999999999995E-4</v>
      </c>
      <c r="LU23" s="6"/>
      <c r="LV23" s="6"/>
      <c r="LW23" s="6">
        <v>1.9E-3</v>
      </c>
      <c r="LX23" s="6">
        <v>1.6000000000000001E-3</v>
      </c>
      <c r="LY23" s="6">
        <v>0</v>
      </c>
      <c r="LZ23" s="6">
        <v>-5.0000000000000001E-4</v>
      </c>
      <c r="MA23" s="6">
        <v>-1.1000000000000001E-3</v>
      </c>
      <c r="MB23" s="6"/>
      <c r="MC23" s="6"/>
      <c r="MD23" s="6">
        <v>1E-3</v>
      </c>
      <c r="ME23" s="6">
        <v>-4.7000000000000002E-3</v>
      </c>
      <c r="MF23" s="6">
        <v>1.8E-3</v>
      </c>
      <c r="MG23" s="6">
        <v>6.9999999999999999E-4</v>
      </c>
      <c r="MH23" s="6">
        <v>-4.7999999999999996E-3</v>
      </c>
      <c r="MI23" s="26">
        <f t="shared" si="12"/>
        <v>-6.1000000000000004E-3</v>
      </c>
      <c r="MJ23" s="26">
        <f t="shared" si="13"/>
        <v>-1.7826086956521732E-4</v>
      </c>
      <c r="MK23" s="26">
        <f t="shared" si="14"/>
        <v>6.1999999999999998E-3</v>
      </c>
      <c r="NE23" t="s">
        <v>62</v>
      </c>
      <c r="NF23" s="54">
        <v>111.69199999999999</v>
      </c>
      <c r="NG23" s="54">
        <v>109.377</v>
      </c>
      <c r="NH23" s="54">
        <v>111.7</v>
      </c>
      <c r="NI23" s="54">
        <v>111.53</v>
      </c>
      <c r="NJ23" s="54">
        <v>109.35</v>
      </c>
      <c r="NK23" s="4" t="s">
        <v>57</v>
      </c>
      <c r="NL23" s="54">
        <v>108.176</v>
      </c>
      <c r="NM23" s="6"/>
      <c r="NN23" s="6"/>
      <c r="NO23" s="6">
        <v>6.1000000000000004E-3</v>
      </c>
      <c r="NP23" s="6">
        <v>1.1999999999999999E-3</v>
      </c>
      <c r="NQ23" s="6">
        <v>5.0000000000000001E-4</v>
      </c>
      <c r="NR23" s="6">
        <v>2.5999999999999999E-3</v>
      </c>
      <c r="NS23" s="6">
        <v>1.6999999999999999E-3</v>
      </c>
      <c r="NT23" s="6"/>
      <c r="NU23" s="6"/>
      <c r="NV23" s="6">
        <v>1.4E-3</v>
      </c>
      <c r="NW23" s="6">
        <v>-2E-3</v>
      </c>
      <c r="NX23" s="6">
        <v>-3.3E-3</v>
      </c>
      <c r="NY23" s="6">
        <v>4.0000000000000002E-4</v>
      </c>
      <c r="NZ23" s="6">
        <v>-3.0999999999999999E-3</v>
      </c>
      <c r="OA23" s="6"/>
      <c r="OB23" s="6"/>
      <c r="OC23" s="6">
        <v>-2.0000000000000001E-4</v>
      </c>
      <c r="OD23" s="6">
        <v>-1.1999999999999999E-3</v>
      </c>
      <c r="OE23" s="6">
        <v>3.0000000000000001E-3</v>
      </c>
      <c r="OF23" s="6">
        <v>5.3E-3</v>
      </c>
      <c r="OG23" s="6">
        <v>6.3E-3</v>
      </c>
      <c r="OH23" s="6"/>
      <c r="OI23" s="6"/>
      <c r="OJ23" s="6">
        <v>4.1000000000000003E-3</v>
      </c>
      <c r="OK23" s="6">
        <v>-5.1000000000000004E-3</v>
      </c>
      <c r="OL23" s="6">
        <v>3.0000000000000001E-3</v>
      </c>
      <c r="OM23" s="6">
        <v>1.6000000000000001E-3</v>
      </c>
      <c r="ON23" s="6">
        <v>5.0000000000000001E-4</v>
      </c>
      <c r="OO23" s="6"/>
      <c r="OP23" s="6"/>
      <c r="OQ23" s="6"/>
      <c r="OR23" s="26">
        <f t="shared" si="15"/>
        <v>-5.1000000000000004E-3</v>
      </c>
      <c r="OS23" s="26">
        <f t="shared" si="16"/>
        <v>1.14E-3</v>
      </c>
      <c r="OT23" s="26">
        <f t="shared" si="17"/>
        <v>6.3E-3</v>
      </c>
      <c r="PG23" s="54">
        <v>111.69199999999999</v>
      </c>
      <c r="PH23" s="54">
        <v>109.377</v>
      </c>
      <c r="PI23" s="54">
        <v>111.7</v>
      </c>
      <c r="PJ23" s="54">
        <v>111.53</v>
      </c>
      <c r="PK23" s="54">
        <v>109.35</v>
      </c>
      <c r="PL23" s="54">
        <v>108.176</v>
      </c>
      <c r="PM23" s="4" t="s">
        <v>57</v>
      </c>
      <c r="PN23" s="54">
        <v>110.405</v>
      </c>
      <c r="PO23" s="6">
        <v>-5.7000000000000002E-3</v>
      </c>
      <c r="PP23" s="6">
        <v>-3.3999999999999998E-3</v>
      </c>
      <c r="PQ23" s="6">
        <v>-5.9999999999999995E-4</v>
      </c>
      <c r="PR23" s="6">
        <v>2E-3</v>
      </c>
      <c r="PS23" s="6">
        <v>-1E-4</v>
      </c>
      <c r="PT23" s="6"/>
      <c r="PU23" s="6"/>
      <c r="PV23" s="6">
        <v>8.9999999999999998E-4</v>
      </c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26">
        <f t="shared" si="18"/>
        <v>-5.7000000000000002E-3</v>
      </c>
      <c r="QU23" s="26">
        <f t="shared" si="19"/>
        <v>-1.1500000000000002E-3</v>
      </c>
      <c r="QV23" s="26">
        <f t="shared" si="20"/>
        <v>2E-3</v>
      </c>
    </row>
    <row r="24" spans="21:464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G24" s="54">
        <v>0.6915</v>
      </c>
      <c r="IH24" s="54">
        <v>0.72140000000000004</v>
      </c>
      <c r="II24" s="54">
        <v>0.70789999999999997</v>
      </c>
      <c r="IJ24" s="4" t="s">
        <v>58</v>
      </c>
      <c r="IK24" s="54">
        <v>0.70840000000000003</v>
      </c>
      <c r="IL24" s="6">
        <v>6.7999999999999996E-3</v>
      </c>
      <c r="IM24" s="6">
        <v>-6.1999999999999998E-3</v>
      </c>
      <c r="IN24" s="6">
        <v>6.0000000000000001E-3</v>
      </c>
      <c r="IO24" s="6">
        <v>2.0999999999999999E-3</v>
      </c>
      <c r="IP24" s="6">
        <v>-6.9999999999999999E-4</v>
      </c>
      <c r="IQ24" s="6"/>
      <c r="IR24" s="6"/>
      <c r="IS24" s="6">
        <v>1.6999999999999999E-3</v>
      </c>
      <c r="IT24" s="6">
        <v>1E-3</v>
      </c>
      <c r="IU24" s="6">
        <v>8.8000000000000005E-3</v>
      </c>
      <c r="IV24" s="6">
        <v>-5.7999999999999996E-3</v>
      </c>
      <c r="IW24" s="6">
        <v>6.4000000000000003E-3</v>
      </c>
      <c r="IX24" s="6"/>
      <c r="IY24" s="6"/>
      <c r="IZ24" s="6">
        <v>1.8E-3</v>
      </c>
      <c r="JA24" s="6">
        <v>3.8999999999999998E-3</v>
      </c>
      <c r="JB24" s="6">
        <v>3.5999999999999999E-3</v>
      </c>
      <c r="JC24" s="6">
        <v>1E-3</v>
      </c>
      <c r="JD24" s="6">
        <v>-8.0000000000000004E-4</v>
      </c>
      <c r="JE24" s="6"/>
      <c r="JF24" s="6"/>
      <c r="JG24" s="6">
        <v>-8.0000000000000004E-4</v>
      </c>
      <c r="JH24" s="6">
        <v>-1E-4</v>
      </c>
      <c r="JI24" s="6">
        <v>-1.21E-2</v>
      </c>
      <c r="JJ24" s="6">
        <v>5.9999999999999995E-4</v>
      </c>
      <c r="JK24" s="6">
        <v>3.3999999999999998E-3</v>
      </c>
      <c r="JL24" s="6"/>
      <c r="JM24" s="6"/>
      <c r="JN24" s="6">
        <v>2.3999999999999998E-3</v>
      </c>
      <c r="JO24" s="6">
        <v>-1.1000000000000001E-3</v>
      </c>
      <c r="JP24" s="6"/>
      <c r="JQ24" s="26">
        <f t="shared" si="9"/>
        <v>-1.21E-2</v>
      </c>
      <c r="JR24" s="26">
        <f t="shared" si="10"/>
        <v>9.9545454545454568E-4</v>
      </c>
      <c r="JS24" s="26">
        <f t="shared" si="11"/>
        <v>8.8000000000000005E-3</v>
      </c>
      <c r="KX24" s="54">
        <v>0.6915</v>
      </c>
      <c r="KY24" s="54">
        <v>0.72140000000000004</v>
      </c>
      <c r="KZ24" s="54">
        <v>0.70789999999999997</v>
      </c>
      <c r="LA24" s="54">
        <v>0.70840000000000003</v>
      </c>
      <c r="LB24" s="4" t="s">
        <v>58</v>
      </c>
      <c r="LC24" s="54">
        <v>0.71789999999999998</v>
      </c>
      <c r="LD24" s="6">
        <v>-6.0000000000000001E-3</v>
      </c>
      <c r="LE24" s="6">
        <v>-5.9999999999999995E-4</v>
      </c>
      <c r="LF24" s="6">
        <v>4.0000000000000002E-4</v>
      </c>
      <c r="LG24" s="6"/>
      <c r="LH24" s="6"/>
      <c r="LI24" s="6">
        <v>-2.3999999999999998E-3</v>
      </c>
      <c r="LJ24" s="6">
        <v>4.1999999999999997E-3</v>
      </c>
      <c r="LK24" s="6">
        <v>-2.0999999999999999E-3</v>
      </c>
      <c r="LL24" s="6">
        <v>-5.1999999999999998E-3</v>
      </c>
      <c r="LM24" s="6">
        <v>-2.3999999999999998E-3</v>
      </c>
      <c r="LN24" s="6"/>
      <c r="LO24" s="6"/>
      <c r="LP24" s="6">
        <v>-1.2699999999999999E-2</v>
      </c>
      <c r="LQ24" s="6">
        <v>2.3999999999999998E-3</v>
      </c>
      <c r="LR24" s="6">
        <v>-2.3E-3</v>
      </c>
      <c r="LS24" s="6">
        <v>-4.1000000000000003E-3</v>
      </c>
      <c r="LT24" s="6">
        <v>-1.6999999999999999E-3</v>
      </c>
      <c r="LU24" s="6"/>
      <c r="LV24" s="6"/>
      <c r="LW24" s="6">
        <v>4.0000000000000001E-3</v>
      </c>
      <c r="LX24" s="6">
        <v>-6.9999999999999999E-4</v>
      </c>
      <c r="LY24" s="6">
        <v>-1.4E-3</v>
      </c>
      <c r="LZ24" s="6">
        <v>-3.5000000000000001E-3</v>
      </c>
      <c r="MA24" s="6">
        <v>2.7000000000000001E-3</v>
      </c>
      <c r="MB24" s="6"/>
      <c r="MC24" s="6"/>
      <c r="MD24" s="6">
        <v>8.9999999999999998E-4</v>
      </c>
      <c r="ME24" s="6">
        <v>4.3E-3</v>
      </c>
      <c r="MF24" s="6">
        <v>-2.9999999999999997E-4</v>
      </c>
      <c r="MG24" s="6">
        <v>-5.9999999999999995E-4</v>
      </c>
      <c r="MH24" s="6">
        <v>-3.3E-3</v>
      </c>
      <c r="MI24" s="26">
        <f t="shared" si="12"/>
        <v>-1.2699999999999999E-2</v>
      </c>
      <c r="MJ24" s="26">
        <f t="shared" si="13"/>
        <v>-1.3217391304347821E-3</v>
      </c>
      <c r="MK24" s="26">
        <f t="shared" si="14"/>
        <v>4.3E-3</v>
      </c>
      <c r="NE24" t="s">
        <v>62</v>
      </c>
      <c r="NF24" s="54">
        <v>0.6915</v>
      </c>
      <c r="NG24" s="54">
        <v>0.72140000000000004</v>
      </c>
      <c r="NH24" s="54">
        <v>0.70789999999999997</v>
      </c>
      <c r="NI24" s="54">
        <v>0.70840000000000003</v>
      </c>
      <c r="NJ24" s="54">
        <v>0.71789999999999998</v>
      </c>
      <c r="NK24" s="4" t="s">
        <v>58</v>
      </c>
      <c r="NL24" s="54">
        <v>0.69389999999999996</v>
      </c>
      <c r="NM24" s="6"/>
      <c r="NN24" s="6"/>
      <c r="NO24" s="6">
        <v>-2E-3</v>
      </c>
      <c r="NP24" s="6">
        <v>2.2000000000000001E-3</v>
      </c>
      <c r="NQ24" s="6">
        <v>-5.9999999999999995E-4</v>
      </c>
      <c r="NR24" s="6">
        <v>-1.6999999999999999E-3</v>
      </c>
      <c r="NS24" s="6">
        <v>-1E-4</v>
      </c>
      <c r="NT24" s="6"/>
      <c r="NU24" s="6"/>
      <c r="NV24" s="6">
        <v>-3.2000000000000002E-3</v>
      </c>
      <c r="NW24" s="6">
        <v>2.5999999999999999E-3</v>
      </c>
      <c r="NX24" s="6">
        <v>-1.6000000000000001E-3</v>
      </c>
      <c r="NY24" s="6">
        <v>-3.3E-3</v>
      </c>
      <c r="NZ24" s="6">
        <v>-1.2999999999999999E-3</v>
      </c>
      <c r="OA24" s="6"/>
      <c r="OB24" s="6"/>
      <c r="OC24" s="6">
        <v>-2.2000000000000001E-3</v>
      </c>
      <c r="OD24" s="6">
        <v>4.4999999999999997E-3</v>
      </c>
      <c r="OE24" s="6">
        <v>-5.1999999999999998E-3</v>
      </c>
      <c r="OF24" s="6">
        <v>-6.4000000000000003E-3</v>
      </c>
      <c r="OG24" s="6">
        <v>-4.3E-3</v>
      </c>
      <c r="OH24" s="6"/>
      <c r="OI24" s="6"/>
      <c r="OJ24" s="6">
        <v>1E-3</v>
      </c>
      <c r="OK24" s="6">
        <v>4.4000000000000003E-3</v>
      </c>
      <c r="OL24" s="6">
        <v>6.4999999999999997E-3</v>
      </c>
      <c r="OM24" s="6">
        <v>1.9E-3</v>
      </c>
      <c r="ON24" s="6">
        <v>1E-3</v>
      </c>
      <c r="OO24" s="6"/>
      <c r="OP24" s="6"/>
      <c r="OQ24" s="6"/>
      <c r="OR24" s="26">
        <f t="shared" si="15"/>
        <v>-6.4000000000000003E-3</v>
      </c>
      <c r="OS24" s="26">
        <f t="shared" si="16"/>
        <v>-3.9000000000000005E-4</v>
      </c>
      <c r="OT24" s="26">
        <f t="shared" si="17"/>
        <v>6.4999999999999997E-3</v>
      </c>
      <c r="PG24" s="54">
        <v>0.6915</v>
      </c>
      <c r="PH24" s="54">
        <v>0.72140000000000004</v>
      </c>
      <c r="PI24" s="54">
        <v>0.70789999999999997</v>
      </c>
      <c r="PJ24" s="54">
        <v>0.70840000000000003</v>
      </c>
      <c r="PK24" s="54">
        <v>0.71789999999999998</v>
      </c>
      <c r="PL24" s="54">
        <v>0.69389999999999996</v>
      </c>
      <c r="PM24" s="4" t="s">
        <v>58</v>
      </c>
      <c r="PN24" s="54">
        <v>0.68500000000000005</v>
      </c>
      <c r="PO24" s="6">
        <v>4.1000000000000003E-3</v>
      </c>
      <c r="PP24" s="6">
        <v>2.5999999999999999E-3</v>
      </c>
      <c r="PQ24" s="6">
        <v>5.4999999999999997E-3</v>
      </c>
      <c r="PR24" s="6">
        <v>-2.5999999999999999E-3</v>
      </c>
      <c r="PS24" s="6">
        <v>1.2999999999999999E-3</v>
      </c>
      <c r="PT24" s="6"/>
      <c r="PU24" s="6"/>
      <c r="PV24" s="6">
        <v>2.2000000000000001E-3</v>
      </c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26">
        <f t="shared" si="18"/>
        <v>-2.5999999999999999E-3</v>
      </c>
      <c r="QU24" s="26">
        <f t="shared" si="19"/>
        <v>2.1833333333333336E-3</v>
      </c>
      <c r="QV24" s="26">
        <f t="shared" si="20"/>
        <v>5.4999999999999997E-3</v>
      </c>
    </row>
    <row r="25" spans="21:464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G25" s="54">
        <v>0.6593</v>
      </c>
      <c r="IH25" s="54">
        <v>0.68689999999999996</v>
      </c>
      <c r="II25" s="54">
        <v>0.67989999999999995</v>
      </c>
      <c r="IJ25" s="4" t="s">
        <v>59</v>
      </c>
      <c r="IK25" s="54">
        <v>0.67859999999999998</v>
      </c>
      <c r="IL25" s="6">
        <v>4.4000000000000003E-3</v>
      </c>
      <c r="IM25" s="6">
        <v>-7.7999999999999996E-3</v>
      </c>
      <c r="IN25" s="6">
        <v>3.3E-3</v>
      </c>
      <c r="IO25" s="6">
        <v>-1.9E-3</v>
      </c>
      <c r="IP25" s="6">
        <v>-3.3E-3</v>
      </c>
      <c r="IQ25" s="6"/>
      <c r="IR25" s="6"/>
      <c r="IS25" s="6">
        <v>1E-4</v>
      </c>
      <c r="IT25" s="6">
        <v>1.5E-3</v>
      </c>
      <c r="IU25" s="6">
        <v>5.8999999999999999E-3</v>
      </c>
      <c r="IV25" s="6">
        <v>-4.5999999999999999E-3</v>
      </c>
      <c r="IW25" s="6">
        <v>4.4000000000000003E-3</v>
      </c>
      <c r="IX25" s="6"/>
      <c r="IY25" s="6"/>
      <c r="IZ25" s="6">
        <v>1.8E-3</v>
      </c>
      <c r="JA25" s="6">
        <v>3.3999999999999998E-3</v>
      </c>
      <c r="JB25" s="6">
        <v>-2.5000000000000001E-3</v>
      </c>
      <c r="JC25" s="6">
        <v>-1.9E-3</v>
      </c>
      <c r="JD25" s="6">
        <v>-1E-4</v>
      </c>
      <c r="JE25" s="6"/>
      <c r="JF25" s="6"/>
      <c r="JG25" s="6">
        <v>1E-4</v>
      </c>
      <c r="JH25" s="6">
        <v>1E-3</v>
      </c>
      <c r="JI25" s="6">
        <v>-9.9000000000000008E-3</v>
      </c>
      <c r="JJ25" s="6">
        <v>5.4000000000000003E-3</v>
      </c>
      <c r="JK25" s="6">
        <v>4.7000000000000002E-3</v>
      </c>
      <c r="JL25" s="6"/>
      <c r="JM25" s="6"/>
      <c r="JN25" s="6">
        <v>1.8E-3</v>
      </c>
      <c r="JO25" s="6">
        <v>6.9999999999999999E-4</v>
      </c>
      <c r="JP25" s="6"/>
      <c r="JQ25" s="26">
        <f t="shared" si="9"/>
        <v>-9.9000000000000008E-3</v>
      </c>
      <c r="JR25" s="26">
        <f t="shared" si="10"/>
        <v>2.9545454545454552E-4</v>
      </c>
      <c r="JS25" s="26">
        <f t="shared" si="11"/>
        <v>5.8999999999999999E-3</v>
      </c>
      <c r="KX25" s="54">
        <v>0.6593</v>
      </c>
      <c r="KY25" s="54">
        <v>0.68689999999999996</v>
      </c>
      <c r="KZ25" s="54">
        <v>0.67989999999999995</v>
      </c>
      <c r="LA25" s="54">
        <v>0.67859999999999998</v>
      </c>
      <c r="LB25" s="4" t="s">
        <v>59</v>
      </c>
      <c r="LC25" s="54">
        <v>0.67969999999999997</v>
      </c>
      <c r="LD25" s="6">
        <v>-9.5999999999999992E-3</v>
      </c>
      <c r="LE25" s="6">
        <v>5.9999999999999995E-4</v>
      </c>
      <c r="LF25" s="6">
        <v>6.9999999999999999E-4</v>
      </c>
      <c r="LG25" s="6"/>
      <c r="LH25" s="6"/>
      <c r="LI25" s="6">
        <v>-4.1000000000000003E-3</v>
      </c>
      <c r="LJ25" s="6">
        <v>2.9999999999999997E-4</v>
      </c>
      <c r="LK25" s="6">
        <v>-2.5000000000000001E-3</v>
      </c>
      <c r="LL25" s="6">
        <v>-3.3999999999999998E-3</v>
      </c>
      <c r="LM25" s="6">
        <v>-2.8E-3</v>
      </c>
      <c r="LN25" s="6"/>
      <c r="LO25" s="6"/>
      <c r="LP25" s="6">
        <v>-9.1000000000000004E-3</v>
      </c>
      <c r="LQ25" s="6">
        <v>3.5999999999999999E-3</v>
      </c>
      <c r="LR25" s="6">
        <v>-2.0999999999999999E-3</v>
      </c>
      <c r="LS25" s="6">
        <v>-2.8999999999999998E-3</v>
      </c>
      <c r="LT25" s="6">
        <v>-1.5E-3</v>
      </c>
      <c r="LU25" s="6"/>
      <c r="LV25" s="6"/>
      <c r="LW25" s="6">
        <v>5.0000000000000001E-4</v>
      </c>
      <c r="LX25" s="6">
        <v>-1.4E-3</v>
      </c>
      <c r="LY25" s="6">
        <v>-2.7000000000000001E-3</v>
      </c>
      <c r="LZ25" s="6">
        <v>-2.3999999999999998E-3</v>
      </c>
      <c r="MA25" s="6">
        <v>3.3999999999999998E-3</v>
      </c>
      <c r="MB25" s="6"/>
      <c r="MC25" s="6"/>
      <c r="MD25" s="6">
        <v>8.9999999999999998E-4</v>
      </c>
      <c r="ME25" s="6">
        <v>3.5000000000000001E-3</v>
      </c>
      <c r="MF25" s="6">
        <v>-3.8E-3</v>
      </c>
      <c r="MG25" s="6">
        <v>-5.0000000000000001E-4</v>
      </c>
      <c r="MH25" s="6">
        <v>-2.3999999999999998E-3</v>
      </c>
      <c r="MI25" s="26">
        <f t="shared" si="12"/>
        <v>-9.5999999999999992E-3</v>
      </c>
      <c r="MJ25" s="26">
        <f t="shared" si="13"/>
        <v>-1.6391304347826091E-3</v>
      </c>
      <c r="MK25" s="26">
        <f t="shared" si="14"/>
        <v>3.5999999999999999E-3</v>
      </c>
      <c r="NE25" t="s">
        <v>62</v>
      </c>
      <c r="NF25" s="54">
        <v>0.6593</v>
      </c>
      <c r="NG25" s="54">
        <v>0.68689999999999996</v>
      </c>
      <c r="NH25" s="54">
        <v>0.67989999999999995</v>
      </c>
      <c r="NI25" s="54">
        <v>0.67859999999999998</v>
      </c>
      <c r="NJ25" s="54">
        <v>0.67969999999999997</v>
      </c>
      <c r="NK25" s="4" t="s">
        <v>59</v>
      </c>
      <c r="NL25" s="54">
        <v>0.65359999999999996</v>
      </c>
      <c r="NM25" s="6"/>
      <c r="NN25" s="6"/>
      <c r="NO25" s="6">
        <v>1.1999999999999999E-3</v>
      </c>
      <c r="NP25" s="6">
        <v>2E-3</v>
      </c>
      <c r="NQ25" s="6">
        <v>3.8E-3</v>
      </c>
      <c r="NR25" s="6">
        <v>-2.3999999999999998E-3</v>
      </c>
      <c r="NS25" s="6">
        <v>2.7000000000000001E-3</v>
      </c>
      <c r="NT25" s="6"/>
      <c r="NU25" s="6"/>
      <c r="NV25" s="6">
        <v>-4.7000000000000002E-3</v>
      </c>
      <c r="NW25" s="6">
        <v>-1.1000000000000001E-3</v>
      </c>
      <c r="NX25" s="6">
        <v>2E-3</v>
      </c>
      <c r="NY25" s="6">
        <v>-2.3999999999999998E-3</v>
      </c>
      <c r="NZ25" s="6">
        <v>-6.4000000000000003E-3</v>
      </c>
      <c r="OA25" s="6"/>
      <c r="OB25" s="6"/>
      <c r="OC25" s="6">
        <v>1.1999999999999999E-3</v>
      </c>
      <c r="OD25" s="6">
        <v>5.7000000000000002E-3</v>
      </c>
      <c r="OE25" s="6">
        <v>-4.5999999999999999E-3</v>
      </c>
      <c r="OF25" s="6">
        <v>-5.4999999999999997E-3</v>
      </c>
      <c r="OG25" s="6">
        <v>-5.0000000000000001E-3</v>
      </c>
      <c r="OH25" s="6"/>
      <c r="OI25" s="6"/>
      <c r="OJ25" s="6">
        <v>2.0000000000000001E-4</v>
      </c>
      <c r="OK25" s="6">
        <v>7.1999999999999998E-3</v>
      </c>
      <c r="OL25" s="6">
        <v>8.5000000000000006E-3</v>
      </c>
      <c r="OM25" s="17">
        <v>1.5E-3</v>
      </c>
      <c r="ON25" s="6">
        <v>2E-3</v>
      </c>
      <c r="OO25" s="6"/>
      <c r="OP25" s="6"/>
      <c r="OQ25" s="6"/>
      <c r="OR25" s="26">
        <f t="shared" si="15"/>
        <v>-6.4000000000000003E-3</v>
      </c>
      <c r="OS25" s="26">
        <f t="shared" si="16"/>
        <v>2.9499999999999996E-4</v>
      </c>
      <c r="OT25" s="26">
        <f t="shared" si="17"/>
        <v>8.5000000000000006E-3</v>
      </c>
      <c r="PG25" s="54">
        <v>0.6593</v>
      </c>
      <c r="PH25" s="54">
        <v>0.68689999999999996</v>
      </c>
      <c r="PI25" s="54">
        <v>0.67989999999999995</v>
      </c>
      <c r="PJ25" s="54">
        <v>0.67859999999999998</v>
      </c>
      <c r="PK25" s="54">
        <v>0.67969999999999997</v>
      </c>
      <c r="PL25" s="54">
        <v>0.65359999999999996</v>
      </c>
      <c r="PM25" s="4" t="s">
        <v>59</v>
      </c>
      <c r="PN25" s="54">
        <v>0.65539999999999998</v>
      </c>
      <c r="PO25" s="6">
        <v>5.4999999999999997E-3</v>
      </c>
      <c r="PP25" s="6">
        <v>-2.3E-3</v>
      </c>
      <c r="PQ25" s="6">
        <v>5.4999999999999997E-3</v>
      </c>
      <c r="PR25" s="6">
        <v>-3.8E-3</v>
      </c>
      <c r="PS25" s="6">
        <v>-2E-3</v>
      </c>
      <c r="PT25" s="6"/>
      <c r="PU25" s="6"/>
      <c r="PV25" s="6">
        <v>3.0000000000000001E-3</v>
      </c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26">
        <f t="shared" si="18"/>
        <v>-3.8E-3</v>
      </c>
      <c r="QU25" s="26">
        <f t="shared" si="19"/>
        <v>9.8333333333333324E-4</v>
      </c>
      <c r="QV25" s="26">
        <f t="shared" si="20"/>
        <v>5.4999999999999997E-3</v>
      </c>
    </row>
    <row r="26" spans="21:464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G26" s="54">
        <v>0.71919999999999995</v>
      </c>
      <c r="IH26" s="54">
        <v>0.75690000000000002</v>
      </c>
      <c r="II26" s="54">
        <v>0.75739999999999996</v>
      </c>
      <c r="IJ26" s="4" t="s">
        <v>60</v>
      </c>
      <c r="IK26" s="54">
        <v>0.74509999999999998</v>
      </c>
      <c r="IL26" s="6">
        <v>7.0000000000000001E-3</v>
      </c>
      <c r="IM26" s="6">
        <v>-2.8E-3</v>
      </c>
      <c r="IN26" s="6">
        <v>-8.0000000000000004E-4</v>
      </c>
      <c r="IO26" s="6">
        <v>8.0000000000000004E-4</v>
      </c>
      <c r="IP26" s="6">
        <v>-1.5E-3</v>
      </c>
      <c r="IQ26" s="6"/>
      <c r="IR26" s="6"/>
      <c r="IS26" s="6">
        <v>4.0000000000000001E-3</v>
      </c>
      <c r="IT26" s="6">
        <v>2.9999999999999997E-4</v>
      </c>
      <c r="IU26" s="6">
        <v>3.3E-3</v>
      </c>
      <c r="IV26" s="6">
        <v>-3.5999999999999999E-3</v>
      </c>
      <c r="IW26" s="6">
        <v>3.0999999999999999E-3</v>
      </c>
      <c r="IX26" s="6"/>
      <c r="IY26" s="6"/>
      <c r="IZ26" s="6">
        <v>-1.6000000000000001E-3</v>
      </c>
      <c r="JA26" s="6">
        <v>4.7999999999999996E-3</v>
      </c>
      <c r="JB26" s="6">
        <v>3.8E-3</v>
      </c>
      <c r="JC26" s="6">
        <v>1.1999999999999999E-3</v>
      </c>
      <c r="JD26" s="6">
        <v>-1.6999999999999999E-3</v>
      </c>
      <c r="JE26" s="6"/>
      <c r="JF26" s="6"/>
      <c r="JG26" s="6">
        <v>4.8999999999999998E-3</v>
      </c>
      <c r="JH26" s="6">
        <v>-1.6999999999999999E-3</v>
      </c>
      <c r="JI26" s="6">
        <v>-4.5999999999999999E-3</v>
      </c>
      <c r="JJ26" s="6">
        <v>4.0000000000000002E-4</v>
      </c>
      <c r="JK26" s="6">
        <v>8.9999999999999998E-4</v>
      </c>
      <c r="JL26" s="6"/>
      <c r="JM26" s="6"/>
      <c r="JN26" s="6">
        <v>-1E-4</v>
      </c>
      <c r="JO26" s="6">
        <v>4.0000000000000001E-3</v>
      </c>
      <c r="JP26" s="6"/>
      <c r="JQ26" s="26">
        <f t="shared" si="9"/>
        <v>-4.5999999999999999E-3</v>
      </c>
      <c r="JR26" s="26">
        <f t="shared" si="10"/>
        <v>9.1363636363636343E-4</v>
      </c>
      <c r="JS26" s="26">
        <f t="shared" si="11"/>
        <v>7.0000000000000001E-3</v>
      </c>
      <c r="KX26" s="54">
        <v>0.71919999999999995</v>
      </c>
      <c r="KY26" s="54">
        <v>0.75690000000000002</v>
      </c>
      <c r="KZ26" s="54">
        <v>0.75739999999999996</v>
      </c>
      <c r="LA26" s="54">
        <v>0.74509999999999998</v>
      </c>
      <c r="LB26" s="4" t="s">
        <v>60</v>
      </c>
      <c r="LC26" s="54">
        <v>0.76090000000000002</v>
      </c>
      <c r="LD26" s="6">
        <v>-4.8999999999999998E-3</v>
      </c>
      <c r="LE26" s="6">
        <v>-6.9999999999999999E-4</v>
      </c>
      <c r="LF26" s="6">
        <v>4.0000000000000002E-4</v>
      </c>
      <c r="LG26" s="6"/>
      <c r="LH26" s="6"/>
      <c r="LI26" s="6">
        <v>-5.0000000000000001E-4</v>
      </c>
      <c r="LJ26" s="6">
        <v>-2.9999999999999997E-4</v>
      </c>
      <c r="LK26" s="6">
        <v>8.0000000000000004E-4</v>
      </c>
      <c r="LL26" s="6">
        <v>-4.5999999999999999E-3</v>
      </c>
      <c r="LM26" s="6">
        <v>-1E-4</v>
      </c>
      <c r="LN26" s="6"/>
      <c r="LO26" s="6"/>
      <c r="LP26" s="6">
        <v>-9.1999999999999998E-3</v>
      </c>
      <c r="LQ26" s="6">
        <v>3.8E-3</v>
      </c>
      <c r="LR26" s="6">
        <v>1.6999999999999999E-3</v>
      </c>
      <c r="LS26" s="6">
        <v>-5.0000000000000001E-4</v>
      </c>
      <c r="LT26" s="6">
        <v>6.9999999999999999E-4</v>
      </c>
      <c r="LU26" s="6"/>
      <c r="LV26" s="6"/>
      <c r="LW26" s="6">
        <v>4.0000000000000002E-4</v>
      </c>
      <c r="LX26" s="6">
        <v>4.4999999999999997E-3</v>
      </c>
      <c r="LY26" s="6">
        <v>-3.3E-3</v>
      </c>
      <c r="LZ26" s="6">
        <v>-8.8000000000000005E-3</v>
      </c>
      <c r="MA26" s="6">
        <v>1.1000000000000001E-3</v>
      </c>
      <c r="MB26" s="6"/>
      <c r="MC26" s="6"/>
      <c r="MD26" s="6">
        <v>2.3E-3</v>
      </c>
      <c r="ME26" s="6">
        <v>4.0000000000000002E-4</v>
      </c>
      <c r="MF26" s="6">
        <v>-1.1000000000000001E-3</v>
      </c>
      <c r="MG26" s="6">
        <v>1.1999999999999999E-3</v>
      </c>
      <c r="MH26" s="6">
        <v>-7.7999999999999996E-3</v>
      </c>
      <c r="MI26" s="26">
        <f t="shared" si="12"/>
        <v>-9.1999999999999998E-3</v>
      </c>
      <c r="MJ26" s="26">
        <f t="shared" si="13"/>
        <v>-1.0652173913043479E-3</v>
      </c>
      <c r="MK26" s="26">
        <f t="shared" si="14"/>
        <v>4.4999999999999997E-3</v>
      </c>
      <c r="NE26" t="s">
        <v>62</v>
      </c>
      <c r="NF26" s="54">
        <v>0.71919999999999995</v>
      </c>
      <c r="NG26" s="54">
        <v>0.75690000000000002</v>
      </c>
      <c r="NH26" s="54">
        <v>0.75739999999999996</v>
      </c>
      <c r="NI26" s="54">
        <v>0.74509999999999998</v>
      </c>
      <c r="NJ26" s="54">
        <v>0.76090000000000002</v>
      </c>
      <c r="NK26" s="4" t="s">
        <v>60</v>
      </c>
      <c r="NL26" s="54">
        <v>0.74050000000000005</v>
      </c>
      <c r="NM26" s="6"/>
      <c r="NN26" s="6"/>
      <c r="NO26" s="6">
        <v>-2.7000000000000001E-3</v>
      </c>
      <c r="NP26" s="6">
        <v>3.3E-3</v>
      </c>
      <c r="NQ26" s="6">
        <v>5.0000000000000001E-4</v>
      </c>
      <c r="NR26" s="6">
        <v>6.9999999999999999E-4</v>
      </c>
      <c r="NS26" s="6">
        <v>2.5999999999999999E-3</v>
      </c>
      <c r="NT26" s="6"/>
      <c r="NU26" s="6"/>
      <c r="NV26" s="6">
        <v>2.3999999999999998E-3</v>
      </c>
      <c r="NW26" s="6">
        <v>1.2999999999999999E-3</v>
      </c>
      <c r="NX26" s="6">
        <v>-1.2999999999999999E-3</v>
      </c>
      <c r="NY26" s="6">
        <v>-1E-4</v>
      </c>
      <c r="NZ26" s="6">
        <v>-1.2999999999999999E-3</v>
      </c>
      <c r="OA26" s="6"/>
      <c r="OB26" s="6"/>
      <c r="OC26" s="6">
        <v>2.9999999999999997E-4</v>
      </c>
      <c r="OD26" s="6">
        <v>3.5999999999999999E-3</v>
      </c>
      <c r="OE26" s="6">
        <v>5.0000000000000001E-4</v>
      </c>
      <c r="OF26" s="6">
        <v>-6.0000000000000001E-3</v>
      </c>
      <c r="OG26" s="6">
        <v>-7.1000000000000004E-3</v>
      </c>
      <c r="OH26" s="6"/>
      <c r="OI26" s="6"/>
      <c r="OJ26" s="6">
        <v>-1.1000000000000001E-3</v>
      </c>
      <c r="OK26" s="6">
        <v>5.1999999999999998E-3</v>
      </c>
      <c r="OL26" s="6">
        <v>6.1999999999999998E-3</v>
      </c>
      <c r="OM26" s="6">
        <v>6.9999999999999999E-4</v>
      </c>
      <c r="ON26" s="6">
        <v>-5.0000000000000001E-4</v>
      </c>
      <c r="OO26" s="6"/>
      <c r="OP26" s="6"/>
      <c r="OQ26" s="6"/>
      <c r="OR26" s="26">
        <f t="shared" si="15"/>
        <v>-7.1000000000000004E-3</v>
      </c>
      <c r="OS26" s="26">
        <f t="shared" si="16"/>
        <v>3.5999999999999991E-4</v>
      </c>
      <c r="OT26" s="26">
        <f t="shared" si="17"/>
        <v>6.1999999999999998E-3</v>
      </c>
      <c r="PG26" s="54">
        <v>0.71919999999999995</v>
      </c>
      <c r="PH26" s="54">
        <v>0.75690000000000002</v>
      </c>
      <c r="PI26" s="54">
        <v>0.75739999999999996</v>
      </c>
      <c r="PJ26" s="54">
        <v>0.74509999999999998</v>
      </c>
      <c r="PK26" s="54">
        <v>0.76090000000000002</v>
      </c>
      <c r="PL26" s="54">
        <v>0.74050000000000005</v>
      </c>
      <c r="PM26" s="4" t="s">
        <v>60</v>
      </c>
      <c r="PN26" s="54">
        <v>0.74509999999999998</v>
      </c>
      <c r="PO26" s="6">
        <v>9.1000000000000004E-3</v>
      </c>
      <c r="PP26" s="6">
        <v>6.9999999999999999E-4</v>
      </c>
      <c r="PQ26" s="6">
        <v>3.3E-3</v>
      </c>
      <c r="PR26" s="6">
        <v>-8.0000000000000004E-4</v>
      </c>
      <c r="PS26" s="6">
        <v>6.0000000000000001E-3</v>
      </c>
      <c r="PT26" s="6"/>
      <c r="PU26" s="6"/>
      <c r="PV26" s="6">
        <v>1.5E-3</v>
      </c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26">
        <f t="shared" si="18"/>
        <v>-8.0000000000000004E-4</v>
      </c>
      <c r="QU26" s="26">
        <f t="shared" si="19"/>
        <v>3.3000000000000004E-3</v>
      </c>
      <c r="QV26" s="26">
        <f t="shared" si="20"/>
        <v>9.1000000000000004E-3</v>
      </c>
    </row>
    <row r="27" spans="21:464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8">SUM( -AN4, -AN11, -AN17,AN23, -AN24, -AN25, -AN26)</f>
        <v>0</v>
      </c>
      <c r="AO27" s="29">
        <f t="shared" si="48"/>
        <v>0</v>
      </c>
      <c r="AP27" s="29">
        <f t="shared" si="48"/>
        <v>2.8800000000000003E-2</v>
      </c>
      <c r="AQ27" s="29">
        <f t="shared" si="48"/>
        <v>0</v>
      </c>
      <c r="AR27" s="29">
        <f t="shared" si="48"/>
        <v>1.03E-2</v>
      </c>
      <c r="AS27" s="29">
        <f t="shared" si="48"/>
        <v>-6.2200000000000005E-2</v>
      </c>
      <c r="AT27" s="29">
        <f t="shared" si="48"/>
        <v>-1.11E-2</v>
      </c>
      <c r="AU27" s="29">
        <f t="shared" si="48"/>
        <v>0</v>
      </c>
      <c r="AV27" s="29">
        <f t="shared" si="48"/>
        <v>0</v>
      </c>
      <c r="AW27" s="29">
        <f t="shared" si="48"/>
        <v>1.7999999999999999E-2</v>
      </c>
      <c r="AX27" s="29">
        <f t="shared" si="48"/>
        <v>-3.8899999999999997E-2</v>
      </c>
      <c r="AY27" s="29">
        <f t="shared" si="48"/>
        <v>-6.2000000000000006E-3</v>
      </c>
      <c r="AZ27" s="29">
        <f t="shared" si="48"/>
        <v>-3.3200000000000007E-2</v>
      </c>
      <c r="BA27" s="29">
        <f t="shared" si="48"/>
        <v>1.0699999999999999E-2</v>
      </c>
      <c r="BB27" s="29">
        <f t="shared" si="48"/>
        <v>0</v>
      </c>
      <c r="BC27" s="29">
        <f t="shared" si="48"/>
        <v>0</v>
      </c>
      <c r="BD27" s="29">
        <f t="shared" si="48"/>
        <v>-1.0699999999999999E-2</v>
      </c>
      <c r="BE27" s="29">
        <f t="shared" si="48"/>
        <v>-1.4000000000000002E-3</v>
      </c>
      <c r="BF27" s="29">
        <f t="shared" si="48"/>
        <v>-1.1999999999999999E-3</v>
      </c>
      <c r="BG27" s="29">
        <f t="shared" si="48"/>
        <v>8.3999999999999995E-3</v>
      </c>
      <c r="BH27" s="29">
        <f t="shared" si="48"/>
        <v>-3.1600000000000003E-2</v>
      </c>
      <c r="BI27" s="29">
        <f t="shared" si="48"/>
        <v>0</v>
      </c>
      <c r="BJ27" s="29">
        <f t="shared" si="48"/>
        <v>0</v>
      </c>
      <c r="BK27" s="29">
        <f t="shared" si="48"/>
        <v>1.5599999999999999E-2</v>
      </c>
      <c r="BL27" s="29">
        <f t="shared" si="48"/>
        <v>-1.2200000000000001E-2</v>
      </c>
      <c r="BM27" s="29">
        <f t="shared" si="48"/>
        <v>-3.9300000000000002E-2</v>
      </c>
      <c r="BN27" s="29">
        <f t="shared" si="4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9">SUM( -CS4, -CS11, -CS17,CS23, -CS24, -CS25, -CS26)</f>
        <v>4.8000000000000004E-3</v>
      </c>
      <c r="CT27" s="29">
        <f t="shared" si="49"/>
        <v>0</v>
      </c>
      <c r="CU27" s="29">
        <f t="shared" si="49"/>
        <v>0</v>
      </c>
      <c r="CV27" s="29">
        <f t="shared" si="49"/>
        <v>-4.1000000000000003E-3</v>
      </c>
      <c r="CW27" s="29">
        <f t="shared" si="49"/>
        <v>-6.5000000000000006E-3</v>
      </c>
      <c r="CX27" s="29">
        <f t="shared" si="49"/>
        <v>2.8000000000000001E-2</v>
      </c>
      <c r="CY27" s="29">
        <f t="shared" si="49"/>
        <v>8.3000000000000001E-3</v>
      </c>
      <c r="CZ27" s="29">
        <f t="shared" si="49"/>
        <v>1.4899999999999997E-2</v>
      </c>
      <c r="DA27" s="29">
        <f t="shared" si="49"/>
        <v>0</v>
      </c>
      <c r="DB27" s="29">
        <f t="shared" si="49"/>
        <v>0</v>
      </c>
      <c r="DC27" s="29">
        <f t="shared" si="49"/>
        <v>-3.5000000000000001E-3</v>
      </c>
      <c r="DD27" s="29">
        <f t="shared" si="49"/>
        <v>-3.5700000000000003E-2</v>
      </c>
      <c r="DE27" s="29">
        <f t="shared" si="49"/>
        <v>-1.1600000000000001E-2</v>
      </c>
      <c r="DF27" s="29">
        <f t="shared" si="49"/>
        <v>1.8800000000000001E-2</v>
      </c>
      <c r="DG27" s="29">
        <f t="shared" si="49"/>
        <v>-1.9199999999999998E-2</v>
      </c>
      <c r="DH27" s="29">
        <f t="shared" si="49"/>
        <v>0</v>
      </c>
      <c r="DI27" s="29">
        <f t="shared" si="49"/>
        <v>0</v>
      </c>
      <c r="DJ27" s="29">
        <f t="shared" si="49"/>
        <v>5.0000000000000001E-3</v>
      </c>
      <c r="DK27" s="29">
        <f t="shared" si="49"/>
        <v>-4.3E-3</v>
      </c>
      <c r="DL27" s="29">
        <f t="shared" si="49"/>
        <v>5.6000000000000008E-3</v>
      </c>
      <c r="DM27" s="29">
        <f t="shared" si="49"/>
        <v>1.7500000000000002E-2</v>
      </c>
      <c r="DN27" s="29">
        <f t="shared" si="49"/>
        <v>-1.6400000000000001E-2</v>
      </c>
      <c r="DO27" s="29">
        <f t="shared" si="49"/>
        <v>0</v>
      </c>
      <c r="DP27" s="29">
        <f t="shared" si="49"/>
        <v>0</v>
      </c>
      <c r="DQ27" s="29">
        <f t="shared" si="49"/>
        <v>-1.2100000000000003E-2</v>
      </c>
      <c r="DR27" s="29">
        <f t="shared" si="49"/>
        <v>-2.0199999999999999E-2</v>
      </c>
      <c r="DS27" s="29">
        <f t="shared" si="49"/>
        <v>2.0999999999999999E-3</v>
      </c>
      <c r="DT27" s="29">
        <f t="shared" si="49"/>
        <v>4.2599999999999999E-2</v>
      </c>
      <c r="DU27" s="29">
        <f t="shared" si="49"/>
        <v>0</v>
      </c>
      <c r="DV27" s="29">
        <f t="shared" si="49"/>
        <v>0</v>
      </c>
      <c r="DW27" s="29">
        <f t="shared" si="49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50">SUM( -FN4, -FN11, -FN17,FN23, -FN24, -FN25, -FN26)</f>
        <v>1.5300000000000001E-2</v>
      </c>
      <c r="FO27" s="29">
        <f t="shared" si="50"/>
        <v>0</v>
      </c>
      <c r="FP27" s="29">
        <f t="shared" si="50"/>
        <v>0</v>
      </c>
      <c r="FQ27" s="29">
        <f t="shared" si="50"/>
        <v>-2.0999999999999999E-3</v>
      </c>
      <c r="FR27" s="29">
        <f t="shared" si="50"/>
        <v>-2.64E-2</v>
      </c>
      <c r="FS27" s="29">
        <f t="shared" si="50"/>
        <v>1.2500000000000001E-2</v>
      </c>
      <c r="FT27" s="29">
        <f t="shared" si="50"/>
        <v>-2.4899999999999999E-2</v>
      </c>
      <c r="FU27" s="29">
        <f t="shared" si="50"/>
        <v>6.5999999999999991E-3</v>
      </c>
      <c r="FV27" s="29">
        <f t="shared" si="50"/>
        <v>0</v>
      </c>
      <c r="FW27" s="29">
        <f t="shared" si="50"/>
        <v>0</v>
      </c>
      <c r="FX27" s="29">
        <f t="shared" si="50"/>
        <v>-3.9900000000000005E-2</v>
      </c>
      <c r="FY27" s="29">
        <f t="shared" si="50"/>
        <v>1.5299999999999999E-2</v>
      </c>
      <c r="FZ27" s="29">
        <f t="shared" si="50"/>
        <v>-1.8999999999999991E-3</v>
      </c>
      <c r="GA27" s="29">
        <f t="shared" si="50"/>
        <v>2.4E-2</v>
      </c>
      <c r="GB27" s="29">
        <f t="shared" si="50"/>
        <v>-1.8999999999999998E-3</v>
      </c>
      <c r="GC27" s="29">
        <f t="shared" si="50"/>
        <v>0</v>
      </c>
      <c r="GD27" s="29">
        <f t="shared" si="50"/>
        <v>0</v>
      </c>
      <c r="GE27" s="29">
        <f t="shared" si="50"/>
        <v>5.1000000000000004E-3</v>
      </c>
      <c r="GF27" s="29">
        <f t="shared" si="50"/>
        <v>1.2799999999999999E-2</v>
      </c>
      <c r="GG27" s="29">
        <f t="shared" si="50"/>
        <v>3.2499999999999994E-2</v>
      </c>
      <c r="GH27" s="29">
        <f t="shared" si="50"/>
        <v>1.9200000000000002E-2</v>
      </c>
      <c r="GI27" s="29">
        <f t="shared" si="50"/>
        <v>-1.1600000000000003E-2</v>
      </c>
      <c r="GJ27" s="29">
        <f t="shared" si="50"/>
        <v>0</v>
      </c>
      <c r="GK27" s="29">
        <f t="shared" si="50"/>
        <v>0</v>
      </c>
      <c r="GL27" s="29">
        <f t="shared" si="50"/>
        <v>-6.0000000000000001E-3</v>
      </c>
      <c r="GM27" s="29">
        <f t="shared" si="50"/>
        <v>-1.2099999999999998E-2</v>
      </c>
      <c r="GN27" s="29">
        <f t="shared" si="50"/>
        <v>1.9900000000000001E-2</v>
      </c>
      <c r="GO27" s="29">
        <f t="shared" si="50"/>
        <v>1.37E-2</v>
      </c>
      <c r="GP27" s="29">
        <f t="shared" si="50"/>
        <v>-9.2999999999999992E-3</v>
      </c>
      <c r="GQ27" s="29">
        <f t="shared" si="50"/>
        <v>0</v>
      </c>
      <c r="GR27" s="29">
        <f t="shared" si="50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G27" s="280" t="s">
        <v>62</v>
      </c>
      <c r="IH27" s="28" t="s">
        <v>62</v>
      </c>
      <c r="II27" s="28" t="s">
        <v>62</v>
      </c>
      <c r="IJ27" s="27" t="s">
        <v>61</v>
      </c>
      <c r="IK27" s="28" t="s">
        <v>62</v>
      </c>
      <c r="IL27" s="29">
        <f t="shared" ref="IL27:JP27" si="51">SUM( -IL4, -IL11, -IL17,IL23, -IL24, -IL25, -IL26)</f>
        <v>-3.5500000000000004E-2</v>
      </c>
      <c r="IM27" s="29">
        <f t="shared" si="51"/>
        <v>1.61E-2</v>
      </c>
      <c r="IN27" s="29">
        <f t="shared" si="51"/>
        <v>-1.18E-2</v>
      </c>
      <c r="IO27" s="29">
        <f t="shared" si="51"/>
        <v>1.9999999999999977E-4</v>
      </c>
      <c r="IP27" s="29">
        <f t="shared" si="51"/>
        <v>8.3000000000000001E-3</v>
      </c>
      <c r="IQ27" s="29">
        <f t="shared" si="51"/>
        <v>0</v>
      </c>
      <c r="IR27" s="29">
        <f t="shared" si="51"/>
        <v>0</v>
      </c>
      <c r="IS27" s="29">
        <f t="shared" si="51"/>
        <v>-8.8999999999999999E-3</v>
      </c>
      <c r="IT27" s="29">
        <f t="shared" si="51"/>
        <v>-9.0000000000000011E-3</v>
      </c>
      <c r="IU27" s="29">
        <f t="shared" si="51"/>
        <v>-3.6299999999999999E-2</v>
      </c>
      <c r="IV27" s="29">
        <f t="shared" si="51"/>
        <v>2.0899999999999998E-2</v>
      </c>
      <c r="IW27" s="29">
        <f t="shared" si="51"/>
        <v>-1.4E-2</v>
      </c>
      <c r="IX27" s="29">
        <f t="shared" si="51"/>
        <v>0</v>
      </c>
      <c r="IY27" s="29">
        <f t="shared" si="51"/>
        <v>0</v>
      </c>
      <c r="IZ27" s="29">
        <f t="shared" si="51"/>
        <v>-1.15E-2</v>
      </c>
      <c r="JA27" s="29">
        <f t="shared" si="51"/>
        <v>-2.1100000000000001E-2</v>
      </c>
      <c r="JB27" s="29">
        <f t="shared" si="51"/>
        <v>-1.7399999999999999E-2</v>
      </c>
      <c r="JC27" s="29">
        <f t="shared" si="51"/>
        <v>-1.24E-2</v>
      </c>
      <c r="JD27" s="29">
        <f t="shared" si="51"/>
        <v>5.0000000000000001E-3</v>
      </c>
      <c r="JE27" s="29">
        <f t="shared" si="51"/>
        <v>0</v>
      </c>
      <c r="JF27" s="29">
        <f t="shared" si="51"/>
        <v>0</v>
      </c>
      <c r="JG27" s="29">
        <f t="shared" si="51"/>
        <v>-9.9999999999999985E-3</v>
      </c>
      <c r="JH27" s="29">
        <f t="shared" si="51"/>
        <v>-1.1900000000000001E-2</v>
      </c>
      <c r="JI27" s="29">
        <f t="shared" si="51"/>
        <v>3.7199999999999997E-2</v>
      </c>
      <c r="JJ27" s="29">
        <f t="shared" si="51"/>
        <v>-8.3000000000000001E-3</v>
      </c>
      <c r="JK27" s="29">
        <f t="shared" si="51"/>
        <v>-8.8000000000000005E-3</v>
      </c>
      <c r="JL27" s="29">
        <f t="shared" si="51"/>
        <v>0</v>
      </c>
      <c r="JM27" s="29">
        <f t="shared" si="51"/>
        <v>0</v>
      </c>
      <c r="JN27" s="29">
        <f t="shared" si="51"/>
        <v>-8.6999999999999994E-3</v>
      </c>
      <c r="JO27" s="29">
        <f t="shared" si="51"/>
        <v>-1.3599999999999999E-2</v>
      </c>
      <c r="JP27" s="29">
        <f t="shared" si="51"/>
        <v>0</v>
      </c>
      <c r="JQ27" s="26">
        <f t="shared" si="9"/>
        <v>-3.6299999999999999E-2</v>
      </c>
      <c r="JR27" s="26">
        <f t="shared" si="10"/>
        <v>-4.8870967741935474E-3</v>
      </c>
      <c r="JS27" s="26">
        <f t="shared" si="11"/>
        <v>3.7199999999999997E-2</v>
      </c>
      <c r="KX27" s="280" t="s">
        <v>62</v>
      </c>
      <c r="KY27" s="28" t="s">
        <v>62</v>
      </c>
      <c r="KZ27" s="28" t="s">
        <v>62</v>
      </c>
      <c r="LA27" s="28" t="s">
        <v>62</v>
      </c>
      <c r="LB27" s="27" t="s">
        <v>61</v>
      </c>
      <c r="LC27" s="28" t="s">
        <v>62</v>
      </c>
      <c r="LD27" s="29">
        <f t="shared" ref="LD27:MH27" si="52">SUM( -LD4, -LD11, -LD17,LD23, -LD24, -LD25, -LD26)</f>
        <v>2.6200000000000001E-2</v>
      </c>
      <c r="LE27" s="29">
        <f t="shared" si="52"/>
        <v>-5.0000000000000012E-4</v>
      </c>
      <c r="LF27" s="29">
        <f t="shared" si="52"/>
        <v>-8.1000000000000013E-3</v>
      </c>
      <c r="LG27" s="29">
        <f t="shared" si="52"/>
        <v>0</v>
      </c>
      <c r="LH27" s="29">
        <f t="shared" si="52"/>
        <v>0</v>
      </c>
      <c r="LI27" s="29">
        <f t="shared" si="52"/>
        <v>5.1999999999999998E-3</v>
      </c>
      <c r="LJ27" s="29">
        <f t="shared" si="52"/>
        <v>-1.26E-2</v>
      </c>
      <c r="LK27" s="29">
        <f t="shared" si="52"/>
        <v>2.4000000000000002E-3</v>
      </c>
      <c r="LL27" s="29">
        <f t="shared" si="52"/>
        <v>2.8799999999999999E-2</v>
      </c>
      <c r="LM27" s="29">
        <f t="shared" si="52"/>
        <v>2.1499999999999998E-2</v>
      </c>
      <c r="LN27" s="29">
        <f t="shared" si="52"/>
        <v>0</v>
      </c>
      <c r="LO27" s="29">
        <f t="shared" si="52"/>
        <v>0</v>
      </c>
      <c r="LP27" s="29">
        <f t="shared" si="52"/>
        <v>5.0199999999999995E-2</v>
      </c>
      <c r="LQ27" s="29">
        <f t="shared" si="52"/>
        <v>-1.1099999999999999E-2</v>
      </c>
      <c r="LR27" s="29">
        <f t="shared" si="52"/>
        <v>6.9999999999999993E-3</v>
      </c>
      <c r="LS27" s="29">
        <f t="shared" si="52"/>
        <v>1.14E-2</v>
      </c>
      <c r="LT27" s="29">
        <f t="shared" si="52"/>
        <v>6.7000000000000002E-3</v>
      </c>
      <c r="LU27" s="29">
        <f t="shared" si="52"/>
        <v>0</v>
      </c>
      <c r="LV27" s="29">
        <f t="shared" si="52"/>
        <v>0</v>
      </c>
      <c r="LW27" s="29">
        <f t="shared" si="52"/>
        <v>2.4999999999999992E-3</v>
      </c>
      <c r="LX27" s="29">
        <f t="shared" si="52"/>
        <v>-6.2999999999999992E-3</v>
      </c>
      <c r="LY27" s="29">
        <f t="shared" si="52"/>
        <v>1.5100000000000002E-2</v>
      </c>
      <c r="LZ27" s="29">
        <f t="shared" si="52"/>
        <v>2.93E-2</v>
      </c>
      <c r="MA27" s="29">
        <f t="shared" si="52"/>
        <v>-1.03E-2</v>
      </c>
      <c r="MB27" s="29">
        <f t="shared" si="52"/>
        <v>0</v>
      </c>
      <c r="MC27" s="29">
        <f t="shared" si="52"/>
        <v>0</v>
      </c>
      <c r="MD27" s="29">
        <f t="shared" si="52"/>
        <v>-5.2999999999999992E-3</v>
      </c>
      <c r="ME27" s="29">
        <f t="shared" si="52"/>
        <v>-1.9700000000000002E-2</v>
      </c>
      <c r="MF27" s="29">
        <f t="shared" si="52"/>
        <v>0.01</v>
      </c>
      <c r="MG27" s="29">
        <f t="shared" si="52"/>
        <v>2E-3</v>
      </c>
      <c r="MH27" s="29">
        <f t="shared" si="52"/>
        <v>2.2800000000000001E-2</v>
      </c>
      <c r="MI27" s="26">
        <f t="shared" si="12"/>
        <v>-1.9700000000000002E-2</v>
      </c>
      <c r="MJ27" s="26">
        <f t="shared" si="13"/>
        <v>5.3935483870967745E-3</v>
      </c>
      <c r="MK27" s="26">
        <f t="shared" si="14"/>
        <v>5.0199999999999995E-2</v>
      </c>
      <c r="NF27" s="280" t="s">
        <v>62</v>
      </c>
      <c r="NG27" s="28" t="s">
        <v>62</v>
      </c>
      <c r="NH27" s="28" t="s">
        <v>62</v>
      </c>
      <c r="NI27" s="28" t="s">
        <v>62</v>
      </c>
      <c r="NJ27" s="28" t="s">
        <v>62</v>
      </c>
      <c r="NK27" s="27" t="s">
        <v>61</v>
      </c>
      <c r="NL27" s="526">
        <v>-7.4999999999999997E-3</v>
      </c>
      <c r="NM27" s="29">
        <f t="shared" ref="NM27:OQ27" si="53">SUM( -NM4, -NM11, -NM17,NM23, -NM24, -NM25, -NM26)</f>
        <v>0</v>
      </c>
      <c r="NN27" s="29">
        <f t="shared" si="53"/>
        <v>0</v>
      </c>
      <c r="NO27" s="29">
        <f t="shared" si="53"/>
        <v>2.3900000000000005E-2</v>
      </c>
      <c r="NP27" s="29">
        <f t="shared" si="53"/>
        <v>-9.4000000000000004E-3</v>
      </c>
      <c r="NQ27" s="29">
        <f t="shared" si="53"/>
        <v>-7.6000000000000009E-3</v>
      </c>
      <c r="NR27" s="29">
        <f t="shared" si="53"/>
        <v>1.0199999999999999E-2</v>
      </c>
      <c r="NS27" s="29">
        <f t="shared" si="53"/>
        <v>-2.9000000000000002E-3</v>
      </c>
      <c r="NT27" s="29">
        <f t="shared" si="53"/>
        <v>0</v>
      </c>
      <c r="NU27" s="29">
        <f t="shared" si="53"/>
        <v>0</v>
      </c>
      <c r="NV27" s="29">
        <f t="shared" si="53"/>
        <v>4.8000000000000004E-3</v>
      </c>
      <c r="NW27" s="29">
        <f t="shared" si="53"/>
        <v>-1.6399999999999998E-2</v>
      </c>
      <c r="NX27" s="29">
        <f t="shared" si="53"/>
        <v>-6.3E-3</v>
      </c>
      <c r="NY27" s="29">
        <f t="shared" si="53"/>
        <v>1.2199999999999999E-2</v>
      </c>
      <c r="NZ27" s="29">
        <f t="shared" si="53"/>
        <v>3.3000000000000017E-3</v>
      </c>
      <c r="OA27" s="29">
        <f t="shared" si="53"/>
        <v>0</v>
      </c>
      <c r="OB27" s="29">
        <f t="shared" si="53"/>
        <v>0</v>
      </c>
      <c r="OC27" s="29">
        <f t="shared" si="53"/>
        <v>3.2000000000000006E-3</v>
      </c>
      <c r="OD27" s="29">
        <f t="shared" si="53"/>
        <v>-1.78E-2</v>
      </c>
      <c r="OE27" s="29">
        <f t="shared" si="53"/>
        <v>2.07E-2</v>
      </c>
      <c r="OF27" s="29">
        <f t="shared" si="53"/>
        <v>4.99E-2</v>
      </c>
      <c r="OG27" s="29">
        <f t="shared" si="53"/>
        <v>2.86E-2</v>
      </c>
      <c r="OH27" s="29">
        <f t="shared" si="53"/>
        <v>0</v>
      </c>
      <c r="OI27" s="29">
        <f t="shared" si="53"/>
        <v>0</v>
      </c>
      <c r="OJ27" s="29">
        <f t="shared" si="53"/>
        <v>1.4899999999999998E-2</v>
      </c>
      <c r="OK27" s="29">
        <f t="shared" si="53"/>
        <v>-2.7300000000000001E-2</v>
      </c>
      <c r="OL27" s="29">
        <f t="shared" si="53"/>
        <v>-2.7300000000000001E-2</v>
      </c>
      <c r="OM27" s="29">
        <f t="shared" si="53"/>
        <v>3.0999999999999999E-3</v>
      </c>
      <c r="ON27" s="29">
        <f t="shared" si="53"/>
        <v>-2.3000000000000004E-3</v>
      </c>
      <c r="OO27" s="29">
        <f t="shared" si="53"/>
        <v>0</v>
      </c>
      <c r="OP27" s="29">
        <f t="shared" si="53"/>
        <v>0</v>
      </c>
      <c r="OQ27" s="29">
        <f t="shared" si="53"/>
        <v>0</v>
      </c>
      <c r="OR27" s="26">
        <f t="shared" si="15"/>
        <v>-2.7300000000000001E-2</v>
      </c>
      <c r="OS27" s="26">
        <f t="shared" si="16"/>
        <v>1.8548387096774188E-3</v>
      </c>
      <c r="OT27" s="26">
        <f t="shared" si="17"/>
        <v>4.99E-2</v>
      </c>
      <c r="PG27" s="280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526"/>
      <c r="PM27" s="27" t="s">
        <v>61</v>
      </c>
      <c r="PN27" s="711">
        <v>-7.4999999999999997E-3</v>
      </c>
      <c r="PO27" s="29">
        <f t="shared" ref="PO27:QS27" si="54">SUM( -PO4, -PO11, -PO17,PO23, -PO24, -PO25, -PO26)</f>
        <v>-4.8700000000000007E-2</v>
      </c>
      <c r="PP27" s="29">
        <f t="shared" si="54"/>
        <v>3.5000000000000005E-3</v>
      </c>
      <c r="PQ27" s="29">
        <f t="shared" si="54"/>
        <v>-1.38E-2</v>
      </c>
      <c r="PR27" s="29">
        <f t="shared" si="54"/>
        <v>1.3000000000000001E-2</v>
      </c>
      <c r="PS27" s="29">
        <f t="shared" si="54"/>
        <v>-1.7899999999999999E-2</v>
      </c>
      <c r="PT27" s="29">
        <f t="shared" si="54"/>
        <v>0</v>
      </c>
      <c r="PU27" s="29">
        <f t="shared" si="54"/>
        <v>0</v>
      </c>
      <c r="PV27" s="29">
        <f t="shared" si="54"/>
        <v>-1.1999999999999999E-2</v>
      </c>
      <c r="PW27" s="29">
        <f t="shared" si="54"/>
        <v>0</v>
      </c>
      <c r="PX27" s="29">
        <f t="shared" si="54"/>
        <v>0</v>
      </c>
      <c r="PY27" s="29">
        <f t="shared" si="54"/>
        <v>0</v>
      </c>
      <c r="PZ27" s="29">
        <f t="shared" si="54"/>
        <v>0</v>
      </c>
      <c r="QA27" s="29">
        <f t="shared" si="54"/>
        <v>0</v>
      </c>
      <c r="QB27" s="29">
        <f t="shared" si="54"/>
        <v>0</v>
      </c>
      <c r="QC27" s="29">
        <f t="shared" si="54"/>
        <v>0</v>
      </c>
      <c r="QD27" s="29">
        <f t="shared" si="54"/>
        <v>0</v>
      </c>
      <c r="QE27" s="29">
        <f t="shared" si="54"/>
        <v>0</v>
      </c>
      <c r="QF27" s="29">
        <f t="shared" si="54"/>
        <v>0</v>
      </c>
      <c r="QG27" s="29">
        <f t="shared" si="54"/>
        <v>0</v>
      </c>
      <c r="QH27" s="29">
        <f t="shared" si="54"/>
        <v>0</v>
      </c>
      <c r="QI27" s="29">
        <f t="shared" si="54"/>
        <v>0</v>
      </c>
      <c r="QJ27" s="29">
        <f t="shared" si="54"/>
        <v>0</v>
      </c>
      <c r="QK27" s="29">
        <f t="shared" si="54"/>
        <v>0</v>
      </c>
      <c r="QL27" s="29">
        <f t="shared" si="54"/>
        <v>0</v>
      </c>
      <c r="QM27" s="29">
        <f t="shared" si="54"/>
        <v>0</v>
      </c>
      <c r="QN27" s="29">
        <f t="shared" si="54"/>
        <v>0</v>
      </c>
      <c r="QO27" s="29">
        <f t="shared" si="54"/>
        <v>0</v>
      </c>
      <c r="QP27" s="29">
        <f t="shared" si="54"/>
        <v>0</v>
      </c>
      <c r="QQ27" s="29">
        <f t="shared" si="54"/>
        <v>0</v>
      </c>
      <c r="QR27" s="29">
        <f t="shared" si="54"/>
        <v>0</v>
      </c>
      <c r="QS27" s="29">
        <f t="shared" si="54"/>
        <v>0</v>
      </c>
      <c r="QT27" s="26">
        <f t="shared" si="18"/>
        <v>-4.8700000000000007E-2</v>
      </c>
      <c r="QU27" s="26">
        <f t="shared" si="19"/>
        <v>-2.4483870967741935E-3</v>
      </c>
      <c r="QV27" s="26">
        <f t="shared" si="20"/>
        <v>1.3000000000000001E-2</v>
      </c>
    </row>
    <row r="28" spans="21:464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G28" s="54">
        <v>77.016999999999996</v>
      </c>
      <c r="IH28" s="54">
        <v>78.909000000000006</v>
      </c>
      <c r="II28" s="54">
        <v>78.972999999999999</v>
      </c>
      <c r="IJ28" s="4" t="s">
        <v>63</v>
      </c>
      <c r="IK28" s="54">
        <v>79.09</v>
      </c>
      <c r="IL28" s="6">
        <v>7.4999999999999997E-3</v>
      </c>
      <c r="IM28" s="6">
        <v>-6.0000000000000001E-3</v>
      </c>
      <c r="IN28" s="6">
        <v>7.3000000000000001E-3</v>
      </c>
      <c r="IO28" s="6">
        <v>1.6000000000000001E-3</v>
      </c>
      <c r="IP28" s="6">
        <v>-5.9999999999999995E-4</v>
      </c>
      <c r="IQ28" s="6"/>
      <c r="IR28" s="6"/>
      <c r="IS28" s="6">
        <v>1.5E-3</v>
      </c>
      <c r="IT28" s="6">
        <v>-3.0000000000000001E-3</v>
      </c>
      <c r="IU28" s="6">
        <v>5.1000000000000004E-3</v>
      </c>
      <c r="IV28" s="6">
        <v>-8.0000000000000004E-4</v>
      </c>
      <c r="IW28" s="6">
        <v>1.04E-2</v>
      </c>
      <c r="IX28" s="6"/>
      <c r="IY28" s="6"/>
      <c r="IZ28" s="6">
        <v>5.0000000000000001E-4</v>
      </c>
      <c r="JA28" s="6">
        <v>1E-4</v>
      </c>
      <c r="JB28" s="6">
        <v>1E-3</v>
      </c>
      <c r="JC28" s="6">
        <v>-4.7999999999999996E-3</v>
      </c>
      <c r="JD28" s="6">
        <v>-1E-4</v>
      </c>
      <c r="JE28" s="6"/>
      <c r="JF28" s="6"/>
      <c r="JG28" s="6">
        <v>-1.8E-3</v>
      </c>
      <c r="JH28" s="6">
        <v>-5.1000000000000004E-3</v>
      </c>
      <c r="JI28" s="6">
        <v>-1.0500000000000001E-2</v>
      </c>
      <c r="JJ28" s="6">
        <v>-3.5000000000000001E-3</v>
      </c>
      <c r="JK28" s="6">
        <v>4.3E-3</v>
      </c>
      <c r="JL28" s="6"/>
      <c r="JM28" s="6"/>
      <c r="JN28" s="6">
        <v>3.5999999999999999E-3</v>
      </c>
      <c r="JO28" s="6">
        <v>-2.5999999999999999E-3</v>
      </c>
      <c r="JP28" s="6"/>
      <c r="JQ28" s="30">
        <f t="shared" si="9"/>
        <v>-1.0500000000000001E-2</v>
      </c>
      <c r="JR28" s="30">
        <f t="shared" si="10"/>
        <v>1.8636363636363642E-4</v>
      </c>
      <c r="JS28" s="30">
        <f t="shared" si="11"/>
        <v>1.04E-2</v>
      </c>
      <c r="KX28" s="54">
        <v>77.016999999999996</v>
      </c>
      <c r="KY28" s="54">
        <v>78.909000000000006</v>
      </c>
      <c r="KZ28" s="54">
        <v>78.972999999999999</v>
      </c>
      <c r="LA28" s="54">
        <v>79.09</v>
      </c>
      <c r="LB28" s="4" t="s">
        <v>63</v>
      </c>
      <c r="LC28" s="54">
        <v>78.459999999999994</v>
      </c>
      <c r="LD28" s="6">
        <v>-4.1999999999999997E-3</v>
      </c>
      <c r="LE28" s="6">
        <v>-8.0000000000000004E-4</v>
      </c>
      <c r="LF28" s="6">
        <v>1E-4</v>
      </c>
      <c r="LG28" s="6"/>
      <c r="LH28" s="6"/>
      <c r="LI28" s="6">
        <v>-5.5999999999999999E-3</v>
      </c>
      <c r="LJ28" s="6">
        <v>-2.2000000000000001E-3</v>
      </c>
      <c r="LK28" s="6">
        <v>-4.5999999999999999E-3</v>
      </c>
      <c r="LL28" s="6">
        <v>-3.0999999999999999E-3</v>
      </c>
      <c r="LM28" s="6">
        <v>3.8E-3</v>
      </c>
      <c r="LN28" s="6"/>
      <c r="LO28" s="6"/>
      <c r="LP28" s="6">
        <v>-1.35E-2</v>
      </c>
      <c r="LQ28" s="6">
        <v>2.8E-3</v>
      </c>
      <c r="LR28" s="6">
        <v>-2.5999999999999999E-3</v>
      </c>
      <c r="LS28" s="6">
        <v>-2.8E-3</v>
      </c>
      <c r="LT28" s="6">
        <v>-1.5E-3</v>
      </c>
      <c r="LU28" s="6"/>
      <c r="LV28" s="6"/>
      <c r="LW28" s="6">
        <v>5.4999999999999997E-3</v>
      </c>
      <c r="LX28" s="6">
        <v>8.0000000000000004E-4</v>
      </c>
      <c r="LY28" s="6">
        <v>-1.2999999999999999E-3</v>
      </c>
      <c r="LZ28" s="6">
        <v>-4.4999999999999997E-3</v>
      </c>
      <c r="MA28" s="6">
        <v>1.4E-3</v>
      </c>
      <c r="MB28" s="6"/>
      <c r="MC28" s="6"/>
      <c r="MD28" s="6">
        <v>8.0000000000000004E-4</v>
      </c>
      <c r="ME28" s="6">
        <v>-2.0000000000000001E-4</v>
      </c>
      <c r="MF28" s="6">
        <v>1.5E-3</v>
      </c>
      <c r="MG28" s="6">
        <v>-4.0000000000000002E-4</v>
      </c>
      <c r="MH28" s="6">
        <v>-8.0999999999999996E-3</v>
      </c>
      <c r="MI28" s="30">
        <f t="shared" si="12"/>
        <v>-1.35E-2</v>
      </c>
      <c r="MJ28" s="30">
        <f t="shared" si="13"/>
        <v>-1.6826086956521736E-3</v>
      </c>
      <c r="MK28" s="30">
        <f t="shared" si="14"/>
        <v>5.4999999999999997E-3</v>
      </c>
      <c r="NE28" t="s">
        <v>62</v>
      </c>
      <c r="NF28" s="54">
        <v>77.016999999999996</v>
      </c>
      <c r="NG28" s="54">
        <v>78.909000000000006</v>
      </c>
      <c r="NH28" s="54">
        <v>78.972999999999999</v>
      </c>
      <c r="NI28" s="54">
        <v>79.09</v>
      </c>
      <c r="NJ28" s="54">
        <v>78.459999999999994</v>
      </c>
      <c r="NK28" s="4" t="s">
        <v>63</v>
      </c>
      <c r="NL28" s="54">
        <v>75.061000000000007</v>
      </c>
      <c r="NM28" s="6"/>
      <c r="NN28" s="6"/>
      <c r="NO28" s="6">
        <v>4.0000000000000001E-3</v>
      </c>
      <c r="NP28" s="6">
        <v>3.2000000000000002E-3</v>
      </c>
      <c r="NQ28" s="6">
        <v>-2.9999999999999997E-4</v>
      </c>
      <c r="NR28" s="6">
        <v>6.9999999999999999E-4</v>
      </c>
      <c r="NS28" s="6">
        <v>1.5E-3</v>
      </c>
      <c r="NT28" s="6"/>
      <c r="NU28" s="6"/>
      <c r="NV28" s="6">
        <v>-2.8E-3</v>
      </c>
      <c r="NW28" s="6">
        <v>8.9999999999999998E-4</v>
      </c>
      <c r="NX28" s="6">
        <v>-4.8999999999999998E-3</v>
      </c>
      <c r="NY28" s="6">
        <v>-2.7000000000000001E-3</v>
      </c>
      <c r="NZ28" s="6">
        <v>-4.4000000000000003E-3</v>
      </c>
      <c r="OA28" s="6"/>
      <c r="OB28" s="6"/>
      <c r="OC28" s="6">
        <v>-2.5999999999999999E-3</v>
      </c>
      <c r="OD28" s="6">
        <v>2.5999999999999999E-3</v>
      </c>
      <c r="OE28" s="6">
        <v>-2E-3</v>
      </c>
      <c r="OF28" s="6">
        <v>-1.6000000000000001E-3</v>
      </c>
      <c r="OG28" s="6">
        <v>1.8E-3</v>
      </c>
      <c r="OH28" s="6"/>
      <c r="OI28" s="6"/>
      <c r="OJ28" s="6">
        <v>5.1999999999999998E-3</v>
      </c>
      <c r="OK28" s="6">
        <v>-6.9999999999999999E-4</v>
      </c>
      <c r="OL28" s="6">
        <v>9.7999999999999997E-3</v>
      </c>
      <c r="OM28" s="6">
        <v>3.3E-3</v>
      </c>
      <c r="ON28" s="6">
        <v>1.6999999999999999E-3</v>
      </c>
      <c r="OO28" s="6"/>
      <c r="OP28" s="6"/>
      <c r="OQ28" s="6"/>
      <c r="OR28" s="30">
        <f t="shared" si="15"/>
        <v>-4.8999999999999998E-3</v>
      </c>
      <c r="OS28" s="30">
        <f t="shared" si="16"/>
        <v>6.3499999999999993E-4</v>
      </c>
      <c r="OT28" s="30">
        <f t="shared" si="17"/>
        <v>9.7999999999999997E-3</v>
      </c>
      <c r="PG28" s="54">
        <v>77.016999999999996</v>
      </c>
      <c r="PH28" s="54">
        <v>78.909000000000006</v>
      </c>
      <c r="PI28" s="54">
        <v>78.972999999999999</v>
      </c>
      <c r="PJ28" s="54">
        <v>79.09</v>
      </c>
      <c r="PK28" s="54">
        <v>78.459999999999994</v>
      </c>
      <c r="PL28" s="54">
        <v>75.061000000000007</v>
      </c>
      <c r="PM28" s="4" t="s">
        <v>63</v>
      </c>
      <c r="PN28" s="54">
        <v>75.653999999999996</v>
      </c>
      <c r="PO28" s="6">
        <v>-1.9E-3</v>
      </c>
      <c r="PP28" s="6">
        <v>-6.9999999999999999E-4</v>
      </c>
      <c r="PQ28" s="6">
        <v>4.7999999999999996E-3</v>
      </c>
      <c r="PR28" s="6">
        <v>-1E-3</v>
      </c>
      <c r="PS28" s="6">
        <v>2.0000000000000001E-4</v>
      </c>
      <c r="PT28" s="6"/>
      <c r="PU28" s="6"/>
      <c r="PV28" s="6">
        <v>1.9E-3</v>
      </c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30">
        <f t="shared" si="18"/>
        <v>-1.9E-3</v>
      </c>
      <c r="QU28" s="30">
        <f t="shared" si="19"/>
        <v>5.5000000000000003E-4</v>
      </c>
      <c r="QV28" s="30">
        <f t="shared" si="20"/>
        <v>4.7999999999999996E-3</v>
      </c>
    </row>
    <row r="29" spans="21:464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G29" s="54">
        <v>1.0446200000000001</v>
      </c>
      <c r="IH29" s="54">
        <v>1.0498700000000001</v>
      </c>
      <c r="II29" s="54">
        <v>1.04128</v>
      </c>
      <c r="IJ29" s="4" t="s">
        <v>64</v>
      </c>
      <c r="IK29" s="54">
        <v>1.0431999999999999</v>
      </c>
      <c r="IL29" s="6">
        <v>2.8999999999999998E-3</v>
      </c>
      <c r="IM29" s="6">
        <v>1.4E-3</v>
      </c>
      <c r="IN29" s="6">
        <v>2.8E-3</v>
      </c>
      <c r="IO29" s="6">
        <v>4.3E-3</v>
      </c>
      <c r="IP29" s="6">
        <v>2.0999999999999999E-3</v>
      </c>
      <c r="IQ29" s="6"/>
      <c r="IR29" s="6"/>
      <c r="IS29" s="6">
        <v>1.9E-3</v>
      </c>
      <c r="IT29" s="6">
        <v>-2.9999999999999997E-4</v>
      </c>
      <c r="IU29" s="6">
        <v>4.1999999999999997E-3</v>
      </c>
      <c r="IV29" s="6">
        <v>-4.0000000000000002E-4</v>
      </c>
      <c r="IW29" s="6">
        <v>2.0999999999999999E-3</v>
      </c>
      <c r="IX29" s="6"/>
      <c r="IY29" s="6"/>
      <c r="IZ29" s="6">
        <v>5.9999999999999995E-4</v>
      </c>
      <c r="JA29" s="6">
        <v>5.0000000000000001E-4</v>
      </c>
      <c r="JB29" s="6">
        <v>6.3E-3</v>
      </c>
      <c r="JC29" s="6">
        <v>2.7000000000000001E-3</v>
      </c>
      <c r="JD29" s="6">
        <v>-1E-3</v>
      </c>
      <c r="JE29" s="6"/>
      <c r="JF29" s="6"/>
      <c r="JG29" s="6">
        <v>1E-4</v>
      </c>
      <c r="JH29" s="6">
        <v>-1E-3</v>
      </c>
      <c r="JI29" s="6">
        <v>-2.3E-3</v>
      </c>
      <c r="JJ29" s="6">
        <v>-4.1000000000000003E-3</v>
      </c>
      <c r="JK29" s="6">
        <v>-1.1000000000000001E-3</v>
      </c>
      <c r="JL29" s="6"/>
      <c r="JM29" s="6"/>
      <c r="JN29" s="6">
        <v>1.6000000000000001E-3</v>
      </c>
      <c r="JO29" s="6">
        <v>-1.9E-3</v>
      </c>
      <c r="JP29" s="6"/>
      <c r="JQ29" s="30">
        <f t="shared" si="9"/>
        <v>-4.1000000000000003E-3</v>
      </c>
      <c r="JR29" s="30">
        <f t="shared" si="10"/>
        <v>9.7272727272727278E-4</v>
      </c>
      <c r="JS29" s="30">
        <f t="shared" si="11"/>
        <v>6.3E-3</v>
      </c>
      <c r="KX29" s="54">
        <v>1.0446200000000001</v>
      </c>
      <c r="KY29" s="54">
        <v>1.0498700000000001</v>
      </c>
      <c r="KZ29" s="54">
        <v>1.04128</v>
      </c>
      <c r="LA29" s="54">
        <v>1.0431999999999999</v>
      </c>
      <c r="LB29" s="4" t="s">
        <v>64</v>
      </c>
      <c r="LC29" s="54">
        <v>1.0548</v>
      </c>
      <c r="LD29" s="6">
        <v>3.8E-3</v>
      </c>
      <c r="LE29" s="6">
        <v>-1.1000000000000001E-3</v>
      </c>
      <c r="LF29" s="6">
        <v>-5.0000000000000001E-4</v>
      </c>
      <c r="LG29" s="6"/>
      <c r="LH29" s="6"/>
      <c r="LI29" s="6">
        <v>3.0999999999999999E-3</v>
      </c>
      <c r="LJ29" s="6">
        <v>4.3E-3</v>
      </c>
      <c r="LK29" s="6">
        <v>1.1000000000000001E-3</v>
      </c>
      <c r="LL29" s="6">
        <v>-1.6999999999999999E-3</v>
      </c>
      <c r="LM29" s="6">
        <v>8.0000000000000004E-4</v>
      </c>
      <c r="LN29" s="6"/>
      <c r="LO29" s="6"/>
      <c r="LP29" s="6">
        <v>-2.5999999999999999E-3</v>
      </c>
      <c r="LQ29" s="6">
        <v>-1E-3</v>
      </c>
      <c r="LR29" s="6">
        <v>-2.9999999999999997E-4</v>
      </c>
      <c r="LS29" s="6">
        <v>-1E-3</v>
      </c>
      <c r="LT29" s="6">
        <v>-5.0000000000000001E-4</v>
      </c>
      <c r="LU29" s="6"/>
      <c r="LV29" s="6"/>
      <c r="LW29" s="6">
        <v>4.1999999999999997E-3</v>
      </c>
      <c r="LX29" s="6">
        <v>8.9999999999999998E-4</v>
      </c>
      <c r="LY29" s="6">
        <v>1.9E-3</v>
      </c>
      <c r="LZ29" s="6">
        <v>-1.1000000000000001E-3</v>
      </c>
      <c r="MA29" s="6">
        <v>-5.0000000000000001E-4</v>
      </c>
      <c r="MB29" s="6"/>
      <c r="MC29" s="6"/>
      <c r="MD29" s="6">
        <v>0</v>
      </c>
      <c r="ME29" s="6">
        <v>1.1999999999999999E-3</v>
      </c>
      <c r="MF29" s="6">
        <v>4.1999999999999997E-3</v>
      </c>
      <c r="MG29" s="6">
        <v>-1E-4</v>
      </c>
      <c r="MH29" s="6">
        <v>-5.9999999999999995E-4</v>
      </c>
      <c r="MI29" s="30">
        <f t="shared" si="12"/>
        <v>-2.5999999999999999E-3</v>
      </c>
      <c r="MJ29" s="30">
        <f t="shared" si="13"/>
        <v>6.3043478260869565E-4</v>
      </c>
      <c r="MK29" s="30">
        <f t="shared" si="14"/>
        <v>4.3E-3</v>
      </c>
      <c r="NE29" t="s">
        <v>62</v>
      </c>
      <c r="NF29" s="54">
        <v>1.0446200000000001</v>
      </c>
      <c r="NG29" s="54">
        <v>1.0498700000000001</v>
      </c>
      <c r="NH29" s="54">
        <v>1.04128</v>
      </c>
      <c r="NI29" s="54">
        <v>1.0431999999999999</v>
      </c>
      <c r="NJ29" s="54">
        <v>1.0548</v>
      </c>
      <c r="NK29" s="4" t="s">
        <v>64</v>
      </c>
      <c r="NL29" s="54">
        <v>1.0604</v>
      </c>
      <c r="NM29" s="6"/>
      <c r="NN29" s="6"/>
      <c r="NO29" s="6">
        <v>-2.5999999999999999E-3</v>
      </c>
      <c r="NP29" s="6">
        <v>2.9999999999999997E-4</v>
      </c>
      <c r="NQ29" s="6">
        <v>-4.4999999999999997E-3</v>
      </c>
      <c r="NR29" s="6">
        <v>1.2999999999999999E-3</v>
      </c>
      <c r="NS29" s="6">
        <v>-2.3999999999999998E-3</v>
      </c>
      <c r="NT29" s="6"/>
      <c r="NU29" s="6"/>
      <c r="NV29" s="6">
        <v>3.0999999999999999E-3</v>
      </c>
      <c r="NW29" s="6">
        <v>3.3999999999999998E-3</v>
      </c>
      <c r="NX29" s="6">
        <v>-3.0000000000000001E-3</v>
      </c>
      <c r="NY29" s="6">
        <v>-4.0000000000000002E-4</v>
      </c>
      <c r="NZ29" s="6">
        <v>5.8999999999999999E-3</v>
      </c>
      <c r="OA29" s="6"/>
      <c r="OB29" s="6"/>
      <c r="OC29" s="6">
        <v>-1.9E-3</v>
      </c>
      <c r="OD29" s="6">
        <v>-1.4E-3</v>
      </c>
      <c r="OE29" s="6">
        <v>0</v>
      </c>
      <c r="OF29" s="6">
        <v>-8.0000000000000004E-4</v>
      </c>
      <c r="OG29" s="6">
        <v>1E-3</v>
      </c>
      <c r="OH29" s="6"/>
      <c r="OI29" s="6"/>
      <c r="OJ29" s="6">
        <v>1.2999999999999999E-3</v>
      </c>
      <c r="OK29" s="6">
        <v>-2.8E-3</v>
      </c>
      <c r="OL29" s="6">
        <v>-2.2000000000000001E-3</v>
      </c>
      <c r="OM29" s="6">
        <v>5.9999999999999995E-4</v>
      </c>
      <c r="ON29" s="6">
        <v>-1.5E-3</v>
      </c>
      <c r="OO29" s="6"/>
      <c r="OP29" s="6"/>
      <c r="OQ29" s="6"/>
      <c r="OR29" s="30">
        <f t="shared" si="15"/>
        <v>-4.4999999999999997E-3</v>
      </c>
      <c r="OS29" s="30">
        <f t="shared" si="16"/>
        <v>-3.3E-4</v>
      </c>
      <c r="OT29" s="30">
        <f t="shared" si="17"/>
        <v>5.8999999999999999E-3</v>
      </c>
      <c r="OV29" t="s">
        <v>62</v>
      </c>
      <c r="PG29" s="54">
        <v>1.0446200000000001</v>
      </c>
      <c r="PH29" s="54">
        <v>1.0498700000000001</v>
      </c>
      <c r="PI29" s="54">
        <v>1.04128</v>
      </c>
      <c r="PJ29" s="54">
        <v>1.0431999999999999</v>
      </c>
      <c r="PK29" s="54">
        <v>1.0548</v>
      </c>
      <c r="PL29" s="54">
        <v>1.0604</v>
      </c>
      <c r="PM29" s="4" t="s">
        <v>64</v>
      </c>
      <c r="PN29" s="54">
        <v>1.0440700000000001</v>
      </c>
      <c r="PO29" s="6">
        <v>-8.0000000000000004E-4</v>
      </c>
      <c r="PP29" s="6">
        <v>4.4000000000000003E-3</v>
      </c>
      <c r="PQ29" s="6">
        <v>6.9999999999999999E-4</v>
      </c>
      <c r="PR29" s="6">
        <v>2.3E-3</v>
      </c>
      <c r="PS29" s="6">
        <v>3.7000000000000002E-3</v>
      </c>
      <c r="PT29" s="6"/>
      <c r="PU29" s="6"/>
      <c r="PV29" s="6">
        <v>1E-4</v>
      </c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30">
        <f t="shared" si="18"/>
        <v>-8.0000000000000004E-4</v>
      </c>
      <c r="QU29" s="30">
        <f t="shared" si="19"/>
        <v>1.7333333333333333E-3</v>
      </c>
      <c r="QV29" s="30">
        <f t="shared" si="20"/>
        <v>4.4000000000000003E-3</v>
      </c>
    </row>
    <row r="30" spans="21:464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G30" s="54">
        <v>0.96079999999999999</v>
      </c>
      <c r="IH30" s="54">
        <v>0.95298000000000005</v>
      </c>
      <c r="II30" s="54">
        <v>0.93379000000000001</v>
      </c>
      <c r="IJ30" s="4" t="s">
        <v>65</v>
      </c>
      <c r="IK30" s="54">
        <v>0.95050000000000001</v>
      </c>
      <c r="IL30" s="6">
        <v>-2.0000000000000001E-4</v>
      </c>
      <c r="IM30" s="6">
        <v>-3.7000000000000002E-3</v>
      </c>
      <c r="IN30" s="6">
        <v>6.7000000000000002E-3</v>
      </c>
      <c r="IO30" s="6">
        <v>1.2999999999999999E-3</v>
      </c>
      <c r="IP30" s="6">
        <v>8.0000000000000004E-4</v>
      </c>
      <c r="IQ30" s="6"/>
      <c r="IR30" s="6"/>
      <c r="IS30" s="6">
        <v>-1.9E-3</v>
      </c>
      <c r="IT30" s="6">
        <v>8.9999999999999998E-4</v>
      </c>
      <c r="IU30" s="6">
        <v>6.3E-3</v>
      </c>
      <c r="IV30" s="6">
        <v>-2E-3</v>
      </c>
      <c r="IW30" s="6">
        <v>3.0000000000000001E-3</v>
      </c>
      <c r="IX30" s="6"/>
      <c r="IY30" s="6"/>
      <c r="IZ30" s="6">
        <v>3.5000000000000001E-3</v>
      </c>
      <c r="JA30" s="6">
        <v>-8.0000000000000004E-4</v>
      </c>
      <c r="JB30" s="6">
        <v>-2.0000000000000001E-4</v>
      </c>
      <c r="JC30" s="6">
        <v>-5.9999999999999995E-4</v>
      </c>
      <c r="JD30" s="6">
        <v>1.4E-3</v>
      </c>
      <c r="JE30" s="6"/>
      <c r="JF30" s="6"/>
      <c r="JG30" s="6">
        <v>-5.4999999999999997E-3</v>
      </c>
      <c r="JH30" s="6">
        <v>1.5E-3</v>
      </c>
      <c r="JI30" s="6">
        <v>-7.4999999999999997E-3</v>
      </c>
      <c r="JJ30" s="6">
        <v>0</v>
      </c>
      <c r="JK30" s="6">
        <v>2.5000000000000001E-3</v>
      </c>
      <c r="JL30" s="6"/>
      <c r="JM30" s="6"/>
      <c r="JN30" s="6">
        <v>2.7000000000000001E-3</v>
      </c>
      <c r="JO30" s="6">
        <v>-5.4999999999999997E-3</v>
      </c>
      <c r="JP30" s="6"/>
      <c r="JQ30" s="30">
        <f t="shared" si="9"/>
        <v>-7.4999999999999997E-3</v>
      </c>
      <c r="JR30" s="30">
        <f t="shared" si="10"/>
        <v>1.2272727272727286E-4</v>
      </c>
      <c r="JS30" s="30">
        <f t="shared" si="11"/>
        <v>6.7000000000000002E-3</v>
      </c>
      <c r="KX30" s="54">
        <v>0.96079999999999999</v>
      </c>
      <c r="KY30" s="54">
        <v>0.95298000000000005</v>
      </c>
      <c r="KZ30" s="54">
        <v>0.93379000000000001</v>
      </c>
      <c r="LA30" s="54">
        <v>0.95050000000000001</v>
      </c>
      <c r="LB30" s="4" t="s">
        <v>65</v>
      </c>
      <c r="LC30" s="54">
        <v>0.94350000000000001</v>
      </c>
      <c r="LD30" s="6">
        <v>-1.2999999999999999E-3</v>
      </c>
      <c r="LE30" s="6">
        <v>2.0000000000000001E-4</v>
      </c>
      <c r="LF30" s="6">
        <v>1E-4</v>
      </c>
      <c r="LG30" s="6"/>
      <c r="LH30" s="6"/>
      <c r="LI30" s="6">
        <v>-1.6000000000000001E-3</v>
      </c>
      <c r="LJ30" s="6">
        <v>4.4000000000000003E-3</v>
      </c>
      <c r="LK30" s="6">
        <v>-2.8E-3</v>
      </c>
      <c r="LL30" s="6">
        <v>-5.0000000000000001E-4</v>
      </c>
      <c r="LM30" s="6">
        <v>-1.9E-3</v>
      </c>
      <c r="LN30" s="6"/>
      <c r="LO30" s="6"/>
      <c r="LP30" s="6">
        <v>-3.2000000000000002E-3</v>
      </c>
      <c r="LQ30" s="6">
        <v>-1E-3</v>
      </c>
      <c r="LR30" s="6">
        <v>-4.3E-3</v>
      </c>
      <c r="LS30" s="6">
        <v>-3.2000000000000002E-3</v>
      </c>
      <c r="LT30" s="6">
        <v>-2.5999999999999999E-3</v>
      </c>
      <c r="LU30" s="6"/>
      <c r="LV30" s="6"/>
      <c r="LW30" s="6">
        <v>3.5999999999999999E-3</v>
      </c>
      <c r="LX30" s="6">
        <v>-4.8999999999999998E-3</v>
      </c>
      <c r="LY30" s="6">
        <v>1.8E-3</v>
      </c>
      <c r="LZ30" s="6">
        <v>5.4000000000000003E-3</v>
      </c>
      <c r="MA30" s="6">
        <v>1.8E-3</v>
      </c>
      <c r="MB30" s="6"/>
      <c r="MC30" s="6"/>
      <c r="MD30" s="6">
        <v>-1.1000000000000001E-3</v>
      </c>
      <c r="ME30" s="6">
        <v>4.5999999999999999E-3</v>
      </c>
      <c r="MF30" s="6">
        <v>1E-3</v>
      </c>
      <c r="MG30" s="6">
        <v>-2E-3</v>
      </c>
      <c r="MH30" s="6">
        <v>4.7999999999999996E-3</v>
      </c>
      <c r="MI30" s="30">
        <f t="shared" si="12"/>
        <v>-4.8999999999999998E-3</v>
      </c>
      <c r="MJ30" s="30">
        <f t="shared" si="13"/>
        <v>-1.1739130434782628E-4</v>
      </c>
      <c r="MK30" s="30">
        <f t="shared" si="14"/>
        <v>5.4000000000000003E-3</v>
      </c>
      <c r="NE30" t="s">
        <v>62</v>
      </c>
      <c r="NF30" s="54">
        <v>0.96079999999999999</v>
      </c>
      <c r="NG30" s="54">
        <v>0.95298000000000005</v>
      </c>
      <c r="NH30" s="54">
        <v>0.93379000000000001</v>
      </c>
      <c r="NI30" s="54">
        <v>0.95050000000000001</v>
      </c>
      <c r="NJ30" s="54">
        <v>0.94350000000000001</v>
      </c>
      <c r="NK30" s="4" t="s">
        <v>65</v>
      </c>
      <c r="NL30" s="54">
        <v>0.93711</v>
      </c>
      <c r="NM30" s="6"/>
      <c r="NN30" s="6"/>
      <c r="NO30" s="6">
        <v>8.9999999999999998E-4</v>
      </c>
      <c r="NP30" s="6">
        <v>-1.1000000000000001E-3</v>
      </c>
      <c r="NQ30" s="6">
        <v>-1.1999999999999999E-3</v>
      </c>
      <c r="NR30" s="6">
        <v>-2.0999999999999999E-3</v>
      </c>
      <c r="NS30" s="6">
        <v>-3.0000000000000001E-3</v>
      </c>
      <c r="NT30" s="6"/>
      <c r="NU30" s="6"/>
      <c r="NV30" s="6">
        <v>-5.4000000000000003E-3</v>
      </c>
      <c r="NW30" s="6">
        <v>1.5E-3</v>
      </c>
      <c r="NX30" s="6">
        <v>-2.0000000000000001E-4</v>
      </c>
      <c r="NY30" s="6">
        <v>-2.8E-3</v>
      </c>
      <c r="NZ30" s="6">
        <v>5.0000000000000001E-4</v>
      </c>
      <c r="OA30" s="6"/>
      <c r="OB30" s="6"/>
      <c r="OC30" s="6">
        <v>-2.3E-3</v>
      </c>
      <c r="OD30" s="6">
        <v>8.0000000000000004E-4</v>
      </c>
      <c r="OE30" s="6">
        <v>-5.7000000000000002E-3</v>
      </c>
      <c r="OF30" s="6">
        <v>-2.9999999999999997E-4</v>
      </c>
      <c r="OG30" s="6">
        <v>3.0000000000000001E-3</v>
      </c>
      <c r="OH30" s="6"/>
      <c r="OI30" s="6"/>
      <c r="OJ30" s="6">
        <v>1.6000000000000001E-3</v>
      </c>
      <c r="OK30" s="6">
        <v>-1.1999999999999999E-3</v>
      </c>
      <c r="OL30" s="6">
        <v>2.9999999999999997E-4</v>
      </c>
      <c r="OM30" s="6">
        <v>1.1000000000000001E-3</v>
      </c>
      <c r="ON30" s="6">
        <v>1.6999999999999999E-3</v>
      </c>
      <c r="OO30" s="6"/>
      <c r="OP30" s="6"/>
      <c r="OQ30" s="6"/>
      <c r="OR30" s="30">
        <f t="shared" si="15"/>
        <v>-5.7000000000000002E-3</v>
      </c>
      <c r="OS30" s="30">
        <f t="shared" si="16"/>
        <v>-6.9499999999999998E-4</v>
      </c>
      <c r="OT30" s="30">
        <f t="shared" si="17"/>
        <v>3.0000000000000001E-3</v>
      </c>
      <c r="PG30" s="54">
        <v>0.96079999999999999</v>
      </c>
      <c r="PH30" s="54">
        <v>0.95298000000000005</v>
      </c>
      <c r="PI30" s="54">
        <v>0.93379000000000001</v>
      </c>
      <c r="PJ30" s="54">
        <v>0.95050000000000001</v>
      </c>
      <c r="PK30" s="54">
        <v>0.94350000000000001</v>
      </c>
      <c r="PL30" s="54">
        <v>0.93711</v>
      </c>
      <c r="PM30" s="4" t="s">
        <v>65</v>
      </c>
      <c r="PN30" s="54">
        <v>0.91922000000000004</v>
      </c>
      <c r="PO30" s="6">
        <v>-5.0000000000000001E-3</v>
      </c>
      <c r="PP30" s="6">
        <v>2.2000000000000001E-3</v>
      </c>
      <c r="PQ30" s="6">
        <v>2.0999999999999999E-3</v>
      </c>
      <c r="PR30" s="6">
        <v>-1.8E-3</v>
      </c>
      <c r="PS30" s="6">
        <v>-4.3E-3</v>
      </c>
      <c r="PT30" s="6"/>
      <c r="PU30" s="6"/>
      <c r="PV30" s="6">
        <v>4.0000000000000002E-4</v>
      </c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30">
        <f t="shared" si="18"/>
        <v>-5.0000000000000001E-3</v>
      </c>
      <c r="QU30" s="30">
        <f t="shared" si="19"/>
        <v>-1.0666666666666667E-3</v>
      </c>
      <c r="QV30" s="30">
        <f t="shared" si="20"/>
        <v>2.2000000000000001E-3</v>
      </c>
    </row>
    <row r="31" spans="21:464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55">SUM(AN6, -AN13, -AN19,AN24,AN28:AN30)</f>
        <v>0</v>
      </c>
      <c r="AO31" s="33">
        <f t="shared" si="55"/>
        <v>0</v>
      </c>
      <c r="AP31" s="33">
        <f>SUM(AP6, -AP13, -AP19,AP24,AP28:AP30)</f>
        <v>6.6999999999999994E-3</v>
      </c>
      <c r="AQ31" s="33">
        <f t="shared" si="55"/>
        <v>6.1999999999999989E-3</v>
      </c>
      <c r="AR31" s="33">
        <f t="shared" si="55"/>
        <v>-1.0800000000000001E-2</v>
      </c>
      <c r="AS31" s="33">
        <f t="shared" si="55"/>
        <v>3.8899999999999997E-2</v>
      </c>
      <c r="AT31" s="33">
        <f t="shared" si="55"/>
        <v>1.8499999999999999E-2</v>
      </c>
      <c r="AU31" s="33">
        <f t="shared" si="55"/>
        <v>0</v>
      </c>
      <c r="AV31" s="33">
        <f t="shared" si="55"/>
        <v>0</v>
      </c>
      <c r="AW31" s="33">
        <f t="shared" si="55"/>
        <v>-2.1500000000000002E-2</v>
      </c>
      <c r="AX31" s="33">
        <f t="shared" si="55"/>
        <v>1.8800000000000001E-2</v>
      </c>
      <c r="AY31" s="33">
        <f t="shared" si="55"/>
        <v>-1.7399999999999999E-2</v>
      </c>
      <c r="AZ31" s="33">
        <f t="shared" si="55"/>
        <v>2.6500000000000003E-2</v>
      </c>
      <c r="BA31" s="33">
        <f t="shared" si="55"/>
        <v>-7.0999999999999995E-3</v>
      </c>
      <c r="BB31" s="33">
        <f t="shared" si="55"/>
        <v>0</v>
      </c>
      <c r="BC31" s="33">
        <f t="shared" si="55"/>
        <v>0</v>
      </c>
      <c r="BD31" s="33">
        <f t="shared" si="55"/>
        <v>1E-3</v>
      </c>
      <c r="BE31" s="33">
        <f t="shared" si="55"/>
        <v>-4.19E-2</v>
      </c>
      <c r="BF31" s="33">
        <f t="shared" si="55"/>
        <v>9.0000000000000019E-4</v>
      </c>
      <c r="BG31" s="33">
        <f t="shared" si="55"/>
        <v>-3.4800000000000005E-2</v>
      </c>
      <c r="BH31" s="33">
        <f t="shared" si="55"/>
        <v>4.1200000000000001E-2</v>
      </c>
      <c r="BI31" s="33">
        <f t="shared" si="55"/>
        <v>0</v>
      </c>
      <c r="BJ31" s="33">
        <f t="shared" si="55"/>
        <v>0</v>
      </c>
      <c r="BK31" s="33">
        <f t="shared" si="55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56">SUM(CW6, -CW13, -CW19,CW24,CW28:CW30)</f>
        <v>2.0199999999999999E-2</v>
      </c>
      <c r="CX31" s="33">
        <f t="shared" si="56"/>
        <v>-8.9900000000000008E-2</v>
      </c>
      <c r="CY31" s="33">
        <f t="shared" si="56"/>
        <v>8.3999999999999995E-3</v>
      </c>
      <c r="CZ31" s="33">
        <f t="shared" si="56"/>
        <v>-1.6399999999999998E-2</v>
      </c>
      <c r="DA31" s="33">
        <f t="shared" si="56"/>
        <v>0</v>
      </c>
      <c r="DB31" s="33">
        <f t="shared" si="56"/>
        <v>0</v>
      </c>
      <c r="DC31" s="33">
        <f t="shared" si="56"/>
        <v>0</v>
      </c>
      <c r="DD31" s="33">
        <f t="shared" si="56"/>
        <v>2.35E-2</v>
      </c>
      <c r="DE31" s="33">
        <f t="shared" si="56"/>
        <v>3.599999999999999E-3</v>
      </c>
      <c r="DF31" s="33">
        <f t="shared" si="56"/>
        <v>4.7000000000000002E-3</v>
      </c>
      <c r="DG31" s="33">
        <f t="shared" si="56"/>
        <v>2.06E-2</v>
      </c>
      <c r="DH31" s="33">
        <f t="shared" si="56"/>
        <v>0</v>
      </c>
      <c r="DI31" s="33">
        <f t="shared" si="56"/>
        <v>0</v>
      </c>
      <c r="DJ31" s="33">
        <f t="shared" si="56"/>
        <v>-1.0200000000000001E-2</v>
      </c>
      <c r="DK31" s="33">
        <f t="shared" si="56"/>
        <v>9.5999999999999974E-3</v>
      </c>
      <c r="DL31" s="33">
        <f t="shared" si="56"/>
        <v>4.3E-3</v>
      </c>
      <c r="DM31" s="33">
        <f t="shared" si="56"/>
        <v>-5.8900000000000001E-2</v>
      </c>
      <c r="DN31" s="33">
        <f t="shared" si="56"/>
        <v>2.1299999999999999E-2</v>
      </c>
      <c r="DO31" s="33">
        <f t="shared" si="56"/>
        <v>0</v>
      </c>
      <c r="DP31" s="33">
        <f t="shared" si="56"/>
        <v>0</v>
      </c>
      <c r="DQ31" s="33">
        <f t="shared" si="56"/>
        <v>3.8600000000000002E-2</v>
      </c>
      <c r="DR31" s="33">
        <f t="shared" si="56"/>
        <v>-3.7999999999999987E-3</v>
      </c>
      <c r="DS31" s="33">
        <f t="shared" si="56"/>
        <v>-3.61E-2</v>
      </c>
      <c r="DT31" s="33">
        <f t="shared" si="56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57">SUM(FR6, -FR13, -FR19,FR24,FR28:FR30)</f>
        <v>8.5000000000000006E-3</v>
      </c>
      <c r="FS31" s="33">
        <f t="shared" si="57"/>
        <v>-4.2000000000000003E-2</v>
      </c>
      <c r="FT31" s="33">
        <f t="shared" si="57"/>
        <v>8.4999999999999989E-3</v>
      </c>
      <c r="FU31" s="33">
        <f t="shared" si="57"/>
        <v>1.5100000000000002E-2</v>
      </c>
      <c r="FV31" s="33">
        <f t="shared" si="57"/>
        <v>0</v>
      </c>
      <c r="FW31" s="33">
        <f t="shared" si="57"/>
        <v>0</v>
      </c>
      <c r="FX31" s="33">
        <f t="shared" si="57"/>
        <v>1.0400000000000001E-2</v>
      </c>
      <c r="FY31" s="33">
        <f t="shared" si="57"/>
        <v>3.0999999999999995E-3</v>
      </c>
      <c r="FZ31" s="33">
        <f t="shared" si="57"/>
        <v>-1.8900000000000004E-2</v>
      </c>
      <c r="GA31" s="33">
        <f t="shared" si="57"/>
        <v>-6.6E-3</v>
      </c>
      <c r="GB31" s="33">
        <f t="shared" si="57"/>
        <v>1.09E-2</v>
      </c>
      <c r="GC31" s="33">
        <f t="shared" si="57"/>
        <v>0</v>
      </c>
      <c r="GD31" s="33">
        <f t="shared" si="57"/>
        <v>0</v>
      </c>
      <c r="GE31" s="33">
        <f t="shared" si="57"/>
        <v>1.78E-2</v>
      </c>
      <c r="GF31" s="33">
        <f t="shared" si="57"/>
        <v>-2.1299999999999999E-2</v>
      </c>
      <c r="GG31" s="33">
        <f t="shared" si="57"/>
        <v>8.6999999999999994E-3</v>
      </c>
      <c r="GH31" s="33">
        <f t="shared" si="57"/>
        <v>1.2400000000000001E-2</v>
      </c>
      <c r="GI31" s="33">
        <f t="shared" si="57"/>
        <v>-3.4200000000000001E-2</v>
      </c>
      <c r="GJ31" s="33">
        <f t="shared" si="57"/>
        <v>0</v>
      </c>
      <c r="GK31" s="33">
        <f t="shared" si="57"/>
        <v>0</v>
      </c>
      <c r="GL31" s="33">
        <f t="shared" si="57"/>
        <v>2.3599999999999996E-2</v>
      </c>
      <c r="GM31" s="33">
        <f t="shared" si="57"/>
        <v>3.3000000000000002E-2</v>
      </c>
      <c r="GN31" s="33">
        <f t="shared" si="57"/>
        <v>-2.9100000000000004E-2</v>
      </c>
      <c r="GO31" s="33">
        <f t="shared" si="5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G31" s="281"/>
      <c r="IH31" s="32"/>
      <c r="II31" s="32"/>
      <c r="IJ31" s="31" t="s">
        <v>66</v>
      </c>
      <c r="IK31" s="32"/>
      <c r="IL31" s="33">
        <f>SUM(IL6, -IL13, -IL19,IL24,IL28:IL30)</f>
        <v>1.8700000000000001E-2</v>
      </c>
      <c r="IM31" s="33">
        <f>SUM(IM6, -IM13, -IM19,IM24,IM28:IM30)</f>
        <v>-3.3500000000000002E-2</v>
      </c>
      <c r="IN31" s="33">
        <f>SUM(IN6, -IN13, -IN19,IN24,IN28:IN30)</f>
        <v>3.56E-2</v>
      </c>
      <c r="IO31" s="33">
        <f>SUM(IO6, -IO13, -IO19,IO24,IO28:IO30)</f>
        <v>1.7399999999999999E-2</v>
      </c>
      <c r="IP31" s="33">
        <f t="shared" ref="IP31:JM31" si="58">SUM(IP6, -IP13, -IP19,IP24,IP28:IP30)</f>
        <v>2E-3</v>
      </c>
      <c r="IQ31" s="33">
        <f t="shared" si="58"/>
        <v>0</v>
      </c>
      <c r="IR31" s="33">
        <f t="shared" si="58"/>
        <v>0</v>
      </c>
      <c r="IS31" s="33">
        <f t="shared" si="58"/>
        <v>5.4999999999999997E-3</v>
      </c>
      <c r="IT31" s="33">
        <f t="shared" si="58"/>
        <v>-1.3000000000000002E-3</v>
      </c>
      <c r="IU31" s="33">
        <f t="shared" si="58"/>
        <v>3.9100000000000003E-2</v>
      </c>
      <c r="IV31" s="33">
        <f t="shared" si="58"/>
        <v>-2.5099999999999997E-2</v>
      </c>
      <c r="IW31" s="33">
        <f t="shared" si="58"/>
        <v>3.6399999999999995E-2</v>
      </c>
      <c r="IX31" s="33">
        <f t="shared" si="58"/>
        <v>0</v>
      </c>
      <c r="IY31" s="33">
        <f t="shared" si="58"/>
        <v>0</v>
      </c>
      <c r="IZ31" s="33">
        <f t="shared" si="58"/>
        <v>2.9000000000000002E-3</v>
      </c>
      <c r="JA31" s="33">
        <f t="shared" si="58"/>
        <v>9.6999999999999986E-3</v>
      </c>
      <c r="JB31" s="33">
        <f t="shared" si="58"/>
        <v>1.04E-2</v>
      </c>
      <c r="JC31" s="33">
        <f t="shared" si="58"/>
        <v>-4.6999999999999984E-3</v>
      </c>
      <c r="JD31" s="33">
        <f t="shared" si="58"/>
        <v>-1.6999999999999999E-3</v>
      </c>
      <c r="JE31" s="33">
        <f t="shared" si="58"/>
        <v>0</v>
      </c>
      <c r="JF31" s="33">
        <f t="shared" si="58"/>
        <v>0</v>
      </c>
      <c r="JG31" s="33">
        <f t="shared" si="58"/>
        <v>-1.6300000000000002E-2</v>
      </c>
      <c r="JH31" s="33">
        <f t="shared" si="58"/>
        <v>-1.2800000000000001E-2</v>
      </c>
      <c r="JI31" s="33">
        <f t="shared" si="58"/>
        <v>-6.1400000000000003E-2</v>
      </c>
      <c r="JJ31" s="33">
        <f t="shared" si="58"/>
        <v>-3.7000000000000006E-3</v>
      </c>
      <c r="JK31" s="33">
        <f t="shared" si="58"/>
        <v>1.84E-2</v>
      </c>
      <c r="JL31" s="33">
        <f t="shared" si="58"/>
        <v>0</v>
      </c>
      <c r="JM31" s="33">
        <f t="shared" si="58"/>
        <v>0</v>
      </c>
      <c r="JN31" s="33">
        <f>SUM(JN6, -JN13, -JN19,JN24,JN28,JN29,JN30)</f>
        <v>1.1900000000000001E-2</v>
      </c>
      <c r="JO31" s="33">
        <f>SUM(JO6, -JO13, -JO19,JO24,JO28:JO30)</f>
        <v>-2.4299999999999995E-2</v>
      </c>
      <c r="JP31" s="33">
        <f>SUM(JP6, -JP13, -JP19,JP24,JP28,JP29,JP30)</f>
        <v>0</v>
      </c>
      <c r="JQ31" s="30">
        <f t="shared" si="9"/>
        <v>-6.1400000000000003E-2</v>
      </c>
      <c r="JR31" s="30">
        <f t="shared" si="10"/>
        <v>7.4838709677419303E-4</v>
      </c>
      <c r="JS31" s="30">
        <f t="shared" si="11"/>
        <v>3.9100000000000003E-2</v>
      </c>
      <c r="KX31" s="281"/>
      <c r="KY31" s="32"/>
      <c r="KZ31" s="32"/>
      <c r="LA31" s="32"/>
      <c r="LB31" s="31" t="s">
        <v>66</v>
      </c>
      <c r="LC31" s="32"/>
      <c r="LD31" s="33">
        <f t="shared" ref="LD31:LI31" si="59">SUM(LD6, -LD13, -LD19,LD24,LD28,LD29,LD30)</f>
        <v>-2.2099999999999998E-2</v>
      </c>
      <c r="LE31" s="33">
        <f t="shared" si="59"/>
        <v>-5.6000000000000008E-3</v>
      </c>
      <c r="LF31" s="33">
        <f t="shared" si="59"/>
        <v>-3.7000000000000006E-3</v>
      </c>
      <c r="LG31" s="33">
        <f t="shared" si="59"/>
        <v>0</v>
      </c>
      <c r="LH31" s="33">
        <f t="shared" si="59"/>
        <v>0</v>
      </c>
      <c r="LI31" s="33">
        <f t="shared" si="59"/>
        <v>-1.2999999999999999E-2</v>
      </c>
      <c r="LJ31" s="33">
        <f>SUM(LJ6, -LJ13, -LJ19,LJ24,LJ28:LJ30)</f>
        <v>2.06E-2</v>
      </c>
      <c r="LK31" s="33">
        <f>SUM(LK6, -LK13, -LK19,LK24,LK28,LK29,LK30)</f>
        <v>-1.3899999999999999E-2</v>
      </c>
      <c r="LL31" s="33">
        <f>SUM(LL6, -LL13, -LL19,LL24,LL28,LL29,LL30)</f>
        <v>-1.3100000000000001E-2</v>
      </c>
      <c r="LM31" s="33">
        <f>SUM(LM6, -LM13, -LM19,LM24,LM28,LM29,LM30)</f>
        <v>3.5000000000000005E-3</v>
      </c>
      <c r="LN31" s="33">
        <f>SUM(LN6, -LN13, -LN19,LN24,LN28,LN29,LN30)</f>
        <v>0</v>
      </c>
      <c r="LO31" s="33">
        <f>SUM(LO6, -LO13, -LO19,LO24,LO28,LO29,LO30)</f>
        <v>0</v>
      </c>
      <c r="LP31" s="33">
        <f>SUM(LP6, -LP13, -LP19,LP24,LP28:LP30)</f>
        <v>-5.1499999999999997E-2</v>
      </c>
      <c r="LQ31" s="33">
        <f>SUM(LQ6, -LQ13, -LQ19,LQ24,LQ28:LQ30)</f>
        <v>8.6999999999999994E-3</v>
      </c>
      <c r="LR31" s="33">
        <f>SUM(LR6, -LR13, -LR19,LR24,LR28,LR29,LR30)</f>
        <v>-1.1899999999999999E-2</v>
      </c>
      <c r="LS31" s="33">
        <f>SUM(LS6, -LS13, -LS19,LS24,LS28,LS29,LS30)</f>
        <v>-0.02</v>
      </c>
      <c r="LT31" s="33">
        <f>SUM(LT6, -LT13, -LT19,LT24,LT28,LT29,LT30)</f>
        <v>-1.03E-2</v>
      </c>
      <c r="LU31" s="33">
        <f>SUM(LU6, -LU13, -LU19,LU24,LU28,LU29,LU30)</f>
        <v>0</v>
      </c>
      <c r="LV31" s="33">
        <f>SUM(LV6, -LV13, -LV19,LV24,LV28,LV29,LV30)</f>
        <v>0</v>
      </c>
      <c r="LW31" s="33">
        <f>SUM(LW6, -LW13, -LW19,LW24,LW28:LW30)</f>
        <v>3.3800000000000004E-2</v>
      </c>
      <c r="LX31" s="33">
        <f>SUM(LX6, -LX13, -LX19,LX24,LX28:LX30)</f>
        <v>-1.21E-2</v>
      </c>
      <c r="LY31" s="33">
        <f t="shared" ref="LY31:MH31" si="60">SUM(LY6, -LY13, -LY19,LY24,LY28,LY29,LY30)</f>
        <v>3.8E-3</v>
      </c>
      <c r="LZ31" s="33">
        <f t="shared" si="60"/>
        <v>-6.9999999999999923E-4</v>
      </c>
      <c r="MA31" s="33">
        <f t="shared" si="60"/>
        <v>1.06E-2</v>
      </c>
      <c r="MB31" s="33">
        <f t="shared" si="60"/>
        <v>0</v>
      </c>
      <c r="MC31" s="33">
        <f t="shared" si="60"/>
        <v>0</v>
      </c>
      <c r="MD31" s="33">
        <f t="shared" si="60"/>
        <v>-1.9999999999999998E-4</v>
      </c>
      <c r="ME31" s="33">
        <f t="shared" si="60"/>
        <v>1.5499999999999998E-2</v>
      </c>
      <c r="MF31" s="33">
        <f t="shared" si="60"/>
        <v>8.0999999999999996E-3</v>
      </c>
      <c r="MG31" s="33">
        <f t="shared" si="60"/>
        <v>-4.8999999999999998E-3</v>
      </c>
      <c r="MH31" s="33">
        <f t="shared" si="60"/>
        <v>-3.5000000000000005E-3</v>
      </c>
      <c r="MI31" s="30">
        <f t="shared" si="12"/>
        <v>-5.1499999999999997E-2</v>
      </c>
      <c r="MJ31" s="30">
        <f t="shared" si="13"/>
        <v>-2.6419354838709687E-3</v>
      </c>
      <c r="MK31" s="30">
        <f t="shared" si="14"/>
        <v>3.3800000000000004E-2</v>
      </c>
      <c r="NF31" s="281"/>
      <c r="NG31" s="32"/>
      <c r="NH31" s="32"/>
      <c r="NI31" s="32"/>
      <c r="NJ31" s="32"/>
      <c r="NK31" s="31" t="s">
        <v>66</v>
      </c>
      <c r="NL31" s="523">
        <v>1.2500000000000001E-2</v>
      </c>
      <c r="NM31" s="33">
        <f t="shared" ref="NM31:NR31" si="61">SUM(NM6, -NM13, -NM19,NM24,NM28,NM29,NM30)</f>
        <v>0</v>
      </c>
      <c r="NN31" s="33">
        <f t="shared" si="61"/>
        <v>0</v>
      </c>
      <c r="NO31" s="33">
        <f t="shared" si="61"/>
        <v>8.0999999999999996E-3</v>
      </c>
      <c r="NP31" s="33">
        <f t="shared" si="61"/>
        <v>7.1999999999999998E-3</v>
      </c>
      <c r="NQ31" s="33">
        <f t="shared" si="61"/>
        <v>-1.2799999999999999E-2</v>
      </c>
      <c r="NR31" s="33">
        <f t="shared" si="61"/>
        <v>-4.5000000000000005E-3</v>
      </c>
      <c r="NS31" s="33">
        <f>SUM(NS6, -NS13, -NS19,NS24,NS28:NS30)</f>
        <v>-3.8999999999999998E-3</v>
      </c>
      <c r="NT31" s="33">
        <f>SUM(NT6, -NT13, -NT19,NT24,NT28,NT29,NT30)</f>
        <v>0</v>
      </c>
      <c r="NU31" s="33">
        <f>SUM(NU6, -NU13, -NU19,NU24,NU28,NU29,NU30)</f>
        <v>0</v>
      </c>
      <c r="NV31" s="33">
        <f>SUM(NV6, -NV13, -NV19,NV24,NV28,NV29,NV30)</f>
        <v>-2.0399999999999998E-2</v>
      </c>
      <c r="NW31" s="33">
        <f>SUM(NW6, -NW13, -NW19,NW24,NW28,NW29,NW30)</f>
        <v>4.3E-3</v>
      </c>
      <c r="NX31" s="33">
        <f>SUM(NX6, -NX13, -NX19,NX24,NX28,NX29,NX30)</f>
        <v>-1.8899999999999997E-2</v>
      </c>
      <c r="NY31" s="33">
        <f>SUM(NY6, -NY13, -NY19,NY24,NY28:NY30)</f>
        <v>-1.3699999999999999E-2</v>
      </c>
      <c r="NZ31" s="33">
        <f>SUM(NZ6, -NZ13, -NZ19,NZ24,NZ28:NZ30)</f>
        <v>-5.1000000000000004E-3</v>
      </c>
      <c r="OA31" s="33">
        <f>SUM(OA6, -OA13, -OA19,OA24,OA28,OA29,OA30)</f>
        <v>0</v>
      </c>
      <c r="OB31" s="33">
        <f>SUM(OB6, -OB13, -OB19,OB24,OB28,OB29,OB30)</f>
        <v>0</v>
      </c>
      <c r="OC31" s="33">
        <f>SUM(OC6, -OC13, -OC19,OC24,OC28,OC29,OC30)</f>
        <v>-1.4800000000000001E-2</v>
      </c>
      <c r="OD31" s="33">
        <f>SUM(OD6, -OD13, -OD19,OD24,OD28,OD29,OD30)</f>
        <v>1.6400000000000001E-2</v>
      </c>
      <c r="OE31" s="33">
        <f>SUM(OE6, -OE13, -OE19,OE24,OE28,OE29,OE30)</f>
        <v>-1.9900000000000001E-2</v>
      </c>
      <c r="OF31" s="33">
        <f>SUM(OF6, -OF13, -OF19,OF24,OF28:OF30)</f>
        <v>-2.7000000000000001E-3</v>
      </c>
      <c r="OG31" s="33">
        <f>SUM(OG6, -OG13, -OG19,OG24,OG28:OG30)</f>
        <v>-6.000000000000001E-3</v>
      </c>
      <c r="OH31" s="33">
        <f t="shared" ref="OH31:OQ31" si="62">SUM(OH6, -OH13, -OH19,OH24,OH28,OH29,OH30)</f>
        <v>0</v>
      </c>
      <c r="OI31" s="33">
        <f t="shared" si="62"/>
        <v>0</v>
      </c>
      <c r="OJ31" s="33">
        <f t="shared" si="62"/>
        <v>2.1500000000000002E-2</v>
      </c>
      <c r="OK31" s="33">
        <f t="shared" si="62"/>
        <v>4.9000000000000016E-3</v>
      </c>
      <c r="OL31" s="33">
        <f t="shared" si="62"/>
        <v>2.3900000000000001E-2</v>
      </c>
      <c r="OM31" s="33">
        <f t="shared" si="62"/>
        <v>1.7500000000000002E-2</v>
      </c>
      <c r="ON31" s="33">
        <f t="shared" si="62"/>
        <v>6.5000000000000006E-3</v>
      </c>
      <c r="OO31" s="33">
        <f t="shared" si="62"/>
        <v>0</v>
      </c>
      <c r="OP31" s="33">
        <f t="shared" si="62"/>
        <v>0</v>
      </c>
      <c r="OQ31" s="33">
        <f t="shared" si="62"/>
        <v>0</v>
      </c>
      <c r="OR31" s="30">
        <f t="shared" si="15"/>
        <v>-2.0399999999999998E-2</v>
      </c>
      <c r="OS31" s="30">
        <f t="shared" si="16"/>
        <v>-3.999999999999991E-4</v>
      </c>
      <c r="OT31" s="30">
        <f t="shared" si="17"/>
        <v>2.3900000000000001E-2</v>
      </c>
      <c r="PG31" s="281"/>
      <c r="PH31" s="32"/>
      <c r="PI31" s="32"/>
      <c r="PJ31" s="32"/>
      <c r="PK31" s="32"/>
      <c r="PL31" s="523"/>
      <c r="PM31" s="31" t="s">
        <v>66</v>
      </c>
      <c r="PN31" s="711">
        <v>0.01</v>
      </c>
      <c r="PO31" s="33">
        <f t="shared" ref="PO31:PT31" si="63">SUM(PO6, -PO13, -PO19,PO24,PO28,PO29,PO30)</f>
        <v>-1.7100000000000001E-2</v>
      </c>
      <c r="PP31" s="33">
        <f t="shared" si="63"/>
        <v>2.3900000000000005E-2</v>
      </c>
      <c r="PQ31" s="33">
        <f t="shared" si="63"/>
        <v>3.0799999999999998E-2</v>
      </c>
      <c r="PR31" s="33">
        <f t="shared" si="63"/>
        <v>-6.8999999999999999E-3</v>
      </c>
      <c r="PS31" s="33">
        <f t="shared" si="63"/>
        <v>-8.4000000000000012E-3</v>
      </c>
      <c r="PT31" s="33">
        <f t="shared" si="63"/>
        <v>0</v>
      </c>
      <c r="PU31" s="33">
        <f>SUM(PU6, -PU13, -PU19,PU24,PU28:PU30)</f>
        <v>0</v>
      </c>
      <c r="PV31" s="33">
        <f>SUM(PV6, -PV13, -PV19,PV24,PV28,PV29,PV30)</f>
        <v>4.0000000000000001E-3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-PZ19,PZ24,PZ28,PZ29,PZ30)</f>
        <v>0</v>
      </c>
      <c r="QA31" s="33">
        <f>SUM(QA6, -QA13, -QA19,QA24,QA28:QA30)</f>
        <v>0</v>
      </c>
      <c r="QB31" s="33">
        <f>SUM(QB6, -QB13, -QB19,QB24,QB28:QB30)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-QG19,QG24,QG28,QG29,QG30)</f>
        <v>0</v>
      </c>
      <c r="QH31" s="33">
        <f>SUM(QH6, -QH13, -QH19,QH24,QH28:QH30)</f>
        <v>0</v>
      </c>
      <c r="QI31" s="33">
        <f>SUM(QI6, -QI13, -QI19,QI24,QI28:QI30)</f>
        <v>0</v>
      </c>
      <c r="QJ31" s="33">
        <f t="shared" ref="QJ31:QS31" si="64">SUM(QJ6, -QJ13, -QJ19,QJ24,QJ28,QJ29,QJ30)</f>
        <v>0</v>
      </c>
      <c r="QK31" s="33">
        <f t="shared" si="64"/>
        <v>0</v>
      </c>
      <c r="QL31" s="33">
        <f t="shared" si="64"/>
        <v>0</v>
      </c>
      <c r="QM31" s="33">
        <f t="shared" si="64"/>
        <v>0</v>
      </c>
      <c r="QN31" s="33">
        <f t="shared" si="64"/>
        <v>0</v>
      </c>
      <c r="QO31" s="33">
        <f t="shared" si="64"/>
        <v>0</v>
      </c>
      <c r="QP31" s="33">
        <f t="shared" si="64"/>
        <v>0</v>
      </c>
      <c r="QQ31" s="33">
        <f t="shared" si="64"/>
        <v>0</v>
      </c>
      <c r="QR31" s="33">
        <f t="shared" si="64"/>
        <v>0</v>
      </c>
      <c r="QS31" s="33">
        <f t="shared" si="64"/>
        <v>0</v>
      </c>
      <c r="QT31" s="30">
        <f t="shared" si="18"/>
        <v>-1.7100000000000001E-2</v>
      </c>
      <c r="QU31" s="30">
        <f t="shared" si="19"/>
        <v>8.4838709677419351E-4</v>
      </c>
      <c r="QV31" s="30">
        <f t="shared" si="20"/>
        <v>3.0799999999999998E-2</v>
      </c>
    </row>
    <row r="32" spans="21:464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G32" s="54">
        <v>73.501000000000005</v>
      </c>
      <c r="IH32" s="54">
        <v>75.144999999999996</v>
      </c>
      <c r="II32" s="54">
        <v>75.811000000000007</v>
      </c>
      <c r="IJ32" s="4" t="s">
        <v>67</v>
      </c>
      <c r="IK32" s="54">
        <v>75.77</v>
      </c>
      <c r="IL32" s="6">
        <v>5.1000000000000004E-3</v>
      </c>
      <c r="IM32" s="6">
        <v>-7.4000000000000003E-3</v>
      </c>
      <c r="IN32" s="6">
        <v>4.5999999999999999E-3</v>
      </c>
      <c r="IO32" s="6">
        <v>-2.3E-3</v>
      </c>
      <c r="IP32" s="6">
        <v>-2.8999999999999998E-3</v>
      </c>
      <c r="IQ32" s="6"/>
      <c r="IR32" s="6"/>
      <c r="IS32" s="6">
        <v>-1E-4</v>
      </c>
      <c r="IT32" s="6">
        <v>-2.7000000000000001E-3</v>
      </c>
      <c r="IU32" s="6">
        <v>1.2999999999999999E-3</v>
      </c>
      <c r="IV32" s="6">
        <v>1.1999999999999999E-3</v>
      </c>
      <c r="IW32" s="6">
        <v>8.3999999999999995E-3</v>
      </c>
      <c r="IX32" s="6"/>
      <c r="IY32" s="6"/>
      <c r="IZ32" s="6">
        <v>6.9999999999999999E-4</v>
      </c>
      <c r="JA32" s="6">
        <v>-4.0000000000000002E-4</v>
      </c>
      <c r="JB32" s="6">
        <v>-5.0000000000000001E-3</v>
      </c>
      <c r="JC32" s="6">
        <v>-7.4000000000000003E-3</v>
      </c>
      <c r="JD32" s="6">
        <v>1E-3</v>
      </c>
      <c r="JE32" s="6"/>
      <c r="JF32" s="6"/>
      <c r="JG32" s="6">
        <v>-1.1000000000000001E-3</v>
      </c>
      <c r="JH32" s="6">
        <v>-4.0000000000000001E-3</v>
      </c>
      <c r="JI32" s="6">
        <v>-8.0999999999999996E-3</v>
      </c>
      <c r="JJ32" s="6">
        <v>1.1999999999999999E-3</v>
      </c>
      <c r="JK32" s="6">
        <v>5.5999999999999999E-3</v>
      </c>
      <c r="JL32" s="6"/>
      <c r="JM32" s="6"/>
      <c r="JN32" s="6">
        <v>3.2000000000000002E-3</v>
      </c>
      <c r="JO32" s="6">
        <v>-2.0000000000000001E-4</v>
      </c>
      <c r="JP32" s="6"/>
      <c r="JQ32" s="34">
        <f t="shared" si="9"/>
        <v>-8.0999999999999996E-3</v>
      </c>
      <c r="JR32" s="34">
        <f t="shared" si="10"/>
        <v>-4.2272727272727286E-4</v>
      </c>
      <c r="JS32" s="34">
        <f t="shared" si="11"/>
        <v>8.3999999999999995E-3</v>
      </c>
      <c r="KX32" s="54">
        <v>73.501000000000005</v>
      </c>
      <c r="KY32" s="54">
        <v>75.144999999999996</v>
      </c>
      <c r="KZ32" s="54">
        <v>75.811000000000007</v>
      </c>
      <c r="LA32" s="54">
        <v>75.77</v>
      </c>
      <c r="LB32" s="4" t="s">
        <v>67</v>
      </c>
      <c r="LC32" s="54">
        <v>74.36</v>
      </c>
      <c r="LD32" s="6">
        <v>-8.0000000000000002E-3</v>
      </c>
      <c r="LE32" s="6">
        <v>2.9999999999999997E-4</v>
      </c>
      <c r="LF32" s="6">
        <v>4.0000000000000002E-4</v>
      </c>
      <c r="LG32" s="6"/>
      <c r="LH32" s="6"/>
      <c r="LI32" s="6">
        <v>-7.4000000000000003E-3</v>
      </c>
      <c r="LJ32" s="6">
        <v>-5.8999999999999999E-3</v>
      </c>
      <c r="LK32" s="6">
        <v>-5.0000000000000001E-3</v>
      </c>
      <c r="LL32" s="6">
        <v>-1.2999999999999999E-3</v>
      </c>
      <c r="LM32" s="6">
        <v>3.3999999999999998E-3</v>
      </c>
      <c r="LN32" s="6"/>
      <c r="LO32" s="6"/>
      <c r="LP32" s="6">
        <v>-1.0200000000000001E-2</v>
      </c>
      <c r="LQ32" s="6">
        <v>3.8E-3</v>
      </c>
      <c r="LR32" s="6">
        <v>-2.2000000000000001E-3</v>
      </c>
      <c r="LS32" s="6">
        <v>-1.6999999999999999E-3</v>
      </c>
      <c r="LT32" s="6">
        <v>-1.1000000000000001E-3</v>
      </c>
      <c r="LU32" s="6"/>
      <c r="LV32" s="6"/>
      <c r="LW32" s="6">
        <v>1.5E-3</v>
      </c>
      <c r="LX32" s="6">
        <v>1E-4</v>
      </c>
      <c r="LY32" s="6">
        <v>-2.5999999999999999E-3</v>
      </c>
      <c r="LZ32" s="6">
        <v>-3.0999999999999999E-3</v>
      </c>
      <c r="MA32" s="6">
        <v>2.2000000000000001E-3</v>
      </c>
      <c r="MB32" s="6"/>
      <c r="MC32" s="6"/>
      <c r="MD32" s="6">
        <v>1.1999999999999999E-3</v>
      </c>
      <c r="ME32" s="6">
        <v>-1.2999999999999999E-3</v>
      </c>
      <c r="MF32" s="6">
        <v>-2.3E-3</v>
      </c>
      <c r="MG32" s="6">
        <v>0</v>
      </c>
      <c r="MH32" s="6">
        <v>-7.1000000000000004E-3</v>
      </c>
      <c r="MI32" s="34">
        <f t="shared" si="12"/>
        <v>-1.0200000000000001E-2</v>
      </c>
      <c r="MJ32" s="34">
        <f t="shared" si="13"/>
        <v>-2.0130434782608688E-3</v>
      </c>
      <c r="MK32" s="34">
        <f t="shared" si="14"/>
        <v>3.8E-3</v>
      </c>
      <c r="NE32" t="s">
        <v>62</v>
      </c>
      <c r="NF32" s="54">
        <v>73.501000000000005</v>
      </c>
      <c r="NG32" s="54">
        <v>75.144999999999996</v>
      </c>
      <c r="NH32" s="54">
        <v>75.811000000000007</v>
      </c>
      <c r="NI32" s="54">
        <v>75.77</v>
      </c>
      <c r="NJ32" s="54">
        <v>74.36</v>
      </c>
      <c r="NK32" s="4" t="s">
        <v>67</v>
      </c>
      <c r="NL32" s="54">
        <v>70.762</v>
      </c>
      <c r="NM32" s="6"/>
      <c r="NN32" s="6"/>
      <c r="NO32" s="6">
        <v>7.1000000000000004E-3</v>
      </c>
      <c r="NP32" s="6">
        <v>2.7000000000000001E-3</v>
      </c>
      <c r="NQ32" s="6">
        <v>4.3E-3</v>
      </c>
      <c r="NR32" s="6">
        <v>4.0000000000000002E-4</v>
      </c>
      <c r="NS32" s="6">
        <v>4.5999999999999999E-3</v>
      </c>
      <c r="NT32" s="6"/>
      <c r="NU32" s="6"/>
      <c r="NV32" s="6">
        <v>-5.5999999999999999E-3</v>
      </c>
      <c r="NW32" s="6">
        <v>-2.8E-3</v>
      </c>
      <c r="NX32" s="6">
        <v>-1.5E-3</v>
      </c>
      <c r="NY32" s="6">
        <v>-1.8E-3</v>
      </c>
      <c r="NZ32" s="6">
        <v>-9.7999999999999997E-3</v>
      </c>
      <c r="OA32" s="6"/>
      <c r="OB32" s="6"/>
      <c r="OC32" s="6">
        <v>2.9999999999999997E-4</v>
      </c>
      <c r="OD32" s="6">
        <v>3.8E-3</v>
      </c>
      <c r="OE32" s="6">
        <v>-1.9E-3</v>
      </c>
      <c r="OF32" s="6">
        <v>-1E-3</v>
      </c>
      <c r="OG32" s="6">
        <v>1E-3</v>
      </c>
      <c r="OH32" s="6"/>
      <c r="OI32" s="6"/>
      <c r="OJ32" s="6">
        <v>4.4999999999999997E-3</v>
      </c>
      <c r="OK32" s="6">
        <v>2.0999999999999999E-3</v>
      </c>
      <c r="OL32" s="6">
        <v>1.18E-2</v>
      </c>
      <c r="OM32" s="6">
        <v>3.0000000000000001E-3</v>
      </c>
      <c r="ON32" s="6">
        <v>3.7000000000000002E-3</v>
      </c>
      <c r="OO32" s="6"/>
      <c r="OP32" s="6"/>
      <c r="OQ32" s="6"/>
      <c r="OR32" s="34">
        <f t="shared" si="15"/>
        <v>-9.7999999999999997E-3</v>
      </c>
      <c r="OS32" s="34">
        <f t="shared" si="16"/>
        <v>1.245E-3</v>
      </c>
      <c r="OT32" s="34">
        <f t="shared" si="17"/>
        <v>1.18E-2</v>
      </c>
      <c r="PG32" s="54">
        <v>73.501000000000005</v>
      </c>
      <c r="PH32" s="54">
        <v>75.144999999999996</v>
      </c>
      <c r="PI32" s="54">
        <v>75.811000000000007</v>
      </c>
      <c r="PJ32" s="54">
        <v>75.77</v>
      </c>
      <c r="PK32" s="54">
        <v>74.36</v>
      </c>
      <c r="PL32" s="54">
        <v>70.762</v>
      </c>
      <c r="PM32" s="4" t="s">
        <v>67</v>
      </c>
      <c r="PN32" s="54">
        <v>72.47</v>
      </c>
      <c r="PO32" s="6">
        <v>-1.5E-3</v>
      </c>
      <c r="PP32" s="6">
        <v>-5.3E-3</v>
      </c>
      <c r="PQ32" s="6">
        <v>4.1000000000000003E-3</v>
      </c>
      <c r="PR32" s="6">
        <v>-2.5000000000000001E-3</v>
      </c>
      <c r="PS32" s="6">
        <v>-3.0000000000000001E-3</v>
      </c>
      <c r="PT32" s="6"/>
      <c r="PU32" s="6"/>
      <c r="PV32" s="6">
        <v>3.3999999999999998E-3</v>
      </c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34">
        <f t="shared" si="18"/>
        <v>-5.3E-3</v>
      </c>
      <c r="QU32" s="34">
        <f t="shared" si="19"/>
        <v>-7.9999999999999982E-4</v>
      </c>
      <c r="QV32" s="34">
        <f t="shared" si="20"/>
        <v>4.1000000000000003E-3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G33" s="54">
        <v>0.91610000000000003</v>
      </c>
      <c r="IH33" s="54">
        <v>0.90749999999999997</v>
      </c>
      <c r="II33" s="54">
        <v>0.8962</v>
      </c>
      <c r="IJ33" s="4" t="s">
        <v>68</v>
      </c>
      <c r="IK33" s="54">
        <v>0.91049999999999998</v>
      </c>
      <c r="IL33" s="6">
        <v>-2.8E-3</v>
      </c>
      <c r="IM33" s="6">
        <v>-5.0000000000000001E-3</v>
      </c>
      <c r="IN33" s="6">
        <v>4.0000000000000001E-3</v>
      </c>
      <c r="IO33" s="6">
        <v>-2.8E-3</v>
      </c>
      <c r="IP33" s="6">
        <v>-1.6999999999999999E-3</v>
      </c>
      <c r="IQ33" s="6"/>
      <c r="IR33" s="6"/>
      <c r="IS33" s="6">
        <v>-3.8E-3</v>
      </c>
      <c r="IT33" s="6">
        <v>1.6000000000000001E-3</v>
      </c>
      <c r="IU33" s="6">
        <v>2.7000000000000001E-3</v>
      </c>
      <c r="IV33" s="6">
        <v>-8.0000000000000004E-4</v>
      </c>
      <c r="IW33" s="6">
        <v>1.1999999999999999E-3</v>
      </c>
      <c r="IX33" s="6"/>
      <c r="IY33" s="6"/>
      <c r="IZ33" s="6">
        <v>3.5999999999999999E-3</v>
      </c>
      <c r="JA33" s="6">
        <v>-1.1999999999999999E-3</v>
      </c>
      <c r="JB33" s="6">
        <v>-6.1999999999999998E-3</v>
      </c>
      <c r="JC33" s="6">
        <v>-3.2000000000000002E-3</v>
      </c>
      <c r="JD33" s="6">
        <v>1.6999999999999999E-3</v>
      </c>
      <c r="JE33" s="6"/>
      <c r="JF33" s="6"/>
      <c r="JG33" s="6">
        <v>-4.4999999999999997E-3</v>
      </c>
      <c r="JH33" s="6">
        <v>2.8E-3</v>
      </c>
      <c r="JI33" s="6">
        <v>-5.1000000000000004E-3</v>
      </c>
      <c r="JJ33" s="6">
        <v>4.7999999999999996E-3</v>
      </c>
      <c r="JK33" s="6">
        <v>3.8E-3</v>
      </c>
      <c r="JL33" s="6"/>
      <c r="JM33" s="6"/>
      <c r="JN33" s="6">
        <v>1.8E-3</v>
      </c>
      <c r="JO33" s="6">
        <v>-3.3E-3</v>
      </c>
      <c r="JP33" s="6"/>
      <c r="JQ33" s="34">
        <f t="shared" si="9"/>
        <v>-6.1999999999999998E-3</v>
      </c>
      <c r="JR33" s="34">
        <f t="shared" si="10"/>
        <v>-5.6363636363636349E-4</v>
      </c>
      <c r="JS33" s="34">
        <f t="shared" si="11"/>
        <v>4.7999999999999996E-3</v>
      </c>
      <c r="KX33" s="54">
        <v>0.91610000000000003</v>
      </c>
      <c r="KY33" s="54">
        <v>0.90749999999999997</v>
      </c>
      <c r="KZ33" s="54">
        <v>0.8962</v>
      </c>
      <c r="LA33" s="54">
        <v>0.91049999999999998</v>
      </c>
      <c r="LB33" s="4" t="s">
        <v>68</v>
      </c>
      <c r="LC33" s="54">
        <v>0.89270000000000005</v>
      </c>
      <c r="LD33" s="6">
        <v>-4.5999999999999999E-3</v>
      </c>
      <c r="LE33" s="6">
        <v>1.5E-3</v>
      </c>
      <c r="LF33" s="6">
        <v>5.9999999999999995E-4</v>
      </c>
      <c r="LG33" s="6"/>
      <c r="LH33" s="6"/>
      <c r="LI33" s="6">
        <v>-3.5999999999999999E-3</v>
      </c>
      <c r="LJ33" s="6">
        <v>5.9999999999999995E-4</v>
      </c>
      <c r="LK33" s="6">
        <v>-3.3999999999999998E-3</v>
      </c>
      <c r="LL33" s="6">
        <v>1.1999999999999999E-3</v>
      </c>
      <c r="LM33" s="6">
        <v>-2.3E-3</v>
      </c>
      <c r="LN33" s="6"/>
      <c r="LO33" s="6"/>
      <c r="LP33" s="6">
        <v>5.0000000000000001E-4</v>
      </c>
      <c r="LQ33" s="6">
        <v>5.0000000000000001E-4</v>
      </c>
      <c r="LR33" s="6">
        <v>-3.5000000000000001E-3</v>
      </c>
      <c r="LS33" s="6">
        <v>-2E-3</v>
      </c>
      <c r="LT33" s="6">
        <v>-1.9E-3</v>
      </c>
      <c r="LU33" s="6"/>
      <c r="LV33" s="6"/>
      <c r="LW33" s="6">
        <v>-2.9999999999999997E-4</v>
      </c>
      <c r="LX33" s="6">
        <v>-5.7000000000000002E-3</v>
      </c>
      <c r="LY33" s="6">
        <v>5.0000000000000001E-4</v>
      </c>
      <c r="LZ33" s="6">
        <v>6.6E-3</v>
      </c>
      <c r="MA33" s="6">
        <v>2.5000000000000001E-3</v>
      </c>
      <c r="MB33" s="6"/>
      <c r="MC33" s="6"/>
      <c r="MD33" s="6">
        <v>-1.1000000000000001E-3</v>
      </c>
      <c r="ME33" s="6">
        <v>3.8999999999999998E-3</v>
      </c>
      <c r="MF33" s="6">
        <v>-2.8E-3</v>
      </c>
      <c r="MG33" s="6">
        <v>-1.4E-3</v>
      </c>
      <c r="MH33" s="6">
        <v>6.1000000000000004E-3</v>
      </c>
      <c r="MI33" s="34">
        <f t="shared" si="12"/>
        <v>-5.7000000000000002E-3</v>
      </c>
      <c r="MJ33" s="34">
        <f t="shared" si="13"/>
        <v>-3.5217391304347823E-4</v>
      </c>
      <c r="MK33" s="34">
        <f t="shared" si="14"/>
        <v>6.6E-3</v>
      </c>
      <c r="NE33" t="s">
        <v>62</v>
      </c>
      <c r="NF33" s="54">
        <v>0.91610000000000003</v>
      </c>
      <c r="NG33" s="54">
        <v>0.90749999999999997</v>
      </c>
      <c r="NH33" s="54">
        <v>0.8962</v>
      </c>
      <c r="NI33" s="54">
        <v>0.91049999999999998</v>
      </c>
      <c r="NJ33" s="54">
        <v>0.89270000000000005</v>
      </c>
      <c r="NK33" s="4" t="s">
        <v>68</v>
      </c>
      <c r="NL33" s="54">
        <v>0.88290000000000002</v>
      </c>
      <c r="NM33" s="6"/>
      <c r="NN33" s="6"/>
      <c r="NO33" s="6">
        <v>4.4999999999999997E-3</v>
      </c>
      <c r="NP33" s="6">
        <v>-1.1000000000000001E-3</v>
      </c>
      <c r="NQ33" s="6">
        <v>3.5000000000000001E-3</v>
      </c>
      <c r="NR33" s="6">
        <v>-2.8999999999999998E-3</v>
      </c>
      <c r="NS33" s="6">
        <v>-1E-4</v>
      </c>
      <c r="NT33" s="6"/>
      <c r="NU33" s="6"/>
      <c r="NV33" s="6">
        <v>-8.3000000000000001E-3</v>
      </c>
      <c r="NW33" s="6">
        <v>-2.3999999999999998E-3</v>
      </c>
      <c r="NX33" s="6">
        <v>3.3999999999999998E-3</v>
      </c>
      <c r="NY33" s="6">
        <v>-2.0999999999999999E-3</v>
      </c>
      <c r="NZ33" s="6">
        <v>-4.7999999999999996E-3</v>
      </c>
      <c r="OA33" s="6"/>
      <c r="OB33" s="6"/>
      <c r="OC33" s="6">
        <v>1.2999999999999999E-3</v>
      </c>
      <c r="OD33" s="6">
        <v>2.3E-3</v>
      </c>
      <c r="OE33" s="6">
        <v>-5.4000000000000003E-3</v>
      </c>
      <c r="OF33" s="6">
        <v>5.9999999999999995E-4</v>
      </c>
      <c r="OG33" s="6">
        <v>2.5000000000000001E-3</v>
      </c>
      <c r="OH33" s="6"/>
      <c r="OI33" s="6"/>
      <c r="OJ33" s="6">
        <v>1.5E-3</v>
      </c>
      <c r="OK33" s="6">
        <v>2.0999999999999999E-3</v>
      </c>
      <c r="OL33" s="6">
        <v>2.7000000000000001E-3</v>
      </c>
      <c r="OM33" s="6">
        <v>8.0000000000000004E-4</v>
      </c>
      <c r="ON33" s="6">
        <v>2.2000000000000001E-3</v>
      </c>
      <c r="OO33" s="6"/>
      <c r="OP33" s="6"/>
      <c r="OQ33" s="6"/>
      <c r="OR33" s="34">
        <f t="shared" si="15"/>
        <v>-8.3000000000000001E-3</v>
      </c>
      <c r="OS33" s="34">
        <f t="shared" si="16"/>
        <v>1.5000000000000083E-5</v>
      </c>
      <c r="OT33" s="34">
        <f t="shared" si="17"/>
        <v>4.4999999999999997E-3</v>
      </c>
      <c r="PG33" s="54">
        <v>0.91610000000000003</v>
      </c>
      <c r="PH33" s="54">
        <v>0.90749999999999997</v>
      </c>
      <c r="PI33" s="54">
        <v>0.8962</v>
      </c>
      <c r="PJ33" s="54">
        <v>0.91049999999999998</v>
      </c>
      <c r="PK33" s="54">
        <v>0.89270000000000005</v>
      </c>
      <c r="PL33" s="54">
        <v>0.88290000000000002</v>
      </c>
      <c r="PM33" s="4" t="s">
        <v>68</v>
      </c>
      <c r="PN33" s="54">
        <v>0.879</v>
      </c>
      <c r="PO33" s="6">
        <v>-3.0000000000000001E-3</v>
      </c>
      <c r="PP33" s="6">
        <v>-2.3999999999999998E-3</v>
      </c>
      <c r="PQ33" s="6">
        <v>1.9E-3</v>
      </c>
      <c r="PR33" s="6">
        <v>-3.0000000000000001E-3</v>
      </c>
      <c r="PS33" s="6">
        <v>-7.3000000000000001E-3</v>
      </c>
      <c r="PT33" s="6"/>
      <c r="PU33" s="6"/>
      <c r="PV33" s="6">
        <v>2E-3</v>
      </c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34">
        <f t="shared" si="18"/>
        <v>-7.3000000000000001E-3</v>
      </c>
      <c r="QU33" s="34">
        <f t="shared" si="19"/>
        <v>-1.9666666666666665E-3</v>
      </c>
      <c r="QV33" s="34">
        <f t="shared" si="20"/>
        <v>2E-3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65">SUM(AN7, -AN14, -AN20,AN25, -AN29,AN32:AN33)</f>
        <v>0</v>
      </c>
      <c r="AO34" s="37">
        <f t="shared" si="65"/>
        <v>0</v>
      </c>
      <c r="AP34" s="37">
        <f>SUM(AP7, -AP14, -AP20,AP25, -AP29,AP32:AP33)</f>
        <v>-6.4999999999999988E-3</v>
      </c>
      <c r="AQ34" s="37">
        <f t="shared" si="65"/>
        <v>-2.1100000000000001E-2</v>
      </c>
      <c r="AR34" s="37">
        <f t="shared" si="65"/>
        <v>3.4500000000000003E-2</v>
      </c>
      <c r="AS34" s="37">
        <f>SUM(AS7, -AS14, -AS20,AS25, -AS29,AS32:AS33)</f>
        <v>1.24E-2</v>
      </c>
      <c r="AT34" s="37">
        <f t="shared" si="65"/>
        <v>5.1799999999999999E-2</v>
      </c>
      <c r="AU34" s="37">
        <f t="shared" si="65"/>
        <v>0</v>
      </c>
      <c r="AV34" s="37">
        <f t="shared" si="65"/>
        <v>0</v>
      </c>
      <c r="AW34" s="37">
        <f t="shared" si="65"/>
        <v>-1.9099999999999999E-2</v>
      </c>
      <c r="AX34" s="37">
        <f t="shared" si="65"/>
        <v>6.7000000000000011E-3</v>
      </c>
      <c r="AY34" s="37">
        <f t="shared" si="65"/>
        <v>-2.9300000000000003E-2</v>
      </c>
      <c r="AZ34" s="37">
        <f t="shared" si="65"/>
        <v>-2.0300000000000002E-2</v>
      </c>
      <c r="BA34" s="37">
        <f t="shared" si="65"/>
        <v>-2.8E-3</v>
      </c>
      <c r="BB34" s="37">
        <f t="shared" si="65"/>
        <v>0</v>
      </c>
      <c r="BC34" s="37">
        <f t="shared" si="65"/>
        <v>0</v>
      </c>
      <c r="BD34" s="37">
        <f t="shared" si="65"/>
        <v>-8.6999999999999994E-3</v>
      </c>
      <c r="BE34" s="37">
        <f t="shared" si="65"/>
        <v>1.0699999999999998E-2</v>
      </c>
      <c r="BF34" s="37">
        <f t="shared" si="65"/>
        <v>2.5899999999999999E-2</v>
      </c>
      <c r="BG34" s="37">
        <f t="shared" si="65"/>
        <v>-1.0600000000000002E-2</v>
      </c>
      <c r="BH34" s="37">
        <f t="shared" si="65"/>
        <v>3.27E-2</v>
      </c>
      <c r="BI34" s="37">
        <f t="shared" si="65"/>
        <v>0</v>
      </c>
      <c r="BJ34" s="37">
        <f t="shared" si="65"/>
        <v>0</v>
      </c>
      <c r="BK34" s="37">
        <f t="shared" si="65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66">SUM(CS7, -CS14, -CS20,CS25, -CS29,CS32:CS33)</f>
        <v>-1.2300000000000002E-2</v>
      </c>
      <c r="CT34" s="37">
        <f t="shared" si="66"/>
        <v>0</v>
      </c>
      <c r="CU34" s="37">
        <f t="shared" si="66"/>
        <v>0</v>
      </c>
      <c r="CV34" s="37">
        <f t="shared" si="66"/>
        <v>5.8000000000000005E-3</v>
      </c>
      <c r="CW34" s="37">
        <f t="shared" si="66"/>
        <v>2.1400000000000002E-2</v>
      </c>
      <c r="CX34" s="37">
        <f t="shared" si="66"/>
        <v>-9.4200000000000006E-2</v>
      </c>
      <c r="CY34" s="37">
        <f t="shared" si="66"/>
        <v>-1.9800000000000002E-2</v>
      </c>
      <c r="CZ34" s="37">
        <f t="shared" si="66"/>
        <v>-3.0999999999999999E-3</v>
      </c>
      <c r="DA34" s="37">
        <f t="shared" si="66"/>
        <v>0</v>
      </c>
      <c r="DB34" s="37">
        <f t="shared" si="66"/>
        <v>0</v>
      </c>
      <c r="DC34" s="37">
        <f t="shared" si="66"/>
        <v>1.3900000000000001E-2</v>
      </c>
      <c r="DD34" s="37">
        <f t="shared" si="66"/>
        <v>-9.1999999999999998E-3</v>
      </c>
      <c r="DE34" s="37">
        <f t="shared" si="66"/>
        <v>8.09E-2</v>
      </c>
      <c r="DF34" s="37">
        <f t="shared" si="66"/>
        <v>3.4199999999999994E-2</v>
      </c>
      <c r="DG34" s="37">
        <f t="shared" si="66"/>
        <v>1.09E-2</v>
      </c>
      <c r="DH34" s="37">
        <f t="shared" si="66"/>
        <v>0</v>
      </c>
      <c r="DI34" s="37">
        <f t="shared" si="66"/>
        <v>0</v>
      </c>
      <c r="DJ34" s="37">
        <f t="shared" si="66"/>
        <v>-1.84E-2</v>
      </c>
      <c r="DK34" s="37">
        <f t="shared" si="66"/>
        <v>1.1300000000000001E-2</v>
      </c>
      <c r="DL34" s="37">
        <f t="shared" si="66"/>
        <v>-2.6799999999999997E-2</v>
      </c>
      <c r="DM34" s="37">
        <f t="shared" si="66"/>
        <v>-3.8199999999999998E-2</v>
      </c>
      <c r="DN34" s="37">
        <f t="shared" si="66"/>
        <v>3.2500000000000001E-2</v>
      </c>
      <c r="DO34" s="37">
        <f t="shared" si="66"/>
        <v>0</v>
      </c>
      <c r="DP34" s="37">
        <f t="shared" si="66"/>
        <v>0</v>
      </c>
      <c r="DQ34" s="37">
        <f t="shared" si="66"/>
        <v>3.6899999999999995E-2</v>
      </c>
      <c r="DR34" s="37">
        <f t="shared" si="66"/>
        <v>-1.5700000000000002E-2</v>
      </c>
      <c r="DS34" s="37">
        <f t="shared" si="66"/>
        <v>-3.6600000000000001E-2</v>
      </c>
      <c r="DT34" s="37">
        <f t="shared" si="66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67">SUM(FN7, -FN14, -FN20,FN25, -FN29,FN32:FN33)</f>
        <v>1.2699999999999999E-2</v>
      </c>
      <c r="FO34" s="37">
        <f t="shared" si="67"/>
        <v>0</v>
      </c>
      <c r="FP34" s="37">
        <f t="shared" si="67"/>
        <v>0</v>
      </c>
      <c r="FQ34" s="37">
        <f t="shared" si="67"/>
        <v>3.0400000000000003E-2</v>
      </c>
      <c r="FR34" s="37">
        <f t="shared" si="67"/>
        <v>-8.3000000000000001E-3</v>
      </c>
      <c r="FS34" s="37">
        <f t="shared" si="67"/>
        <v>-1.4799999999999995E-2</v>
      </c>
      <c r="FT34" s="37">
        <f t="shared" si="67"/>
        <v>1.0800000000000002E-2</v>
      </c>
      <c r="FU34" s="37">
        <f t="shared" si="67"/>
        <v>3.9799999999999995E-2</v>
      </c>
      <c r="FV34" s="37">
        <f t="shared" si="67"/>
        <v>0</v>
      </c>
      <c r="FW34" s="37">
        <f t="shared" si="67"/>
        <v>0</v>
      </c>
      <c r="FX34" s="37">
        <f t="shared" si="67"/>
        <v>1.4799999999999999E-2</v>
      </c>
      <c r="FY34" s="37">
        <f t="shared" si="67"/>
        <v>2.69E-2</v>
      </c>
      <c r="FZ34" s="37">
        <f t="shared" si="67"/>
        <v>-4.0599999999999997E-2</v>
      </c>
      <c r="GA34" s="37">
        <f t="shared" si="67"/>
        <v>-1.21E-2</v>
      </c>
      <c r="GB34" s="37">
        <f t="shared" si="67"/>
        <v>1.3999999999999999E-2</v>
      </c>
      <c r="GC34" s="37">
        <f t="shared" si="67"/>
        <v>0</v>
      </c>
      <c r="GD34" s="37">
        <f t="shared" si="67"/>
        <v>0</v>
      </c>
      <c r="GE34" s="37">
        <f t="shared" si="67"/>
        <v>5.8000000000000005E-3</v>
      </c>
      <c r="GF34" s="37">
        <f t="shared" si="67"/>
        <v>-2.5999999999999999E-3</v>
      </c>
      <c r="GG34" s="37">
        <f t="shared" si="67"/>
        <v>8.7999999999999988E-3</v>
      </c>
      <c r="GH34" s="37">
        <f t="shared" si="67"/>
        <v>9.6000000000000009E-3</v>
      </c>
      <c r="GI34" s="37">
        <f t="shared" si="67"/>
        <v>8.0000000000000036E-4</v>
      </c>
      <c r="GJ34" s="37">
        <f t="shared" si="67"/>
        <v>0</v>
      </c>
      <c r="GK34" s="37">
        <f t="shared" si="67"/>
        <v>0</v>
      </c>
      <c r="GL34" s="37">
        <f t="shared" si="67"/>
        <v>2.8199999999999999E-2</v>
      </c>
      <c r="GM34" s="37">
        <f t="shared" si="67"/>
        <v>5.0999999999999995E-3</v>
      </c>
      <c r="GN34" s="37">
        <f t="shared" si="67"/>
        <v>-0.1031</v>
      </c>
      <c r="GO34" s="37">
        <f t="shared" si="67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G34" s="282"/>
      <c r="IH34" s="36"/>
      <c r="II34" s="36"/>
      <c r="IJ34" s="35" t="s">
        <v>69</v>
      </c>
      <c r="IK34" s="36"/>
      <c r="IL34" s="37">
        <f t="shared" ref="IL34:JM34" si="68">SUM(IL7, -IL14, -IL20,IL25, -IL29,IL32:IL33)</f>
        <v>-1.5999999999999994E-3</v>
      </c>
      <c r="IM34" s="37">
        <f t="shared" si="68"/>
        <v>-4.4900000000000002E-2</v>
      </c>
      <c r="IN34" s="37">
        <f t="shared" si="68"/>
        <v>1.3999999999999999E-2</v>
      </c>
      <c r="IO34" s="37">
        <f t="shared" si="68"/>
        <v>-1.5599999999999999E-2</v>
      </c>
      <c r="IP34" s="37">
        <f t="shared" si="68"/>
        <v>-1.6399999999999998E-2</v>
      </c>
      <c r="IQ34" s="37">
        <f t="shared" si="68"/>
        <v>0</v>
      </c>
      <c r="IR34" s="37">
        <f t="shared" si="68"/>
        <v>0</v>
      </c>
      <c r="IS34" s="37">
        <f t="shared" si="68"/>
        <v>-8.0000000000000002E-3</v>
      </c>
      <c r="IT34" s="37">
        <f t="shared" si="68"/>
        <v>1.9E-3</v>
      </c>
      <c r="IU34" s="37">
        <f t="shared" si="68"/>
        <v>1.0200000000000001E-2</v>
      </c>
      <c r="IV34" s="37">
        <f t="shared" si="68"/>
        <v>-1.5999999999999997E-2</v>
      </c>
      <c r="IW34" s="37">
        <f t="shared" si="68"/>
        <v>2.1700000000000001E-2</v>
      </c>
      <c r="IX34" s="37">
        <f t="shared" si="68"/>
        <v>0</v>
      </c>
      <c r="IY34" s="37">
        <f t="shared" si="68"/>
        <v>0</v>
      </c>
      <c r="IZ34" s="37">
        <f t="shared" si="68"/>
        <v>2.7000000000000001E-3</v>
      </c>
      <c r="JA34" s="37">
        <f t="shared" si="68"/>
        <v>6.2999999999999992E-3</v>
      </c>
      <c r="JB34" s="37">
        <f t="shared" si="68"/>
        <v>-3.7799999999999993E-2</v>
      </c>
      <c r="JC34" s="37">
        <f t="shared" si="68"/>
        <v>-2.5800000000000003E-2</v>
      </c>
      <c r="JD34" s="37">
        <f t="shared" si="68"/>
        <v>5.0000000000000001E-3</v>
      </c>
      <c r="JE34" s="37">
        <f t="shared" si="68"/>
        <v>0</v>
      </c>
      <c r="JF34" s="37">
        <f t="shared" si="68"/>
        <v>0</v>
      </c>
      <c r="JG34" s="37">
        <f t="shared" si="68"/>
        <v>-1.0999999999999999E-2</v>
      </c>
      <c r="JH34" s="37">
        <f t="shared" si="68"/>
        <v>-2.9999999999999996E-3</v>
      </c>
      <c r="JI34" s="37">
        <f t="shared" si="68"/>
        <v>-4.2900000000000001E-2</v>
      </c>
      <c r="JJ34" s="37">
        <f t="shared" si="68"/>
        <v>3.3099999999999997E-2</v>
      </c>
      <c r="JK34" s="37">
        <f t="shared" si="68"/>
        <v>2.8400000000000002E-2</v>
      </c>
      <c r="JL34" s="37">
        <f t="shared" si="68"/>
        <v>0</v>
      </c>
      <c r="JM34" s="37">
        <f t="shared" si="68"/>
        <v>0</v>
      </c>
      <c r="JN34" s="37">
        <f>SUM(JN7, -JN14, -JN20,JN25, -JN29,JN32,JN33)</f>
        <v>4.5999999999999999E-3</v>
      </c>
      <c r="JO34" s="37">
        <f>SUM(JO7, -JO14, -JO20,JO25, -JO29,JO32:JO33)</f>
        <v>-7.4000000000000003E-3</v>
      </c>
      <c r="JP34" s="37">
        <f>SUM(JP7, -JP14, -JP20,JP25, -JP29,JP32,JP33)</f>
        <v>0</v>
      </c>
      <c r="JQ34" s="34">
        <f t="shared" si="9"/>
        <v>-4.4900000000000002E-2</v>
      </c>
      <c r="JR34" s="34">
        <f t="shared" si="10"/>
        <v>-3.3064516129032266E-3</v>
      </c>
      <c r="JS34" s="34">
        <f t="shared" si="11"/>
        <v>3.3099999999999997E-2</v>
      </c>
      <c r="KX34" s="282"/>
      <c r="KY34" s="36"/>
      <c r="KZ34" s="36"/>
      <c r="LA34" s="36"/>
      <c r="LB34" s="35" t="s">
        <v>69</v>
      </c>
      <c r="LC34" s="36"/>
      <c r="LD34" s="37">
        <f t="shared" ref="LD34:LI34" si="69">SUM(LD7, -LD14, -LD20,LD25, -LD29,LD32,LD33)</f>
        <v>-4.9299999999999997E-2</v>
      </c>
      <c r="LE34" s="37">
        <f t="shared" si="69"/>
        <v>4.2000000000000006E-3</v>
      </c>
      <c r="LF34" s="37">
        <f t="shared" si="69"/>
        <v>1.0000000000000002E-3</v>
      </c>
      <c r="LG34" s="37">
        <f t="shared" si="69"/>
        <v>0</v>
      </c>
      <c r="LH34" s="37">
        <f t="shared" si="69"/>
        <v>0</v>
      </c>
      <c r="LI34" s="37">
        <f t="shared" si="69"/>
        <v>-2.9599999999999998E-2</v>
      </c>
      <c r="LJ34" s="37">
        <f>SUM(LJ7, -LJ14, -LJ20,LJ25, -LJ29,LJ32:LJ33)</f>
        <v>-1.09E-2</v>
      </c>
      <c r="LK34" s="37">
        <f>SUM(LK7, -LK14, -LK20,LK25, -LK29,LK32,LK33)</f>
        <v>-1.89E-2</v>
      </c>
      <c r="LL34" s="37">
        <f>SUM(LL7, -LL14, -LL20,LL25, -LL29,LL32,LL33)</f>
        <v>1.3999999999999998E-3</v>
      </c>
      <c r="LM34" s="37">
        <f>SUM(LM7, -LM14, -LM20,LM25, -LM29,LM32,LM33)</f>
        <v>-2.0000000000000009E-4</v>
      </c>
      <c r="LN34" s="37">
        <f>SUM(LN7, -LN14, -LN20,LN25, -LN29,LN32,LN33)</f>
        <v>0</v>
      </c>
      <c r="LO34" s="37">
        <f>SUM(LO7, -LO14, -LO20,LO25, -LO29,LO32,LO33)</f>
        <v>0</v>
      </c>
      <c r="LP34" s="37">
        <f>SUM(LP7, -LP14, -LP20,LP25, -LP29,LP32:LP33)</f>
        <v>-2.5500000000000002E-2</v>
      </c>
      <c r="LQ34" s="37">
        <f>SUM(LQ7, -LQ14, -LQ20,LQ25, -LQ29,LQ32:LQ33)</f>
        <v>1.7400000000000002E-2</v>
      </c>
      <c r="LR34" s="37">
        <f>SUM(LR7, -LR14, -LR20,LR25, -LR29,LR32,LR33)</f>
        <v>-9.4999999999999998E-3</v>
      </c>
      <c r="LS34" s="37">
        <f>SUM(LS7, -LS14, -LS20,LS25, -LS29,LS32,LS33)</f>
        <v>-1.1899999999999999E-2</v>
      </c>
      <c r="LT34" s="37">
        <f>SUM(LT7, -LT14, -LT20,LT25, -LT29,LT32,LT33)</f>
        <v>-4.9000000000000007E-3</v>
      </c>
      <c r="LU34" s="37">
        <f>SUM(LU7, -LU14, -LU20,LU25, -LU29,LU32,LU33)</f>
        <v>0</v>
      </c>
      <c r="LV34" s="37">
        <f>SUM(LV7, -LV14, -LV20,LV25, -LV29,LV32,LV33)</f>
        <v>0</v>
      </c>
      <c r="LW34" s="37">
        <f>SUM(LW7, -LW14, -LW20,LW25, -LW29,LW32:LW33)</f>
        <v>3.4000000000000015E-3</v>
      </c>
      <c r="LX34" s="37">
        <f>SUM(LX7, -LX14, -LX20,LX25, -LX29,LX32:LX33)</f>
        <v>-1.8200000000000001E-2</v>
      </c>
      <c r="LY34" s="37">
        <f t="shared" ref="LY34:MH34" si="70">SUM(LY7, -LY14, -LY20,LY25, -LY29,LY32,LY33)</f>
        <v>-8.0999999999999996E-3</v>
      </c>
      <c r="LZ34" s="37">
        <f t="shared" si="70"/>
        <v>1.06E-2</v>
      </c>
      <c r="MA34" s="37">
        <f t="shared" si="70"/>
        <v>1.6500000000000001E-2</v>
      </c>
      <c r="MB34" s="37">
        <f t="shared" si="70"/>
        <v>0</v>
      </c>
      <c r="MC34" s="37">
        <f t="shared" si="70"/>
        <v>0</v>
      </c>
      <c r="MD34" s="37">
        <f t="shared" si="70"/>
        <v>5.9999999999999984E-4</v>
      </c>
      <c r="ME34" s="37">
        <f t="shared" si="70"/>
        <v>8.5000000000000006E-3</v>
      </c>
      <c r="MF34" s="37">
        <f t="shared" si="70"/>
        <v>-2.23E-2</v>
      </c>
      <c r="MG34" s="37">
        <f t="shared" si="70"/>
        <v>-2.3E-3</v>
      </c>
      <c r="MH34" s="37">
        <f t="shared" si="70"/>
        <v>4.1000000000000003E-3</v>
      </c>
      <c r="MI34" s="34">
        <f t="shared" si="12"/>
        <v>-4.9299999999999997E-2</v>
      </c>
      <c r="MJ34" s="34">
        <f t="shared" si="13"/>
        <v>-4.6419354838709657E-3</v>
      </c>
      <c r="MK34" s="34">
        <f t="shared" si="14"/>
        <v>1.7400000000000002E-2</v>
      </c>
      <c r="ML34" t="s">
        <v>62</v>
      </c>
      <c r="NF34" s="282"/>
      <c r="NG34" s="36"/>
      <c r="NH34" s="36"/>
      <c r="NI34" s="36"/>
      <c r="NJ34" s="36"/>
      <c r="NK34" s="35" t="s">
        <v>69</v>
      </c>
      <c r="NL34" s="524">
        <v>1.4999999999999999E-2</v>
      </c>
      <c r="NM34" s="37">
        <f t="shared" ref="NM34:NR34" si="71">SUM(NM7, -NM14, -NM20,NM25, -NM29,NM32,NM33)</f>
        <v>0</v>
      </c>
      <c r="NN34" s="37">
        <f t="shared" si="71"/>
        <v>0</v>
      </c>
      <c r="NO34" s="37">
        <f t="shared" si="71"/>
        <v>3.5799999999999998E-2</v>
      </c>
      <c r="NP34" s="37">
        <f t="shared" si="71"/>
        <v>5.4000000000000003E-3</v>
      </c>
      <c r="NQ34" s="37">
        <f t="shared" si="71"/>
        <v>2.3499999999999997E-2</v>
      </c>
      <c r="NR34" s="37">
        <f t="shared" si="71"/>
        <v>-1.0299999999999998E-2</v>
      </c>
      <c r="NS34" s="37">
        <f>SUM(NS7, -NS14, -NS20,NS25, -NS29,NS32:NS33)</f>
        <v>1.83E-2</v>
      </c>
      <c r="NT34" s="37">
        <f>SUM(NT7, -NT14, -NT20,NT25, -NT29,NT32,NT33)</f>
        <v>0</v>
      </c>
      <c r="NU34" s="37">
        <f>SUM(NU7, -NU14, -NU20,NU25, -NU29,NU32,NU33)</f>
        <v>0</v>
      </c>
      <c r="NV34" s="37">
        <f>SUM(NV7, -NV14, -NV20,NV25, -NV29,NV32,NV33)</f>
        <v>-4.2299999999999997E-2</v>
      </c>
      <c r="NW34" s="37">
        <f>SUM(NW7, -NW14, -NW20,NW25, -NW29,NW32,NW33)</f>
        <v>-2.52E-2</v>
      </c>
      <c r="NX34" s="37">
        <f>SUM(NX7, -NX14, -NX20,NX25, -NX29,NX32,NX33)</f>
        <v>8.0000000000000002E-3</v>
      </c>
      <c r="NY34" s="37">
        <f>SUM(NY7, -NY14, -NY20,NY25, -NY29,NY32:NY33)</f>
        <v>-8.199999999999999E-3</v>
      </c>
      <c r="NZ34" s="37">
        <f>SUM(NZ7, -NZ14, -NZ20,NZ25, -NZ29,NZ32:NZ33)</f>
        <v>-4.8799999999999996E-2</v>
      </c>
      <c r="OA34" s="37">
        <f>SUM(OA7, -OA14, -OA20,OA25, -OA29,OA32,OA33)</f>
        <v>0</v>
      </c>
      <c r="OB34" s="37">
        <f>SUM(OB7, -OB14, -OB20,OB25, -OB29,OB32,OB33)</f>
        <v>0</v>
      </c>
      <c r="OC34" s="37">
        <f>SUM(OC7, -OC14, -OC20,OC25, -OC29,OC32,OC33)</f>
        <v>9.1000000000000004E-3</v>
      </c>
      <c r="OD34" s="37">
        <f>SUM(OD7, -OD14, -OD20,OD25, -OD29,OD32,OD33)</f>
        <v>2.7799999999999998E-2</v>
      </c>
      <c r="OE34" s="37">
        <f>SUM(OE7, -OE14, -OE20,OE25, -OE29,OE32,OE33)</f>
        <v>-1.8000000000000002E-2</v>
      </c>
      <c r="OF34" s="37">
        <f>SUM(OF7, -OF14, -OF20,OF25, -OF29,OF32:OF33)</f>
        <v>5.8000000000000005E-3</v>
      </c>
      <c r="OG34" s="37">
        <f>SUM(OG7, -OG14, -OG20,OG25, -OG29,OG32:OG33)</f>
        <v>-1.18E-2</v>
      </c>
      <c r="OH34" s="37">
        <f t="shared" ref="OH34:OQ34" si="72">SUM(OH7, -OH14, -OH20,OH25, -OH29,OH32,OH33)</f>
        <v>0</v>
      </c>
      <c r="OI34" s="37">
        <f t="shared" si="72"/>
        <v>0</v>
      </c>
      <c r="OJ34" s="37">
        <f t="shared" si="72"/>
        <v>1.52E-2</v>
      </c>
      <c r="OK34" s="37">
        <f t="shared" si="72"/>
        <v>3.0300000000000004E-2</v>
      </c>
      <c r="OL34" s="37">
        <f t="shared" si="72"/>
        <v>4.3000000000000003E-2</v>
      </c>
      <c r="OM34" s="37">
        <f t="shared" si="72"/>
        <v>1.46E-2</v>
      </c>
      <c r="ON34" s="37">
        <f t="shared" si="72"/>
        <v>1.49E-2</v>
      </c>
      <c r="OO34" s="37">
        <f t="shared" si="72"/>
        <v>0</v>
      </c>
      <c r="OP34" s="37">
        <f t="shared" si="72"/>
        <v>0</v>
      </c>
      <c r="OQ34" s="37">
        <f t="shared" si="72"/>
        <v>0</v>
      </c>
      <c r="OR34" s="34">
        <f t="shared" si="15"/>
        <v>-4.8799999999999996E-2</v>
      </c>
      <c r="OS34" s="34">
        <f t="shared" si="16"/>
        <v>2.8096774193548391E-3</v>
      </c>
      <c r="OT34" s="34">
        <f t="shared" si="17"/>
        <v>4.3000000000000003E-2</v>
      </c>
      <c r="PG34" s="282"/>
      <c r="PH34" s="36"/>
      <c r="PI34" s="36"/>
      <c r="PJ34" s="36"/>
      <c r="PK34" s="36"/>
      <c r="PL34" s="524"/>
      <c r="PM34" s="35" t="s">
        <v>69</v>
      </c>
      <c r="PN34" s="711">
        <v>1.4999999999999999E-2</v>
      </c>
      <c r="PO34" s="37">
        <f t="shared" ref="PO34:PT34" si="73">SUM(PO7, -PO14, -PO20,PO25, -PO29,PO32,PO33)</f>
        <v>-5.7000000000000002E-3</v>
      </c>
      <c r="PP34" s="37">
        <f t="shared" si="73"/>
        <v>-1.2999999999999999E-2</v>
      </c>
      <c r="PQ34" s="37">
        <f t="shared" si="73"/>
        <v>2.69E-2</v>
      </c>
      <c r="PR34" s="37">
        <f t="shared" si="73"/>
        <v>-2.0299999999999999E-2</v>
      </c>
      <c r="PS34" s="37">
        <f t="shared" si="73"/>
        <v>-3.5200000000000002E-2</v>
      </c>
      <c r="PT34" s="37">
        <f t="shared" si="73"/>
        <v>0</v>
      </c>
      <c r="PU34" s="37">
        <f>SUM(PU7, -PU14, -PU20,PU25, -PU29,PU32:PU33)</f>
        <v>0</v>
      </c>
      <c r="PV34" s="37">
        <f>SUM(PV7, -PV14, -PV20,PV25, -PV29,PV32,PV33)</f>
        <v>1.09E-2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-PZ29,PZ32,PZ33)</f>
        <v>0</v>
      </c>
      <c r="QA34" s="37">
        <f>SUM(QA7, -QA14, -QA20,QA25, -QA29,QA32:QA33)</f>
        <v>0</v>
      </c>
      <c r="QB34" s="37">
        <f>SUM(QB7, -QB14, -QB20,QB25, -QB29,QB32:QB33)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-QG29,QG32,QG33)</f>
        <v>0</v>
      </c>
      <c r="QH34" s="37">
        <f>SUM(QH7, -QH14, -QH20,QH25, -QH29,QH32:QH33)</f>
        <v>0</v>
      </c>
      <c r="QI34" s="37">
        <f>SUM(QI7, -QI14, -QI20,QI25, -QI29,QI32:QI33)</f>
        <v>0</v>
      </c>
      <c r="QJ34" s="37">
        <f t="shared" ref="QJ34:QS34" si="74">SUM(QJ7, -QJ14, -QJ20,QJ25, -QJ29,QJ32,QJ33)</f>
        <v>0</v>
      </c>
      <c r="QK34" s="37">
        <f t="shared" si="74"/>
        <v>0</v>
      </c>
      <c r="QL34" s="37">
        <f t="shared" si="74"/>
        <v>0</v>
      </c>
      <c r="QM34" s="37">
        <f t="shared" si="74"/>
        <v>0</v>
      </c>
      <c r="QN34" s="37">
        <f t="shared" si="74"/>
        <v>0</v>
      </c>
      <c r="QO34" s="37">
        <f t="shared" si="74"/>
        <v>0</v>
      </c>
      <c r="QP34" s="37">
        <f t="shared" si="74"/>
        <v>0</v>
      </c>
      <c r="QQ34" s="37">
        <f t="shared" si="74"/>
        <v>0</v>
      </c>
      <c r="QR34" s="37">
        <f t="shared" si="74"/>
        <v>0</v>
      </c>
      <c r="QS34" s="37">
        <f t="shared" si="74"/>
        <v>0</v>
      </c>
      <c r="QT34" s="34">
        <f t="shared" si="18"/>
        <v>-3.5200000000000002E-2</v>
      </c>
      <c r="QU34" s="34">
        <f t="shared" si="19"/>
        <v>-1.1741935483870968E-3</v>
      </c>
      <c r="QV34" s="34">
        <f t="shared" si="20"/>
        <v>2.69E-2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G35" s="54">
        <v>80.188999999999993</v>
      </c>
      <c r="IH35" s="54">
        <v>82.796999999999997</v>
      </c>
      <c r="II35" s="54">
        <v>84.546999999999997</v>
      </c>
      <c r="IJ35" s="4" t="s">
        <v>70</v>
      </c>
      <c r="IK35" s="54">
        <v>83.18</v>
      </c>
      <c r="IL35" s="6">
        <v>7.7000000000000002E-3</v>
      </c>
      <c r="IM35" s="6">
        <v>-2.3E-3</v>
      </c>
      <c r="IN35" s="6">
        <v>8.0000000000000004E-4</v>
      </c>
      <c r="IO35" s="6">
        <v>5.0000000000000001E-4</v>
      </c>
      <c r="IP35" s="6">
        <v>-1.2999999999999999E-3</v>
      </c>
      <c r="IQ35" s="6"/>
      <c r="IR35" s="6"/>
      <c r="IS35" s="6">
        <v>3.7000000000000002E-3</v>
      </c>
      <c r="IT35" s="6">
        <v>-3.8999999999999998E-3</v>
      </c>
      <c r="IU35" s="6">
        <v>-1.1999999999999999E-3</v>
      </c>
      <c r="IV35" s="6">
        <v>1.6000000000000001E-3</v>
      </c>
      <c r="IW35" s="6">
        <v>7.1999999999999998E-3</v>
      </c>
      <c r="IX35" s="6"/>
      <c r="IY35" s="6"/>
      <c r="IZ35" s="6">
        <v>-2.8E-3</v>
      </c>
      <c r="JA35" s="6">
        <v>1E-3</v>
      </c>
      <c r="JB35" s="6">
        <v>1.2999999999999999E-3</v>
      </c>
      <c r="JC35" s="6">
        <v>-4.0000000000000001E-3</v>
      </c>
      <c r="JD35" s="6">
        <v>-1E-3</v>
      </c>
      <c r="JE35" s="6"/>
      <c r="JF35" s="6"/>
      <c r="JG35" s="6">
        <v>3.7000000000000002E-3</v>
      </c>
      <c r="JH35" s="6">
        <v>-6.6E-3</v>
      </c>
      <c r="JI35" s="6">
        <v>-2.3999999999999998E-3</v>
      </c>
      <c r="JJ35" s="6">
        <v>-4.1000000000000003E-3</v>
      </c>
      <c r="JK35" s="6">
        <v>1.8E-3</v>
      </c>
      <c r="JL35" s="6"/>
      <c r="JM35" s="6"/>
      <c r="JN35" s="6">
        <v>1.1000000000000001E-3</v>
      </c>
      <c r="JO35" s="6">
        <v>3.0000000000000001E-3</v>
      </c>
      <c r="JP35" s="6"/>
      <c r="JQ35" s="40">
        <f t="shared" si="9"/>
        <v>-6.6E-3</v>
      </c>
      <c r="JR35" s="40">
        <f t="shared" si="10"/>
        <v>1.7272727272727272E-4</v>
      </c>
      <c r="JS35" s="40">
        <f t="shared" si="11"/>
        <v>7.7000000000000002E-3</v>
      </c>
      <c r="KX35" s="54">
        <v>80.188999999999993</v>
      </c>
      <c r="KY35" s="54">
        <v>82.796999999999997</v>
      </c>
      <c r="KZ35" s="54">
        <v>84.546999999999997</v>
      </c>
      <c r="LA35" s="54">
        <v>83.18</v>
      </c>
      <c r="LB35" s="4" t="s">
        <v>70</v>
      </c>
      <c r="LC35" s="54">
        <v>83.21</v>
      </c>
      <c r="LD35" s="6">
        <v>-3.5999999999999999E-3</v>
      </c>
      <c r="LE35" s="6">
        <v>-8.9999999999999998E-4</v>
      </c>
      <c r="LF35" s="6">
        <v>-1E-4</v>
      </c>
      <c r="LG35" s="6"/>
      <c r="LH35" s="6"/>
      <c r="LI35" s="6">
        <v>-3.7000000000000002E-3</v>
      </c>
      <c r="LJ35" s="6">
        <v>-6.6E-3</v>
      </c>
      <c r="LK35" s="6">
        <v>-1.8E-3</v>
      </c>
      <c r="LL35" s="6">
        <v>-2.3999999999999998E-3</v>
      </c>
      <c r="LM35" s="6">
        <v>5.7000000000000002E-3</v>
      </c>
      <c r="LN35" s="6"/>
      <c r="LO35" s="6"/>
      <c r="LP35" s="6">
        <v>-1.04E-2</v>
      </c>
      <c r="LQ35" s="6">
        <v>3.5999999999999999E-3</v>
      </c>
      <c r="LR35" s="6">
        <v>1E-3</v>
      </c>
      <c r="LS35" s="6">
        <v>4.0000000000000002E-4</v>
      </c>
      <c r="LT35" s="6">
        <v>1E-3</v>
      </c>
      <c r="LU35" s="6"/>
      <c r="LV35" s="6"/>
      <c r="LW35" s="6">
        <v>2.5999999999999999E-3</v>
      </c>
      <c r="LX35" s="6">
        <v>6.0000000000000001E-3</v>
      </c>
      <c r="LY35" s="6">
        <v>-3.0000000000000001E-3</v>
      </c>
      <c r="LZ35" s="6">
        <v>-9.4999999999999998E-3</v>
      </c>
      <c r="MA35" s="6">
        <v>-1E-4</v>
      </c>
      <c r="MB35" s="6"/>
      <c r="MC35" s="6"/>
      <c r="MD35" s="6">
        <v>2E-3</v>
      </c>
      <c r="ME35" s="6">
        <v>-4.5999999999999999E-3</v>
      </c>
      <c r="MF35" s="6">
        <v>6.9999999999999999E-4</v>
      </c>
      <c r="MG35" s="6">
        <v>1.6000000000000001E-3</v>
      </c>
      <c r="MH35" s="6">
        <v>-1.2800000000000001E-2</v>
      </c>
      <c r="MI35" s="40">
        <f t="shared" si="12"/>
        <v>-1.2800000000000001E-2</v>
      </c>
      <c r="MJ35" s="40">
        <f t="shared" si="13"/>
        <v>-1.5173913043478261E-3</v>
      </c>
      <c r="MK35" s="40">
        <f t="shared" si="14"/>
        <v>6.0000000000000001E-3</v>
      </c>
      <c r="NE35" t="s">
        <v>62</v>
      </c>
      <c r="NF35" s="54">
        <v>80.188999999999993</v>
      </c>
      <c r="NG35" s="54">
        <v>82.796999999999997</v>
      </c>
      <c r="NH35" s="54">
        <v>84.546999999999997</v>
      </c>
      <c r="NI35" s="54">
        <v>83.18</v>
      </c>
      <c r="NJ35" s="54">
        <v>83.21</v>
      </c>
      <c r="NK35" s="4" t="s">
        <v>70</v>
      </c>
      <c r="NL35" s="54">
        <v>80.087999999999994</v>
      </c>
      <c r="NM35" s="6"/>
      <c r="NN35" s="6"/>
      <c r="NO35" s="6">
        <v>3.2000000000000002E-3</v>
      </c>
      <c r="NP35" s="6">
        <v>4.1000000000000003E-3</v>
      </c>
      <c r="NQ35" s="6">
        <v>1E-3</v>
      </c>
      <c r="NR35" s="6">
        <v>3.0999999999999999E-3</v>
      </c>
      <c r="NS35" s="6">
        <v>4.7999999999999996E-3</v>
      </c>
      <c r="NT35" s="6"/>
      <c r="NU35" s="6"/>
      <c r="NV35" s="6">
        <v>2.8E-3</v>
      </c>
      <c r="NW35" s="6">
        <v>-5.0000000000000001E-4</v>
      </c>
      <c r="NX35" s="6">
        <v>-4.7000000000000002E-3</v>
      </c>
      <c r="NY35" s="6">
        <v>2.0000000000000001E-4</v>
      </c>
      <c r="NZ35" s="6">
        <v>-4.4000000000000003E-3</v>
      </c>
      <c r="OA35" s="6"/>
      <c r="OB35" s="6"/>
      <c r="OC35" s="6">
        <v>-2.9999999999999997E-4</v>
      </c>
      <c r="OD35" s="6">
        <v>1.8E-3</v>
      </c>
      <c r="OE35" s="6">
        <v>3.5999999999999999E-3</v>
      </c>
      <c r="OF35" s="6">
        <v>-1.4E-3</v>
      </c>
      <c r="OG35" s="6">
        <v>-1E-3</v>
      </c>
      <c r="OH35" s="6"/>
      <c r="OI35" s="6"/>
      <c r="OJ35" s="6">
        <v>3.2000000000000002E-3</v>
      </c>
      <c r="OK35" s="6">
        <v>2.0000000000000001E-4</v>
      </c>
      <c r="OL35" s="6">
        <v>9.2999999999999992E-3</v>
      </c>
      <c r="OM35" s="6">
        <v>2.3E-3</v>
      </c>
      <c r="ON35" s="6">
        <v>2.5999999999999999E-3</v>
      </c>
      <c r="OO35" s="6"/>
      <c r="OP35" s="6"/>
      <c r="OQ35" s="6"/>
      <c r="OR35" s="40">
        <f t="shared" si="15"/>
        <v>-4.7000000000000002E-3</v>
      </c>
      <c r="OS35" s="40">
        <f t="shared" si="16"/>
        <v>1.4950000000000002E-3</v>
      </c>
      <c r="OT35" s="40">
        <f t="shared" si="17"/>
        <v>9.2999999999999992E-3</v>
      </c>
      <c r="PG35" s="54">
        <v>80.188999999999993</v>
      </c>
      <c r="PH35" s="54">
        <v>82.796999999999997</v>
      </c>
      <c r="PI35" s="54">
        <v>84.546999999999997</v>
      </c>
      <c r="PJ35" s="54">
        <v>83.18</v>
      </c>
      <c r="PK35" s="54">
        <v>83.21</v>
      </c>
      <c r="PL35" s="54">
        <v>80.087999999999994</v>
      </c>
      <c r="PM35" s="4" t="s">
        <v>70</v>
      </c>
      <c r="PN35" s="54">
        <v>82.295000000000002</v>
      </c>
      <c r="PO35" s="6">
        <v>2.2000000000000001E-3</v>
      </c>
      <c r="PP35" s="6">
        <v>-2.8E-3</v>
      </c>
      <c r="PQ35" s="6">
        <v>2.8E-3</v>
      </c>
      <c r="PR35" s="6">
        <v>5.9999999999999995E-4</v>
      </c>
      <c r="PS35" s="6">
        <v>4.4000000000000003E-3</v>
      </c>
      <c r="PT35" s="6"/>
      <c r="PU35" s="6"/>
      <c r="PV35" s="6">
        <v>1.4E-3</v>
      </c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40">
        <f t="shared" si="18"/>
        <v>-2.8E-3</v>
      </c>
      <c r="QU35" s="40">
        <f t="shared" si="19"/>
        <v>1.4333333333333333E-3</v>
      </c>
      <c r="QV35" s="40">
        <f t="shared" si="20"/>
        <v>4.4000000000000003E-3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75">SUM( -AN8, -AN15, -AN21,AN26, -AN30, -AN33,AN35)</f>
        <v>0</v>
      </c>
      <c r="AO36" s="43">
        <f t="shared" si="75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75"/>
        <v>3.6999999999999993E-3</v>
      </c>
      <c r="AT36" s="43">
        <f t="shared" si="75"/>
        <v>-3.2800000000000003E-2</v>
      </c>
      <c r="AU36" s="43">
        <f t="shared" si="75"/>
        <v>0</v>
      </c>
      <c r="AV36" s="43">
        <f t="shared" si="75"/>
        <v>0</v>
      </c>
      <c r="AW36" s="43">
        <f t="shared" si="75"/>
        <v>-9.4999999999999998E-3</v>
      </c>
      <c r="AX36" s="43">
        <f t="shared" si="75"/>
        <v>2.5500000000000002E-2</v>
      </c>
      <c r="AY36" s="43">
        <f t="shared" si="75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76">SUM( -BB8, -BB15, -BB21,BB26, -BB30, -BB33,BB35)</f>
        <v>0</v>
      </c>
      <c r="BC36" s="43">
        <f t="shared" si="76"/>
        <v>0</v>
      </c>
      <c r="BD36" s="43">
        <f t="shared" si="76"/>
        <v>-1.61E-2</v>
      </c>
      <c r="BE36" s="43">
        <f t="shared" si="76"/>
        <v>-3.4100000000000005E-2</v>
      </c>
      <c r="BF36" s="43">
        <f t="shared" si="76"/>
        <v>-1.5699999999999999E-2</v>
      </c>
      <c r="BG36" s="43">
        <f t="shared" si="76"/>
        <v>1.3600000000000001E-2</v>
      </c>
      <c r="BH36" s="43">
        <f t="shared" si="76"/>
        <v>2.07E-2</v>
      </c>
      <c r="BI36" s="43">
        <f t="shared" si="76"/>
        <v>0</v>
      </c>
      <c r="BJ36" s="43">
        <f t="shared" si="76"/>
        <v>0</v>
      </c>
      <c r="BK36" s="43">
        <f t="shared" si="76"/>
        <v>-2.0499999999999997E-2</v>
      </c>
      <c r="BL36" s="43">
        <f t="shared" si="76"/>
        <v>5.8999999999999981E-3</v>
      </c>
      <c r="BM36" s="43">
        <f t="shared" si="76"/>
        <v>2.6600000000000002E-2</v>
      </c>
      <c r="BN36" s="43">
        <f t="shared" si="76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77">SUM( -CS8, -CS15, -CS21,CS26, -CS30, -CS33,CS35)</f>
        <v>3.0799999999999998E-2</v>
      </c>
      <c r="CT36" s="43">
        <f t="shared" si="77"/>
        <v>0</v>
      </c>
      <c r="CU36" s="43">
        <f t="shared" si="77"/>
        <v>0</v>
      </c>
      <c r="CV36" s="43">
        <f t="shared" si="77"/>
        <v>7.1000000000000004E-3</v>
      </c>
      <c r="CW36" s="43">
        <f t="shared" si="77"/>
        <v>-8.9999999999999965E-4</v>
      </c>
      <c r="CX36" s="43">
        <f t="shared" si="77"/>
        <v>-4.6000000000000008E-3</v>
      </c>
      <c r="CY36" s="43">
        <f t="shared" si="77"/>
        <v>-4.5800000000000007E-2</v>
      </c>
      <c r="CZ36" s="43">
        <f t="shared" si="77"/>
        <v>2.1899999999999999E-2</v>
      </c>
      <c r="DA36" s="43">
        <f t="shared" si="77"/>
        <v>0</v>
      </c>
      <c r="DB36" s="43">
        <f t="shared" si="77"/>
        <v>0</v>
      </c>
      <c r="DC36" s="43">
        <f t="shared" si="77"/>
        <v>1.0800000000000001E-2</v>
      </c>
      <c r="DD36" s="43">
        <f t="shared" si="77"/>
        <v>2.4599999999999997E-2</v>
      </c>
      <c r="DE36" s="43">
        <f t="shared" si="77"/>
        <v>-2.6999999999999997E-3</v>
      </c>
      <c r="DF36" s="43">
        <f t="shared" si="77"/>
        <v>-3.7499999999999999E-2</v>
      </c>
      <c r="DG36" s="43">
        <f t="shared" si="77"/>
        <v>8.8999999999999999E-3</v>
      </c>
      <c r="DH36" s="43">
        <f t="shared" si="77"/>
        <v>0</v>
      </c>
      <c r="DI36" s="43">
        <f t="shared" si="77"/>
        <v>0</v>
      </c>
      <c r="DJ36" s="43">
        <f t="shared" si="77"/>
        <v>-1.0999999999999996E-3</v>
      </c>
      <c r="DK36" s="43">
        <f t="shared" si="77"/>
        <v>-1.24E-2</v>
      </c>
      <c r="DL36" s="43">
        <f t="shared" si="77"/>
        <v>2.58E-2</v>
      </c>
      <c r="DM36" s="43">
        <f t="shared" si="77"/>
        <v>-7.6999999999999985E-3</v>
      </c>
      <c r="DN36" s="43">
        <f t="shared" si="77"/>
        <v>2.9500000000000002E-2</v>
      </c>
      <c r="DO36" s="43">
        <f t="shared" si="77"/>
        <v>0</v>
      </c>
      <c r="DP36" s="43">
        <f t="shared" si="77"/>
        <v>0</v>
      </c>
      <c r="DQ36" s="43">
        <f t="shared" si="77"/>
        <v>-4.2999999999999997E-2</v>
      </c>
      <c r="DR36" s="43">
        <f t="shared" si="77"/>
        <v>-1.3799999999999998E-2</v>
      </c>
      <c r="DS36" s="43">
        <f t="shared" si="77"/>
        <v>2.3199999999999998E-2</v>
      </c>
      <c r="DT36" s="43">
        <f t="shared" si="77"/>
        <v>8.6999999999999994E-3</v>
      </c>
      <c r="DU36" s="43">
        <f t="shared" si="77"/>
        <v>0</v>
      </c>
      <c r="DV36" s="43">
        <f t="shared" si="77"/>
        <v>0</v>
      </c>
      <c r="DW36" s="43">
        <f t="shared" si="77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78">SUM( -FN8, -FN15, -FN21,FN26, -FN30, -FN33,FN35)</f>
        <v>-5.4199999999999998E-2</v>
      </c>
      <c r="FO36" s="43">
        <f t="shared" si="78"/>
        <v>0</v>
      </c>
      <c r="FP36" s="43">
        <f t="shared" si="78"/>
        <v>0</v>
      </c>
      <c r="FQ36" s="43">
        <f t="shared" si="78"/>
        <v>-9.4999999999999998E-3</v>
      </c>
      <c r="FR36" s="43">
        <f t="shared" si="78"/>
        <v>-1.3500000000000002E-2</v>
      </c>
      <c r="FS36" s="43">
        <f t="shared" si="78"/>
        <v>-3.44E-2</v>
      </c>
      <c r="FT36" s="43">
        <f t="shared" si="78"/>
        <v>1.8599999999999998E-2</v>
      </c>
      <c r="FU36" s="43">
        <f t="shared" si="78"/>
        <v>1.7000000000000001E-3</v>
      </c>
      <c r="FV36" s="43">
        <f t="shared" si="78"/>
        <v>0</v>
      </c>
      <c r="FW36" s="43">
        <f t="shared" si="78"/>
        <v>0</v>
      </c>
      <c r="FX36" s="43">
        <f t="shared" si="78"/>
        <v>-4.8999999999999998E-3</v>
      </c>
      <c r="FY36" s="43">
        <f t="shared" si="78"/>
        <v>1.17E-2</v>
      </c>
      <c r="FZ36" s="43">
        <f t="shared" si="78"/>
        <v>-4.0000000000000001E-3</v>
      </c>
      <c r="GA36" s="43">
        <f t="shared" si="78"/>
        <v>9.6000000000000009E-3</v>
      </c>
      <c r="GB36" s="43">
        <f t="shared" si="78"/>
        <v>-2.3199999999999998E-2</v>
      </c>
      <c r="GC36" s="43">
        <f t="shared" si="78"/>
        <v>0</v>
      </c>
      <c r="GD36" s="43">
        <f t="shared" si="78"/>
        <v>0</v>
      </c>
      <c r="GE36" s="43">
        <f t="shared" si="78"/>
        <v>-2.2999999999999995E-3</v>
      </c>
      <c r="GF36" s="43">
        <f t="shared" si="78"/>
        <v>1.9E-3</v>
      </c>
      <c r="GG36" s="43">
        <f t="shared" si="78"/>
        <v>-1.2999999999999999E-2</v>
      </c>
      <c r="GH36" s="43">
        <f t="shared" si="78"/>
        <v>-2.4700000000000003E-2</v>
      </c>
      <c r="GI36" s="43">
        <f t="shared" si="78"/>
        <v>-3.5699999999999996E-2</v>
      </c>
      <c r="GJ36" s="43">
        <f t="shared" si="78"/>
        <v>0</v>
      </c>
      <c r="GK36" s="43">
        <f t="shared" si="78"/>
        <v>0</v>
      </c>
      <c r="GL36" s="43">
        <f t="shared" si="78"/>
        <v>4.3E-3</v>
      </c>
      <c r="GM36" s="43">
        <f t="shared" si="78"/>
        <v>1.78E-2</v>
      </c>
      <c r="GN36" s="43">
        <f t="shared" si="78"/>
        <v>9.3999999999999986E-3</v>
      </c>
      <c r="GO36" s="43">
        <f t="shared" si="78"/>
        <v>2.600000000000002E-3</v>
      </c>
      <c r="GP36" s="43">
        <f t="shared" si="78"/>
        <v>4.07E-2</v>
      </c>
      <c r="GQ36" s="43">
        <f t="shared" si="78"/>
        <v>0</v>
      </c>
      <c r="GR36" s="43">
        <f t="shared" si="78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G36" s="515"/>
      <c r="IJ36" s="41" t="s">
        <v>71</v>
      </c>
      <c r="IK36" s="42"/>
      <c r="IL36" s="43">
        <f t="shared" ref="IL36:JP36" si="79">SUM( -IL8, -IL15, -IL21,IL26, -IL30, -IL33,IL35)</f>
        <v>2.0400000000000001E-2</v>
      </c>
      <c r="IM36" s="43">
        <f t="shared" si="79"/>
        <v>-4.1999999999999997E-3</v>
      </c>
      <c r="IN36" s="43">
        <f t="shared" si="79"/>
        <v>-1.7700000000000004E-2</v>
      </c>
      <c r="IO36" s="43">
        <f t="shared" si="79"/>
        <v>7.000000000000001E-3</v>
      </c>
      <c r="IP36" s="43">
        <f t="shared" si="79"/>
        <v>-3.5000000000000005E-3</v>
      </c>
      <c r="IQ36" s="43">
        <f t="shared" si="79"/>
        <v>0</v>
      </c>
      <c r="IR36" s="43">
        <f t="shared" si="79"/>
        <v>0</v>
      </c>
      <c r="IS36" s="43">
        <f t="shared" si="79"/>
        <v>2.2400000000000003E-2</v>
      </c>
      <c r="IT36" s="43">
        <f t="shared" si="79"/>
        <v>-8.6E-3</v>
      </c>
      <c r="IU36" s="43">
        <f t="shared" si="79"/>
        <v>-1.0499999999999999E-2</v>
      </c>
      <c r="IV36" s="43">
        <f t="shared" si="79"/>
        <v>-8.7999999999999988E-3</v>
      </c>
      <c r="IW36" s="43">
        <f t="shared" si="79"/>
        <v>1.2699999999999999E-2</v>
      </c>
      <c r="IX36" s="43">
        <f t="shared" si="79"/>
        <v>0</v>
      </c>
      <c r="IY36" s="43">
        <f t="shared" si="79"/>
        <v>0</v>
      </c>
      <c r="IZ36" s="43">
        <f t="shared" si="79"/>
        <v>-2.53E-2</v>
      </c>
      <c r="JA36" s="43">
        <f t="shared" si="79"/>
        <v>1.6599999999999997E-2</v>
      </c>
      <c r="JB36" s="43">
        <f t="shared" si="79"/>
        <v>1.26E-2</v>
      </c>
      <c r="JC36" s="43">
        <f t="shared" si="79"/>
        <v>0</v>
      </c>
      <c r="JD36" s="43">
        <f t="shared" si="79"/>
        <v>-1.0000000000000002E-2</v>
      </c>
      <c r="JE36" s="43">
        <f t="shared" si="79"/>
        <v>0</v>
      </c>
      <c r="JF36" s="43">
        <f t="shared" si="79"/>
        <v>0</v>
      </c>
      <c r="JG36" s="43">
        <f t="shared" si="79"/>
        <v>2.7499999999999997E-2</v>
      </c>
      <c r="JH36" s="43">
        <f t="shared" si="79"/>
        <v>-2.4799999999999996E-2</v>
      </c>
      <c r="JI36" s="43">
        <f t="shared" si="79"/>
        <v>-7.9999999999999906E-4</v>
      </c>
      <c r="JJ36" s="43">
        <f t="shared" si="79"/>
        <v>-4.8000000000000004E-3</v>
      </c>
      <c r="JK36" s="43">
        <f t="shared" si="79"/>
        <v>-1.9000000000000002E-3</v>
      </c>
      <c r="JL36" s="43">
        <f t="shared" si="79"/>
        <v>0</v>
      </c>
      <c r="JM36" s="43">
        <f t="shared" si="79"/>
        <v>0</v>
      </c>
      <c r="JN36" s="43">
        <f t="shared" si="79"/>
        <v>-9.1000000000000004E-3</v>
      </c>
      <c r="JO36" s="43">
        <f t="shared" si="79"/>
        <v>1.95E-2</v>
      </c>
      <c r="JP36" s="43">
        <f t="shared" si="79"/>
        <v>0</v>
      </c>
      <c r="JQ36" s="40">
        <f t="shared" si="9"/>
        <v>-2.53E-2</v>
      </c>
      <c r="JR36" s="40">
        <f t="shared" si="10"/>
        <v>2.8064516129032256E-4</v>
      </c>
      <c r="JS36" s="40">
        <f t="shared" si="11"/>
        <v>2.7499999999999997E-2</v>
      </c>
      <c r="LB36" s="41" t="s">
        <v>71</v>
      </c>
      <c r="LC36" s="42"/>
      <c r="LD36" s="43">
        <f t="shared" ref="LD36:MH36" si="80">SUM( -LD8, -LD15, -LD21,LD26, -LD30, -LD33,LD35)</f>
        <v>-1.2299999999999998E-2</v>
      </c>
      <c r="LE36" s="43">
        <f t="shared" si="80"/>
        <v>-6.3999999999999994E-3</v>
      </c>
      <c r="LF36" s="43">
        <f t="shared" si="80"/>
        <v>-3.2999999999999991E-3</v>
      </c>
      <c r="LG36" s="43">
        <f t="shared" si="80"/>
        <v>0</v>
      </c>
      <c r="LH36" s="43">
        <f t="shared" si="80"/>
        <v>0</v>
      </c>
      <c r="LI36" s="43">
        <f t="shared" si="80"/>
        <v>7.999999999999995E-4</v>
      </c>
      <c r="LJ36" s="43">
        <f t="shared" si="80"/>
        <v>-1.5299999999999999E-2</v>
      </c>
      <c r="LK36" s="43">
        <f t="shared" si="80"/>
        <v>8.8000000000000005E-3</v>
      </c>
      <c r="LL36" s="43">
        <f t="shared" si="80"/>
        <v>-8.2999999999999984E-3</v>
      </c>
      <c r="LM36" s="43">
        <f t="shared" si="80"/>
        <v>1.9300000000000001E-2</v>
      </c>
      <c r="LN36" s="43">
        <f t="shared" si="80"/>
        <v>0</v>
      </c>
      <c r="LO36" s="43">
        <f t="shared" si="80"/>
        <v>0</v>
      </c>
      <c r="LP36" s="43">
        <f t="shared" si="80"/>
        <v>-2.7299999999999998E-2</v>
      </c>
      <c r="LQ36" s="43">
        <f t="shared" si="80"/>
        <v>1.5599999999999999E-2</v>
      </c>
      <c r="LR36" s="43">
        <f t="shared" si="80"/>
        <v>2.0100000000000003E-2</v>
      </c>
      <c r="LS36" s="43">
        <f t="shared" si="80"/>
        <v>5.8000000000000005E-3</v>
      </c>
      <c r="LT36" s="43">
        <f t="shared" si="80"/>
        <v>1.0999999999999999E-2</v>
      </c>
      <c r="LU36" s="43">
        <f t="shared" si="80"/>
        <v>0</v>
      </c>
      <c r="LV36" s="43">
        <f t="shared" si="80"/>
        <v>0</v>
      </c>
      <c r="LW36" s="43">
        <f t="shared" si="80"/>
        <v>5.5999999999999999E-3</v>
      </c>
      <c r="LX36" s="43">
        <f t="shared" si="80"/>
        <v>2.81E-2</v>
      </c>
      <c r="LY36" s="43">
        <f t="shared" si="80"/>
        <v>-1.0200000000000001E-2</v>
      </c>
      <c r="LZ36" s="43">
        <f t="shared" si="80"/>
        <v>-4.2500000000000003E-2</v>
      </c>
      <c r="MA36" s="43">
        <f t="shared" si="80"/>
        <v>-2.3999999999999998E-3</v>
      </c>
      <c r="MB36" s="43">
        <f t="shared" si="80"/>
        <v>0</v>
      </c>
      <c r="MC36" s="43">
        <f t="shared" si="80"/>
        <v>0</v>
      </c>
      <c r="MD36" s="43">
        <f t="shared" si="80"/>
        <v>9.4000000000000004E-3</v>
      </c>
      <c r="ME36" s="43">
        <f t="shared" si="80"/>
        <v>-2.0199999999999999E-2</v>
      </c>
      <c r="MF36" s="43">
        <f t="shared" si="80"/>
        <v>4.999999999999999E-4</v>
      </c>
      <c r="MG36" s="43">
        <f t="shared" si="80"/>
        <v>1.0699999999999999E-2</v>
      </c>
      <c r="MH36" s="43">
        <f t="shared" si="80"/>
        <v>-4.1700000000000001E-2</v>
      </c>
      <c r="MI36" s="40">
        <f t="shared" si="12"/>
        <v>-4.2500000000000003E-2</v>
      </c>
      <c r="MJ36" s="40">
        <f t="shared" si="13"/>
        <v>-1.7483870967741929E-3</v>
      </c>
      <c r="MK36" s="40">
        <f t="shared" si="14"/>
        <v>2.81E-2</v>
      </c>
      <c r="NE36" t="s">
        <v>62</v>
      </c>
      <c r="NJ36" t="s">
        <v>62</v>
      </c>
      <c r="NK36" s="41" t="s">
        <v>71</v>
      </c>
      <c r="NL36" s="525">
        <v>1.7500000000000002E-2</v>
      </c>
      <c r="NM36" s="43">
        <f t="shared" ref="NM36:OQ36" si="81">SUM( -NM8, -NM15, -NM21,NM26, -NM30, -NM33,NM35)</f>
        <v>0</v>
      </c>
      <c r="NN36" s="43">
        <f t="shared" si="81"/>
        <v>0</v>
      </c>
      <c r="NO36" s="43">
        <f t="shared" si="81"/>
        <v>6.0000000000000027E-4</v>
      </c>
      <c r="NP36" s="43">
        <f t="shared" si="81"/>
        <v>1.55E-2</v>
      </c>
      <c r="NQ36" s="43">
        <f t="shared" si="81"/>
        <v>-3.2000000000000006E-3</v>
      </c>
      <c r="NR36" s="43">
        <f t="shared" si="81"/>
        <v>1.3900000000000001E-2</v>
      </c>
      <c r="NS36" s="43">
        <f t="shared" si="81"/>
        <v>1.9499999999999997E-2</v>
      </c>
      <c r="NT36" s="43">
        <f t="shared" si="81"/>
        <v>0</v>
      </c>
      <c r="NU36" s="43">
        <f t="shared" si="81"/>
        <v>0</v>
      </c>
      <c r="NV36" s="43">
        <f t="shared" si="81"/>
        <v>2.41E-2</v>
      </c>
      <c r="NW36" s="43">
        <f t="shared" si="81"/>
        <v>-6.0000000000000019E-3</v>
      </c>
      <c r="NX36" s="43">
        <f t="shared" si="81"/>
        <v>-1.7600000000000001E-2</v>
      </c>
      <c r="NY36" s="43">
        <f t="shared" si="81"/>
        <v>9.4999999999999998E-3</v>
      </c>
      <c r="NZ36" s="43">
        <f t="shared" si="81"/>
        <v>-8.8999999999999999E-3</v>
      </c>
      <c r="OA36" s="43">
        <f t="shared" si="81"/>
        <v>0</v>
      </c>
      <c r="OB36" s="43">
        <f t="shared" si="81"/>
        <v>0</v>
      </c>
      <c r="OC36" s="43">
        <f t="shared" si="81"/>
        <v>3.0000000000000001E-3</v>
      </c>
      <c r="OD36" s="43">
        <f t="shared" si="81"/>
        <v>9.7999999999999979E-3</v>
      </c>
      <c r="OE36" s="43">
        <f t="shared" si="81"/>
        <v>2.5800000000000003E-2</v>
      </c>
      <c r="OF36" s="43">
        <f t="shared" si="81"/>
        <v>2.5999999999999999E-3</v>
      </c>
      <c r="OG36" s="43">
        <f t="shared" si="81"/>
        <v>-3.0199999999999998E-2</v>
      </c>
      <c r="OH36" s="43">
        <f t="shared" si="81"/>
        <v>0</v>
      </c>
      <c r="OI36" s="43">
        <f t="shared" si="81"/>
        <v>0</v>
      </c>
      <c r="OJ36" s="43">
        <f t="shared" si="81"/>
        <v>5.5999999999999999E-3</v>
      </c>
      <c r="OK36" s="43">
        <f t="shared" si="81"/>
        <v>1.4600000000000002E-2</v>
      </c>
      <c r="OL36" s="43">
        <f t="shared" si="81"/>
        <v>2.1500000000000002E-2</v>
      </c>
      <c r="OM36" s="43">
        <f t="shared" si="81"/>
        <v>9.0999999999999987E-3</v>
      </c>
      <c r="ON36" s="43">
        <f t="shared" si="81"/>
        <v>-3.9000000000000007E-3</v>
      </c>
      <c r="OO36" s="43">
        <f t="shared" si="81"/>
        <v>0</v>
      </c>
      <c r="OP36" s="43">
        <f t="shared" si="81"/>
        <v>0</v>
      </c>
      <c r="OQ36" s="43">
        <f t="shared" si="81"/>
        <v>0</v>
      </c>
      <c r="OR36" s="40">
        <f t="shared" si="15"/>
        <v>-3.0199999999999998E-2</v>
      </c>
      <c r="OS36" s="40">
        <f t="shared" si="16"/>
        <v>3.3967741935483874E-3</v>
      </c>
      <c r="OT36" s="40">
        <f t="shared" si="17"/>
        <v>2.5800000000000003E-2</v>
      </c>
      <c r="PM36" s="41" t="s">
        <v>71</v>
      </c>
      <c r="PN36" s="711">
        <v>1.7500000000000002E-2</v>
      </c>
      <c r="PO36" s="43">
        <f t="shared" ref="PO36:QS36" si="82">SUM( -PO8, -PO15, -PO21,PO26, -PO30, -PO33,PO35)</f>
        <v>2.1400000000000002E-2</v>
      </c>
      <c r="PP36" s="43">
        <f t="shared" si="82"/>
        <v>7.1999999999999981E-3</v>
      </c>
      <c r="PQ36" s="43">
        <f t="shared" si="82"/>
        <v>1.3500000000000002E-2</v>
      </c>
      <c r="PR36" s="43">
        <f t="shared" si="82"/>
        <v>5.8999999999999999E-3</v>
      </c>
      <c r="PS36" s="43">
        <f t="shared" si="82"/>
        <v>2.5899999999999999E-2</v>
      </c>
      <c r="PT36" s="43">
        <f t="shared" si="82"/>
        <v>0</v>
      </c>
      <c r="PU36" s="43">
        <f t="shared" si="82"/>
        <v>0</v>
      </c>
      <c r="PV36" s="43">
        <f t="shared" si="82"/>
        <v>-1.0999999999999996E-3</v>
      </c>
      <c r="PW36" s="43">
        <f t="shared" si="82"/>
        <v>0</v>
      </c>
      <c r="PX36" s="43">
        <f t="shared" si="82"/>
        <v>0</v>
      </c>
      <c r="PY36" s="43">
        <f t="shared" si="82"/>
        <v>0</v>
      </c>
      <c r="PZ36" s="43">
        <f t="shared" si="82"/>
        <v>0</v>
      </c>
      <c r="QA36" s="43">
        <f t="shared" si="82"/>
        <v>0</v>
      </c>
      <c r="QB36" s="43">
        <f t="shared" si="82"/>
        <v>0</v>
      </c>
      <c r="QC36" s="43">
        <f t="shared" si="82"/>
        <v>0</v>
      </c>
      <c r="QD36" s="43">
        <f t="shared" si="82"/>
        <v>0</v>
      </c>
      <c r="QE36" s="43">
        <f t="shared" si="82"/>
        <v>0</v>
      </c>
      <c r="QF36" s="43">
        <f t="shared" si="82"/>
        <v>0</v>
      </c>
      <c r="QG36" s="43">
        <f t="shared" si="82"/>
        <v>0</v>
      </c>
      <c r="QH36" s="43">
        <f t="shared" si="82"/>
        <v>0</v>
      </c>
      <c r="QI36" s="43">
        <f t="shared" si="82"/>
        <v>0</v>
      </c>
      <c r="QJ36" s="43">
        <f t="shared" si="82"/>
        <v>0</v>
      </c>
      <c r="QK36" s="43">
        <f t="shared" si="82"/>
        <v>0</v>
      </c>
      <c r="QL36" s="43">
        <f t="shared" si="82"/>
        <v>0</v>
      </c>
      <c r="QM36" s="43">
        <f t="shared" si="82"/>
        <v>0</v>
      </c>
      <c r="QN36" s="43">
        <f t="shared" si="82"/>
        <v>0</v>
      </c>
      <c r="QO36" s="43">
        <f t="shared" si="82"/>
        <v>0</v>
      </c>
      <c r="QP36" s="43">
        <f t="shared" si="82"/>
        <v>0</v>
      </c>
      <c r="QQ36" s="43">
        <f t="shared" si="82"/>
        <v>0</v>
      </c>
      <c r="QR36" s="43">
        <f t="shared" si="82"/>
        <v>0</v>
      </c>
      <c r="QS36" s="43">
        <f t="shared" si="82"/>
        <v>0</v>
      </c>
      <c r="QT36" s="40">
        <f t="shared" si="18"/>
        <v>-1.0999999999999996E-3</v>
      </c>
      <c r="QU36" s="40">
        <f t="shared" si="19"/>
        <v>2.3483870967741932E-3</v>
      </c>
      <c r="QV36" s="40">
        <f t="shared" si="20"/>
        <v>2.5899999999999999E-2</v>
      </c>
    </row>
    <row r="37" spans="1:488" ht="15.75" thickBot="1" x14ac:dyDescent="0.3">
      <c r="AC37" t="s">
        <v>62</v>
      </c>
      <c r="AH37" s="548" t="s">
        <v>72</v>
      </c>
      <c r="AI37" s="549"/>
      <c r="AJ37" s="550">
        <f t="shared" ref="AJ37:AY37" si="83">SUM( -AJ5, -AJ12, -AJ18, -AJ23, -AJ28, -AJ32, -AJ35)</f>
        <v>0</v>
      </c>
      <c r="AK37" s="550">
        <f>SUM( -AK5, -AK12, -AK18, -AK23, -AK28, -AK32, -AK35)</f>
        <v>8.1900000000000001E-2</v>
      </c>
      <c r="AL37" s="550">
        <f t="shared" si="83"/>
        <v>5.2500000000000005E-2</v>
      </c>
      <c r="AM37" s="550">
        <f t="shared" si="83"/>
        <v>-9.6300000000000024E-2</v>
      </c>
      <c r="AN37" s="550">
        <f t="shared" si="83"/>
        <v>0</v>
      </c>
      <c r="AO37" s="550">
        <f t="shared" si="83"/>
        <v>0</v>
      </c>
      <c r="AP37" s="550">
        <f t="shared" si="83"/>
        <v>-5.2700000000000004E-2</v>
      </c>
      <c r="AQ37" s="550">
        <f t="shared" si="83"/>
        <v>6.8999999999999999E-3</v>
      </c>
      <c r="AR37" s="550">
        <f t="shared" si="83"/>
        <v>-2.5000000000000005E-3</v>
      </c>
      <c r="AS37" s="550">
        <f t="shared" si="83"/>
        <v>-2.3000000000000008E-3</v>
      </c>
      <c r="AT37" s="550">
        <f t="shared" si="83"/>
        <v>-2.3E-2</v>
      </c>
      <c r="AU37" s="550">
        <f t="shared" si="83"/>
        <v>0</v>
      </c>
      <c r="AV37" s="550">
        <f t="shared" si="83"/>
        <v>0</v>
      </c>
      <c r="AW37" s="550">
        <f t="shared" si="83"/>
        <v>1.9E-2</v>
      </c>
      <c r="AX37" s="550">
        <f t="shared" si="83"/>
        <v>-2.3300000000000001E-2</v>
      </c>
      <c r="AY37" s="550">
        <f t="shared" si="83"/>
        <v>-1.7599999999999998E-2</v>
      </c>
      <c r="AZ37" s="550">
        <f>SUM( -AZ5, -AZ12, -AZ18, -AZ23, -AZ28, -AZ32, -AZ35)</f>
        <v>-1.4400000000000001E-2</v>
      </c>
      <c r="BA37" s="550">
        <f t="shared" ref="BA37:BN37" si="84">SUM( -BA5, -BA12, -BA18, -BA23, -BA28, -BA32, -BA35)</f>
        <v>-1.4200000000000001E-2</v>
      </c>
      <c r="BB37" s="550">
        <f t="shared" si="84"/>
        <v>0</v>
      </c>
      <c r="BC37" s="550">
        <f t="shared" si="84"/>
        <v>0</v>
      </c>
      <c r="BD37" s="550">
        <f t="shared" si="84"/>
        <v>8.8999999999999982E-3</v>
      </c>
      <c r="BE37" s="550">
        <f t="shared" si="84"/>
        <v>2.23E-2</v>
      </c>
      <c r="BF37" s="550">
        <f t="shared" si="84"/>
        <v>-3.7600000000000001E-2</v>
      </c>
      <c r="BG37" s="550">
        <f t="shared" si="84"/>
        <v>1.84E-2</v>
      </c>
      <c r="BH37" s="550">
        <f t="shared" si="84"/>
        <v>-4.8799999999999996E-2</v>
      </c>
      <c r="BI37" s="550">
        <f t="shared" si="84"/>
        <v>0</v>
      </c>
      <c r="BJ37" s="550">
        <f t="shared" si="84"/>
        <v>0</v>
      </c>
      <c r="BK37" s="550">
        <f t="shared" si="84"/>
        <v>1.7399999999999999E-2</v>
      </c>
      <c r="BL37" s="550">
        <f t="shared" si="84"/>
        <v>9.5999999999999992E-3</v>
      </c>
      <c r="BM37" s="550">
        <f t="shared" si="84"/>
        <v>-1.8499999999999999E-2</v>
      </c>
      <c r="BN37" s="550">
        <f t="shared" si="84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1"/>
      <c r="CQ37" s="548" t="s">
        <v>72</v>
      </c>
      <c r="CR37" s="549"/>
      <c r="CS37" s="550">
        <f>SUM( -CS5, -CS12, -CS18, -CS23, -CS28, -CS32, -CS35)</f>
        <v>-3.3500000000000002E-2</v>
      </c>
      <c r="CT37" s="550">
        <f t="shared" ref="CT37:DW37" si="85">SUM( -CT5, -CT12, -CT18, -CT23, -CT28, -CT32, -CT35)</f>
        <v>0</v>
      </c>
      <c r="CU37" s="550">
        <f t="shared" si="85"/>
        <v>0</v>
      </c>
      <c r="CV37" s="550">
        <f>SUM( -CV5, -CV12, -CV18, -CV23, -CV28, -CV32, -CV35)</f>
        <v>-1.6299999999999999E-2</v>
      </c>
      <c r="CW37" s="550">
        <f t="shared" si="85"/>
        <v>3.599999999999999E-3</v>
      </c>
      <c r="CX37" s="550">
        <f t="shared" si="85"/>
        <v>4.4400000000000002E-2</v>
      </c>
      <c r="CY37" s="550">
        <f t="shared" si="85"/>
        <v>2.1999999999999999E-2</v>
      </c>
      <c r="CZ37" s="550">
        <f t="shared" si="85"/>
        <v>1.8E-3</v>
      </c>
      <c r="DA37" s="550">
        <f t="shared" si="85"/>
        <v>0</v>
      </c>
      <c r="DB37" s="550">
        <f t="shared" si="85"/>
        <v>0</v>
      </c>
      <c r="DC37" s="550">
        <f t="shared" si="85"/>
        <v>-2.1399999999999999E-2</v>
      </c>
      <c r="DD37" s="550">
        <f t="shared" si="85"/>
        <v>-2.2100000000000002E-2</v>
      </c>
      <c r="DE37" s="550">
        <f t="shared" si="85"/>
        <v>-2.9600000000000001E-2</v>
      </c>
      <c r="DF37" s="550">
        <f t="shared" si="85"/>
        <v>2.12E-2</v>
      </c>
      <c r="DG37" s="550">
        <f t="shared" si="85"/>
        <v>-1.6899999999999998E-2</v>
      </c>
      <c r="DH37" s="550">
        <f t="shared" si="85"/>
        <v>0</v>
      </c>
      <c r="DI37" s="550">
        <f t="shared" si="85"/>
        <v>0</v>
      </c>
      <c r="DJ37" s="550">
        <f t="shared" si="85"/>
        <v>-1.2900000000000002E-2</v>
      </c>
      <c r="DK37" s="550">
        <f t="shared" si="85"/>
        <v>-2.7499999999999997E-2</v>
      </c>
      <c r="DL37" s="550">
        <f t="shared" si="85"/>
        <v>-1.44E-2</v>
      </c>
      <c r="DM37" s="550">
        <f t="shared" si="85"/>
        <v>3.2800000000000003E-2</v>
      </c>
      <c r="DN37" s="550">
        <f t="shared" si="85"/>
        <v>-1.6400000000000001E-2</v>
      </c>
      <c r="DO37" s="550">
        <f t="shared" si="85"/>
        <v>0</v>
      </c>
      <c r="DP37" s="550">
        <f t="shared" si="85"/>
        <v>0</v>
      </c>
      <c r="DQ37" s="550">
        <f t="shared" si="85"/>
        <v>-0.04</v>
      </c>
      <c r="DR37" s="550">
        <f t="shared" si="85"/>
        <v>9.4000000000000004E-3</v>
      </c>
      <c r="DS37" s="550">
        <f t="shared" si="85"/>
        <v>-1.8000000000000002E-2</v>
      </c>
      <c r="DT37" s="550">
        <f t="shared" si="85"/>
        <v>-1.6E-2</v>
      </c>
      <c r="DU37" s="550">
        <f t="shared" si="85"/>
        <v>0</v>
      </c>
      <c r="DV37" s="550">
        <f t="shared" si="85"/>
        <v>0</v>
      </c>
      <c r="DW37" s="550">
        <f t="shared" si="85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48" t="s">
        <v>72</v>
      </c>
      <c r="FM37" s="549"/>
      <c r="FN37" s="550">
        <f>SUM( -FN5, -FN12, -FN18, -FN23, -FN28, -FN32, -FN35)</f>
        <v>-1.7600000000000001E-2</v>
      </c>
      <c r="FO37" s="550">
        <f t="shared" ref="FO37:GR37" si="86">SUM( -FO5, -FO12, -FO18, -FO23, -FO28, -FO32, -FO35)</f>
        <v>0</v>
      </c>
      <c r="FP37" s="550">
        <f t="shared" si="86"/>
        <v>0</v>
      </c>
      <c r="FQ37" s="550">
        <f t="shared" si="86"/>
        <v>4.3999999999999994E-3</v>
      </c>
      <c r="FR37" s="550">
        <f t="shared" si="86"/>
        <v>7.6E-3</v>
      </c>
      <c r="FS37" s="550">
        <f t="shared" si="86"/>
        <v>2.7E-2</v>
      </c>
      <c r="FT37" s="550">
        <f t="shared" si="86"/>
        <v>3.9399999999999998E-2</v>
      </c>
      <c r="FU37" s="550">
        <f t="shared" si="86"/>
        <v>6.3999999999999994E-3</v>
      </c>
      <c r="FV37" s="550">
        <f t="shared" si="86"/>
        <v>0</v>
      </c>
      <c r="FW37" s="550">
        <f t="shared" si="86"/>
        <v>0</v>
      </c>
      <c r="FX37" s="550">
        <f t="shared" si="86"/>
        <v>-2.3299999999999998E-2</v>
      </c>
      <c r="FY37" s="550">
        <f t="shared" si="86"/>
        <v>-1.67E-2</v>
      </c>
      <c r="FZ37" s="550">
        <f t="shared" si="86"/>
        <v>-2.5399999999999995E-2</v>
      </c>
      <c r="GA37" s="550">
        <f t="shared" si="86"/>
        <v>-1.4500000000000002E-2</v>
      </c>
      <c r="GB37" s="550">
        <f t="shared" si="86"/>
        <v>-7.9999999999999993E-4</v>
      </c>
      <c r="GC37" s="550">
        <f t="shared" si="86"/>
        <v>0</v>
      </c>
      <c r="GD37" s="550">
        <f t="shared" si="86"/>
        <v>0</v>
      </c>
      <c r="GE37" s="550">
        <f t="shared" si="86"/>
        <v>-3.2000000000000002E-3</v>
      </c>
      <c r="GF37" s="550">
        <f t="shared" si="86"/>
        <v>-1.1999999999999999E-3</v>
      </c>
      <c r="GG37" s="550">
        <f t="shared" si="86"/>
        <v>2.6700000000000002E-2</v>
      </c>
      <c r="GH37" s="550">
        <f t="shared" si="86"/>
        <v>9.3999999999999986E-3</v>
      </c>
      <c r="GI37" s="550">
        <f t="shared" si="86"/>
        <v>6.4600000000000005E-2</v>
      </c>
      <c r="GJ37" s="550">
        <f t="shared" si="86"/>
        <v>0</v>
      </c>
      <c r="GK37" s="550">
        <f t="shared" si="86"/>
        <v>0</v>
      </c>
      <c r="GL37" s="550">
        <f t="shared" si="86"/>
        <v>-1.89E-2</v>
      </c>
      <c r="GM37" s="550">
        <f t="shared" si="86"/>
        <v>-4.1099999999999998E-2</v>
      </c>
      <c r="GN37" s="550">
        <f t="shared" si="86"/>
        <v>3.44E-2</v>
      </c>
      <c r="GO37" s="550">
        <f t="shared" si="86"/>
        <v>9.1999999999999998E-3</v>
      </c>
      <c r="GP37" s="550">
        <f t="shared" si="86"/>
        <v>-2.5100000000000001E-2</v>
      </c>
      <c r="GQ37" s="550">
        <f t="shared" si="86"/>
        <v>0</v>
      </c>
      <c r="GR37" s="550">
        <f t="shared" si="86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J37" s="548" t="s">
        <v>72</v>
      </c>
      <c r="IK37" s="549"/>
      <c r="IL37" s="550">
        <f>SUM( -IL5, -IL12, -IL18, -IL23, -IL28, -IL32, -IL35)</f>
        <v>-4.1499999999999995E-2</v>
      </c>
      <c r="IM37" s="550">
        <f t="shared" ref="IM37:JP37" si="87">SUM( -IM5, -IM12, -IM18, -IM23, -IM28, -IM32, -IM35)</f>
        <v>1.4500000000000001E-2</v>
      </c>
      <c r="IN37" s="550">
        <f t="shared" si="87"/>
        <v>-2.3E-2</v>
      </c>
      <c r="IO37" s="550">
        <f t="shared" si="87"/>
        <v>3.3999999999999998E-3</v>
      </c>
      <c r="IP37" s="550">
        <f t="shared" si="87"/>
        <v>7.0999999999999995E-3</v>
      </c>
      <c r="IQ37" s="550">
        <f t="shared" si="87"/>
        <v>0</v>
      </c>
      <c r="IR37" s="550">
        <f t="shared" si="87"/>
        <v>0</v>
      </c>
      <c r="IS37" s="550">
        <f t="shared" si="87"/>
        <v>-5.4000000000000003E-3</v>
      </c>
      <c r="IT37" s="550">
        <f t="shared" si="87"/>
        <v>2.2200000000000001E-2</v>
      </c>
      <c r="IU37" s="550">
        <f t="shared" si="87"/>
        <v>-7.0000000000000075E-4</v>
      </c>
      <c r="IV37" s="550">
        <f t="shared" si="87"/>
        <v>-2.0800000000000003E-2</v>
      </c>
      <c r="IW37" s="550">
        <f t="shared" si="87"/>
        <v>-4.5399999999999996E-2</v>
      </c>
      <c r="IX37" s="550">
        <f t="shared" si="87"/>
        <v>0</v>
      </c>
      <c r="IY37" s="550">
        <f t="shared" si="87"/>
        <v>0</v>
      </c>
      <c r="IZ37" s="550">
        <f t="shared" si="87"/>
        <v>-1.4999999999999992E-3</v>
      </c>
      <c r="JA37" s="550">
        <f t="shared" si="87"/>
        <v>8.9000000000000017E-3</v>
      </c>
      <c r="JB37" s="550">
        <f t="shared" si="87"/>
        <v>2.6000000000000003E-3</v>
      </c>
      <c r="JC37" s="550">
        <f t="shared" si="87"/>
        <v>3.2899999999999999E-2</v>
      </c>
      <c r="JD37" s="550">
        <f t="shared" si="87"/>
        <v>-2.1000000000000003E-3</v>
      </c>
      <c r="JE37" s="550">
        <f t="shared" si="87"/>
        <v>0</v>
      </c>
      <c r="JF37" s="550">
        <f t="shared" si="87"/>
        <v>0</v>
      </c>
      <c r="JG37" s="550">
        <f t="shared" si="87"/>
        <v>-2.5999999999999999E-3</v>
      </c>
      <c r="JH37" s="550">
        <f t="shared" si="87"/>
        <v>2.86E-2</v>
      </c>
      <c r="JI37" s="550">
        <f t="shared" si="87"/>
        <v>1.9E-2</v>
      </c>
      <c r="JJ37" s="550">
        <f t="shared" si="87"/>
        <v>2.63E-2</v>
      </c>
      <c r="JK37" s="550">
        <f t="shared" si="87"/>
        <v>-1.6E-2</v>
      </c>
      <c r="JL37" s="550">
        <f t="shared" si="87"/>
        <v>0</v>
      </c>
      <c r="JM37" s="550">
        <f t="shared" si="87"/>
        <v>0</v>
      </c>
      <c r="JN37" s="550">
        <f t="shared" si="87"/>
        <v>-1.7000000000000001E-2</v>
      </c>
      <c r="JO37" s="550">
        <f t="shared" si="87"/>
        <v>-4.2000000000000006E-3</v>
      </c>
      <c r="JP37" s="550">
        <f t="shared" si="87"/>
        <v>0</v>
      </c>
      <c r="JQ37" s="301">
        <f t="shared" si="9"/>
        <v>-4.5399999999999996E-2</v>
      </c>
      <c r="JR37" s="301">
        <f t="shared" si="10"/>
        <v>-4.7419354838709596E-4</v>
      </c>
      <c r="JS37" s="301">
        <f t="shared" si="11"/>
        <v>3.2899999999999999E-2</v>
      </c>
      <c r="LB37" s="548" t="s">
        <v>72</v>
      </c>
      <c r="LC37" s="549"/>
      <c r="LD37" s="550">
        <f t="shared" ref="LD37:MH37" si="88">SUM( -LD5, -LD12, -LD18, -LD23, -LD28, -LD32, -LD35)</f>
        <v>1.54E-2</v>
      </c>
      <c r="LE37" s="550">
        <f t="shared" si="88"/>
        <v>1.5E-3</v>
      </c>
      <c r="LF37" s="550">
        <f t="shared" si="88"/>
        <v>-2.1999999999999997E-3</v>
      </c>
      <c r="LG37" s="550">
        <f t="shared" si="88"/>
        <v>0</v>
      </c>
      <c r="LH37" s="550">
        <f t="shared" si="88"/>
        <v>0</v>
      </c>
      <c r="LI37" s="550">
        <f t="shared" si="88"/>
        <v>0.03</v>
      </c>
      <c r="LJ37" s="550">
        <f t="shared" si="88"/>
        <v>3.7699999999999997E-2</v>
      </c>
      <c r="LK37" s="550">
        <f t="shared" si="88"/>
        <v>2.2599999999999999E-2</v>
      </c>
      <c r="LL37" s="550">
        <f t="shared" si="88"/>
        <v>1.1599999999999999E-2</v>
      </c>
      <c r="LM37" s="550">
        <f t="shared" si="88"/>
        <v>-2.69E-2</v>
      </c>
      <c r="LN37" s="550">
        <f t="shared" si="88"/>
        <v>0</v>
      </c>
      <c r="LO37" s="550">
        <f t="shared" si="88"/>
        <v>0</v>
      </c>
      <c r="LP37" s="550">
        <f t="shared" si="88"/>
        <v>5.5E-2</v>
      </c>
      <c r="LQ37" s="550">
        <f t="shared" si="88"/>
        <v>-1.37E-2</v>
      </c>
      <c r="LR37" s="550">
        <f t="shared" si="88"/>
        <v>1.0100000000000001E-2</v>
      </c>
      <c r="LS37" s="550">
        <f t="shared" si="88"/>
        <v>1.9999999999999992E-3</v>
      </c>
      <c r="LT37" s="550">
        <f t="shared" si="88"/>
        <v>3.3E-3</v>
      </c>
      <c r="LU37" s="550">
        <f t="shared" si="88"/>
        <v>0</v>
      </c>
      <c r="LV37" s="550">
        <f t="shared" si="88"/>
        <v>0</v>
      </c>
      <c r="LW37" s="550">
        <f t="shared" si="88"/>
        <v>-1.1999999999999999E-2</v>
      </c>
      <c r="LX37" s="550">
        <f t="shared" si="88"/>
        <v>-1.8599999999999998E-2</v>
      </c>
      <c r="LY37" s="550">
        <f t="shared" si="88"/>
        <v>1.4800000000000001E-2</v>
      </c>
      <c r="LZ37" s="550">
        <f t="shared" si="88"/>
        <v>3.49E-2</v>
      </c>
      <c r="MA37" s="550">
        <f t="shared" si="88"/>
        <v>-7.000000000000001E-4</v>
      </c>
      <c r="MB37" s="550">
        <f t="shared" si="88"/>
        <v>0</v>
      </c>
      <c r="MC37" s="550">
        <f t="shared" si="88"/>
        <v>0</v>
      </c>
      <c r="MD37" s="550">
        <f t="shared" si="88"/>
        <v>-8.2000000000000007E-3</v>
      </c>
      <c r="ME37" s="550">
        <f t="shared" si="88"/>
        <v>1.9300000000000001E-2</v>
      </c>
      <c r="MF37" s="550">
        <f t="shared" si="88"/>
        <v>-3.5999999999999999E-3</v>
      </c>
      <c r="MG37" s="550">
        <f t="shared" si="88"/>
        <v>-1.4E-3</v>
      </c>
      <c r="MH37" s="550">
        <f t="shared" si="88"/>
        <v>6.1300000000000007E-2</v>
      </c>
      <c r="MI37" s="301">
        <f t="shared" si="12"/>
        <v>-2.69E-2</v>
      </c>
      <c r="MJ37" s="301">
        <f t="shared" si="13"/>
        <v>7.4903225806451602E-3</v>
      </c>
      <c r="MK37" s="301">
        <f t="shared" si="14"/>
        <v>6.1300000000000007E-2</v>
      </c>
      <c r="NI37" t="s">
        <v>62</v>
      </c>
      <c r="NK37" s="548" t="s">
        <v>72</v>
      </c>
      <c r="NL37" s="552">
        <v>-1E-3</v>
      </c>
      <c r="NM37" s="550">
        <f t="shared" ref="NM37:OQ37" si="89">SUM( -NM5, -NM12, -NM18, -NM23, -NM28, -NM32, -NM35)</f>
        <v>0</v>
      </c>
      <c r="NN37" s="550">
        <f t="shared" si="89"/>
        <v>0</v>
      </c>
      <c r="NO37" s="550">
        <f t="shared" si="89"/>
        <v>-2.3700000000000002E-2</v>
      </c>
      <c r="NP37" s="550">
        <f t="shared" si="89"/>
        <v>-1.7299999999999999E-2</v>
      </c>
      <c r="NQ37" s="550">
        <f t="shared" si="89"/>
        <v>-1.0600000000000002E-2</v>
      </c>
      <c r="NR37" s="550">
        <f t="shared" si="89"/>
        <v>-1.0500000000000001E-2</v>
      </c>
      <c r="NS37" s="550">
        <f t="shared" si="89"/>
        <v>-1.54E-2</v>
      </c>
      <c r="NT37" s="550">
        <f t="shared" si="89"/>
        <v>0</v>
      </c>
      <c r="NU37" s="550">
        <f t="shared" si="89"/>
        <v>0</v>
      </c>
      <c r="NV37" s="550">
        <f t="shared" si="89"/>
        <v>1.0999999999999994E-3</v>
      </c>
      <c r="NW37" s="550">
        <f t="shared" si="89"/>
        <v>-1.4999999999999996E-3</v>
      </c>
      <c r="NX37" s="550">
        <f t="shared" si="89"/>
        <v>2.0799999999999999E-2</v>
      </c>
      <c r="NY37" s="550">
        <f t="shared" si="89"/>
        <v>9.0999999999999987E-3</v>
      </c>
      <c r="NZ37" s="550">
        <f t="shared" si="89"/>
        <v>2.98E-2</v>
      </c>
      <c r="OA37" s="550">
        <f t="shared" si="89"/>
        <v>0</v>
      </c>
      <c r="OB37" s="550">
        <f t="shared" si="89"/>
        <v>0</v>
      </c>
      <c r="OC37" s="550">
        <f t="shared" si="89"/>
        <v>6.6999999999999994E-3</v>
      </c>
      <c r="OD37" s="550">
        <f t="shared" si="89"/>
        <v>-4.0000000000000001E-3</v>
      </c>
      <c r="OE37" s="550">
        <f t="shared" si="89"/>
        <v>-2.7000000000000001E-3</v>
      </c>
      <c r="OF37" s="550">
        <f t="shared" si="89"/>
        <v>1.1400000000000002E-2</v>
      </c>
      <c r="OG37" s="550">
        <f t="shared" si="89"/>
        <v>-1.9799999999999998E-2</v>
      </c>
      <c r="OH37" s="550">
        <f t="shared" si="89"/>
        <v>0</v>
      </c>
      <c r="OI37" s="550">
        <f t="shared" si="89"/>
        <v>0</v>
      </c>
      <c r="OJ37" s="550">
        <f t="shared" si="89"/>
        <v>-1.95E-2</v>
      </c>
      <c r="OK37" s="550">
        <f t="shared" si="89"/>
        <v>1.3600000000000001E-2</v>
      </c>
      <c r="OL37" s="550">
        <f t="shared" si="89"/>
        <v>-5.2199999999999996E-2</v>
      </c>
      <c r="OM37" s="550">
        <f t="shared" si="89"/>
        <v>-8.3000000000000001E-3</v>
      </c>
      <c r="ON37" s="550">
        <f t="shared" si="89"/>
        <v>-1.34E-2</v>
      </c>
      <c r="OO37" s="550">
        <f t="shared" si="89"/>
        <v>0</v>
      </c>
      <c r="OP37" s="550">
        <f t="shared" si="89"/>
        <v>0</v>
      </c>
      <c r="OQ37" s="550">
        <f t="shared" si="89"/>
        <v>0</v>
      </c>
      <c r="OR37" s="301">
        <f t="shared" si="15"/>
        <v>-5.2199999999999996E-2</v>
      </c>
      <c r="OS37" s="301">
        <f t="shared" si="16"/>
        <v>-3.4322580645161295E-3</v>
      </c>
      <c r="OT37" s="301">
        <f t="shared" si="17"/>
        <v>2.98E-2</v>
      </c>
      <c r="PM37" s="548" t="s">
        <v>72</v>
      </c>
      <c r="PN37" s="712">
        <v>-1E-3</v>
      </c>
      <c r="PO37" s="550">
        <f t="shared" ref="PO37:QS37" si="90">SUM( -PO5, -PO12, -PO18, -PO23, -PO28, -PO32, -PO35)</f>
        <v>3.1000000000000008E-3</v>
      </c>
      <c r="PP37" s="550">
        <f t="shared" si="90"/>
        <v>3.0200000000000001E-2</v>
      </c>
      <c r="PQ37" s="550">
        <f t="shared" si="90"/>
        <v>-7.4999999999999997E-3</v>
      </c>
      <c r="PR37" s="550">
        <f t="shared" si="90"/>
        <v>4.999999999999999E-4</v>
      </c>
      <c r="PS37" s="550">
        <f t="shared" si="90"/>
        <v>-1.0900000000000002E-2</v>
      </c>
      <c r="PT37" s="550">
        <f t="shared" si="90"/>
        <v>0</v>
      </c>
      <c r="PU37" s="550">
        <f t="shared" si="90"/>
        <v>0</v>
      </c>
      <c r="PV37" s="550">
        <f t="shared" si="90"/>
        <v>-1.3900000000000001E-2</v>
      </c>
      <c r="PW37" s="550">
        <f t="shared" si="90"/>
        <v>0</v>
      </c>
      <c r="PX37" s="550">
        <f t="shared" si="90"/>
        <v>0</v>
      </c>
      <c r="PY37" s="550">
        <f t="shared" si="90"/>
        <v>0</v>
      </c>
      <c r="PZ37" s="550">
        <f t="shared" si="90"/>
        <v>0</v>
      </c>
      <c r="QA37" s="550">
        <f t="shared" si="90"/>
        <v>0</v>
      </c>
      <c r="QB37" s="550">
        <f t="shared" si="90"/>
        <v>0</v>
      </c>
      <c r="QC37" s="550">
        <f t="shared" si="90"/>
        <v>0</v>
      </c>
      <c r="QD37" s="550">
        <f t="shared" si="90"/>
        <v>0</v>
      </c>
      <c r="QE37" s="550">
        <f t="shared" si="90"/>
        <v>0</v>
      </c>
      <c r="QF37" s="550">
        <f t="shared" si="90"/>
        <v>0</v>
      </c>
      <c r="QG37" s="550">
        <f t="shared" si="90"/>
        <v>0</v>
      </c>
      <c r="QH37" s="550">
        <f t="shared" si="90"/>
        <v>0</v>
      </c>
      <c r="QI37" s="550">
        <f t="shared" si="90"/>
        <v>0</v>
      </c>
      <c r="QJ37" s="550">
        <f t="shared" si="90"/>
        <v>0</v>
      </c>
      <c r="QK37" s="550">
        <f t="shared" si="90"/>
        <v>0</v>
      </c>
      <c r="QL37" s="550">
        <f t="shared" si="90"/>
        <v>0</v>
      </c>
      <c r="QM37" s="550">
        <f t="shared" si="90"/>
        <v>0</v>
      </c>
      <c r="QN37" s="550">
        <f t="shared" si="90"/>
        <v>0</v>
      </c>
      <c r="QO37" s="550">
        <f t="shared" si="90"/>
        <v>0</v>
      </c>
      <c r="QP37" s="550">
        <f t="shared" si="90"/>
        <v>0</v>
      </c>
      <c r="QQ37" s="550">
        <f t="shared" si="90"/>
        <v>0</v>
      </c>
      <c r="QR37" s="550">
        <f t="shared" si="90"/>
        <v>0</v>
      </c>
      <c r="QS37" s="550">
        <f t="shared" si="90"/>
        <v>0</v>
      </c>
      <c r="QT37" s="301">
        <f t="shared" si="18"/>
        <v>-1.3900000000000001E-2</v>
      </c>
      <c r="QU37" s="301">
        <f t="shared" si="19"/>
        <v>4.8387096774193594E-5</v>
      </c>
      <c r="QV37" s="301">
        <f t="shared" si="20"/>
        <v>3.0200000000000001E-2</v>
      </c>
    </row>
    <row r="38" spans="1:488" s="76" customFormat="1" ht="15.75" thickBot="1" x14ac:dyDescent="0.3">
      <c r="A38" s="75"/>
      <c r="AH38" s="553"/>
      <c r="AJ38" s="554"/>
      <c r="AK38" s="554"/>
      <c r="AL38" s="554"/>
      <c r="AM38" s="554"/>
      <c r="AN38" s="554"/>
      <c r="AO38" s="554"/>
      <c r="AP38" s="554"/>
      <c r="AQ38" s="554"/>
      <c r="AR38" s="554"/>
      <c r="AS38" s="554"/>
      <c r="AT38" s="554"/>
      <c r="AU38" s="554"/>
      <c r="AV38" s="554"/>
      <c r="AW38" s="554"/>
      <c r="AX38" s="554"/>
      <c r="AY38" s="554"/>
      <c r="AZ38" s="554"/>
      <c r="BA38" s="554"/>
      <c r="BB38" s="554"/>
      <c r="BC38" s="554"/>
      <c r="BD38" s="554"/>
      <c r="BE38" s="554"/>
      <c r="BF38" s="554"/>
      <c r="BG38" s="554"/>
      <c r="BH38" s="554"/>
      <c r="BI38" s="554"/>
      <c r="BJ38" s="554"/>
      <c r="BK38" s="554"/>
      <c r="BL38" s="554"/>
      <c r="BM38" s="554"/>
      <c r="BN38" s="554"/>
      <c r="BO38" s="555"/>
      <c r="BP38" s="555"/>
      <c r="BQ38" s="555"/>
      <c r="CQ38" s="553"/>
      <c r="CS38" s="554"/>
      <c r="CT38" s="554"/>
      <c r="CU38" s="554"/>
      <c r="CV38" s="554"/>
      <c r="CW38" s="554"/>
      <c r="CX38" s="554"/>
      <c r="CY38" s="554"/>
      <c r="CZ38" s="554"/>
      <c r="DA38" s="554"/>
      <c r="DB38" s="554"/>
      <c r="DC38" s="554"/>
      <c r="DD38" s="554"/>
      <c r="DE38" s="554"/>
      <c r="DF38" s="554"/>
      <c r="DG38" s="554"/>
      <c r="DH38" s="554"/>
      <c r="DI38" s="554"/>
      <c r="DJ38" s="554"/>
      <c r="DK38" s="554"/>
      <c r="DL38" s="554"/>
      <c r="DM38" s="554"/>
      <c r="DN38" s="554"/>
      <c r="DO38" s="554"/>
      <c r="DP38" s="554"/>
      <c r="DQ38" s="554"/>
      <c r="DR38" s="554"/>
      <c r="DS38" s="554"/>
      <c r="DT38" s="554"/>
      <c r="DU38" s="554"/>
      <c r="DV38" s="554"/>
      <c r="DW38" s="554"/>
      <c r="DX38" s="555"/>
      <c r="DY38" s="555"/>
      <c r="DZ38" s="555"/>
      <c r="FL38" s="553"/>
      <c r="FN38" s="554"/>
      <c r="FO38" s="554"/>
      <c r="FP38" s="554"/>
      <c r="FQ38" s="554"/>
      <c r="FR38" s="554"/>
      <c r="FS38" s="554"/>
      <c r="FT38" s="554"/>
      <c r="FU38" s="554"/>
      <c r="FV38" s="554"/>
      <c r="FW38" s="554"/>
      <c r="FX38" s="554"/>
      <c r="FY38" s="554"/>
      <c r="FZ38" s="554"/>
      <c r="GA38" s="554"/>
      <c r="GB38" s="554"/>
      <c r="GC38" s="554"/>
      <c r="GD38" s="554"/>
      <c r="GE38" s="554"/>
      <c r="GF38" s="554"/>
      <c r="GG38" s="554"/>
      <c r="GH38" s="554"/>
      <c r="GI38" s="554"/>
      <c r="GJ38" s="554"/>
      <c r="GK38" s="554"/>
      <c r="GL38" s="554"/>
      <c r="GM38" s="554"/>
      <c r="GN38" s="554"/>
      <c r="GO38" s="554"/>
      <c r="GP38" s="554"/>
      <c r="GQ38" s="554"/>
      <c r="GR38" s="554"/>
      <c r="GS38" s="555"/>
      <c r="GT38" s="555"/>
      <c r="GU38" s="555"/>
      <c r="IG38" s="553"/>
      <c r="II38" s="554"/>
      <c r="IJ38" s="554"/>
      <c r="IK38" s="554"/>
      <c r="IL38" s="554"/>
      <c r="IM38" s="554"/>
      <c r="IN38" s="554"/>
      <c r="IO38" s="554"/>
      <c r="IP38" s="554"/>
      <c r="IQ38" s="554"/>
      <c r="IR38" s="554"/>
      <c r="IS38" s="554"/>
      <c r="IT38" s="554"/>
      <c r="IU38" s="554"/>
      <c r="IV38" s="554"/>
      <c r="IW38" s="554"/>
      <c r="IX38" s="554"/>
      <c r="IY38" s="554"/>
      <c r="IZ38" s="554"/>
      <c r="JA38" s="554"/>
      <c r="JB38" s="554"/>
      <c r="JC38" s="554"/>
      <c r="JD38" s="554"/>
      <c r="JE38" s="554"/>
      <c r="JF38" s="554"/>
      <c r="JG38" s="554"/>
      <c r="JH38" s="554"/>
      <c r="JI38" s="554"/>
      <c r="JJ38" s="554"/>
      <c r="JK38" s="554"/>
      <c r="JL38" s="554"/>
      <c r="JM38" s="554"/>
      <c r="JN38" s="555"/>
      <c r="JO38" s="555"/>
      <c r="JP38" s="555"/>
      <c r="KY38" s="553"/>
      <c r="LA38" s="554"/>
      <c r="LB38" s="554"/>
      <c r="LC38" s="554"/>
      <c r="LD38" s="554"/>
      <c r="LE38" s="554"/>
      <c r="LF38" s="554"/>
      <c r="LG38" s="554"/>
      <c r="LH38" s="554"/>
      <c r="LI38" s="554"/>
      <c r="LJ38" s="554"/>
      <c r="LK38" s="554"/>
      <c r="LL38" s="554"/>
      <c r="LM38" s="554"/>
      <c r="LN38" s="554"/>
      <c r="LO38" s="554"/>
      <c r="LP38" s="554"/>
      <c r="LQ38" s="554"/>
      <c r="LR38" s="554"/>
      <c r="LS38" s="554"/>
      <c r="LT38" s="554"/>
      <c r="LU38" s="554"/>
      <c r="LV38" s="554"/>
      <c r="LW38" s="554"/>
      <c r="LX38" s="554"/>
      <c r="LY38" s="554"/>
      <c r="LZ38" s="554"/>
      <c r="MA38" s="554"/>
      <c r="MB38" s="554"/>
      <c r="MC38" s="554"/>
      <c r="MD38" s="554"/>
      <c r="ME38" s="554"/>
      <c r="MF38" s="555"/>
      <c r="MG38" s="555"/>
      <c r="MH38" s="555"/>
      <c r="MU38" s="553"/>
      <c r="MV38" s="556"/>
      <c r="MW38" s="554"/>
      <c r="MX38" s="554"/>
      <c r="MY38" s="554"/>
      <c r="MZ38" s="554"/>
      <c r="NA38" s="554"/>
      <c r="NB38" s="554"/>
      <c r="NC38" s="554"/>
      <c r="ND38" s="554"/>
      <c r="NE38" s="554"/>
      <c r="NF38" s="554"/>
      <c r="NG38" s="554"/>
      <c r="NH38" s="554"/>
      <c r="NI38" s="554"/>
      <c r="NJ38" s="554"/>
      <c r="NK38" s="554"/>
      <c r="NL38" s="554"/>
      <c r="NM38" s="554"/>
      <c r="NN38" s="554"/>
      <c r="NO38" s="554"/>
      <c r="NP38" s="554"/>
      <c r="NQ38" s="554"/>
      <c r="NR38" s="554"/>
      <c r="NS38" s="554"/>
      <c r="NT38" s="554"/>
      <c r="NU38" s="554"/>
      <c r="NV38" s="554"/>
      <c r="NW38" s="554"/>
      <c r="NX38" s="554"/>
      <c r="NY38" s="554"/>
      <c r="NZ38" s="554"/>
      <c r="OA38" s="554"/>
      <c r="OB38" s="555"/>
      <c r="OC38" s="555"/>
      <c r="OD38" s="555"/>
      <c r="OF38" s="557"/>
      <c r="OG38" s="557"/>
      <c r="OH38" s="557"/>
      <c r="OI38" s="557"/>
      <c r="OJ38" s="557"/>
      <c r="OK38" s="557"/>
      <c r="OL38" s="557"/>
      <c r="OM38" s="557"/>
      <c r="ON38" s="557"/>
      <c r="OO38" s="557"/>
      <c r="PL38" s="553"/>
      <c r="PN38" s="554"/>
      <c r="PO38" s="554"/>
      <c r="PP38" s="554"/>
      <c r="PQ38" s="554"/>
      <c r="PR38" s="554"/>
      <c r="PS38" s="554"/>
      <c r="PT38" s="554"/>
      <c r="PU38" s="554"/>
      <c r="PV38" s="554"/>
      <c r="PW38" s="554"/>
      <c r="PX38" s="554"/>
      <c r="PY38" s="554"/>
      <c r="PZ38" s="554"/>
      <c r="QA38" s="554"/>
      <c r="QB38" s="554"/>
      <c r="QC38" s="554"/>
      <c r="QD38" s="554"/>
      <c r="QE38" s="554"/>
      <c r="QF38" s="554"/>
      <c r="QG38" s="554"/>
      <c r="QH38" s="554"/>
      <c r="QI38" s="554"/>
      <c r="QJ38" s="554"/>
      <c r="QK38" s="554"/>
      <c r="QL38" s="554"/>
      <c r="QM38" s="554"/>
      <c r="QN38" s="554"/>
      <c r="QO38" s="554"/>
      <c r="QP38" s="554"/>
      <c r="QQ38" s="554"/>
      <c r="QR38" s="554"/>
      <c r="QS38" s="555"/>
      <c r="QT38" s="555"/>
      <c r="QU38" s="555"/>
    </row>
    <row r="39" spans="1:488" ht="15.75" thickBot="1" x14ac:dyDescent="0.3">
      <c r="AG39" s="48" t="s">
        <v>0</v>
      </c>
      <c r="AH39" s="588" t="s">
        <v>92</v>
      </c>
      <c r="AI39" s="588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88" t="s">
        <v>92</v>
      </c>
      <c r="CR39" s="588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88" t="s">
        <v>90</v>
      </c>
      <c r="FM39" s="588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I39" s="48" t="s">
        <v>88</v>
      </c>
      <c r="IJ39" s="588" t="s">
        <v>90</v>
      </c>
      <c r="IK39" s="588" t="s">
        <v>170</v>
      </c>
      <c r="IL39" s="48" t="s">
        <v>1</v>
      </c>
      <c r="IM39" s="48" t="s">
        <v>2</v>
      </c>
      <c r="IN39" s="48" t="s">
        <v>3</v>
      </c>
      <c r="IO39" s="48" t="s">
        <v>4</v>
      </c>
      <c r="IP39" s="48" t="s">
        <v>5</v>
      </c>
      <c r="IQ39" s="48"/>
      <c r="IR39" s="48"/>
      <c r="IS39" s="48" t="s">
        <v>8</v>
      </c>
      <c r="IT39" s="48" t="s">
        <v>9</v>
      </c>
      <c r="IU39" s="48" t="s">
        <v>10</v>
      </c>
      <c r="IV39" s="48" t="s">
        <v>11</v>
      </c>
      <c r="IW39" s="48" t="s">
        <v>12</v>
      </c>
      <c r="IX39" s="48" t="s">
        <v>62</v>
      </c>
      <c r="IY39" s="48" t="s">
        <v>62</v>
      </c>
      <c r="IZ39" s="48" t="s">
        <v>15</v>
      </c>
      <c r="JA39" s="48" t="s">
        <v>16</v>
      </c>
      <c r="JB39" s="48" t="s">
        <v>17</v>
      </c>
      <c r="JC39" s="48" t="s">
        <v>18</v>
      </c>
      <c r="JD39" s="48" t="s">
        <v>19</v>
      </c>
      <c r="JE39" s="48"/>
      <c r="JF39" s="48"/>
      <c r="JG39" s="48" t="s">
        <v>22</v>
      </c>
      <c r="JH39" s="48" t="s">
        <v>23</v>
      </c>
      <c r="JI39" s="48" t="s">
        <v>24</v>
      </c>
      <c r="JJ39" s="48" t="s">
        <v>25</v>
      </c>
      <c r="JK39" s="48" t="s">
        <v>26</v>
      </c>
      <c r="JL39" s="48"/>
      <c r="JM39" s="48"/>
      <c r="JN39" s="48" t="s">
        <v>29</v>
      </c>
      <c r="JO39" s="48" t="s">
        <v>30</v>
      </c>
      <c r="JP39" s="49" t="s">
        <v>62</v>
      </c>
      <c r="JQ39" s="49"/>
      <c r="JR39" s="49"/>
      <c r="JS39" s="272" t="s">
        <v>89</v>
      </c>
      <c r="LA39" s="48" t="s">
        <v>121</v>
      </c>
      <c r="LB39" s="588" t="s">
        <v>90</v>
      </c>
      <c r="LC39" s="588" t="s">
        <v>170</v>
      </c>
      <c r="LD39" s="48" t="s">
        <v>1</v>
      </c>
      <c r="LE39" s="48" t="s">
        <v>2</v>
      </c>
      <c r="LF39" s="48" t="s">
        <v>3</v>
      </c>
      <c r="LG39" s="49" t="s">
        <v>62</v>
      </c>
      <c r="LH39" s="49" t="s">
        <v>62</v>
      </c>
      <c r="LI39" s="48" t="s">
        <v>6</v>
      </c>
      <c r="LJ39" s="48" t="s">
        <v>7</v>
      </c>
      <c r="LK39" s="48" t="s">
        <v>8</v>
      </c>
      <c r="LL39" s="48" t="s">
        <v>9</v>
      </c>
      <c r="LM39" s="48" t="s">
        <v>10</v>
      </c>
      <c r="LN39" s="49" t="s">
        <v>62</v>
      </c>
      <c r="LO39" s="49" t="s">
        <v>62</v>
      </c>
      <c r="LP39" s="48" t="s">
        <v>13</v>
      </c>
      <c r="LQ39" s="48" t="s">
        <v>14</v>
      </c>
      <c r="LR39" s="48" t="s">
        <v>15</v>
      </c>
      <c r="LS39" s="48" t="s">
        <v>16</v>
      </c>
      <c r="LT39" s="48" t="s">
        <v>17</v>
      </c>
      <c r="LU39" s="49" t="s">
        <v>62</v>
      </c>
      <c r="LV39" s="49" t="s">
        <v>62</v>
      </c>
      <c r="LW39" s="48" t="s">
        <v>20</v>
      </c>
      <c r="LX39" s="48" t="s">
        <v>21</v>
      </c>
      <c r="LY39" s="48" t="s">
        <v>22</v>
      </c>
      <c r="LZ39" s="48" t="s">
        <v>23</v>
      </c>
      <c r="MA39" s="48" t="s">
        <v>24</v>
      </c>
      <c r="MB39" s="49" t="s">
        <v>62</v>
      </c>
      <c r="MC39" s="49" t="s">
        <v>62</v>
      </c>
      <c r="MD39" s="48" t="s">
        <v>27</v>
      </c>
      <c r="ME39" s="48" t="s">
        <v>28</v>
      </c>
      <c r="MF39" s="48" t="s">
        <v>29</v>
      </c>
      <c r="MG39" s="48" t="s">
        <v>30</v>
      </c>
      <c r="MH39" s="48" t="s">
        <v>31</v>
      </c>
      <c r="MI39" s="49"/>
      <c r="MJ39" s="49"/>
      <c r="MK39" s="272" t="s">
        <v>123</v>
      </c>
      <c r="NK39" s="48" t="s">
        <v>122</v>
      </c>
      <c r="NL39" s="588" t="s">
        <v>90</v>
      </c>
      <c r="NM39" s="588" t="s">
        <v>170</v>
      </c>
      <c r="NN39" s="49" t="s">
        <v>62</v>
      </c>
      <c r="NO39" s="48" t="s">
        <v>3</v>
      </c>
      <c r="NP39" s="48" t="s">
        <v>4</v>
      </c>
      <c r="NQ39" s="48" t="s">
        <v>5</v>
      </c>
      <c r="NR39" s="48" t="s">
        <v>6</v>
      </c>
      <c r="NS39" s="48" t="s">
        <v>7</v>
      </c>
      <c r="NT39" s="49" t="s">
        <v>62</v>
      </c>
      <c r="NU39" s="49" t="s">
        <v>62</v>
      </c>
      <c r="NV39" s="48" t="s">
        <v>10</v>
      </c>
      <c r="NW39" s="48" t="s">
        <v>11</v>
      </c>
      <c r="NX39" s="48" t="s">
        <v>12</v>
      </c>
      <c r="NY39" s="48" t="s">
        <v>13</v>
      </c>
      <c r="NZ39" s="48" t="s">
        <v>14</v>
      </c>
      <c r="OA39" s="49" t="s">
        <v>62</v>
      </c>
      <c r="OB39" s="49" t="s">
        <v>62</v>
      </c>
      <c r="OC39" s="48" t="s">
        <v>17</v>
      </c>
      <c r="OD39" s="48" t="s">
        <v>18</v>
      </c>
      <c r="OE39" s="48" t="s">
        <v>19</v>
      </c>
      <c r="OF39" s="48" t="s">
        <v>20</v>
      </c>
      <c r="OG39" s="48" t="s">
        <v>21</v>
      </c>
      <c r="OH39" s="49" t="s">
        <v>62</v>
      </c>
      <c r="OI39" s="49" t="s">
        <v>62</v>
      </c>
      <c r="OJ39" s="48" t="s">
        <v>24</v>
      </c>
      <c r="OK39" s="48" t="s">
        <v>25</v>
      </c>
      <c r="OL39" s="48" t="s">
        <v>26</v>
      </c>
      <c r="OM39" s="48" t="s">
        <v>27</v>
      </c>
      <c r="ON39" s="48" t="s">
        <v>28</v>
      </c>
      <c r="OO39" s="49" t="s">
        <v>62</v>
      </c>
      <c r="OP39" s="49" t="s">
        <v>62</v>
      </c>
      <c r="OQ39" s="49" t="s">
        <v>62</v>
      </c>
      <c r="OR39" s="49"/>
      <c r="OS39" s="49"/>
      <c r="OT39" s="272" t="s">
        <v>122</v>
      </c>
      <c r="PL39" s="48" t="s">
        <v>124</v>
      </c>
      <c r="PM39" s="588" t="s">
        <v>90</v>
      </c>
      <c r="PN39" s="588" t="s">
        <v>170</v>
      </c>
      <c r="PO39" s="48" t="s">
        <v>1</v>
      </c>
      <c r="PP39" s="48" t="s">
        <v>2</v>
      </c>
      <c r="PQ39" s="48" t="s">
        <v>3</v>
      </c>
      <c r="PR39" s="48" t="s">
        <v>4</v>
      </c>
      <c r="PS39" s="48" t="s">
        <v>5</v>
      </c>
      <c r="PT39" s="48"/>
      <c r="PU39" s="48"/>
      <c r="PV39" s="48" t="s">
        <v>8</v>
      </c>
      <c r="PW39" s="48" t="s">
        <v>9</v>
      </c>
      <c r="PX39" s="48" t="s">
        <v>10</v>
      </c>
      <c r="PY39" s="48" t="s">
        <v>11</v>
      </c>
      <c r="PZ39" s="48" t="s">
        <v>12</v>
      </c>
      <c r="QA39" s="48" t="s">
        <v>62</v>
      </c>
      <c r="QB39" s="48" t="s">
        <v>62</v>
      </c>
      <c r="QC39" s="48" t="s">
        <v>15</v>
      </c>
      <c r="QD39" s="48" t="s">
        <v>16</v>
      </c>
      <c r="QE39" s="48" t="s">
        <v>17</v>
      </c>
      <c r="QF39" s="48" t="s">
        <v>18</v>
      </c>
      <c r="QG39" s="48" t="s">
        <v>19</v>
      </c>
      <c r="QH39" s="48"/>
      <c r="QI39" s="48"/>
      <c r="QJ39" s="48" t="s">
        <v>22</v>
      </c>
      <c r="QK39" s="48" t="s">
        <v>23</v>
      </c>
      <c r="QL39" s="48" t="s">
        <v>24</v>
      </c>
      <c r="QM39" s="48" t="s">
        <v>25</v>
      </c>
      <c r="QN39" s="48" t="s">
        <v>26</v>
      </c>
      <c r="QO39" s="48"/>
      <c r="QP39" s="48"/>
      <c r="QQ39" s="48" t="s">
        <v>29</v>
      </c>
      <c r="QR39" s="48" t="s">
        <v>30</v>
      </c>
      <c r="QS39" s="48" t="s">
        <v>31</v>
      </c>
      <c r="QT39" s="49"/>
      <c r="QU39" s="49"/>
      <c r="QV39" s="272" t="s">
        <v>125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J40" t="s">
        <v>62</v>
      </c>
      <c r="IK40" t="s">
        <v>62</v>
      </c>
      <c r="IL40" s="22">
        <v>0.28910000000000002</v>
      </c>
      <c r="IM40" s="22">
        <v>0.32150000000000001</v>
      </c>
      <c r="IN40" s="22">
        <v>0.32490000000000002</v>
      </c>
      <c r="IO40" s="22">
        <v>0.28949999999999998</v>
      </c>
      <c r="IP40" s="22">
        <v>0.27479999999999999</v>
      </c>
      <c r="IQ40" s="15"/>
      <c r="IR40" s="15"/>
      <c r="IS40" s="22">
        <v>0.27360000000000001</v>
      </c>
      <c r="IT40" s="22">
        <v>0.26779999999999998</v>
      </c>
      <c r="IU40" s="22">
        <v>0.28129999999999999</v>
      </c>
      <c r="IV40" s="22">
        <v>0.28799999999999998</v>
      </c>
      <c r="IW40" s="22">
        <v>0.28060000000000002</v>
      </c>
      <c r="IX40" s="15"/>
      <c r="IY40" s="15"/>
      <c r="IZ40" s="22">
        <v>0.3019</v>
      </c>
      <c r="JA40" s="22">
        <v>0.28100000000000003</v>
      </c>
      <c r="JB40" s="22">
        <v>0.2833</v>
      </c>
      <c r="JC40" s="22">
        <v>0.28029999999999999</v>
      </c>
      <c r="JD40" s="22">
        <v>0.28070000000000001</v>
      </c>
      <c r="JE40" s="15"/>
      <c r="JF40" s="15"/>
      <c r="JG40" s="22">
        <v>0.27779999999999999</v>
      </c>
      <c r="JH40" s="22">
        <v>0.27410000000000001</v>
      </c>
      <c r="JI40" s="22">
        <v>0.29310000000000003</v>
      </c>
      <c r="JJ40" s="22">
        <v>0.28100000000000003</v>
      </c>
      <c r="JK40" s="22">
        <v>0.27839999999999998</v>
      </c>
      <c r="JL40" s="15" t="s">
        <v>62</v>
      </c>
      <c r="JM40" s="15" t="s">
        <v>62</v>
      </c>
      <c r="JN40" s="22">
        <v>0.28270000000000001</v>
      </c>
      <c r="JO40" s="22">
        <v>0.32829999999999998</v>
      </c>
      <c r="JP40" s="15"/>
      <c r="JQ40" s="478" t="s">
        <v>32</v>
      </c>
      <c r="JR40" s="3" t="s">
        <v>33</v>
      </c>
      <c r="JS40" s="476" t="s">
        <v>34</v>
      </c>
      <c r="LC40" t="s">
        <v>62</v>
      </c>
      <c r="LD40" s="22">
        <v>0.35510000000000003</v>
      </c>
      <c r="LE40" s="22">
        <v>0.35659999999999997</v>
      </c>
      <c r="LF40" s="22">
        <v>0.4123</v>
      </c>
      <c r="LG40" s="53"/>
      <c r="LH40" s="53"/>
      <c r="LI40" s="22">
        <v>0.38619999999999999</v>
      </c>
      <c r="LJ40" s="22">
        <v>0.37169999999999997</v>
      </c>
      <c r="LK40" s="22">
        <v>0.34399999999999997</v>
      </c>
      <c r="LL40" s="22">
        <v>0.33150000000000002</v>
      </c>
      <c r="LM40" s="22">
        <v>0.31929999999999997</v>
      </c>
      <c r="LN40" s="53"/>
      <c r="LO40" s="53" t="s">
        <v>62</v>
      </c>
      <c r="LP40" s="22">
        <v>0.30299999999999999</v>
      </c>
      <c r="LQ40" s="22">
        <v>0.28189999999999998</v>
      </c>
      <c r="LR40" s="22">
        <v>0.25159999999999999</v>
      </c>
      <c r="LS40" s="22">
        <v>0.24060000000000001</v>
      </c>
      <c r="LT40" s="22">
        <v>0.2112</v>
      </c>
      <c r="LU40" s="53"/>
      <c r="LV40" s="53"/>
      <c r="LW40" s="22">
        <v>0.20050000000000001</v>
      </c>
      <c r="LX40" s="22">
        <v>0.2009</v>
      </c>
      <c r="LY40" s="22">
        <v>0.17949999999999999</v>
      </c>
      <c r="LZ40" s="22">
        <v>0.16300000000000001</v>
      </c>
      <c r="MA40" s="22">
        <v>0.17649999999999999</v>
      </c>
      <c r="MB40" s="53"/>
      <c r="MC40" s="53"/>
      <c r="MD40" s="22">
        <v>0.16600000000000001</v>
      </c>
      <c r="ME40" s="22">
        <v>0.16089999999999999</v>
      </c>
      <c r="MF40" s="22">
        <v>0.15989999999999999</v>
      </c>
      <c r="MG40" s="22">
        <v>0.15390000000000001</v>
      </c>
      <c r="MH40" s="22">
        <v>0.14069999999999999</v>
      </c>
      <c r="MI40" s="495" t="s">
        <v>32</v>
      </c>
      <c r="MJ40" s="3" t="s">
        <v>33</v>
      </c>
      <c r="MK40" s="495" t="s">
        <v>34</v>
      </c>
      <c r="NM40" s="53" t="s">
        <v>62</v>
      </c>
      <c r="NN40" s="53"/>
      <c r="NO40" s="22">
        <v>0.1237</v>
      </c>
      <c r="NP40" s="22">
        <v>0.1356</v>
      </c>
      <c r="NQ40" s="22">
        <v>0.1404</v>
      </c>
      <c r="NR40" s="22">
        <v>0.1318</v>
      </c>
      <c r="NS40" s="22">
        <v>0.13270000000000001</v>
      </c>
      <c r="NT40" s="53"/>
      <c r="NU40" s="53"/>
      <c r="NV40" s="22">
        <v>0.12809999999999999</v>
      </c>
      <c r="NW40" s="22">
        <v>0.1545</v>
      </c>
      <c r="NX40" s="22">
        <v>0.15379999999999999</v>
      </c>
      <c r="NY40" s="22">
        <v>0.1479</v>
      </c>
      <c r="NZ40" s="22">
        <v>0.13789999999999999</v>
      </c>
      <c r="OA40" s="53"/>
      <c r="OB40" s="53"/>
      <c r="OC40" s="22">
        <v>0.10920000000000001</v>
      </c>
      <c r="OD40" s="22">
        <v>0.11310000000000001</v>
      </c>
      <c r="OE40" s="22">
        <v>0.13950000000000001</v>
      </c>
      <c r="OF40" s="22">
        <v>0.12809999999999999</v>
      </c>
      <c r="OG40" s="22">
        <v>0.1406</v>
      </c>
      <c r="OH40" s="53"/>
      <c r="OI40" s="53"/>
      <c r="OJ40" s="16">
        <v>0.12330000000000001</v>
      </c>
      <c r="OK40" s="40">
        <v>0.114</v>
      </c>
      <c r="OL40" s="40">
        <v>0.13550000000000001</v>
      </c>
      <c r="OM40" s="40">
        <v>0.14460000000000001</v>
      </c>
      <c r="ON40" s="40">
        <v>0.14069999999999999</v>
      </c>
      <c r="OO40" s="53"/>
      <c r="OP40" s="53"/>
      <c r="OQ40" s="53"/>
      <c r="OR40" s="495" t="s">
        <v>32</v>
      </c>
      <c r="OS40" s="3" t="s">
        <v>33</v>
      </c>
      <c r="OT40" s="495" t="s">
        <v>34</v>
      </c>
      <c r="PM40" t="s">
        <v>62</v>
      </c>
      <c r="PN40" t="s">
        <v>62</v>
      </c>
      <c r="PO40" s="40">
        <v>0.16209999999999999</v>
      </c>
      <c r="PP40" s="40">
        <v>0.16930000000000001</v>
      </c>
      <c r="PQ40" s="40">
        <v>0.18279999999999999</v>
      </c>
      <c r="PR40" s="40">
        <v>0.18870000000000001</v>
      </c>
      <c r="PS40" s="40">
        <v>0.21460000000000001</v>
      </c>
      <c r="PT40" s="15"/>
      <c r="PU40" s="15"/>
      <c r="PV40" s="40">
        <v>0.2135</v>
      </c>
      <c r="PW40" s="53"/>
      <c r="PX40" s="53"/>
      <c r="PY40" s="53"/>
      <c r="PZ40" s="53"/>
      <c r="QA40" s="15"/>
      <c r="QB40" s="15"/>
      <c r="QC40" s="53"/>
      <c r="QD40" s="53"/>
      <c r="QE40" s="53"/>
      <c r="QF40" s="53"/>
      <c r="QG40" s="53"/>
      <c r="QH40" s="15"/>
      <c r="QI40" s="15"/>
      <c r="QJ40" s="53"/>
      <c r="QK40" s="53"/>
      <c r="QL40" s="53"/>
      <c r="QM40" s="53"/>
      <c r="QN40" s="53"/>
      <c r="QO40" s="53"/>
      <c r="QP40" s="53"/>
      <c r="QQ40" s="53"/>
      <c r="QR40" s="53"/>
      <c r="QS40" s="53"/>
      <c r="QT40" s="495" t="s">
        <v>32</v>
      </c>
      <c r="QU40" s="3" t="s">
        <v>33</v>
      </c>
      <c r="QV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L41" s="30">
        <v>0.1095</v>
      </c>
      <c r="IM41" s="40">
        <v>9.7100000000000006E-2</v>
      </c>
      <c r="IN41" s="30">
        <v>0.1116</v>
      </c>
      <c r="IO41" s="30">
        <v>0.129</v>
      </c>
      <c r="IP41" s="30">
        <v>0.13100000000000001</v>
      </c>
      <c r="IQ41" s="6" t="s">
        <v>62</v>
      </c>
      <c r="IR41" s="6"/>
      <c r="IS41" s="30">
        <v>0.13650000000000001</v>
      </c>
      <c r="IT41" s="30">
        <v>0.13519999999999999</v>
      </c>
      <c r="IU41" s="30">
        <v>0.17430000000000001</v>
      </c>
      <c r="IV41" s="30">
        <v>0.1492</v>
      </c>
      <c r="IW41" s="30">
        <v>0.18559999999999999</v>
      </c>
      <c r="IX41" s="6" t="s">
        <v>62</v>
      </c>
      <c r="IY41" s="6"/>
      <c r="IZ41" s="30">
        <v>0.1885</v>
      </c>
      <c r="JA41" s="30">
        <v>0.19819999999999999</v>
      </c>
      <c r="JB41" s="30">
        <v>0.20860000000000001</v>
      </c>
      <c r="JC41" s="30">
        <v>0.2039</v>
      </c>
      <c r="JD41" s="30">
        <v>0.20219999999999999</v>
      </c>
      <c r="JE41" s="6" t="s">
        <v>62</v>
      </c>
      <c r="JF41" s="6"/>
      <c r="JG41" s="30">
        <v>0.18590000000000001</v>
      </c>
      <c r="JH41" s="30">
        <v>0.1731</v>
      </c>
      <c r="JI41" s="30">
        <v>0.11169999999999999</v>
      </c>
      <c r="JJ41" s="30">
        <v>0.108</v>
      </c>
      <c r="JK41" s="30">
        <v>0.12640000000000001</v>
      </c>
      <c r="JL41" s="6"/>
      <c r="JM41" s="6"/>
      <c r="JN41" s="30">
        <v>0.13830000000000001</v>
      </c>
      <c r="JO41" s="30">
        <v>0.114</v>
      </c>
      <c r="JP41" s="6" t="s">
        <v>62</v>
      </c>
      <c r="JQ41" s="479">
        <f>MIN(JQ2:JQ8,JQ10:JQ15,JQ17:JQ21,JQ23:JQ26,JQ28:JQ30,JQ32:JQ33,JQ35)</f>
        <v>-1.26E-2</v>
      </c>
      <c r="JR41" s="51">
        <f>AVERAGE(JR2:JR8,JR10:JR15,JR17:JR21,JR23:JR26,JR28:JR30,JR32:JR33,JR35)</f>
        <v>4.1233766233766234E-4</v>
      </c>
      <c r="JS41" s="477">
        <f>MAX(JS2:JS8,JS10:JS15,JS17:JS21,JS23:JS26,JS28:JS30,JS32:JS33,JS35)</f>
        <v>1.12E-2</v>
      </c>
      <c r="LC41" t="s">
        <v>62</v>
      </c>
      <c r="LD41" s="30">
        <v>9.1899999999999996E-2</v>
      </c>
      <c r="LE41" s="30">
        <v>8.6300000000000002E-2</v>
      </c>
      <c r="LF41" s="30">
        <v>8.2600000000000007E-2</v>
      </c>
      <c r="LG41" s="53"/>
      <c r="LH41" s="53"/>
      <c r="LI41" s="30">
        <v>6.9599999999999995E-2</v>
      </c>
      <c r="LJ41" s="30">
        <v>9.0200000000000002E-2</v>
      </c>
      <c r="LK41" s="30">
        <v>7.6300000000000007E-2</v>
      </c>
      <c r="LL41" s="30">
        <v>6.3200000000000006E-2</v>
      </c>
      <c r="LM41" s="40">
        <v>7.2900000000000006E-2</v>
      </c>
      <c r="LN41" s="53"/>
      <c r="LO41" s="53"/>
      <c r="LP41" s="7">
        <v>3.9300000000000002E-2</v>
      </c>
      <c r="LQ41" s="40">
        <v>6.1199999999999997E-2</v>
      </c>
      <c r="LR41" s="40">
        <v>8.1299999999999997E-2</v>
      </c>
      <c r="LS41" s="7">
        <v>8.1500000000000003E-2</v>
      </c>
      <c r="LT41" s="7">
        <v>9.8100000000000007E-2</v>
      </c>
      <c r="LU41" s="53"/>
      <c r="LV41" s="53"/>
      <c r="LW41" s="40">
        <v>0.1037</v>
      </c>
      <c r="LX41" s="40">
        <v>0.1318</v>
      </c>
      <c r="LY41" s="40">
        <v>0.1216</v>
      </c>
      <c r="LZ41" s="7">
        <v>8.14E-2</v>
      </c>
      <c r="MA41" s="40">
        <v>7.6700000000000004E-2</v>
      </c>
      <c r="MB41" s="53"/>
      <c r="MC41" s="53"/>
      <c r="MD41" s="40">
        <v>8.6099999999999996E-2</v>
      </c>
      <c r="ME41" s="7">
        <v>7.9899999999999999E-2</v>
      </c>
      <c r="MF41" s="7">
        <v>9.3600000000000003E-2</v>
      </c>
      <c r="MG41" s="7">
        <v>9.4500000000000001E-2</v>
      </c>
      <c r="MH41" s="7">
        <v>6.5500000000000003E-2</v>
      </c>
      <c r="MI41" s="53">
        <f>MIN(MI2:MI8,MI10:MI15,MI17:MI21,MI23:MI26,MI28:MI30,MI32:MI33,MI35)</f>
        <v>-1.35E-2</v>
      </c>
      <c r="MJ41" s="51">
        <f>AVERAGE(MJ2:MJ8,MJ10:MJ15,MJ17:MJ21,MJ23:MJ26,MJ28:MJ30,MJ32:MJ33,MJ35)</f>
        <v>-6.1413043478260863E-4</v>
      </c>
      <c r="MK41" s="53">
        <f>MAX(MK2:MK8,MK10:MK15,MK17:MK21,MK23:MK26,MK28:MK30,MK32:MK33,MK35)</f>
        <v>1.0800000000000001E-2</v>
      </c>
      <c r="NL41" t="s">
        <v>62</v>
      </c>
      <c r="NM41" s="53"/>
      <c r="NN41" s="53"/>
      <c r="NO41" s="16">
        <v>5.5399999999999998E-2</v>
      </c>
      <c r="NP41" s="16">
        <v>5.3800000000000001E-2</v>
      </c>
      <c r="NQ41" s="40">
        <v>4.8300000000000003E-2</v>
      </c>
      <c r="NR41" s="16">
        <v>7.1800000000000003E-2</v>
      </c>
      <c r="NS41" s="16">
        <v>8.4400000000000003E-2</v>
      </c>
      <c r="NT41" s="53"/>
      <c r="NU41" s="53"/>
      <c r="NV41" s="40">
        <v>0.10580000000000001</v>
      </c>
      <c r="NW41" s="16">
        <v>0.1111</v>
      </c>
      <c r="NX41" s="16">
        <v>0.1061</v>
      </c>
      <c r="NY41" s="16">
        <v>0.10100000000000001</v>
      </c>
      <c r="NZ41" s="16">
        <v>9.8199999999999996E-2</v>
      </c>
      <c r="OA41" s="53"/>
      <c r="OB41" s="53"/>
      <c r="OC41" s="16">
        <v>0.11310000000000001</v>
      </c>
      <c r="OD41" s="16">
        <v>8.7800000000000003E-2</v>
      </c>
      <c r="OE41" s="16">
        <v>8.3599999999999994E-2</v>
      </c>
      <c r="OF41" s="40">
        <v>0.124</v>
      </c>
      <c r="OG41" s="16">
        <v>0.1206</v>
      </c>
      <c r="OH41" s="53"/>
      <c r="OI41" s="53"/>
      <c r="OJ41" s="22">
        <v>0.11990000000000001</v>
      </c>
      <c r="OK41" s="16">
        <v>0.1084</v>
      </c>
      <c r="OL41" s="16">
        <v>0.1056</v>
      </c>
      <c r="OM41" s="16">
        <v>9.7699999999999995E-2</v>
      </c>
      <c r="ON41" s="16">
        <v>9.0999999999999998E-2</v>
      </c>
      <c r="OO41" s="53"/>
      <c r="OP41" s="53"/>
      <c r="OQ41" s="53"/>
      <c r="OR41" s="53">
        <f>MIN(OR2:OR8,OR10:OR15,OR17:OR21,OR23:OR26,OR28:OR30,OR32:OR33,OR35)</f>
        <v>-1.26E-2</v>
      </c>
      <c r="OS41" s="51">
        <f>AVERAGE(OS2:OS8,OS10:OS15,OS17:OS21,OS23:OS26,OS28:OS30,OS32:OS33,OS35)</f>
        <v>1.2392857142857144E-4</v>
      </c>
      <c r="OT41" s="53">
        <f>MAX(OT2:OT8,OT10:OT15,OT17:OT21,OT23:OT26,OT28:OT30,OT32:OT33,OT35)</f>
        <v>1.18E-2</v>
      </c>
      <c r="PM41" t="s">
        <v>62</v>
      </c>
      <c r="PN41" t="s">
        <v>62</v>
      </c>
      <c r="PO41" s="22">
        <v>9.7600000000000006E-2</v>
      </c>
      <c r="PP41" s="16">
        <v>7.1800000000000003E-2</v>
      </c>
      <c r="PQ41" s="30">
        <v>5.7299999999999997E-2</v>
      </c>
      <c r="PR41" s="16">
        <v>6.0999999999999999E-2</v>
      </c>
      <c r="PS41" s="16">
        <v>6.1100000000000002E-2</v>
      </c>
      <c r="PT41" s="6" t="s">
        <v>62</v>
      </c>
      <c r="PU41" s="6"/>
      <c r="PV41" s="16">
        <v>6.2199999999999998E-2</v>
      </c>
      <c r="PW41" s="53"/>
      <c r="PX41" s="53"/>
      <c r="PY41" s="53"/>
      <c r="PZ41" s="53"/>
      <c r="QA41" s="6" t="s">
        <v>62</v>
      </c>
      <c r="QB41" s="6"/>
      <c r="QC41" s="53"/>
      <c r="QD41" s="53"/>
      <c r="QE41" s="53"/>
      <c r="QF41" s="53"/>
      <c r="QG41" s="53"/>
      <c r="QH41" s="6" t="s">
        <v>62</v>
      </c>
      <c r="QI41" s="6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3">
        <f>MIN(QT2:QT8,QT10:QT15,QT17:QT21,QT23:QT26,QT28:QT30,QT32:QT33,QT35)</f>
        <v>-9.1999999999999998E-3</v>
      </c>
      <c r="QU41" s="51">
        <f>AVERAGE(QU2:QU8,QU10:QU15,QU17:QU21,QU23:QU26,QU28:QU30,QU32:QU33,QU35)</f>
        <v>-1.0892857142857133E-4</v>
      </c>
      <c r="QV41" s="53">
        <f>MAX(QV2:QV8,QV10:QV15,QV17:QV21,QV23:QV26,QV28:QV30,QV32:QV33,QV35)</f>
        <v>1.18E-2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J42" t="s">
        <v>62</v>
      </c>
      <c r="IK42" t="s">
        <v>62</v>
      </c>
      <c r="IL42" s="40">
        <v>0.1013</v>
      </c>
      <c r="IM42" s="30">
        <v>7.5999999999999998E-2</v>
      </c>
      <c r="IN42" s="40">
        <v>7.9399999999999998E-2</v>
      </c>
      <c r="IO42" s="40">
        <v>8.6400000000000005E-2</v>
      </c>
      <c r="IP42" s="40">
        <v>8.2900000000000001E-2</v>
      </c>
      <c r="IR42" s="6"/>
      <c r="IS42" s="40">
        <v>0.1053</v>
      </c>
      <c r="IT42" s="40">
        <v>9.6699999999999994E-2</v>
      </c>
      <c r="IU42" s="40">
        <v>8.6199999999999999E-2</v>
      </c>
      <c r="IV42" s="40">
        <v>7.7399999999999997E-2</v>
      </c>
      <c r="IW42" s="40">
        <v>9.01E-2</v>
      </c>
      <c r="IY42" s="6"/>
      <c r="IZ42" s="40">
        <v>6.4799999999999996E-2</v>
      </c>
      <c r="JA42" s="40">
        <v>8.14E-2</v>
      </c>
      <c r="JB42" s="40">
        <v>9.4E-2</v>
      </c>
      <c r="JC42" s="40">
        <v>9.4E-2</v>
      </c>
      <c r="JD42" s="40">
        <v>8.4000000000000005E-2</v>
      </c>
      <c r="JF42" s="6"/>
      <c r="JG42" s="40">
        <v>0.1115</v>
      </c>
      <c r="JH42" s="40">
        <v>8.6699999999999999E-2</v>
      </c>
      <c r="JI42" s="40">
        <v>8.5900000000000004E-2</v>
      </c>
      <c r="JJ42" s="40">
        <v>8.1100000000000005E-2</v>
      </c>
      <c r="JK42" s="40">
        <v>7.9200000000000007E-2</v>
      </c>
      <c r="JL42" s="6"/>
      <c r="JM42" s="6"/>
      <c r="JN42" s="40">
        <v>7.0099999999999996E-2</v>
      </c>
      <c r="JO42" s="40">
        <v>8.9599999999999999E-2</v>
      </c>
      <c r="JP42" s="52"/>
      <c r="JQ42" s="480" t="s">
        <v>40</v>
      </c>
      <c r="JR42" s="54" t="s">
        <v>73</v>
      </c>
      <c r="JS42" s="481" t="s">
        <v>52</v>
      </c>
      <c r="LC42" t="s">
        <v>62</v>
      </c>
      <c r="LD42" s="40">
        <v>7.7299999999999994E-2</v>
      </c>
      <c r="LE42" s="40">
        <v>7.0900000000000005E-2</v>
      </c>
      <c r="LF42" s="40">
        <v>6.7599999999999993E-2</v>
      </c>
      <c r="LG42" s="53"/>
      <c r="LH42" s="53"/>
      <c r="LI42" s="40">
        <v>6.8400000000000002E-2</v>
      </c>
      <c r="LJ42" s="40">
        <v>5.3100000000000001E-2</v>
      </c>
      <c r="LK42" s="40">
        <v>6.1899999999999997E-2</v>
      </c>
      <c r="LL42" s="40">
        <v>5.3600000000000002E-2</v>
      </c>
      <c r="LM42" s="30">
        <v>6.6699999999999995E-2</v>
      </c>
      <c r="LN42" s="53"/>
      <c r="LO42" s="53"/>
      <c r="LP42" s="40">
        <v>4.5600000000000002E-2</v>
      </c>
      <c r="LQ42" s="7">
        <v>4.9700000000000001E-2</v>
      </c>
      <c r="LR42" s="7">
        <v>5.8299999999999998E-2</v>
      </c>
      <c r="LS42" s="40">
        <v>8.7099999999999997E-2</v>
      </c>
      <c r="LT42" s="40">
        <v>9.8100000000000007E-2</v>
      </c>
      <c r="LU42" s="53"/>
      <c r="LV42" s="53"/>
      <c r="LW42" s="7">
        <v>8.3400000000000002E-2</v>
      </c>
      <c r="LX42" s="7">
        <v>9.6799999999999997E-2</v>
      </c>
      <c r="LY42" s="7">
        <v>0.1012</v>
      </c>
      <c r="LZ42" s="40">
        <v>7.9100000000000004E-2</v>
      </c>
      <c r="MA42" s="7">
        <v>5.8500000000000003E-2</v>
      </c>
      <c r="MB42" s="53"/>
      <c r="MC42" s="53"/>
      <c r="MD42" s="7">
        <v>6.9400000000000003E-2</v>
      </c>
      <c r="ME42" s="40">
        <v>6.59E-2</v>
      </c>
      <c r="MF42" s="40">
        <v>6.6400000000000001E-2</v>
      </c>
      <c r="MG42" s="40">
        <v>7.7100000000000002E-2</v>
      </c>
      <c r="MH42" s="16">
        <v>4.3900000000000002E-2</v>
      </c>
      <c r="MI42" s="47" t="s">
        <v>63</v>
      </c>
      <c r="MJ42" s="54" t="s">
        <v>73</v>
      </c>
      <c r="MK42" s="22" t="s">
        <v>37</v>
      </c>
      <c r="NH42" t="s">
        <v>62</v>
      </c>
      <c r="NK42" t="s">
        <v>62</v>
      </c>
      <c r="NL42" t="s">
        <v>62</v>
      </c>
      <c r="NM42" s="53"/>
      <c r="NN42" s="53"/>
      <c r="NO42" s="30">
        <v>4.02E-2</v>
      </c>
      <c r="NP42" s="40">
        <v>5.1499999999999997E-2</v>
      </c>
      <c r="NQ42" s="16">
        <v>4.6600000000000003E-2</v>
      </c>
      <c r="NR42" s="40">
        <v>6.2199999999999998E-2</v>
      </c>
      <c r="NS42" s="40">
        <v>8.1699999999999995E-2</v>
      </c>
      <c r="NT42" s="53"/>
      <c r="NU42" s="53"/>
      <c r="NV42" s="16">
        <v>9.6199999999999994E-2</v>
      </c>
      <c r="NW42" s="40">
        <v>9.98E-2</v>
      </c>
      <c r="NX42" s="40">
        <v>8.2199999999999995E-2</v>
      </c>
      <c r="NY42" s="40">
        <v>9.1700000000000004E-2</v>
      </c>
      <c r="NZ42" s="40">
        <v>8.2799999999999999E-2</v>
      </c>
      <c r="OA42" s="53"/>
      <c r="OB42" s="53"/>
      <c r="OC42" s="40">
        <v>8.5800000000000001E-2</v>
      </c>
      <c r="OD42" s="7">
        <v>7.2300000000000003E-2</v>
      </c>
      <c r="OE42" s="40">
        <v>0.12139999999999999</v>
      </c>
      <c r="OF42" s="299">
        <v>7.8399999999999997E-2</v>
      </c>
      <c r="OG42" s="40">
        <v>9.3799999999999994E-2</v>
      </c>
      <c r="OH42" s="489"/>
      <c r="OI42" s="53"/>
      <c r="OJ42" s="40">
        <v>9.9400000000000002E-2</v>
      </c>
      <c r="OK42" s="22">
        <v>9.4600000000000004E-2</v>
      </c>
      <c r="OL42" s="22">
        <v>9.3799999999999994E-2</v>
      </c>
      <c r="OM42" s="22">
        <v>7.4200000000000002E-2</v>
      </c>
      <c r="ON42" s="22">
        <v>8.3900000000000002E-2</v>
      </c>
      <c r="OO42" s="53"/>
      <c r="OP42" s="53"/>
      <c r="OQ42" s="53"/>
      <c r="OR42" s="86" t="s">
        <v>38</v>
      </c>
      <c r="OS42" s="54" t="s">
        <v>73</v>
      </c>
      <c r="OT42" s="34" t="s">
        <v>67</v>
      </c>
      <c r="PM42" t="s">
        <v>62</v>
      </c>
      <c r="PN42" t="s">
        <v>62</v>
      </c>
      <c r="PO42" s="16">
        <v>7.9299999999999995E-2</v>
      </c>
      <c r="PP42" s="22">
        <v>6.1800000000000001E-2</v>
      </c>
      <c r="PQ42" s="16">
        <v>5.57E-2</v>
      </c>
      <c r="PR42" s="30">
        <v>5.04E-2</v>
      </c>
      <c r="PS42" s="22">
        <v>4.87E-2</v>
      </c>
      <c r="PU42" s="6"/>
      <c r="PV42" s="22">
        <v>5.1499999999999997E-2</v>
      </c>
      <c r="PW42" s="53"/>
      <c r="PX42" s="53"/>
      <c r="PY42" s="53"/>
      <c r="PZ42" s="53"/>
      <c r="QB42" s="6"/>
      <c r="QC42" s="53"/>
      <c r="QD42" s="53"/>
      <c r="QE42" s="53"/>
      <c r="QF42" s="53"/>
      <c r="QG42" s="53"/>
      <c r="QI42" s="6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3"/>
      <c r="QU42" s="54" t="s">
        <v>73</v>
      </c>
      <c r="QV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J43" t="s">
        <v>62</v>
      </c>
      <c r="IL43" s="34">
        <v>9.8199999999999996E-2</v>
      </c>
      <c r="IM43" s="34">
        <v>5.33E-2</v>
      </c>
      <c r="IN43" s="34">
        <v>6.7299999999999999E-2</v>
      </c>
      <c r="IO43" s="34">
        <v>5.1700000000000003E-2</v>
      </c>
      <c r="IP43" s="34">
        <v>3.5299999999999998E-2</v>
      </c>
      <c r="IQ43" s="6" t="s">
        <v>62</v>
      </c>
      <c r="IR43" s="6"/>
      <c r="IS43" s="34">
        <v>2.7300000000000001E-2</v>
      </c>
      <c r="IT43" s="34">
        <v>2.92E-2</v>
      </c>
      <c r="IU43" s="34">
        <v>3.9399999999999998E-2</v>
      </c>
      <c r="IV43" s="34">
        <v>2.3400000000000001E-2</v>
      </c>
      <c r="IW43" s="34">
        <v>4.5100000000000001E-2</v>
      </c>
      <c r="IX43" s="6" t="s">
        <v>62</v>
      </c>
      <c r="IY43" s="6"/>
      <c r="IZ43" s="34">
        <v>4.7800000000000002E-2</v>
      </c>
      <c r="JA43" s="34">
        <v>5.4100000000000002E-2</v>
      </c>
      <c r="JB43" s="34">
        <v>1.6299999999999999E-2</v>
      </c>
      <c r="JC43" s="7">
        <v>2.3599999999999999E-2</v>
      </c>
      <c r="JD43" s="7">
        <v>1.9699999999999999E-2</v>
      </c>
      <c r="JE43" s="6" t="s">
        <v>62</v>
      </c>
      <c r="JF43" s="6"/>
      <c r="JG43" s="7">
        <v>2.07E-2</v>
      </c>
      <c r="JH43" s="7">
        <v>4.4200000000000003E-2</v>
      </c>
      <c r="JI43" s="7">
        <v>8.5099999999999995E-2</v>
      </c>
      <c r="JJ43" s="7">
        <v>7.6300000000000007E-2</v>
      </c>
      <c r="JK43" s="7">
        <v>6.0900000000000003E-2</v>
      </c>
      <c r="JL43" s="6"/>
      <c r="JM43" s="6"/>
      <c r="JN43" s="7">
        <v>5.1900000000000002E-2</v>
      </c>
      <c r="JO43" s="7">
        <v>3.2899999999999999E-2</v>
      </c>
      <c r="JP43" s="6" t="s">
        <v>62</v>
      </c>
      <c r="JQ43" s="478" t="s">
        <v>24</v>
      </c>
      <c r="JR43" s="54" t="s">
        <v>74</v>
      </c>
      <c r="JS43" s="476" t="s">
        <v>1</v>
      </c>
      <c r="KV43" t="s">
        <v>62</v>
      </c>
      <c r="LD43" s="7">
        <v>4.6899999999999997E-2</v>
      </c>
      <c r="LE43" s="7">
        <v>5.7200000000000001E-2</v>
      </c>
      <c r="LF43" s="7">
        <v>2.5700000000000001E-2</v>
      </c>
      <c r="LG43" s="53"/>
      <c r="LH43" s="53"/>
      <c r="LI43" s="7">
        <v>4.1099999999999998E-2</v>
      </c>
      <c r="LJ43" s="7">
        <v>4.0300000000000002E-2</v>
      </c>
      <c r="LK43" s="7">
        <v>5.2900000000000003E-2</v>
      </c>
      <c r="LL43" s="7">
        <v>4.1700000000000001E-2</v>
      </c>
      <c r="LM43" s="7">
        <v>2.9499999999999998E-2</v>
      </c>
      <c r="LN43" s="53"/>
      <c r="LO43" s="53"/>
      <c r="LP43" s="16">
        <v>0.04</v>
      </c>
      <c r="LQ43" s="16">
        <v>3.3799999999999997E-2</v>
      </c>
      <c r="LR43" s="16">
        <v>3.9699999999999999E-2</v>
      </c>
      <c r="LS43" s="16">
        <v>4.02E-2</v>
      </c>
      <c r="LT43" s="16">
        <v>4.7199999999999999E-2</v>
      </c>
      <c r="LU43" s="53"/>
      <c r="LV43" s="53"/>
      <c r="LW43" s="16">
        <v>3.9300000000000002E-2</v>
      </c>
      <c r="LX43" s="16">
        <v>5.2600000000000001E-2</v>
      </c>
      <c r="LY43" s="16">
        <v>5.4199999999999998E-2</v>
      </c>
      <c r="LZ43" s="16">
        <v>5.8900000000000001E-2</v>
      </c>
      <c r="MA43" s="16">
        <v>5.4600000000000003E-2</v>
      </c>
      <c r="MB43" s="53"/>
      <c r="MC43" s="53"/>
      <c r="MD43" s="16">
        <v>5.79E-2</v>
      </c>
      <c r="ME43" s="16">
        <v>4.9099999999999998E-2</v>
      </c>
      <c r="MF43" s="16">
        <v>4.3700000000000003E-2</v>
      </c>
      <c r="MG43" s="16">
        <v>4.4699999999999997E-2</v>
      </c>
      <c r="MH43" s="40">
        <v>3.5400000000000001E-2</v>
      </c>
      <c r="MI43" s="53" t="s">
        <v>13</v>
      </c>
      <c r="MJ43" s="54" t="s">
        <v>74</v>
      </c>
      <c r="MK43" s="53" t="s">
        <v>3</v>
      </c>
      <c r="NM43" s="53"/>
      <c r="NN43" s="53"/>
      <c r="NO43" s="40">
        <v>3.5999999999999997E-2</v>
      </c>
      <c r="NP43" s="30">
        <v>4.7399999999999998E-2</v>
      </c>
      <c r="NQ43" s="30">
        <v>3.4599999999999999E-2</v>
      </c>
      <c r="NR43" s="30">
        <v>3.0099999999999998E-2</v>
      </c>
      <c r="NS43" s="30">
        <v>2.6200000000000001E-2</v>
      </c>
      <c r="NT43" s="53"/>
      <c r="NU43" s="53"/>
      <c r="NV43" s="7">
        <v>8.6999999999999994E-3</v>
      </c>
      <c r="NW43" s="7">
        <v>1.2200000000000001E-2</v>
      </c>
      <c r="NX43" s="7">
        <v>3.1899999999999998E-2</v>
      </c>
      <c r="NY43" s="7">
        <v>3.4000000000000002E-2</v>
      </c>
      <c r="NZ43" s="7">
        <v>7.6499999999999999E-2</v>
      </c>
      <c r="OA43" s="53"/>
      <c r="OB43" s="53"/>
      <c r="OC43" s="7">
        <v>8.3099999999999993E-2</v>
      </c>
      <c r="OD43" s="40">
        <v>9.5600000000000004E-2</v>
      </c>
      <c r="OE43" s="7">
        <v>4.4200000000000003E-2</v>
      </c>
      <c r="OF43" s="7">
        <v>-6.1999999999999998E-3</v>
      </c>
      <c r="OG43" s="7">
        <v>-2.1700000000000001E-2</v>
      </c>
      <c r="OH43" s="53"/>
      <c r="OI43" s="53"/>
      <c r="OJ43" s="30">
        <v>-3.3099999999999997E-2</v>
      </c>
      <c r="OK43" s="30">
        <v>-2.8199999999999999E-2</v>
      </c>
      <c r="OL43" s="30">
        <v>-4.3E-3</v>
      </c>
      <c r="OM43" s="30">
        <v>1.32E-2</v>
      </c>
      <c r="ON43" s="30">
        <v>1.9699999999999999E-2</v>
      </c>
      <c r="OO43" s="53"/>
      <c r="OP43" s="53"/>
      <c r="OQ43" s="53"/>
      <c r="OR43" s="53" t="s">
        <v>20</v>
      </c>
      <c r="OS43" s="54" t="s">
        <v>74</v>
      </c>
      <c r="OT43" s="53" t="s">
        <v>26</v>
      </c>
      <c r="PO43" s="30">
        <v>2.5999999999999999E-3</v>
      </c>
      <c r="PP43" s="30">
        <v>2.6499999999999999E-2</v>
      </c>
      <c r="PQ43" s="22">
        <v>3.8800000000000001E-2</v>
      </c>
      <c r="PR43" s="22">
        <v>4.19E-2</v>
      </c>
      <c r="PS43" s="30">
        <v>4.2000000000000003E-2</v>
      </c>
      <c r="PT43" s="6" t="s">
        <v>62</v>
      </c>
      <c r="PU43" s="6"/>
      <c r="PV43" s="30">
        <v>4.5999999999999999E-2</v>
      </c>
      <c r="PW43" s="53"/>
      <c r="PX43" s="53"/>
      <c r="PY43" s="53"/>
      <c r="PZ43" s="53"/>
      <c r="QA43" s="6" t="s">
        <v>62</v>
      </c>
      <c r="QB43" s="6"/>
      <c r="QC43" s="53"/>
      <c r="QD43" s="53"/>
      <c r="QE43" s="53"/>
      <c r="QF43" s="53"/>
      <c r="QG43" s="53"/>
      <c r="QH43" s="6" t="s">
        <v>62</v>
      </c>
      <c r="QI43" s="6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3"/>
      <c r="QU43" s="54" t="s">
        <v>74</v>
      </c>
      <c r="QV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J44" t="s">
        <v>62</v>
      </c>
      <c r="IL44" s="7">
        <v>-2.7699999999999999E-2</v>
      </c>
      <c r="IM44" s="7">
        <v>-1.4200000000000001E-2</v>
      </c>
      <c r="IN44" s="7">
        <v>-2.4799999999999999E-2</v>
      </c>
      <c r="IO44" s="7">
        <v>-1.01E-2</v>
      </c>
      <c r="IP44" s="7">
        <v>0</v>
      </c>
      <c r="IQ44" t="s">
        <v>62</v>
      </c>
      <c r="IR44" s="6"/>
      <c r="IS44" s="7">
        <v>-1.8700000000000001E-2</v>
      </c>
      <c r="IT44" s="7">
        <v>-1.9800000000000002E-2</v>
      </c>
      <c r="IU44" s="7">
        <v>-3.1099999999999999E-2</v>
      </c>
      <c r="IV44" s="7">
        <v>-4.1999999999999997E-3</v>
      </c>
      <c r="IW44" s="16">
        <v>-1.4999999999999999E-2</v>
      </c>
      <c r="IX44" t="s">
        <v>62</v>
      </c>
      <c r="IY44" s="6"/>
      <c r="IZ44" s="16">
        <v>-6.7000000000000002E-3</v>
      </c>
      <c r="JA44" s="7">
        <v>-1.23E-2</v>
      </c>
      <c r="JB44" s="16">
        <v>6.8999999999999999E-3</v>
      </c>
      <c r="JC44" s="16">
        <v>-8.9999999999999993E-3</v>
      </c>
      <c r="JD44" s="16">
        <v>-1.6999999999999999E-3</v>
      </c>
      <c r="JE44" t="s">
        <v>62</v>
      </c>
      <c r="JF44" s="6"/>
      <c r="JG44" s="16">
        <v>1.26E-2</v>
      </c>
      <c r="JH44" s="16">
        <v>1.67E-2</v>
      </c>
      <c r="JI44" s="16">
        <v>5.7000000000000002E-3</v>
      </c>
      <c r="JJ44" s="16">
        <v>-1.6E-2</v>
      </c>
      <c r="JK44" s="34">
        <v>1E-4</v>
      </c>
      <c r="JL44" s="6"/>
      <c r="JM44" s="6"/>
      <c r="JN44" s="16">
        <v>4.8999999999999998E-3</v>
      </c>
      <c r="JO44" s="16">
        <v>8.3000000000000001E-3</v>
      </c>
      <c r="JP44" s="52" t="s">
        <v>62</v>
      </c>
      <c r="JQ44" s="3" t="s">
        <v>32</v>
      </c>
      <c r="JR44" s="3" t="s">
        <v>33</v>
      </c>
      <c r="JS44" s="3" t="s">
        <v>34</v>
      </c>
      <c r="LD44" s="16">
        <v>9.5999999999999992E-3</v>
      </c>
      <c r="LE44" s="16">
        <v>4.5999999999999999E-3</v>
      </c>
      <c r="LF44" s="16">
        <v>-3.3E-3</v>
      </c>
      <c r="LG44" s="53"/>
      <c r="LH44" s="53"/>
      <c r="LI44" s="16">
        <v>1.4E-2</v>
      </c>
      <c r="LJ44" s="16">
        <v>9.7999999999999997E-3</v>
      </c>
      <c r="LK44" s="16">
        <v>2.3900000000000001E-2</v>
      </c>
      <c r="LL44" s="16">
        <v>2.7199999999999998E-2</v>
      </c>
      <c r="LM44" s="16">
        <v>3.44E-2</v>
      </c>
      <c r="LN44" s="53"/>
      <c r="LO44" s="53"/>
      <c r="LP44" s="30">
        <v>1.52E-2</v>
      </c>
      <c r="LQ44" s="30">
        <v>2.3900000000000001E-2</v>
      </c>
      <c r="LR44" s="30">
        <v>1.2E-2</v>
      </c>
      <c r="LS44" s="30">
        <v>-8.0000000000000002E-3</v>
      </c>
      <c r="LT44" s="30">
        <v>-1.83E-2</v>
      </c>
      <c r="LU44" s="53"/>
      <c r="LV44" s="53"/>
      <c r="LW44" s="30">
        <v>1.55E-2</v>
      </c>
      <c r="LX44" s="30">
        <v>3.3999999999999998E-3</v>
      </c>
      <c r="LY44" s="30">
        <v>7.1999999999999998E-3</v>
      </c>
      <c r="LZ44" s="30">
        <v>6.4999999999999997E-3</v>
      </c>
      <c r="MA44" s="30">
        <v>1.7100000000000001E-2</v>
      </c>
      <c r="MB44" s="53"/>
      <c r="MC44" s="53"/>
      <c r="MD44" s="30">
        <v>1.6899999999999998E-2</v>
      </c>
      <c r="ME44" s="30">
        <v>3.2399999999999998E-2</v>
      </c>
      <c r="MF44" s="30">
        <v>4.0500000000000001E-2</v>
      </c>
      <c r="MG44" s="30">
        <v>3.56E-2</v>
      </c>
      <c r="MH44" s="30">
        <v>3.2099999999999997E-2</v>
      </c>
      <c r="MI44" s="3" t="s">
        <v>32</v>
      </c>
      <c r="MJ44" s="3" t="s">
        <v>33</v>
      </c>
      <c r="MK44" s="3" t="s">
        <v>34</v>
      </c>
      <c r="NM44" s="53"/>
      <c r="NN44" s="53"/>
      <c r="NO44" s="7">
        <v>2.63E-2</v>
      </c>
      <c r="NP44" s="7">
        <v>1.46E-2</v>
      </c>
      <c r="NQ44" s="7">
        <v>2.7699999999999999E-2</v>
      </c>
      <c r="NR44" s="7">
        <v>1.23E-2</v>
      </c>
      <c r="NS44" s="7">
        <v>-1.6799999999999999E-2</v>
      </c>
      <c r="NT44" s="53"/>
      <c r="NU44" s="53"/>
      <c r="NV44" s="30">
        <v>5.7999999999999996E-3</v>
      </c>
      <c r="NW44" s="30">
        <v>1.01E-2</v>
      </c>
      <c r="NX44" s="30">
        <v>-8.8000000000000005E-3</v>
      </c>
      <c r="NY44" s="30">
        <v>-2.2499999999999999E-2</v>
      </c>
      <c r="NZ44" s="47">
        <v>-1.8700000000000001E-2</v>
      </c>
      <c r="OA44" s="53"/>
      <c r="OB44" s="53"/>
      <c r="OC44" s="47">
        <v>-1.2E-2</v>
      </c>
      <c r="OD44" s="47">
        <v>-1.6E-2</v>
      </c>
      <c r="OE44" s="47">
        <v>-1.8700000000000001E-2</v>
      </c>
      <c r="OF44" s="47">
        <v>-7.3000000000000001E-3</v>
      </c>
      <c r="OG44" s="47">
        <v>-2.7099999999999999E-2</v>
      </c>
      <c r="OH44" s="53"/>
      <c r="OI44" s="53"/>
      <c r="OJ44" s="7">
        <v>-4.1399999999999999E-2</v>
      </c>
      <c r="OK44" s="47">
        <v>-3.3000000000000002E-2</v>
      </c>
      <c r="OL44" s="7">
        <v>-4.2599999999999999E-2</v>
      </c>
      <c r="OM44" s="7">
        <v>-5.11E-2</v>
      </c>
      <c r="ON44" s="7">
        <v>-5.5899999999999998E-2</v>
      </c>
      <c r="OO44" s="53"/>
      <c r="OP44" s="53"/>
      <c r="OQ44" s="53"/>
      <c r="OR44" s="3" t="s">
        <v>32</v>
      </c>
      <c r="OS44" s="3" t="s">
        <v>33</v>
      </c>
      <c r="OT44" s="3" t="s">
        <v>34</v>
      </c>
      <c r="PO44" s="7">
        <v>-1.09E-2</v>
      </c>
      <c r="PP44" s="7">
        <v>-1.9400000000000001E-2</v>
      </c>
      <c r="PQ44" s="7">
        <v>-3.0200000000000001E-2</v>
      </c>
      <c r="PR44" s="7">
        <v>-3.0800000000000001E-2</v>
      </c>
      <c r="PS44" s="7">
        <v>8.8000000000000005E-3</v>
      </c>
      <c r="PT44" t="s">
        <v>62</v>
      </c>
      <c r="PU44" s="6"/>
      <c r="PV44" s="7">
        <v>1.7000000000000001E-2</v>
      </c>
      <c r="PW44" s="53"/>
      <c r="PX44" s="53"/>
      <c r="PY44" s="53"/>
      <c r="PZ44" s="53"/>
      <c r="QA44" t="s">
        <v>62</v>
      </c>
      <c r="QB44" s="6"/>
      <c r="QC44" s="53"/>
      <c r="QD44" s="53"/>
      <c r="QE44" s="53"/>
      <c r="QF44" s="53"/>
      <c r="QG44" s="53"/>
      <c r="QH44" t="s">
        <v>62</v>
      </c>
      <c r="QI44" s="6"/>
      <c r="QJ44" s="53"/>
      <c r="QK44" s="53"/>
      <c r="QL44" s="53"/>
      <c r="QM44" s="53"/>
      <c r="QN44" s="53"/>
      <c r="QO44" s="53"/>
      <c r="QP44" s="53"/>
      <c r="QQ44" s="53"/>
      <c r="QR44" s="53"/>
      <c r="QS44" s="53"/>
      <c r="QT44" s="3" t="s">
        <v>32</v>
      </c>
      <c r="QU44" s="3" t="s">
        <v>33</v>
      </c>
      <c r="QV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J45" t="s">
        <v>62</v>
      </c>
      <c r="IL45" s="16">
        <v>-8.9200000000000002E-2</v>
      </c>
      <c r="IM45" s="16">
        <v>-8.3099999999999993E-2</v>
      </c>
      <c r="IN45" s="16">
        <v>-7.2999999999999995E-2</v>
      </c>
      <c r="IO45" s="16">
        <v>-6.4699999999999994E-2</v>
      </c>
      <c r="IP45" s="16">
        <v>-5.7599999999999998E-2</v>
      </c>
      <c r="IQ45" s="6"/>
      <c r="IR45" s="6"/>
      <c r="IS45" s="16">
        <v>-4.3299999999999998E-2</v>
      </c>
      <c r="IT45" s="16">
        <v>-4.1599999999999998E-2</v>
      </c>
      <c r="IU45" s="16">
        <v>-4.5600000000000002E-2</v>
      </c>
      <c r="IV45" s="16">
        <v>-2.9399999999999999E-2</v>
      </c>
      <c r="IW45" s="7">
        <v>-2.2599999999999999E-2</v>
      </c>
      <c r="IX45" s="6"/>
      <c r="IY45" s="6"/>
      <c r="IZ45" s="7">
        <v>-1.95E-2</v>
      </c>
      <c r="JA45" s="16">
        <v>-1.34E-2</v>
      </c>
      <c r="JB45" s="7">
        <v>-5.3E-3</v>
      </c>
      <c r="JC45" s="34">
        <v>-9.4999999999999998E-3</v>
      </c>
      <c r="JD45" s="34">
        <v>-4.4999999999999997E-3</v>
      </c>
      <c r="JE45" s="6"/>
      <c r="JF45" s="6"/>
      <c r="JG45" s="34">
        <v>-1.55E-2</v>
      </c>
      <c r="JH45" s="34">
        <v>-1.8499999999999999E-2</v>
      </c>
      <c r="JI45" s="34">
        <v>-6.1400000000000003E-2</v>
      </c>
      <c r="JJ45" s="34">
        <v>-2.8299999999999999E-2</v>
      </c>
      <c r="JK45" s="16">
        <v>-1.8100000000000002E-2</v>
      </c>
      <c r="JL45" s="6"/>
      <c r="JM45" s="6"/>
      <c r="JN45" s="34">
        <v>4.7000000000000002E-3</v>
      </c>
      <c r="JO45" s="34">
        <v>-2.7000000000000001E-3</v>
      </c>
      <c r="JP45" s="6"/>
      <c r="JQ45" s="51">
        <f>MIN(JQ9,JQ16,JQ22,JQ27,JQ31,JQ34,JQ36,JQ37)</f>
        <v>-6.1400000000000003E-2</v>
      </c>
      <c r="JR45" s="51">
        <f>AVERAGE(JR9,JR16,JR22,JR27,JR31,JR34,JR36,JR37)</f>
        <v>1.1519648082658485E-19</v>
      </c>
      <c r="JS45" s="51">
        <f>MAX(JS9,JS16,JS22,JS27,JS31,JS34,JS36,JS37)</f>
        <v>4.8399999999999999E-2</v>
      </c>
      <c r="KA45" t="s">
        <v>62</v>
      </c>
      <c r="LB45" t="s">
        <v>62</v>
      </c>
      <c r="LD45" s="34">
        <v>-5.1999999999999998E-2</v>
      </c>
      <c r="LE45" s="34">
        <v>-4.7800000000000002E-2</v>
      </c>
      <c r="LF45" s="34">
        <v>-4.6800000000000001E-2</v>
      </c>
      <c r="LG45" s="53"/>
      <c r="LH45" s="53"/>
      <c r="LI45" s="34">
        <v>-7.6399999999999996E-2</v>
      </c>
      <c r="LJ45" s="34">
        <v>-8.7300000000000003E-2</v>
      </c>
      <c r="LK45" s="34">
        <v>-0.1062</v>
      </c>
      <c r="LL45" s="34">
        <v>-0.1048</v>
      </c>
      <c r="LM45" s="34">
        <v>-0.105</v>
      </c>
      <c r="LN45" s="53"/>
      <c r="LO45" s="53"/>
      <c r="LP45" s="47">
        <v>-8.7999999999999995E-2</v>
      </c>
      <c r="LQ45" s="47">
        <v>-0.1017</v>
      </c>
      <c r="LR45" s="47">
        <v>-9.1600000000000001E-2</v>
      </c>
      <c r="LS45" s="47">
        <v>-8.9599999999999999E-2</v>
      </c>
      <c r="LT45" s="47">
        <v>-8.6300000000000002E-2</v>
      </c>
      <c r="LU45" s="53"/>
      <c r="LV45" s="53"/>
      <c r="LW45" s="47">
        <v>-9.8299999999999998E-2</v>
      </c>
      <c r="LX45" s="47">
        <v>-0.1169</v>
      </c>
      <c r="LY45" s="47">
        <v>-0.1021</v>
      </c>
      <c r="LZ45" s="47">
        <v>-6.7199999999999996E-2</v>
      </c>
      <c r="MA45" s="47">
        <v>-6.7900000000000002E-2</v>
      </c>
      <c r="MB45" s="53"/>
      <c r="MC45" s="53"/>
      <c r="MD45" s="47">
        <v>-7.6100000000000001E-2</v>
      </c>
      <c r="ME45" s="47">
        <v>-5.6800000000000003E-2</v>
      </c>
      <c r="MF45" s="47">
        <v>-6.0400000000000002E-2</v>
      </c>
      <c r="MG45" s="47">
        <v>-6.1800000000000001E-2</v>
      </c>
      <c r="MH45" s="47">
        <v>-5.0000000000000001E-4</v>
      </c>
      <c r="MI45" s="51">
        <f>MIN(MI9,MI16,MI22,MI27,MI31,MI34,MI36,MI37)</f>
        <v>-5.1499999999999997E-2</v>
      </c>
      <c r="MJ45" s="51">
        <f>AVERAGE(MJ9,MJ16,MJ22,MJ27,MJ31,MJ34,MJ36,MJ37)</f>
        <v>0</v>
      </c>
      <c r="MK45" s="51">
        <f>MAX(MK9,MK16,MK22,MK27,MK31,MK34,MK36,MK37)</f>
        <v>6.1300000000000007E-2</v>
      </c>
      <c r="NM45" s="53"/>
      <c r="NN45" s="53"/>
      <c r="NO45" s="47">
        <v>-2.4199999999999999E-2</v>
      </c>
      <c r="NP45" s="47">
        <v>-4.1500000000000002E-2</v>
      </c>
      <c r="NQ45" s="47">
        <v>-5.21E-2</v>
      </c>
      <c r="NR45" s="47">
        <v>-6.2600000000000003E-2</v>
      </c>
      <c r="NS45" s="34">
        <v>-7.3899999999999993E-2</v>
      </c>
      <c r="NT45" s="53"/>
      <c r="NU45" s="53"/>
      <c r="NV45" s="47">
        <v>-7.6899999999999996E-2</v>
      </c>
      <c r="NW45" s="47">
        <v>-7.8399999999999997E-2</v>
      </c>
      <c r="NX45" s="47">
        <v>-5.7599999999999998E-2</v>
      </c>
      <c r="NY45" s="47">
        <v>-4.8500000000000001E-2</v>
      </c>
      <c r="NZ45" s="30">
        <v>-2.76E-2</v>
      </c>
      <c r="OA45" s="53"/>
      <c r="OB45" s="53"/>
      <c r="OC45" s="30">
        <v>-4.24E-2</v>
      </c>
      <c r="OD45" s="30">
        <v>-2.5999999999999999E-2</v>
      </c>
      <c r="OE45" s="30">
        <v>-4.5900000000000003E-2</v>
      </c>
      <c r="OF45" s="30">
        <v>-4.8599999999999997E-2</v>
      </c>
      <c r="OG45" s="30">
        <v>-5.4600000000000003E-2</v>
      </c>
      <c r="OH45" s="53"/>
      <c r="OI45" s="53"/>
      <c r="OJ45" s="47">
        <v>-4.6600000000000003E-2</v>
      </c>
      <c r="OK45" s="7">
        <v>-3.73E-2</v>
      </c>
      <c r="OL45" s="47">
        <v>-8.5199999999999998E-2</v>
      </c>
      <c r="OM45" s="34">
        <v>-7.4399999999999994E-2</v>
      </c>
      <c r="ON45" s="34">
        <v>-5.9499999999999997E-2</v>
      </c>
      <c r="OO45" s="53"/>
      <c r="OP45" s="53"/>
      <c r="OQ45" s="53"/>
      <c r="OR45" s="51">
        <f>MIN(OR9,OR16,OR22,OR27,OR31,OR34,OR36,OR37)</f>
        <v>-5.2199999999999996E-2</v>
      </c>
      <c r="OS45" s="51">
        <f>AVERAGE(OS9,OS16,OS22,OS27,OS31,OS34,OS36,OS37)</f>
        <v>0</v>
      </c>
      <c r="OT45" s="51">
        <f>MAX(OT9,OT16,OT22,OT27,OT31,OT34,OT36,OT37)</f>
        <v>4.99E-2</v>
      </c>
      <c r="PM45" t="s">
        <v>62</v>
      </c>
      <c r="PO45" s="34">
        <v>-6.5199999999999994E-2</v>
      </c>
      <c r="PP45" s="47">
        <v>-7.3599999999999999E-2</v>
      </c>
      <c r="PQ45" s="34">
        <v>-5.1299999999999998E-2</v>
      </c>
      <c r="PR45" s="34">
        <v>-7.1599999999999997E-2</v>
      </c>
      <c r="PS45" s="47">
        <v>-9.1499999999999998E-2</v>
      </c>
      <c r="PT45" s="6"/>
      <c r="PU45" s="6"/>
      <c r="PV45" s="34">
        <v>-9.5899999999999999E-2</v>
      </c>
      <c r="PW45" s="53"/>
      <c r="PX45" s="53"/>
      <c r="PY45" s="53"/>
      <c r="PZ45" s="53"/>
      <c r="QA45" s="6"/>
      <c r="QB45" s="6"/>
      <c r="QC45" s="53"/>
      <c r="QD45" s="53"/>
      <c r="QE45" s="53"/>
      <c r="QF45" s="53"/>
      <c r="QG45" s="53"/>
      <c r="QH45" s="6"/>
      <c r="QI45" s="6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1">
        <f>MIN(QT9,QT16,QT22,QT27,QT31,QT34,QT36,QT37)</f>
        <v>-4.8700000000000007E-2</v>
      </c>
      <c r="QU45" s="51">
        <f>AVERAGE(QU9,QU16,QU22,QU27,QU31,QU34,QU36,QU37)</f>
        <v>-6.6068569885835426E-20</v>
      </c>
      <c r="QV45" s="51">
        <f>MAX(QV9,QV16,QV22,QV27,QV31,QV34,QV36,QV37)</f>
        <v>4.4999999999999998E-2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J46" t="s">
        <v>62</v>
      </c>
      <c r="IL46" s="86">
        <v>-0.22170000000000001</v>
      </c>
      <c r="IM46" s="86">
        <v>-0.2056</v>
      </c>
      <c r="IN46" s="86">
        <v>-0.21740000000000001</v>
      </c>
      <c r="IO46" s="86">
        <v>-0.2172</v>
      </c>
      <c r="IP46" s="86">
        <v>-0.2089</v>
      </c>
      <c r="IQ46" s="6"/>
      <c r="IR46" s="6"/>
      <c r="IS46" s="86">
        <v>-0.21779999999999999</v>
      </c>
      <c r="IT46" s="86">
        <v>-0.2268</v>
      </c>
      <c r="IU46" s="47">
        <v>-0.2414</v>
      </c>
      <c r="IV46" s="86">
        <v>-0.2422</v>
      </c>
      <c r="IW46" s="86">
        <v>-0.25619999999999998</v>
      </c>
      <c r="IX46" s="6"/>
      <c r="IY46" s="6"/>
      <c r="IZ46" s="86">
        <v>-0.26769999999999999</v>
      </c>
      <c r="JA46" s="86">
        <v>-0.2888</v>
      </c>
      <c r="JB46" s="47">
        <v>-0.29759999999999998</v>
      </c>
      <c r="JC46" s="47">
        <v>-0.26469999999999999</v>
      </c>
      <c r="JD46" s="47">
        <v>-0.26679999999999998</v>
      </c>
      <c r="JE46" s="6"/>
      <c r="JF46" s="6"/>
      <c r="JG46" s="47">
        <v>-0.26939999999999997</v>
      </c>
      <c r="JH46" s="47">
        <v>-0.24079999999999999</v>
      </c>
      <c r="JI46" s="47">
        <v>-0.2218</v>
      </c>
      <c r="JJ46" s="47">
        <v>-0.19550000000000001</v>
      </c>
      <c r="JK46" s="47">
        <v>-0.21149999999999999</v>
      </c>
      <c r="JL46" s="6"/>
      <c r="JM46" s="6"/>
      <c r="JN46" s="47">
        <v>-0.22850000000000001</v>
      </c>
      <c r="JO46" s="47">
        <v>-0.23269999999999999</v>
      </c>
      <c r="JP46" s="6"/>
      <c r="JQ46" s="30" t="s">
        <v>115</v>
      </c>
      <c r="JR46" s="54" t="s">
        <v>75</v>
      </c>
      <c r="JS46" s="22" t="s">
        <v>56</v>
      </c>
      <c r="LB46" t="s">
        <v>62</v>
      </c>
      <c r="LD46" s="47">
        <v>-0.21729999999999999</v>
      </c>
      <c r="LE46" s="47">
        <v>-0.21579999999999999</v>
      </c>
      <c r="LF46" s="47">
        <v>-0.218</v>
      </c>
      <c r="LG46" s="53"/>
      <c r="LH46" s="53"/>
      <c r="LI46" s="47">
        <v>-0.188</v>
      </c>
      <c r="LJ46" s="47">
        <v>-0.15029999999999999</v>
      </c>
      <c r="LK46" s="47">
        <v>-0.12770000000000001</v>
      </c>
      <c r="LL46" s="47">
        <v>-0.11609999999999999</v>
      </c>
      <c r="LM46" s="47">
        <v>-0.14299999999999999</v>
      </c>
      <c r="LN46" s="53"/>
      <c r="LO46" s="53"/>
      <c r="LP46" s="34">
        <v>-0.1305</v>
      </c>
      <c r="LQ46" s="34">
        <v>-0.11310000000000001</v>
      </c>
      <c r="LR46" s="34">
        <v>-0.1226</v>
      </c>
      <c r="LS46" s="34">
        <v>-0.13450000000000001</v>
      </c>
      <c r="LT46" s="34">
        <v>-0.1394</v>
      </c>
      <c r="LU46" s="53"/>
      <c r="LV46" s="53"/>
      <c r="LW46" s="34">
        <v>-0.13600000000000001</v>
      </c>
      <c r="LX46" s="34">
        <v>-0.1542</v>
      </c>
      <c r="LY46" s="34">
        <v>-0.1623</v>
      </c>
      <c r="LZ46" s="34">
        <v>-0.1517</v>
      </c>
      <c r="MA46" s="34">
        <v>-0.13519999999999999</v>
      </c>
      <c r="MB46" s="53"/>
      <c r="MC46" s="53"/>
      <c r="MD46" s="34">
        <v>-0.1346</v>
      </c>
      <c r="ME46" s="34">
        <v>-0.12609999999999999</v>
      </c>
      <c r="MF46" s="34">
        <v>-0.1484</v>
      </c>
      <c r="MG46" s="34">
        <v>-0.1507</v>
      </c>
      <c r="MH46" s="34">
        <v>-0.14660000000000001</v>
      </c>
      <c r="MI46" s="30" t="s">
        <v>115</v>
      </c>
      <c r="MJ46" s="54" t="s">
        <v>75</v>
      </c>
      <c r="MK46" s="47" t="s">
        <v>72</v>
      </c>
      <c r="NK46" t="s">
        <v>62</v>
      </c>
      <c r="NM46" s="53"/>
      <c r="NN46" s="53"/>
      <c r="NO46" s="34">
        <v>-0.1108</v>
      </c>
      <c r="NP46" s="34">
        <v>-0.10539999999999999</v>
      </c>
      <c r="NQ46" s="34">
        <v>-8.1900000000000001E-2</v>
      </c>
      <c r="NR46" s="34">
        <v>-9.2200000000000004E-2</v>
      </c>
      <c r="NS46" s="47">
        <v>-7.8E-2</v>
      </c>
      <c r="NT46" s="53"/>
      <c r="NU46" s="53"/>
      <c r="NV46" s="34">
        <v>-0.1162</v>
      </c>
      <c r="NW46" s="34">
        <v>-0.1414</v>
      </c>
      <c r="NX46" s="34">
        <v>-0.13339999999999999</v>
      </c>
      <c r="NY46" s="34">
        <v>-0.1416</v>
      </c>
      <c r="NZ46" s="86">
        <v>-0.15870000000000001</v>
      </c>
      <c r="OA46" s="53"/>
      <c r="OB46" s="53"/>
      <c r="OC46" s="86">
        <v>-0.1555</v>
      </c>
      <c r="OD46" s="34">
        <v>-0.1535</v>
      </c>
      <c r="OE46" s="86">
        <v>-0.15260000000000001</v>
      </c>
      <c r="OF46" s="86">
        <v>-0.1027</v>
      </c>
      <c r="OG46" s="86">
        <v>-7.4099999999999999E-2</v>
      </c>
      <c r="OH46" s="53"/>
      <c r="OI46" s="53"/>
      <c r="OJ46" s="86">
        <v>-5.9200000000000003E-2</v>
      </c>
      <c r="OK46" s="86">
        <v>-8.6499999999999994E-2</v>
      </c>
      <c r="OL46" s="34">
        <v>-8.8999999999999996E-2</v>
      </c>
      <c r="OM46" s="47">
        <v>-9.35E-2</v>
      </c>
      <c r="ON46" s="47">
        <v>-0.1069</v>
      </c>
      <c r="OO46" s="53"/>
      <c r="OP46" s="53"/>
      <c r="OQ46" s="53"/>
      <c r="OR46" s="47" t="s">
        <v>72</v>
      </c>
      <c r="OS46" s="54" t="s">
        <v>75</v>
      </c>
      <c r="OT46" s="86" t="s">
        <v>61</v>
      </c>
      <c r="PG46" t="s">
        <v>62</v>
      </c>
      <c r="PM46" t="s">
        <v>62</v>
      </c>
      <c r="PO46" s="47">
        <v>-0.1038</v>
      </c>
      <c r="PP46" s="34">
        <v>-7.8200000000000006E-2</v>
      </c>
      <c r="PQ46" s="47">
        <v>-8.1100000000000005E-2</v>
      </c>
      <c r="PR46" s="47">
        <v>-8.0600000000000005E-2</v>
      </c>
      <c r="PS46" s="34">
        <v>-0.10680000000000001</v>
      </c>
      <c r="PT46" s="6"/>
      <c r="PU46" s="6"/>
      <c r="PV46" s="47">
        <v>-0.10539999999999999</v>
      </c>
      <c r="PW46" s="53"/>
      <c r="PX46" s="53"/>
      <c r="PY46" s="53"/>
      <c r="PZ46" s="53"/>
      <c r="QA46" s="6"/>
      <c r="QB46" s="6"/>
      <c r="QC46" s="53"/>
      <c r="QD46" s="53"/>
      <c r="QE46" s="53"/>
      <c r="QF46" s="53"/>
      <c r="QG46" s="53"/>
      <c r="QH46" s="6"/>
      <c r="QI46" s="6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3"/>
      <c r="QU46" s="54" t="s">
        <v>75</v>
      </c>
      <c r="QV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L47" s="47">
        <v>-0.25950000000000001</v>
      </c>
      <c r="IM47" s="47">
        <v>-0.245</v>
      </c>
      <c r="IN47" s="47">
        <v>-0.26800000000000002</v>
      </c>
      <c r="IO47" s="47">
        <v>-0.2646</v>
      </c>
      <c r="IP47" s="47">
        <v>-0.25750000000000001</v>
      </c>
      <c r="IQ47" s="10" t="s">
        <v>62</v>
      </c>
      <c r="IR47" s="10"/>
      <c r="IS47" s="47">
        <v>-0.26290000000000002</v>
      </c>
      <c r="IT47" s="47">
        <v>-0.2407</v>
      </c>
      <c r="IU47" s="86">
        <v>-0.2631</v>
      </c>
      <c r="IV47" s="47">
        <v>-0.26219999999999999</v>
      </c>
      <c r="IW47" s="47">
        <v>-0.30759999999999998</v>
      </c>
      <c r="IX47" s="10" t="s">
        <v>62</v>
      </c>
      <c r="IY47" s="10"/>
      <c r="IZ47" s="47">
        <v>-0.30909999999999999</v>
      </c>
      <c r="JA47" s="47">
        <v>-0.30020000000000002</v>
      </c>
      <c r="JB47" s="86">
        <v>-0.30620000000000003</v>
      </c>
      <c r="JC47" s="86">
        <v>-0.31859999999999999</v>
      </c>
      <c r="JD47" s="86">
        <v>-0.31359999999999999</v>
      </c>
      <c r="JE47" s="10" t="s">
        <v>62</v>
      </c>
      <c r="JF47" s="10"/>
      <c r="JG47" s="86">
        <v>-0.3236</v>
      </c>
      <c r="JH47" s="86">
        <v>-0.33550000000000002</v>
      </c>
      <c r="JI47" s="86">
        <v>-0.29830000000000001</v>
      </c>
      <c r="JJ47" s="86">
        <v>-0.30659999999999998</v>
      </c>
      <c r="JK47" s="86">
        <v>-0.31540000000000001</v>
      </c>
      <c r="JL47" s="10"/>
      <c r="JM47" s="10"/>
      <c r="JN47" s="86">
        <v>-0.3241</v>
      </c>
      <c r="JO47" s="86">
        <v>-0.3377</v>
      </c>
      <c r="JP47" s="10" t="s">
        <v>62</v>
      </c>
      <c r="JQ47" s="61" t="s">
        <v>24</v>
      </c>
      <c r="JR47" s="61" t="s">
        <v>76</v>
      </c>
      <c r="JS47" s="61" t="s">
        <v>1</v>
      </c>
      <c r="LD47" s="86">
        <v>-0.3115</v>
      </c>
      <c r="LE47" s="86">
        <v>-0.312</v>
      </c>
      <c r="LF47" s="86">
        <v>-0.3201</v>
      </c>
      <c r="LG47" s="53"/>
      <c r="LH47" s="53"/>
      <c r="LI47" s="86">
        <v>-0.31490000000000001</v>
      </c>
      <c r="LJ47" s="86">
        <v>-0.32750000000000001</v>
      </c>
      <c r="LK47" s="86">
        <v>-0.3251</v>
      </c>
      <c r="LL47" s="86">
        <v>-0.29630000000000001</v>
      </c>
      <c r="LM47" s="86">
        <v>-0.27479999999999999</v>
      </c>
      <c r="LN47" s="53"/>
      <c r="LO47" s="53"/>
      <c r="LP47" s="86">
        <v>-0.22459999999999999</v>
      </c>
      <c r="LQ47" s="86">
        <v>-0.23569999999999999</v>
      </c>
      <c r="LR47" s="86">
        <v>-0.22869999999999999</v>
      </c>
      <c r="LS47" s="86">
        <v>-0.21729999999999999</v>
      </c>
      <c r="LT47" s="86">
        <v>-0.21060000000000001</v>
      </c>
      <c r="LU47" s="53"/>
      <c r="LV47" s="53"/>
      <c r="LW47" s="86">
        <v>-0.20810000000000001</v>
      </c>
      <c r="LX47" s="86">
        <v>-0.21440000000000001</v>
      </c>
      <c r="LY47" s="86">
        <v>-0.1993</v>
      </c>
      <c r="LZ47" s="86">
        <v>-0.17</v>
      </c>
      <c r="MA47" s="86">
        <v>-0.18029999999999999</v>
      </c>
      <c r="MB47" s="53"/>
      <c r="MC47" s="53"/>
      <c r="MD47" s="86">
        <v>-0.18559999999999999</v>
      </c>
      <c r="ME47" s="86">
        <v>-0.20530000000000001</v>
      </c>
      <c r="MF47" s="86">
        <v>-0.1953</v>
      </c>
      <c r="MG47" s="86">
        <v>-0.1933</v>
      </c>
      <c r="MH47" s="86">
        <v>-0.17050000000000001</v>
      </c>
      <c r="MI47" s="53" t="s">
        <v>13</v>
      </c>
      <c r="MJ47" s="61" t="s">
        <v>76</v>
      </c>
      <c r="MK47" s="53" t="s">
        <v>31</v>
      </c>
      <c r="ML47" t="s">
        <v>62</v>
      </c>
      <c r="NM47" s="53"/>
      <c r="NN47" s="53"/>
      <c r="NO47" s="86">
        <v>-0.14660000000000001</v>
      </c>
      <c r="NP47" s="86">
        <v>-0.156</v>
      </c>
      <c r="NQ47" s="86">
        <v>-0.1636</v>
      </c>
      <c r="NR47" s="86">
        <v>-0.15340000000000001</v>
      </c>
      <c r="NS47" s="86">
        <v>-0.15629999999999999</v>
      </c>
      <c r="NT47" s="53"/>
      <c r="NU47" s="53" t="s">
        <v>62</v>
      </c>
      <c r="NV47" s="86">
        <v>-0.1515</v>
      </c>
      <c r="NW47" s="86">
        <v>-0.16789999999999999</v>
      </c>
      <c r="NX47" s="86">
        <v>-0.17419999999999999</v>
      </c>
      <c r="NY47" s="86">
        <v>-0.16200000000000001</v>
      </c>
      <c r="NZ47" s="34">
        <v>-0.19040000000000001</v>
      </c>
      <c r="OA47" s="53"/>
      <c r="OB47" s="53"/>
      <c r="OC47" s="34">
        <v>-0.18129999999999999</v>
      </c>
      <c r="OD47" s="86">
        <v>-0.17330000000000001</v>
      </c>
      <c r="OE47" s="34">
        <v>-0.17150000000000001</v>
      </c>
      <c r="OF47" s="34">
        <v>-0.16569999999999999</v>
      </c>
      <c r="OG47" s="34">
        <v>-0.17749999999999999</v>
      </c>
      <c r="OH47" s="53" t="s">
        <v>62</v>
      </c>
      <c r="OI47" s="53" t="s">
        <v>62</v>
      </c>
      <c r="OJ47" s="34">
        <v>-0.1623</v>
      </c>
      <c r="OK47" s="34">
        <v>-0.13200000000000001</v>
      </c>
      <c r="OL47" s="86">
        <v>-0.1138</v>
      </c>
      <c r="OM47" s="86">
        <v>-0.11070000000000001</v>
      </c>
      <c r="ON47" s="86">
        <v>-0.113</v>
      </c>
      <c r="OO47" s="53"/>
      <c r="OP47" s="53"/>
      <c r="OQ47" s="53"/>
      <c r="OR47" s="53" t="s">
        <v>26</v>
      </c>
      <c r="OS47" s="61" t="s">
        <v>76</v>
      </c>
      <c r="OT47" s="53" t="s">
        <v>20</v>
      </c>
      <c r="OZ47" t="s">
        <v>62</v>
      </c>
      <c r="PB47" t="s">
        <v>62</v>
      </c>
      <c r="PO47" s="86">
        <v>-0.16170000000000001</v>
      </c>
      <c r="PP47" s="86">
        <v>-0.15820000000000001</v>
      </c>
      <c r="PQ47" s="86">
        <v>-0.17199999999999999</v>
      </c>
      <c r="PR47" s="86">
        <v>-0.159</v>
      </c>
      <c r="PS47" s="86">
        <v>-0.1769</v>
      </c>
      <c r="PT47" s="10" t="s">
        <v>62</v>
      </c>
      <c r="PU47" s="10"/>
      <c r="PV47" s="86">
        <v>-0.18890000000000001</v>
      </c>
      <c r="PW47" s="53"/>
      <c r="PX47" s="53"/>
      <c r="PY47" s="53"/>
      <c r="PZ47" s="53"/>
      <c r="QA47" s="10" t="s">
        <v>62</v>
      </c>
      <c r="QB47" s="10"/>
      <c r="QC47" s="53"/>
      <c r="QD47" s="53"/>
      <c r="QE47" s="53"/>
      <c r="QF47" s="53"/>
      <c r="QG47" s="53"/>
      <c r="QH47" s="10" t="s">
        <v>62</v>
      </c>
      <c r="QI47" s="10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53"/>
      <c r="QU47" s="61" t="s">
        <v>76</v>
      </c>
      <c r="QV47" s="53"/>
      <c r="RK47" t="s">
        <v>62</v>
      </c>
      <c r="RR47" t="s">
        <v>62</v>
      </c>
      <c r="RT47" t="s">
        <v>62</v>
      </c>
    </row>
    <row r="48" spans="1:488" s="560" customFormat="1" ht="15.75" thickBot="1" x14ac:dyDescent="0.3">
      <c r="A48" s="587" t="s">
        <v>92</v>
      </c>
      <c r="BS48" s="587" t="s">
        <v>92</v>
      </c>
      <c r="BT48" s="590" t="s">
        <v>93</v>
      </c>
      <c r="EK48" s="587" t="s">
        <v>90</v>
      </c>
      <c r="EL48" s="587" t="s">
        <v>94</v>
      </c>
      <c r="HC48" s="587" t="s">
        <v>90</v>
      </c>
      <c r="JU48" s="587" t="s">
        <v>90</v>
      </c>
      <c r="MM48" s="587" t="s">
        <v>90</v>
      </c>
      <c r="NN48" s="561"/>
      <c r="NO48" s="561"/>
      <c r="NP48" s="561"/>
      <c r="NQ48" s="561"/>
      <c r="NR48" s="561"/>
      <c r="NS48" s="561"/>
      <c r="NT48" s="561"/>
      <c r="NU48" s="561"/>
      <c r="NV48" s="561"/>
      <c r="NW48" s="561"/>
      <c r="NX48" s="561"/>
      <c r="NY48" s="561"/>
      <c r="NZ48" s="561"/>
      <c r="OA48" s="561"/>
      <c r="OB48" s="561"/>
      <c r="OC48" s="561"/>
      <c r="OD48" s="561"/>
      <c r="OE48" s="561"/>
      <c r="OF48" s="561"/>
      <c r="OG48" s="561"/>
      <c r="OH48" s="561"/>
      <c r="OI48" s="561"/>
      <c r="OJ48" s="561"/>
      <c r="OK48" s="561"/>
      <c r="OL48" s="561"/>
      <c r="OM48" s="561"/>
      <c r="ON48" s="561"/>
      <c r="OO48" s="561"/>
      <c r="OP48" s="561"/>
      <c r="OQ48" s="561"/>
      <c r="PE48" s="589" t="s">
        <v>90</v>
      </c>
      <c r="PF48" s="561"/>
      <c r="PG48" s="561"/>
      <c r="PH48" s="561"/>
      <c r="PI48" s="561"/>
      <c r="PJ48" s="561"/>
      <c r="PN48" s="561"/>
      <c r="PO48" s="561"/>
      <c r="PP48" s="561"/>
      <c r="PQ48" s="561"/>
      <c r="PR48" s="561"/>
      <c r="PS48" s="561"/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510"/>
      <c r="NX49" s="511">
        <v>43635</v>
      </c>
      <c r="NY49" s="512"/>
      <c r="NZ49" s="510"/>
      <c r="OA49" s="511">
        <v>43636</v>
      </c>
      <c r="OB49" s="512"/>
      <c r="OC49" s="510"/>
      <c r="OD49" s="511">
        <v>43637</v>
      </c>
      <c r="OE49" s="512"/>
      <c r="OF49" s="472"/>
      <c r="OG49" s="473">
        <v>43640</v>
      </c>
      <c r="OH49" s="474"/>
      <c r="OI49" s="472"/>
      <c r="OJ49" s="473">
        <v>43641</v>
      </c>
      <c r="OK49" s="474"/>
      <c r="OL49" s="472"/>
      <c r="OM49" s="473">
        <v>43642</v>
      </c>
      <c r="ON49" s="474"/>
      <c r="OO49" s="472"/>
      <c r="OP49" s="473">
        <v>43643</v>
      </c>
      <c r="OQ49" s="474"/>
      <c r="OR49" s="65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484"/>
      <c r="PF49" s="485">
        <v>43647</v>
      </c>
      <c r="PG49" s="514"/>
      <c r="PH49" s="484"/>
      <c r="PI49" s="485">
        <v>43648</v>
      </c>
      <c r="PJ49" s="518"/>
      <c r="PK49" s="483"/>
      <c r="PL49" s="67">
        <v>43649</v>
      </c>
      <c r="PM49" s="483"/>
      <c r="PN49" s="484"/>
      <c r="PO49" s="485">
        <v>43650</v>
      </c>
      <c r="PP49" s="514"/>
      <c r="PQ49" s="484"/>
      <c r="PR49" s="485">
        <v>43651</v>
      </c>
      <c r="PS49" s="522" t="s">
        <v>77</v>
      </c>
      <c r="PT49" s="271"/>
      <c r="PU49" s="70">
        <v>43654</v>
      </c>
      <c r="PV49" s="249"/>
      <c r="PW49" s="248"/>
      <c r="PX49" s="70">
        <v>43655</v>
      </c>
      <c r="PY49" s="249"/>
      <c r="PZ49" s="248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120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25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259" t="s">
        <v>78</v>
      </c>
      <c r="PL50" s="55" t="s">
        <v>79</v>
      </c>
      <c r="PM50" s="258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120" t="s">
        <v>80</v>
      </c>
      <c r="PT50" s="25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122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98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98" t="s">
        <v>81</v>
      </c>
      <c r="PL51" s="54" t="s">
        <v>82</v>
      </c>
      <c r="PM51" s="91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122" t="s">
        <v>83</v>
      </c>
      <c r="PT51" s="98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28">
        <v>0.1103</v>
      </c>
      <c r="NX52" s="22">
        <v>0.1258</v>
      </c>
      <c r="NY52" s="81">
        <v>0.13950000000000001</v>
      </c>
      <c r="NZ52" s="128">
        <v>0.1439</v>
      </c>
      <c r="OA52" s="40">
        <v>0.14119999999999999</v>
      </c>
      <c r="OB52" s="81">
        <v>0.12809999999999999</v>
      </c>
      <c r="OC52" s="123">
        <v>0.1265</v>
      </c>
      <c r="OD52" s="40">
        <v>0.1328</v>
      </c>
      <c r="OE52" s="81">
        <v>0.1406</v>
      </c>
      <c r="OF52" s="128">
        <v>0.14019999999999999</v>
      </c>
      <c r="OG52" s="22">
        <v>0.1363</v>
      </c>
      <c r="OH52" s="130">
        <v>0.12330000000000001</v>
      </c>
      <c r="OI52" s="128">
        <v>0.12939999999999999</v>
      </c>
      <c r="OJ52" s="22">
        <v>0.1173</v>
      </c>
      <c r="OK52" s="84">
        <v>0.114</v>
      </c>
      <c r="OL52" s="123">
        <v>0.11210000000000001</v>
      </c>
      <c r="OM52" s="40">
        <v>0.1206</v>
      </c>
      <c r="ON52" s="84">
        <v>0.13550000000000001</v>
      </c>
      <c r="OO52" s="123">
        <v>0.1411</v>
      </c>
      <c r="OP52" s="40">
        <v>0.13</v>
      </c>
      <c r="OQ52" s="84">
        <v>0.14460000000000001</v>
      </c>
      <c r="OR52" s="100">
        <v>0.13980000000000001</v>
      </c>
      <c r="OS52" s="40">
        <v>0.1391</v>
      </c>
      <c r="OT52" s="40">
        <v>0.14069999999999999</v>
      </c>
      <c r="OU52" s="487"/>
      <c r="OV52" s="53"/>
      <c r="OW52" s="488"/>
      <c r="OX52" s="489"/>
      <c r="OY52" s="53"/>
      <c r="OZ52" s="53"/>
      <c r="PA52" s="53"/>
      <c r="PB52" s="53"/>
      <c r="PC52" s="53"/>
      <c r="PE52" s="123">
        <v>0.1608</v>
      </c>
      <c r="PF52" s="40">
        <v>0.16</v>
      </c>
      <c r="PG52" s="84">
        <v>0.16209999999999999</v>
      </c>
      <c r="PH52" s="123">
        <v>0.16819999999999999</v>
      </c>
      <c r="PI52" s="40">
        <v>0.16830000000000001</v>
      </c>
      <c r="PJ52" s="84">
        <v>0.16930000000000001</v>
      </c>
      <c r="PK52" s="100">
        <v>0.16550000000000001</v>
      </c>
      <c r="PL52" s="40">
        <v>0.16309999999999999</v>
      </c>
      <c r="PM52" s="314">
        <v>0.18279999999999999</v>
      </c>
      <c r="PN52" s="123">
        <v>0.17480000000000001</v>
      </c>
      <c r="PO52" s="40">
        <v>0.17829999999999999</v>
      </c>
      <c r="PP52" s="84">
        <v>0.18870000000000001</v>
      </c>
      <c r="PQ52" s="123">
        <v>0.18790000000000001</v>
      </c>
      <c r="PR52" s="40">
        <v>0.19359999999999999</v>
      </c>
      <c r="PS52" s="84">
        <v>0.21460000000000001</v>
      </c>
      <c r="PT52" s="100">
        <v>0.20979999999999999</v>
      </c>
      <c r="PU52" s="40">
        <v>0.22270000000000001</v>
      </c>
      <c r="PV52" s="40">
        <v>0.2135</v>
      </c>
      <c r="PW52" s="40"/>
      <c r="PX52" s="40"/>
      <c r="PY52" s="40"/>
      <c r="PZ52" s="40"/>
      <c r="QA52" s="40"/>
      <c r="QB52" s="40"/>
      <c r="QC52" s="40"/>
      <c r="QD52" s="40"/>
      <c r="QE52" s="40"/>
      <c r="QF52" s="40"/>
      <c r="QG52" s="40"/>
      <c r="QH52" s="40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23">
        <v>9.3399999999999997E-2</v>
      </c>
      <c r="NX53" s="16">
        <v>9.2499999999999999E-2</v>
      </c>
      <c r="NY53" s="130">
        <v>8.3599999999999994E-2</v>
      </c>
      <c r="NZ53" s="123">
        <v>0.1235</v>
      </c>
      <c r="OA53" s="22">
        <v>0.1258</v>
      </c>
      <c r="OB53" s="84">
        <v>0.124</v>
      </c>
      <c r="OC53" s="128">
        <v>0.12570000000000001</v>
      </c>
      <c r="OD53" s="22">
        <v>0.1118</v>
      </c>
      <c r="OE53" s="130">
        <v>0.1206</v>
      </c>
      <c r="OF53" s="125">
        <v>0.1215</v>
      </c>
      <c r="OG53" s="16">
        <v>0.12590000000000001</v>
      </c>
      <c r="OH53" s="81">
        <v>0.11990000000000001</v>
      </c>
      <c r="OI53" s="125">
        <v>0.1183</v>
      </c>
      <c r="OJ53" s="16">
        <v>0.1142</v>
      </c>
      <c r="OK53" s="130">
        <v>0.1084</v>
      </c>
      <c r="OL53" s="125">
        <v>0.1038</v>
      </c>
      <c r="OM53" s="16">
        <v>0.1057</v>
      </c>
      <c r="ON53" s="130">
        <v>0.1056</v>
      </c>
      <c r="OO53" s="125">
        <v>0.1071</v>
      </c>
      <c r="OP53" s="22">
        <v>0.1056</v>
      </c>
      <c r="OQ53" s="130">
        <v>9.7699999999999995E-2</v>
      </c>
      <c r="OR53" s="103">
        <v>9.7900000000000001E-2</v>
      </c>
      <c r="OS53" s="16">
        <v>0.1</v>
      </c>
      <c r="OT53" s="16">
        <v>9.0999999999999998E-2</v>
      </c>
      <c r="OU53" s="487"/>
      <c r="OV53" s="53"/>
      <c r="OW53" s="488"/>
      <c r="OX53" s="489"/>
      <c r="OY53" s="53"/>
      <c r="OZ53" s="53"/>
      <c r="PA53" s="53"/>
      <c r="PB53" s="53"/>
      <c r="PC53" s="53"/>
      <c r="PE53" s="128">
        <v>0.1014</v>
      </c>
      <c r="PF53" s="22">
        <v>7.7899999999999997E-2</v>
      </c>
      <c r="PG53" s="81">
        <v>9.7600000000000006E-2</v>
      </c>
      <c r="PH53" s="128">
        <v>9.7100000000000006E-2</v>
      </c>
      <c r="PI53" s="22">
        <v>8.8499999999999995E-2</v>
      </c>
      <c r="PJ53" s="130">
        <v>7.1800000000000003E-2</v>
      </c>
      <c r="PK53" s="103">
        <v>7.0199999999999999E-2</v>
      </c>
      <c r="PL53" s="16">
        <v>6.7199999999999996E-2</v>
      </c>
      <c r="PM53" s="316">
        <v>5.7299999999999997E-2</v>
      </c>
      <c r="PN53" s="129">
        <v>6.25E-2</v>
      </c>
      <c r="PO53" s="16">
        <v>6.6100000000000006E-2</v>
      </c>
      <c r="PP53" s="130">
        <v>6.0999999999999999E-2</v>
      </c>
      <c r="PQ53" s="125">
        <v>6.2199999999999998E-2</v>
      </c>
      <c r="PR53" s="16">
        <v>6.2199999999999998E-2</v>
      </c>
      <c r="PS53" s="130">
        <v>6.1100000000000002E-2</v>
      </c>
      <c r="PT53" s="103">
        <v>5.5399999999999998E-2</v>
      </c>
      <c r="PU53" s="16">
        <v>5.62E-2</v>
      </c>
      <c r="PV53" s="16">
        <v>6.2199999999999998E-2</v>
      </c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25">
        <v>8.7800000000000003E-2</v>
      </c>
      <c r="NX54" s="40">
        <v>8.9599999999999999E-2</v>
      </c>
      <c r="NY54" s="84">
        <v>0.12139999999999999</v>
      </c>
      <c r="NZ54" s="125">
        <v>8.9099999999999999E-2</v>
      </c>
      <c r="OA54" s="16">
        <v>9.7900000000000001E-2</v>
      </c>
      <c r="OB54" s="130">
        <v>7.8399999999999997E-2</v>
      </c>
      <c r="OC54" s="125">
        <v>7.8700000000000006E-2</v>
      </c>
      <c r="OD54" s="16">
        <v>0.10589999999999999</v>
      </c>
      <c r="OE54" s="84">
        <v>9.3799999999999994E-2</v>
      </c>
      <c r="OF54" s="123">
        <v>0.1028</v>
      </c>
      <c r="OG54" s="40">
        <v>0.10199999999999999</v>
      </c>
      <c r="OH54" s="84">
        <v>9.9400000000000002E-2</v>
      </c>
      <c r="OI54" s="123">
        <v>8.6999999999999994E-2</v>
      </c>
      <c r="OJ54" s="40">
        <v>0.1011</v>
      </c>
      <c r="OK54" s="81">
        <v>9.4600000000000004E-2</v>
      </c>
      <c r="OL54" s="128">
        <v>8.8999999999999996E-2</v>
      </c>
      <c r="OM54" s="22">
        <v>9.2499999999999999E-2</v>
      </c>
      <c r="ON54" s="81">
        <v>9.3799999999999994E-2</v>
      </c>
      <c r="OO54" s="128">
        <v>9.64E-2</v>
      </c>
      <c r="OP54" s="16">
        <v>0.1002</v>
      </c>
      <c r="OQ54" s="81">
        <v>7.4200000000000002E-2</v>
      </c>
      <c r="OR54" s="106">
        <v>7.5800000000000006E-2</v>
      </c>
      <c r="OS54" s="22">
        <v>8.5900000000000004E-2</v>
      </c>
      <c r="OT54" s="22">
        <v>8.3900000000000002E-2</v>
      </c>
      <c r="OU54" s="487"/>
      <c r="OV54" s="53"/>
      <c r="OW54" s="488"/>
      <c r="OX54" s="489"/>
      <c r="OY54" s="53"/>
      <c r="OZ54" s="53"/>
      <c r="PA54" s="53"/>
      <c r="PB54" s="53"/>
      <c r="PC54" s="53"/>
      <c r="PE54" s="125">
        <v>9.0499999999999997E-2</v>
      </c>
      <c r="PF54" s="16">
        <v>9.98E-2</v>
      </c>
      <c r="PG54" s="130">
        <v>7.9299999999999995E-2</v>
      </c>
      <c r="PH54" s="125">
        <v>8.1100000000000005E-2</v>
      </c>
      <c r="PI54" s="16">
        <v>8.4699999999999998E-2</v>
      </c>
      <c r="PJ54" s="81">
        <v>6.1800000000000001E-2</v>
      </c>
      <c r="PK54" s="106">
        <v>4.3999999999999997E-2</v>
      </c>
      <c r="PL54" s="30">
        <v>4.6399999999999997E-2</v>
      </c>
      <c r="PM54" s="299">
        <v>5.57E-2</v>
      </c>
      <c r="PN54" s="125">
        <v>6.2100000000000002E-2</v>
      </c>
      <c r="PO54" s="30">
        <v>5.1900000000000002E-2</v>
      </c>
      <c r="PP54" s="85">
        <v>5.04E-2</v>
      </c>
      <c r="PQ54" s="129">
        <v>5.0700000000000002E-2</v>
      </c>
      <c r="PR54" s="30">
        <v>5.8099999999999999E-2</v>
      </c>
      <c r="PS54" s="81">
        <v>4.87E-2</v>
      </c>
      <c r="PT54" s="106">
        <v>4.4499999999999998E-2</v>
      </c>
      <c r="PU54" s="22">
        <v>4.1200000000000001E-2</v>
      </c>
      <c r="PV54" s="22">
        <v>5.1499999999999997E-2</v>
      </c>
      <c r="PW54" s="22"/>
      <c r="PX54" s="22"/>
      <c r="PY54" s="22"/>
      <c r="PZ54" s="22"/>
      <c r="QA54" s="22"/>
      <c r="QB54" s="22"/>
      <c r="QC54" s="22"/>
      <c r="QD54" s="22"/>
      <c r="QE54" s="22"/>
      <c r="QF54" s="22"/>
      <c r="QG54" s="22"/>
      <c r="QH54" s="22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3.2899999999999999E-2</v>
      </c>
      <c r="JQ55" s="53"/>
      <c r="JR55" s="53"/>
      <c r="JS55" s="53"/>
      <c r="JU55" s="127">
        <v>3.6900000000000002E-2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27">
        <v>7.0599999999999996E-2</v>
      </c>
      <c r="NX55" s="7">
        <v>6.7599999999999993E-2</v>
      </c>
      <c r="NY55" s="82">
        <v>4.4200000000000003E-2</v>
      </c>
      <c r="NZ55" s="127">
        <v>1.41E-2</v>
      </c>
      <c r="OA55" s="7">
        <v>-1.9E-3</v>
      </c>
      <c r="OB55" s="82">
        <v>-6.1999999999999998E-3</v>
      </c>
      <c r="OC55" s="127">
        <v>-3.5000000000000001E-3</v>
      </c>
      <c r="OD55" s="7">
        <v>3.0000000000000001E-3</v>
      </c>
      <c r="OE55" s="82">
        <v>-2.1700000000000001E-2</v>
      </c>
      <c r="OF55" s="129">
        <v>-3.27E-2</v>
      </c>
      <c r="OG55" s="7">
        <v>-3.7999999999999999E-2</v>
      </c>
      <c r="OH55" s="85">
        <v>-3.3099999999999997E-2</v>
      </c>
      <c r="OI55" s="124">
        <v>-3.27E-2</v>
      </c>
      <c r="OJ55" s="30">
        <v>-2.64E-2</v>
      </c>
      <c r="OK55" s="85">
        <v>-2.8199999999999999E-2</v>
      </c>
      <c r="OL55" s="129">
        <v>-7.0000000000000001E-3</v>
      </c>
      <c r="OM55" s="30">
        <v>-5.8999999999999999E-3</v>
      </c>
      <c r="ON55" s="85">
        <v>-4.3E-3</v>
      </c>
      <c r="OO55" s="129">
        <v>1.04E-2</v>
      </c>
      <c r="OP55" s="30">
        <v>3.0999999999999999E-3</v>
      </c>
      <c r="OQ55" s="85">
        <v>1.32E-2</v>
      </c>
      <c r="OR55" s="104">
        <v>1.38E-2</v>
      </c>
      <c r="OS55" s="30">
        <v>4.3E-3</v>
      </c>
      <c r="OT55" s="30">
        <v>1.9699999999999999E-2</v>
      </c>
      <c r="OU55" s="487"/>
      <c r="OV55" s="53"/>
      <c r="OW55" s="488"/>
      <c r="OX55" s="489"/>
      <c r="OY55" s="53"/>
      <c r="OZ55" s="53"/>
      <c r="PA55" s="53"/>
      <c r="PB55" s="53"/>
      <c r="PC55" s="53"/>
      <c r="PE55" s="129">
        <v>1.5599999999999999E-2</v>
      </c>
      <c r="PF55" s="30">
        <v>1.37E-2</v>
      </c>
      <c r="PG55" s="85">
        <v>2.5999999999999999E-3</v>
      </c>
      <c r="PH55" s="129">
        <v>1.9900000000000001E-2</v>
      </c>
      <c r="PI55" s="30">
        <v>2.92E-2</v>
      </c>
      <c r="PJ55" s="85">
        <v>2.6499999999999999E-2</v>
      </c>
      <c r="PK55" s="104">
        <v>2.46E-2</v>
      </c>
      <c r="PL55" s="22">
        <v>4.2700000000000002E-2</v>
      </c>
      <c r="PM55" s="302">
        <v>3.8800000000000001E-2</v>
      </c>
      <c r="PN55" s="128">
        <v>4.0099999999999997E-2</v>
      </c>
      <c r="PO55" s="22">
        <v>4.6800000000000001E-2</v>
      </c>
      <c r="PP55" s="81">
        <v>4.19E-2</v>
      </c>
      <c r="PQ55" s="128">
        <v>4.99E-2</v>
      </c>
      <c r="PR55" s="22">
        <v>4.2700000000000002E-2</v>
      </c>
      <c r="PS55" s="85">
        <v>4.2000000000000003E-2</v>
      </c>
      <c r="PT55" s="104">
        <v>4.4200000000000003E-2</v>
      </c>
      <c r="PU55" s="30">
        <v>4.8899999999999999E-2</v>
      </c>
      <c r="PV55" s="30">
        <v>4.5999999999999999E-2</v>
      </c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124">
        <v>-4.5999999999999999E-3</v>
      </c>
      <c r="NX56" s="47">
        <v>-1.9300000000000001E-2</v>
      </c>
      <c r="NY56" s="79">
        <v>-1.8700000000000001E-2</v>
      </c>
      <c r="NZ56" s="124">
        <v>-1.72E-2</v>
      </c>
      <c r="OA56" s="47">
        <v>-3.7499999999999999E-2</v>
      </c>
      <c r="OB56" s="79">
        <v>-7.3000000000000001E-3</v>
      </c>
      <c r="OC56" s="124">
        <v>-4.7999999999999996E-3</v>
      </c>
      <c r="OD56" s="47">
        <v>-1.2999999999999999E-2</v>
      </c>
      <c r="OE56" s="79">
        <v>-2.7099999999999999E-2</v>
      </c>
      <c r="OF56" s="127">
        <v>-3.3700000000000001E-2</v>
      </c>
      <c r="OG56" s="30">
        <v>-4.0500000000000001E-2</v>
      </c>
      <c r="OH56" s="82">
        <v>-4.1399999999999999E-2</v>
      </c>
      <c r="OI56" s="129">
        <v>-4.3999999999999997E-2</v>
      </c>
      <c r="OJ56" s="47">
        <v>-2.86E-2</v>
      </c>
      <c r="OK56" s="79">
        <v>-3.3000000000000002E-2</v>
      </c>
      <c r="OL56" s="127">
        <v>-3.9300000000000002E-2</v>
      </c>
      <c r="OM56" s="7">
        <v>-4.1799999999999997E-2</v>
      </c>
      <c r="ON56" s="82">
        <v>-4.2599999999999999E-2</v>
      </c>
      <c r="OO56" s="127">
        <v>-3.4799999999999998E-2</v>
      </c>
      <c r="OP56" s="7">
        <v>-4.53E-2</v>
      </c>
      <c r="OQ56" s="82">
        <v>-5.11E-2</v>
      </c>
      <c r="OR56" s="101">
        <v>-5.7299999999999997E-2</v>
      </c>
      <c r="OS56" s="7">
        <v>-5.5300000000000002E-2</v>
      </c>
      <c r="OT56" s="7">
        <v>-5.5899999999999998E-2</v>
      </c>
      <c r="OU56" s="487"/>
      <c r="OV56" s="53"/>
      <c r="OW56" s="488"/>
      <c r="OX56" s="489"/>
      <c r="OY56" s="53"/>
      <c r="OZ56" s="53"/>
      <c r="PA56" s="53"/>
      <c r="PB56" s="53"/>
      <c r="PC56" s="53"/>
      <c r="PE56" s="127">
        <v>-3.2800000000000003E-2</v>
      </c>
      <c r="PF56" s="7">
        <v>-3.6299999999999999E-2</v>
      </c>
      <c r="PG56" s="82">
        <v>-1.09E-2</v>
      </c>
      <c r="PH56" s="127">
        <v>-1.54E-2</v>
      </c>
      <c r="PI56" s="7">
        <v>-1.55E-2</v>
      </c>
      <c r="PJ56" s="82">
        <v>-1.9400000000000001E-2</v>
      </c>
      <c r="PK56" s="101">
        <v>-0.02</v>
      </c>
      <c r="PL56" s="7">
        <v>-2.9600000000000001E-2</v>
      </c>
      <c r="PM56" s="300">
        <v>-3.0200000000000001E-2</v>
      </c>
      <c r="PN56" s="127">
        <v>-2.9399999999999999E-2</v>
      </c>
      <c r="PO56" s="7">
        <v>-2.8400000000000002E-2</v>
      </c>
      <c r="PP56" s="82">
        <v>-3.0800000000000001E-2</v>
      </c>
      <c r="PQ56" s="127">
        <v>-2.35E-2</v>
      </c>
      <c r="PR56" s="7">
        <v>-1.5699999999999999E-2</v>
      </c>
      <c r="PS56" s="82">
        <v>8.8000000000000005E-3</v>
      </c>
      <c r="PT56" s="101">
        <v>3.0999999999999999E-3</v>
      </c>
      <c r="PU56" s="7">
        <v>6.4000000000000003E-3</v>
      </c>
      <c r="PV56" s="7">
        <v>1.7000000000000001E-2</v>
      </c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29">
        <v>-2.92E-2</v>
      </c>
      <c r="NX57" s="30">
        <v>-3.5000000000000003E-2</v>
      </c>
      <c r="NY57" s="85">
        <v>-4.5900000000000003E-2</v>
      </c>
      <c r="NZ57" s="129">
        <v>-5.0999999999999997E-2</v>
      </c>
      <c r="OA57" s="30">
        <v>-3.8699999999999998E-2</v>
      </c>
      <c r="OB57" s="85">
        <v>-4.8599999999999997E-2</v>
      </c>
      <c r="OC57" s="129">
        <v>-4.5499999999999999E-2</v>
      </c>
      <c r="OD57" s="30">
        <v>-5.5899999999999998E-2</v>
      </c>
      <c r="OE57" s="85">
        <v>-5.4600000000000003E-2</v>
      </c>
      <c r="OF57" s="124">
        <v>-4.7800000000000002E-2</v>
      </c>
      <c r="OG57" s="47">
        <v>-4.1399999999999999E-2</v>
      </c>
      <c r="OH57" s="79">
        <v>-4.6600000000000003E-2</v>
      </c>
      <c r="OI57" s="127">
        <v>-4.7300000000000002E-2</v>
      </c>
      <c r="OJ57" s="7">
        <v>-4.0599999999999997E-2</v>
      </c>
      <c r="OK57" s="82">
        <v>-3.73E-2</v>
      </c>
      <c r="OL57" s="124">
        <v>-5.4199999999999998E-2</v>
      </c>
      <c r="OM57" s="47">
        <v>-8.0399999999999999E-2</v>
      </c>
      <c r="ON57" s="79">
        <v>-8.5199999999999998E-2</v>
      </c>
      <c r="OO57" s="131">
        <v>-8.8599999999999998E-2</v>
      </c>
      <c r="OP57" s="34">
        <v>-8.0500000000000002E-2</v>
      </c>
      <c r="OQ57" s="83">
        <v>-7.4399999999999994E-2</v>
      </c>
      <c r="OR57" s="105">
        <v>-7.3800000000000004E-2</v>
      </c>
      <c r="OS57" s="34">
        <v>-6.9900000000000004E-2</v>
      </c>
      <c r="OT57" s="34">
        <v>-5.9499999999999997E-2</v>
      </c>
      <c r="OU57" s="487"/>
      <c r="OV57" s="53"/>
      <c r="OW57" s="488"/>
      <c r="OX57" s="489"/>
      <c r="OY57" s="53"/>
      <c r="OZ57" s="53"/>
      <c r="PA57" s="53"/>
      <c r="PB57" s="53"/>
      <c r="PC57" s="53"/>
      <c r="PE57" s="131">
        <v>-6.0199999999999997E-2</v>
      </c>
      <c r="PF57" s="34">
        <v>-6.0100000000000001E-2</v>
      </c>
      <c r="PG57" s="83">
        <v>-6.5199999999999994E-2</v>
      </c>
      <c r="PH57" s="131">
        <v>-7.9000000000000001E-2</v>
      </c>
      <c r="PI57" s="34">
        <v>-8.4900000000000003E-2</v>
      </c>
      <c r="PJ57" s="79">
        <v>-7.3599999999999999E-2</v>
      </c>
      <c r="PK57" s="99">
        <v>-5.5100000000000003E-2</v>
      </c>
      <c r="PL57" s="34">
        <v>-6.9000000000000006E-2</v>
      </c>
      <c r="PM57" s="315">
        <v>-5.1299999999999998E-2</v>
      </c>
      <c r="PN57" s="131">
        <v>-5.62E-2</v>
      </c>
      <c r="PO57" s="34">
        <v>-7.3800000000000004E-2</v>
      </c>
      <c r="PP57" s="83">
        <v>-7.1599999999999997E-2</v>
      </c>
      <c r="PQ57" s="131">
        <v>-7.9399999999999998E-2</v>
      </c>
      <c r="PR57" s="34">
        <v>-8.7099999999999997E-2</v>
      </c>
      <c r="PS57" s="79">
        <v>-9.1499999999999998E-2</v>
      </c>
      <c r="PT57" s="99">
        <v>-8.8200000000000001E-2</v>
      </c>
      <c r="PU57" s="47">
        <v>-0.1038</v>
      </c>
      <c r="PV57" s="34">
        <v>-9.5899999999999999E-2</v>
      </c>
      <c r="PW57" s="34"/>
      <c r="PX57" s="34"/>
      <c r="PY57" s="34"/>
      <c r="PZ57" s="34"/>
      <c r="QA57" s="34"/>
      <c r="QB57" s="34"/>
      <c r="QC57" s="34"/>
      <c r="QD57" s="34"/>
      <c r="QE57" s="34"/>
      <c r="QF57" s="34"/>
      <c r="QG57" s="34"/>
      <c r="QH57" s="34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31">
        <v>-0.15670000000000001</v>
      </c>
      <c r="NX58" s="86">
        <v>-0.15720000000000001</v>
      </c>
      <c r="NY58" s="80">
        <v>-0.15260000000000001</v>
      </c>
      <c r="NZ58" s="126">
        <v>-0.14710000000000001</v>
      </c>
      <c r="OA58" s="86">
        <v>-0.1303</v>
      </c>
      <c r="OB58" s="80">
        <v>-0.1027</v>
      </c>
      <c r="OC58" s="126">
        <v>-0.107</v>
      </c>
      <c r="OD58" s="86">
        <v>-9.7299999999999998E-2</v>
      </c>
      <c r="OE58" s="80">
        <v>-7.4099999999999999E-2</v>
      </c>
      <c r="OF58" s="126">
        <v>-9.2299999999999993E-2</v>
      </c>
      <c r="OG58" s="86">
        <v>-7.6100000000000001E-2</v>
      </c>
      <c r="OH58" s="80">
        <v>-5.9200000000000003E-2</v>
      </c>
      <c r="OI58" s="126">
        <v>-6.5000000000000002E-2</v>
      </c>
      <c r="OJ58" s="86">
        <v>-0.1013</v>
      </c>
      <c r="OK58" s="80">
        <v>-8.6499999999999994E-2</v>
      </c>
      <c r="OL58" s="126">
        <v>-9.7600000000000006E-2</v>
      </c>
      <c r="OM58" s="34">
        <v>-8.2600000000000007E-2</v>
      </c>
      <c r="ON58" s="83">
        <v>-8.8999999999999996E-2</v>
      </c>
      <c r="OO58" s="124">
        <v>-0.1026</v>
      </c>
      <c r="OP58" s="47">
        <v>-9.4700000000000006E-2</v>
      </c>
      <c r="OQ58" s="79">
        <v>-9.35E-2</v>
      </c>
      <c r="OR58" s="99">
        <v>-9.2899999999999996E-2</v>
      </c>
      <c r="OS58" s="47">
        <v>-9.5000000000000001E-2</v>
      </c>
      <c r="OT58" s="47">
        <v>-0.1069</v>
      </c>
      <c r="OU58" s="487"/>
      <c r="OV58" s="53"/>
      <c r="OW58" s="488"/>
      <c r="OX58" s="489"/>
      <c r="OY58" s="53"/>
      <c r="OZ58" s="53"/>
      <c r="PA58" s="53"/>
      <c r="PB58" s="53"/>
      <c r="PC58" s="53"/>
      <c r="PE58" s="124">
        <v>-0.12820000000000001</v>
      </c>
      <c r="PF58" s="47">
        <v>-0.1186</v>
      </c>
      <c r="PG58" s="79">
        <v>-0.1038</v>
      </c>
      <c r="PH58" s="124">
        <v>-0.105</v>
      </c>
      <c r="PI58" s="47">
        <v>-9.8599999999999993E-2</v>
      </c>
      <c r="PJ58" s="83">
        <v>-7.8200000000000006E-2</v>
      </c>
      <c r="PK58" s="105">
        <v>-7.1300000000000002E-2</v>
      </c>
      <c r="PL58" s="47">
        <v>-6.9500000000000006E-2</v>
      </c>
      <c r="PM58" s="317">
        <v>-8.1100000000000005E-2</v>
      </c>
      <c r="PN58" s="124">
        <v>8.14E-2</v>
      </c>
      <c r="PO58" s="47">
        <v>-7.7200000000000005E-2</v>
      </c>
      <c r="PP58" s="79">
        <v>-8.0600000000000005E-2</v>
      </c>
      <c r="PQ58" s="124">
        <v>-8.4500000000000006E-2</v>
      </c>
      <c r="PR58" s="47">
        <v>-8.6400000000000005E-2</v>
      </c>
      <c r="PS58" s="83">
        <v>-0.10680000000000001</v>
      </c>
      <c r="PT58" s="105">
        <v>-9.2799999999999994E-2</v>
      </c>
      <c r="PU58" s="34">
        <v>-8.9399999999999993E-2</v>
      </c>
      <c r="PV58" s="47">
        <v>-0.10539999999999999</v>
      </c>
      <c r="PW58" s="47"/>
      <c r="PX58" s="47"/>
      <c r="PY58" s="47"/>
      <c r="PZ58" s="47"/>
      <c r="QA58" s="47"/>
      <c r="QB58" s="47"/>
      <c r="QC58" s="47"/>
      <c r="QD58" s="47"/>
      <c r="QE58" s="47"/>
      <c r="QF58" s="47"/>
      <c r="QG58" s="47"/>
      <c r="QH58" s="47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26">
        <v>-0.17219999999999999</v>
      </c>
      <c r="NX59" s="34">
        <v>-0.16400000000000001</v>
      </c>
      <c r="NY59" s="83">
        <v>-0.17150000000000001</v>
      </c>
      <c r="NZ59" s="131">
        <v>-0.15529999999999999</v>
      </c>
      <c r="OA59" s="34">
        <v>-0.1565</v>
      </c>
      <c r="OB59" s="83">
        <v>-0.16569999999999999</v>
      </c>
      <c r="OC59" s="131">
        <v>-0.1701</v>
      </c>
      <c r="OD59" s="34">
        <v>-0.18729999999999999</v>
      </c>
      <c r="OE59" s="83">
        <v>-0.17749999999999999</v>
      </c>
      <c r="OF59" s="131">
        <v>-0.158</v>
      </c>
      <c r="OG59" s="34">
        <v>-0.16819999999999999</v>
      </c>
      <c r="OH59" s="83">
        <v>-0.1623</v>
      </c>
      <c r="OI59" s="131">
        <v>-0.1457</v>
      </c>
      <c r="OJ59" s="34">
        <v>-0.13569999999999999</v>
      </c>
      <c r="OK59" s="83">
        <v>-0.13200000000000001</v>
      </c>
      <c r="OL59" s="131">
        <v>-0.10680000000000001</v>
      </c>
      <c r="OM59" s="86">
        <v>-0.1081</v>
      </c>
      <c r="ON59" s="80">
        <v>-0.1138</v>
      </c>
      <c r="OO59" s="126">
        <v>-0.129</v>
      </c>
      <c r="OP59" s="86">
        <v>-0.11840000000000001</v>
      </c>
      <c r="OQ59" s="80">
        <v>-0.11070000000000001</v>
      </c>
      <c r="OR59" s="102">
        <v>-0.1033</v>
      </c>
      <c r="OS59" s="86">
        <v>-0.1091</v>
      </c>
      <c r="OT59" s="86">
        <v>-0.113</v>
      </c>
      <c r="OU59" s="487"/>
      <c r="OV59" s="53"/>
      <c r="OW59" s="488"/>
      <c r="OX59" s="489"/>
      <c r="OY59" s="53"/>
      <c r="OZ59" s="53"/>
      <c r="PA59" s="53"/>
      <c r="PB59" s="53"/>
      <c r="PC59" s="53"/>
      <c r="PE59" s="126">
        <v>-0.14710000000000001</v>
      </c>
      <c r="PF59" s="86">
        <v>-0.13639999999999999</v>
      </c>
      <c r="PG59" s="80">
        <v>-0.16170000000000001</v>
      </c>
      <c r="PH59" s="126">
        <v>-0.16689999999999999</v>
      </c>
      <c r="PI59" s="86">
        <v>-0.17169999999999999</v>
      </c>
      <c r="PJ59" s="80">
        <v>-0.15820000000000001</v>
      </c>
      <c r="PK59" s="102">
        <v>-0.15790000000000001</v>
      </c>
      <c r="PL59" s="86">
        <v>-0.15129999999999999</v>
      </c>
      <c r="PM59" s="303">
        <v>-0.17199999999999999</v>
      </c>
      <c r="PN59" s="126">
        <v>-0.17249999999999999</v>
      </c>
      <c r="PO59" s="86">
        <v>-0.16370000000000001</v>
      </c>
      <c r="PP59" s="80">
        <v>-0.159</v>
      </c>
      <c r="PQ59" s="540">
        <v>-0.1633</v>
      </c>
      <c r="PR59" s="545">
        <v>-0.16739999999999999</v>
      </c>
      <c r="PS59" s="547">
        <v>-0.1769</v>
      </c>
      <c r="PT59" s="102">
        <v>-0.17599999999999999</v>
      </c>
      <c r="PU59" s="86">
        <v>-0.1822</v>
      </c>
      <c r="PV59" s="86">
        <v>-0.18890000000000001</v>
      </c>
      <c r="PW59" s="86"/>
      <c r="PX59" s="86"/>
      <c r="PY59" s="86"/>
      <c r="PZ59" s="86"/>
      <c r="QA59" s="86"/>
      <c r="QB59" s="86"/>
      <c r="QC59" s="86"/>
      <c r="QD59" s="86"/>
      <c r="QE59" s="86"/>
      <c r="QF59" s="86"/>
      <c r="QG59" s="86"/>
      <c r="QH59" s="86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77">
        <v>1.22</v>
      </c>
      <c r="NX60" s="56">
        <v>2.62</v>
      </c>
      <c r="NY60" s="78">
        <v>2.64</v>
      </c>
      <c r="NZ60" s="77">
        <v>-3.62</v>
      </c>
      <c r="OA60" s="56">
        <v>-1.33</v>
      </c>
      <c r="OB60" s="78">
        <v>-7.74</v>
      </c>
      <c r="OC60" s="77">
        <v>0.08</v>
      </c>
      <c r="OD60" s="56">
        <v>5.22</v>
      </c>
      <c r="OE60" s="78">
        <v>0.9</v>
      </c>
      <c r="OF60" s="77">
        <v>1.9</v>
      </c>
      <c r="OG60" s="56">
        <v>-0.06</v>
      </c>
      <c r="OH60" s="78">
        <v>-2.48</v>
      </c>
      <c r="OI60" s="77">
        <v>-1.58</v>
      </c>
      <c r="OJ60" s="56">
        <v>-0.42</v>
      </c>
      <c r="OK60" s="78">
        <v>-3.12</v>
      </c>
      <c r="OL60" s="77">
        <v>-2.42</v>
      </c>
      <c r="OM60" s="56">
        <v>2.78</v>
      </c>
      <c r="ON60" s="78">
        <v>3.22</v>
      </c>
      <c r="OO60" s="77">
        <v>1.94</v>
      </c>
      <c r="OP60" s="56">
        <v>0.34</v>
      </c>
      <c r="OQ60" s="78">
        <v>-3.86</v>
      </c>
      <c r="OR60" s="107">
        <v>-0.48</v>
      </c>
      <c r="OS60" s="56">
        <v>0.4</v>
      </c>
      <c r="OT60" s="78">
        <v>1.2</v>
      </c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>
        <v>6.6</v>
      </c>
      <c r="PF60" s="56">
        <v>-2.38</v>
      </c>
      <c r="PG60" s="78">
        <v>-1.36</v>
      </c>
      <c r="PH60" s="77">
        <v>4.9400000000000004</v>
      </c>
      <c r="PI60" s="56">
        <v>0.88</v>
      </c>
      <c r="PJ60" s="78">
        <v>-8.26</v>
      </c>
      <c r="PK60" s="107">
        <v>-4.99</v>
      </c>
      <c r="PL60" s="56">
        <v>3.02</v>
      </c>
      <c r="PM60" s="93">
        <v>3.04</v>
      </c>
      <c r="PN60" s="77">
        <v>0.98</v>
      </c>
      <c r="PO60" s="56">
        <v>0.72</v>
      </c>
      <c r="PP60" s="78">
        <v>-0.22</v>
      </c>
      <c r="PQ60" s="742">
        <v>1.74</v>
      </c>
      <c r="PR60" s="739">
        <v>1.18</v>
      </c>
      <c r="PS60" s="740">
        <v>1.96</v>
      </c>
      <c r="PT60" s="77">
        <v>-3.64</v>
      </c>
      <c r="PU60" s="56">
        <v>3.68</v>
      </c>
      <c r="PV60" s="78">
        <v>2.96</v>
      </c>
      <c r="PW60" s="77"/>
      <c r="PX60" s="56"/>
      <c r="PY60" s="78"/>
      <c r="PZ60" s="77"/>
      <c r="QA60" s="56"/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57">
        <v>1.14E-2</v>
      </c>
      <c r="NX61" s="106">
        <v>1.55E-2</v>
      </c>
      <c r="NY61" s="441">
        <v>3.1800000000000002E-2</v>
      </c>
      <c r="NZ61" s="453">
        <v>1.6199999999999999E-2</v>
      </c>
      <c r="OA61" s="100">
        <v>1.77E-2</v>
      </c>
      <c r="OB61" s="605">
        <v>3.0200000000000001E-2</v>
      </c>
      <c r="OC61" s="129">
        <v>3.0999999999999999E-3</v>
      </c>
      <c r="OD61" s="103">
        <v>2.7199999999999998E-2</v>
      </c>
      <c r="OE61" s="612">
        <v>2.8799999999999999E-2</v>
      </c>
      <c r="OF61" s="129">
        <v>2.1899999999999999E-2</v>
      </c>
      <c r="OG61" s="86">
        <v>1.6199999999999999E-2</v>
      </c>
      <c r="OH61" s="80">
        <v>1.6899999999999998E-2</v>
      </c>
      <c r="OI61" s="131">
        <v>1.66E-2</v>
      </c>
      <c r="OJ61" s="104">
        <v>1.7600000000000001E-2</v>
      </c>
      <c r="OK61" s="607">
        <v>1.4800000000000001E-2</v>
      </c>
      <c r="OL61" s="131">
        <v>2.52E-2</v>
      </c>
      <c r="OM61" s="105">
        <v>2.4199999999999999E-2</v>
      </c>
      <c r="ON61" s="608">
        <v>1.49E-2</v>
      </c>
      <c r="OO61" s="129">
        <v>1.47E-2</v>
      </c>
      <c r="OP61" s="106">
        <v>8.9999999999999993E-3</v>
      </c>
      <c r="OQ61" s="608">
        <v>1.46E-2</v>
      </c>
      <c r="OR61" s="102">
        <v>7.4000000000000003E-3</v>
      </c>
      <c r="OS61" s="106">
        <v>1.01E-2</v>
      </c>
      <c r="OT61" s="104">
        <v>1.54E-2</v>
      </c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1.6309999999999998E-2</v>
      </c>
      <c r="PE61" s="127">
        <v>2.3099999999999999E-2</v>
      </c>
      <c r="PF61" s="102">
        <v>1.0699999999999999E-2</v>
      </c>
      <c r="PG61" s="606">
        <v>2.5399999999999999E-2</v>
      </c>
      <c r="PH61" s="129">
        <v>1.7299999999999999E-2</v>
      </c>
      <c r="PI61" s="104">
        <v>9.2999999999999992E-3</v>
      </c>
      <c r="PJ61" s="605">
        <v>2.5000000000000001E-2</v>
      </c>
      <c r="PK61" s="99">
        <v>1.8499999999999999E-2</v>
      </c>
      <c r="PL61" s="104">
        <v>2.18E-2</v>
      </c>
      <c r="PM61" s="659">
        <v>1.9699999999999999E-2</v>
      </c>
      <c r="PN61" s="125">
        <v>6.4000000000000003E-3</v>
      </c>
      <c r="PO61" s="102">
        <v>8.8000000000000005E-3</v>
      </c>
      <c r="PP61" s="608">
        <v>1.04E-2</v>
      </c>
      <c r="PQ61" s="106">
        <v>8.0000000000000002E-3</v>
      </c>
      <c r="PR61" s="101">
        <v>7.7999999999999996E-3</v>
      </c>
      <c r="PS61" s="101">
        <v>2.4500000000000001E-2</v>
      </c>
      <c r="PT61" s="105">
        <v>1.4E-2</v>
      </c>
      <c r="PU61" s="100">
        <v>1.29E-2</v>
      </c>
      <c r="PV61" s="606">
        <v>1.06E-2</v>
      </c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53">
        <v>-3.2000000000000002E-3</v>
      </c>
      <c r="NX62" s="99">
        <v>-1.47E-2</v>
      </c>
      <c r="NY62" s="445">
        <v>-2.3400000000000001E-2</v>
      </c>
      <c r="NZ62" s="449">
        <v>-3.0099999999999998E-2</v>
      </c>
      <c r="OA62" s="99">
        <v>-2.0299999999999999E-2</v>
      </c>
      <c r="OB62" s="609">
        <v>-1.95E-2</v>
      </c>
      <c r="OC62" s="131">
        <v>-4.4000000000000003E-3</v>
      </c>
      <c r="OD62" s="105">
        <v>-1.72E-2</v>
      </c>
      <c r="OE62" s="608">
        <v>-3.9E-2</v>
      </c>
      <c r="OF62" s="124">
        <v>-2.07E-2</v>
      </c>
      <c r="OG62" s="34">
        <v>-1.0200000000000001E-2</v>
      </c>
      <c r="OH62" s="81">
        <v>-1.6400000000000001E-2</v>
      </c>
      <c r="OI62" s="123">
        <v>-1.24E-2</v>
      </c>
      <c r="OJ62" s="102">
        <v>-3.6299999999999999E-2</v>
      </c>
      <c r="OK62" s="612">
        <v>-2.2700000000000001E-2</v>
      </c>
      <c r="OL62" s="124">
        <v>-2.12E-2</v>
      </c>
      <c r="OM62" s="99">
        <v>-2.6200000000000001E-2</v>
      </c>
      <c r="ON62" s="610">
        <v>-6.4000000000000003E-3</v>
      </c>
      <c r="OO62" s="124">
        <v>-1.7399999999999999E-2</v>
      </c>
      <c r="OP62" s="100">
        <v>-1.11E-2</v>
      </c>
      <c r="OQ62" s="612">
        <v>-3.1399999999999997E-2</v>
      </c>
      <c r="OR62" s="101">
        <v>-6.1999999999999998E-3</v>
      </c>
      <c r="OS62" s="104">
        <v>-9.4999999999999998E-3</v>
      </c>
      <c r="OT62" s="99">
        <v>-1.1900000000000001E-2</v>
      </c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-1.6879999999999999E-2</v>
      </c>
      <c r="PE62" s="126">
        <v>-3.4099999999999998E-2</v>
      </c>
      <c r="PF62" s="106">
        <v>-2.35E-2</v>
      </c>
      <c r="PG62" s="607">
        <v>-2.53E-2</v>
      </c>
      <c r="PH62" s="131">
        <v>-1.38E-2</v>
      </c>
      <c r="PI62" s="713">
        <v>-8.6E-3</v>
      </c>
      <c r="PJ62" s="692">
        <v>-2.6700000000000002E-2</v>
      </c>
      <c r="PK62" s="106">
        <v>-1.78E-2</v>
      </c>
      <c r="PL62" s="99">
        <v>-1.44E-2</v>
      </c>
      <c r="PM62" s="653">
        <v>-2.07E-2</v>
      </c>
      <c r="PN62" s="123">
        <v>-8.0000000000000002E-3</v>
      </c>
      <c r="PO62" s="105">
        <v>-1.7600000000000001E-2</v>
      </c>
      <c r="PP62" s="609">
        <v>-5.1000000000000004E-3</v>
      </c>
      <c r="PQ62" s="105">
        <v>-7.7999999999999996E-3</v>
      </c>
      <c r="PR62" s="615">
        <v>-7.7000000000000002E-3</v>
      </c>
      <c r="PS62" s="615">
        <v>-1.9699999999999999E-2</v>
      </c>
      <c r="PT62" s="103">
        <v>-5.7000000000000002E-3</v>
      </c>
      <c r="PU62" s="99">
        <v>-1.5599999999999999E-2</v>
      </c>
      <c r="PV62" s="608">
        <v>-9.1999999999999998E-3</v>
      </c>
      <c r="PW62" s="491"/>
      <c r="PX62" s="492"/>
      <c r="PY62" s="493"/>
      <c r="PZ62" s="491"/>
      <c r="QA62" s="492"/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594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W63" s="132"/>
      <c r="NX63" s="133"/>
      <c r="NY63" s="81">
        <v>2.64E-2</v>
      </c>
      <c r="NZ63" s="132"/>
      <c r="OA63" s="133"/>
      <c r="OB63" s="607">
        <v>4.99E-2</v>
      </c>
      <c r="OC63" s="132"/>
      <c r="OD63" s="133"/>
      <c r="OE63" s="609">
        <v>4.2200000000000001E-2</v>
      </c>
      <c r="OF63" s="693"/>
      <c r="OG63" s="133"/>
      <c r="OH63" s="611">
        <v>2.1499999999999998E-2</v>
      </c>
      <c r="OI63" s="132"/>
      <c r="OJ63" s="133"/>
      <c r="OK63" s="610">
        <v>3.0300000000000001E-2</v>
      </c>
      <c r="OL63" s="132"/>
      <c r="OM63" s="133"/>
      <c r="ON63" s="610">
        <v>4.2999999999999997E-2</v>
      </c>
      <c r="OO63" s="132"/>
      <c r="OP63" s="133"/>
      <c r="OQ63" s="611">
        <v>1.7500000000000002E-2</v>
      </c>
      <c r="OR63" s="133"/>
      <c r="OS63" s="133"/>
      <c r="OT63" s="105">
        <v>1.49E-2</v>
      </c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606">
        <v>4.4999999999999998E-2</v>
      </c>
      <c r="PH63" s="132"/>
      <c r="PI63" s="133"/>
      <c r="PJ63" s="710">
        <v>3.0200000000000001E-2</v>
      </c>
      <c r="PK63" s="133"/>
      <c r="PL63" s="133"/>
      <c r="PM63" s="655">
        <v>3.0800000000000001E-2</v>
      </c>
      <c r="PN63" s="132"/>
      <c r="PO63" s="133"/>
      <c r="PP63" s="698">
        <v>1.2999999999999999E-2</v>
      </c>
      <c r="PQ63" s="133"/>
      <c r="PR63" s="133"/>
      <c r="PS63" s="101">
        <v>3.9600000000000003E-2</v>
      </c>
      <c r="PT63" s="132"/>
      <c r="PU63" s="133"/>
      <c r="PV63" s="618">
        <v>1.09E-2</v>
      </c>
      <c r="PW63" s="132"/>
      <c r="PX63" s="133"/>
      <c r="PY63" s="494"/>
      <c r="PZ63" s="132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65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66">
        <v>-3.73</v>
      </c>
      <c r="J64" s="132" t="s">
        <v>62</v>
      </c>
      <c r="K64" s="133"/>
      <c r="L64" s="567">
        <v>-9.6300000000000008</v>
      </c>
      <c r="M64" s="132"/>
      <c r="N64" s="133" t="s">
        <v>62</v>
      </c>
      <c r="O64" s="568">
        <v>-5.2699999999999997E-2</v>
      </c>
      <c r="P64" s="206"/>
      <c r="Q64" s="133" t="s">
        <v>62</v>
      </c>
      <c r="R64" s="569">
        <v>-2.4400000000000002E-2</v>
      </c>
      <c r="S64" s="132" t="s">
        <v>62</v>
      </c>
      <c r="T64" s="133" t="s">
        <v>62</v>
      </c>
      <c r="U64" s="570">
        <v>-4.6600000000000003E-2</v>
      </c>
      <c r="V64" s="132" t="s">
        <v>62</v>
      </c>
      <c r="W64" s="133"/>
      <c r="X64" s="571">
        <v>-6.2199999999999998E-2</v>
      </c>
      <c r="Y64" s="132" t="s">
        <v>62</v>
      </c>
      <c r="Z64" s="133" t="s">
        <v>62</v>
      </c>
      <c r="AA64" s="572">
        <v>-3.7600000000000001E-2</v>
      </c>
      <c r="AB64" s="132" t="s">
        <v>62</v>
      </c>
      <c r="AC64" s="133" t="s">
        <v>62</v>
      </c>
      <c r="AD64" s="573">
        <v>-2.1499999999999998E-2</v>
      </c>
      <c r="AE64" s="132" t="s">
        <v>62</v>
      </c>
      <c r="AF64" s="133" t="s">
        <v>62</v>
      </c>
      <c r="AG64" s="571">
        <v>-3.8899999999999997E-2</v>
      </c>
      <c r="AH64" s="132" t="s">
        <v>62</v>
      </c>
      <c r="AI64" s="133"/>
      <c r="AJ64" s="574">
        <v>-2.93E-2</v>
      </c>
      <c r="AK64" s="132" t="s">
        <v>62</v>
      </c>
      <c r="AL64" s="133" t="s">
        <v>62</v>
      </c>
      <c r="AM64" s="571">
        <v>-3.32E-2</v>
      </c>
      <c r="AN64" s="132" t="s">
        <v>62</v>
      </c>
      <c r="AO64" s="133"/>
      <c r="AP64" s="569">
        <v>-4.53E-2</v>
      </c>
      <c r="AQ64" s="132" t="s">
        <v>62</v>
      </c>
      <c r="AR64" s="133" t="s">
        <v>62</v>
      </c>
      <c r="AS64" s="575">
        <v>-1.61E-2</v>
      </c>
      <c r="AT64" s="132" t="s">
        <v>62</v>
      </c>
      <c r="AU64" s="133" t="s">
        <v>62</v>
      </c>
      <c r="AV64" s="573">
        <v>-4.19E-2</v>
      </c>
      <c r="AW64" s="132" t="s">
        <v>62</v>
      </c>
      <c r="AX64" s="133" t="s">
        <v>62</v>
      </c>
      <c r="AY64" s="568">
        <v>-3.7600000000000001E-2</v>
      </c>
      <c r="AZ64" s="132"/>
      <c r="BA64" s="133" t="s">
        <v>62</v>
      </c>
      <c r="BB64" s="573">
        <v>-3.4799999999999998E-2</v>
      </c>
      <c r="BC64" s="132"/>
      <c r="BD64" s="133" t="s">
        <v>62</v>
      </c>
      <c r="BE64" s="570">
        <v>-5.6800000000000003E-2</v>
      </c>
      <c r="BF64" s="132" t="s">
        <v>62</v>
      </c>
      <c r="BG64" s="133" t="s">
        <v>62</v>
      </c>
      <c r="BH64" s="575">
        <v>-2.0500000000000001E-2</v>
      </c>
      <c r="BI64" s="132" t="s">
        <v>62</v>
      </c>
      <c r="BJ64" s="133"/>
      <c r="BK64" s="569">
        <v>-4.1500000000000002E-2</v>
      </c>
      <c r="BL64" s="132"/>
      <c r="BM64" s="133" t="s">
        <v>62</v>
      </c>
      <c r="BN64" s="570">
        <v>-4.3200000000000002E-2</v>
      </c>
      <c r="BO64" t="s">
        <v>62</v>
      </c>
      <c r="BQ64" s="572">
        <v>-2.87E-2</v>
      </c>
      <c r="BS64" s="132"/>
      <c r="BT64" s="133" t="s">
        <v>62</v>
      </c>
      <c r="BU64" s="568">
        <v>-3.3500000000000002E-2</v>
      </c>
      <c r="BV64" s="132" t="s">
        <v>62</v>
      </c>
      <c r="BW64" s="133" t="s">
        <v>62</v>
      </c>
      <c r="BX64" s="568">
        <v>-1.6299999999999999E-2</v>
      </c>
      <c r="BY64" s="132" t="s">
        <v>62</v>
      </c>
      <c r="BZ64" s="133" t="s">
        <v>62</v>
      </c>
      <c r="CA64" s="569">
        <v>-3.9699999999999999E-2</v>
      </c>
      <c r="CB64" s="132" t="s">
        <v>62</v>
      </c>
      <c r="CC64" s="133"/>
      <c r="CD64" s="574">
        <v>-9.4200000000000006E-2</v>
      </c>
      <c r="CE64" s="132"/>
      <c r="CF64" s="133"/>
      <c r="CG64" s="575">
        <v>-4.58E-2</v>
      </c>
      <c r="CH64" s="132"/>
      <c r="CI64" s="133"/>
      <c r="CJ64" s="573">
        <v>-1.6400000000000001E-2</v>
      </c>
      <c r="CK64" s="132" t="s">
        <v>62</v>
      </c>
      <c r="CL64" s="133" t="s">
        <v>62</v>
      </c>
      <c r="CM64" s="569">
        <v>-2.1999999999999999E-2</v>
      </c>
      <c r="CN64" s="132"/>
      <c r="CO64" s="133" t="s">
        <v>62</v>
      </c>
      <c r="CP64" s="571">
        <v>-3.5700000000000003E-2</v>
      </c>
      <c r="CQ64" s="132" t="s">
        <v>62</v>
      </c>
      <c r="CR64" s="133"/>
      <c r="CS64" s="572">
        <v>-3.32E-2</v>
      </c>
      <c r="CT64" s="132" t="s">
        <v>62</v>
      </c>
      <c r="CU64" s="133"/>
      <c r="CV64" s="569">
        <v>-4.0899999999999999E-2</v>
      </c>
      <c r="CW64" s="132"/>
      <c r="CX64" s="133" t="s">
        <v>62</v>
      </c>
      <c r="CY64" s="572">
        <v>-2.1399999999999999E-2</v>
      </c>
      <c r="CZ64" s="132" t="s">
        <v>62</v>
      </c>
      <c r="DA64" s="133" t="s">
        <v>62</v>
      </c>
      <c r="DB64" s="573">
        <v>-1.84E-2</v>
      </c>
      <c r="DC64" s="132" t="s">
        <v>62</v>
      </c>
      <c r="DD64" s="133" t="s">
        <v>62</v>
      </c>
      <c r="DE64" s="570">
        <v>-2.8899999999999999E-2</v>
      </c>
      <c r="DF64" s="132" t="s">
        <v>62</v>
      </c>
      <c r="DG64" s="133" t="s">
        <v>62</v>
      </c>
      <c r="DH64" s="574">
        <v>-2.6800000000000001E-2</v>
      </c>
      <c r="DI64" s="132" t="s">
        <v>62</v>
      </c>
      <c r="DJ64" s="133" t="s">
        <v>62</v>
      </c>
      <c r="DK64" s="573">
        <v>-5.8900000000000001E-2</v>
      </c>
      <c r="DL64" t="s">
        <v>62</v>
      </c>
      <c r="DM64" t="s">
        <v>62</v>
      </c>
      <c r="DN64" s="576">
        <v>-2.06E-2</v>
      </c>
      <c r="DO64" s="132" t="s">
        <v>62</v>
      </c>
      <c r="DP64" s="133" t="s">
        <v>62</v>
      </c>
      <c r="DQ64" s="575">
        <v>-4.2999999999999997E-2</v>
      </c>
      <c r="DR64" s="132" t="s">
        <v>62</v>
      </c>
      <c r="DS64" s="133" t="s">
        <v>62</v>
      </c>
      <c r="DT64" s="570">
        <v>-2.4799999999999999E-2</v>
      </c>
      <c r="DU64" s="132" t="s">
        <v>62</v>
      </c>
      <c r="DV64" s="133" t="s">
        <v>62</v>
      </c>
      <c r="DW64" s="574">
        <v>-3.6600000000000001E-2</v>
      </c>
      <c r="DX64" t="s">
        <v>62</v>
      </c>
      <c r="DY64" t="s">
        <v>62</v>
      </c>
      <c r="DZ64" s="573">
        <v>-0.03</v>
      </c>
      <c r="EA64" t="s">
        <v>62</v>
      </c>
      <c r="EK64" s="132" t="s">
        <v>62</v>
      </c>
      <c r="EL64" s="133" t="s">
        <v>62</v>
      </c>
      <c r="EM64" s="575">
        <v>-5.4199999999999998E-2</v>
      </c>
      <c r="EN64" s="132" t="s">
        <v>62</v>
      </c>
      <c r="EO64" s="133" t="s">
        <v>62</v>
      </c>
      <c r="EP64" s="572">
        <v>-1.7299999999999999E-2</v>
      </c>
      <c r="EQ64" s="132" t="s">
        <v>62</v>
      </c>
      <c r="ER64" s="133" t="s">
        <v>62</v>
      </c>
      <c r="ES64" s="571">
        <v>-2.64E-2</v>
      </c>
      <c r="ET64" s="132" t="s">
        <v>62</v>
      </c>
      <c r="EU64" s="133" t="s">
        <v>62</v>
      </c>
      <c r="EV64" s="573">
        <v>-4.2000000000000003E-2</v>
      </c>
      <c r="EW64" s="132" t="s">
        <v>62</v>
      </c>
      <c r="EX64" s="133" t="s">
        <v>62</v>
      </c>
      <c r="EY64" s="572">
        <v>-5.2600000000000001E-2</v>
      </c>
      <c r="EZ64" s="132" t="s">
        <v>62</v>
      </c>
      <c r="FA64" s="133" t="s">
        <v>62</v>
      </c>
      <c r="FB64" s="569">
        <v>-6.0499999999999998E-2</v>
      </c>
      <c r="FC64" s="405" t="s">
        <v>62</v>
      </c>
      <c r="FD64" s="406" t="s">
        <v>62</v>
      </c>
      <c r="FE64" s="577">
        <v>-3.9899999999999998E-2</v>
      </c>
      <c r="FF64" s="132" t="s">
        <v>62</v>
      </c>
      <c r="FG64" s="133" t="s">
        <v>62</v>
      </c>
      <c r="FH64" s="578">
        <v>-5.6899999999999999E-2</v>
      </c>
      <c r="FI64" s="132" t="s">
        <v>62</v>
      </c>
      <c r="FJ64" s="133" t="s">
        <v>62</v>
      </c>
      <c r="FK64" s="579">
        <v>-4.0599999999999997E-2</v>
      </c>
      <c r="FL64" s="132" t="s">
        <v>62</v>
      </c>
      <c r="FM64" s="133" t="s">
        <v>62</v>
      </c>
      <c r="FN64" s="578">
        <v>-3.44E-2</v>
      </c>
      <c r="FO64" s="132" t="s">
        <v>62</v>
      </c>
      <c r="FP64" s="133" t="s">
        <v>62</v>
      </c>
      <c r="FQ64" s="580">
        <v>-2.3199999999999998E-2</v>
      </c>
      <c r="FR64" s="132" t="s">
        <v>62</v>
      </c>
      <c r="FS64" s="133" t="s">
        <v>62</v>
      </c>
      <c r="FT64" s="578">
        <v>-2.58E-2</v>
      </c>
      <c r="FU64" s="132" t="s">
        <v>62</v>
      </c>
      <c r="FV64" s="133" t="s">
        <v>62</v>
      </c>
      <c r="FW64" s="581">
        <v>-2.1299999999999999E-2</v>
      </c>
      <c r="FX64" s="132" t="s">
        <v>62</v>
      </c>
      <c r="FY64" s="133" t="s">
        <v>62</v>
      </c>
      <c r="FZ64" s="578">
        <v>-6.5299999999999997E-2</v>
      </c>
      <c r="GA64" s="132" t="s">
        <v>62</v>
      </c>
      <c r="GB64" s="133" t="s">
        <v>62</v>
      </c>
      <c r="GC64" s="578">
        <v>-3.32E-2</v>
      </c>
      <c r="GD64" s="132" t="s">
        <v>62</v>
      </c>
      <c r="GE64" s="133" t="s">
        <v>62</v>
      </c>
      <c r="GF64" s="582">
        <v>-5.04E-2</v>
      </c>
      <c r="GG64" s="132" t="s">
        <v>62</v>
      </c>
      <c r="GH64" s="133" t="s">
        <v>62</v>
      </c>
      <c r="GI64" s="583">
        <v>-1.89E-2</v>
      </c>
      <c r="GJ64" s="132" t="s">
        <v>62</v>
      </c>
      <c r="GK64" s="133" t="s">
        <v>62</v>
      </c>
      <c r="GL64" s="583">
        <v>-4.1099999999999998E-2</v>
      </c>
      <c r="GM64" s="132" t="s">
        <v>62</v>
      </c>
      <c r="GN64" s="133" t="s">
        <v>62</v>
      </c>
      <c r="GO64" s="579">
        <v>-0.1031</v>
      </c>
      <c r="GP64" s="132" t="s">
        <v>62</v>
      </c>
      <c r="GQ64" s="133" t="s">
        <v>62</v>
      </c>
      <c r="GR64" s="578">
        <v>-6.3399999999999998E-2</v>
      </c>
      <c r="GS64" t="s">
        <v>62</v>
      </c>
      <c r="GT64" t="s">
        <v>62</v>
      </c>
      <c r="GU64" s="583">
        <v>-2.5100000000000001E-2</v>
      </c>
      <c r="GV64" t="s">
        <v>62</v>
      </c>
      <c r="HC64" s="132" t="s">
        <v>62</v>
      </c>
      <c r="HD64" s="133" t="s">
        <v>62</v>
      </c>
      <c r="HE64" s="583">
        <v>-4.1500000000000002E-2</v>
      </c>
      <c r="HF64" s="132" t="s">
        <v>62</v>
      </c>
      <c r="HG64" s="133" t="s">
        <v>62</v>
      </c>
      <c r="HH64" s="579">
        <v>-4.4900000000000002E-2</v>
      </c>
      <c r="HI64" s="132" t="s">
        <v>62</v>
      </c>
      <c r="HJ64" s="133" t="s">
        <v>62</v>
      </c>
      <c r="HK64" s="583">
        <v>-2.3E-2</v>
      </c>
      <c r="HL64" s="132" t="s">
        <v>62</v>
      </c>
      <c r="HM64" s="133" t="s">
        <v>62</v>
      </c>
      <c r="HN64" s="578">
        <v>-3.5400000000000001E-2</v>
      </c>
      <c r="HO64" s="132" t="s">
        <v>62</v>
      </c>
      <c r="HP64" s="133" t="s">
        <v>62</v>
      </c>
      <c r="HQ64" s="579">
        <v>-1.6400000000000001E-2</v>
      </c>
      <c r="HR64" s="132" t="s">
        <v>62</v>
      </c>
      <c r="HS64" s="133" t="s">
        <v>62</v>
      </c>
      <c r="HT64" s="584">
        <v>-1.8700000000000001E-2</v>
      </c>
      <c r="HU64" s="132" t="s">
        <v>62</v>
      </c>
      <c r="HV64" s="133" t="s">
        <v>62</v>
      </c>
      <c r="HW64" s="577">
        <v>-8.9999999999999993E-3</v>
      </c>
      <c r="HX64" s="132" t="s">
        <v>62</v>
      </c>
      <c r="HY64" s="133" t="s">
        <v>62</v>
      </c>
      <c r="HZ64" s="577">
        <v>-3.6299999999999999E-2</v>
      </c>
      <c r="IA64" s="132" t="s">
        <v>62</v>
      </c>
      <c r="IB64" s="133"/>
      <c r="IC64" s="581">
        <v>-2.5100000000000001E-2</v>
      </c>
      <c r="ID64" s="132" t="s">
        <v>62</v>
      </c>
      <c r="IE64" s="133" t="s">
        <v>62</v>
      </c>
      <c r="IF64" s="583">
        <v>-4.5400000000000003E-2</v>
      </c>
      <c r="IG64" s="132" t="s">
        <v>62</v>
      </c>
      <c r="IH64" s="133" t="s">
        <v>62</v>
      </c>
      <c r="II64" s="580">
        <v>-2.53E-2</v>
      </c>
      <c r="IJ64" s="132" t="s">
        <v>62</v>
      </c>
      <c r="IK64" s="133" t="s">
        <v>62</v>
      </c>
      <c r="IL64" s="577">
        <v>-2.1100000000000001E-2</v>
      </c>
      <c r="IM64" s="132" t="s">
        <v>62</v>
      </c>
      <c r="IN64" s="133" t="s">
        <v>62</v>
      </c>
      <c r="IO64" s="579">
        <v>-3.78E-2</v>
      </c>
      <c r="IP64" s="132" t="s">
        <v>62</v>
      </c>
      <c r="IQ64" s="133" t="s">
        <v>62</v>
      </c>
      <c r="IR64" s="579">
        <v>-2.58E-2</v>
      </c>
      <c r="IS64" s="132" t="s">
        <v>62</v>
      </c>
      <c r="IT64" s="133" t="s">
        <v>62</v>
      </c>
      <c r="IU64" s="580">
        <v>-0.01</v>
      </c>
      <c r="IV64" s="132" t="s">
        <v>62</v>
      </c>
      <c r="IW64" s="133" t="s">
        <v>62</v>
      </c>
      <c r="IX64" s="581">
        <v>-1.6299999999999999E-2</v>
      </c>
      <c r="IY64" s="132" t="s">
        <v>62</v>
      </c>
      <c r="IZ64" s="133" t="s">
        <v>62</v>
      </c>
      <c r="JA64" s="585">
        <v>-2.4799999999999999E-2</v>
      </c>
      <c r="JB64" s="132" t="s">
        <v>62</v>
      </c>
      <c r="JC64" s="133" t="s">
        <v>62</v>
      </c>
      <c r="JD64" s="581">
        <v>-6.1400000000000003E-2</v>
      </c>
      <c r="JE64" s="132" t="s">
        <v>62</v>
      </c>
      <c r="JF64" s="133" t="s">
        <v>62</v>
      </c>
      <c r="JG64" s="582">
        <v>-2.1700000000000001E-2</v>
      </c>
      <c r="JH64" s="132" t="s">
        <v>62</v>
      </c>
      <c r="JI64" s="133" t="s">
        <v>62</v>
      </c>
      <c r="JJ64" s="583">
        <v>-1.6E-2</v>
      </c>
      <c r="JK64" s="132" t="s">
        <v>62</v>
      </c>
      <c r="JL64" s="133" t="s">
        <v>62</v>
      </c>
      <c r="JM64" s="583">
        <v>-1.7000000000000001E-2</v>
      </c>
      <c r="JN64" t="s">
        <v>62</v>
      </c>
      <c r="JO64" t="s">
        <v>62</v>
      </c>
      <c r="JP64" s="581">
        <v>-2.4299999999999999E-2</v>
      </c>
      <c r="JQ64" t="s">
        <v>62</v>
      </c>
      <c r="JU64" s="132" t="s">
        <v>62</v>
      </c>
      <c r="JV64" s="133" t="s">
        <v>62</v>
      </c>
      <c r="JW64" s="579">
        <v>-4.9299999999999997E-2</v>
      </c>
      <c r="JX64" s="132" t="s">
        <v>62</v>
      </c>
      <c r="JY64" s="133" t="s">
        <v>62</v>
      </c>
      <c r="JZ64" s="580">
        <v>-6.4000000000000003E-3</v>
      </c>
      <c r="KA64" s="132" t="s">
        <v>62</v>
      </c>
      <c r="KB64" s="133" t="s">
        <v>62</v>
      </c>
      <c r="KC64" s="584">
        <v>-3.15E-2</v>
      </c>
      <c r="KD64" s="132" t="s">
        <v>62</v>
      </c>
      <c r="KE64" s="133" t="s">
        <v>62</v>
      </c>
      <c r="KF64" s="579">
        <v>-2.9600000000000001E-2</v>
      </c>
      <c r="KG64" s="132" t="s">
        <v>62</v>
      </c>
      <c r="KH64" s="133" t="s">
        <v>62</v>
      </c>
      <c r="KI64" s="580">
        <v>-1.5299999999999999E-2</v>
      </c>
      <c r="KJ64" s="132" t="s">
        <v>62</v>
      </c>
      <c r="KK64" s="133" t="s">
        <v>62</v>
      </c>
      <c r="KL64" s="578">
        <v>-2.7699999999999999E-2</v>
      </c>
      <c r="KM64" s="132" t="s">
        <v>62</v>
      </c>
      <c r="KN64" s="133" t="s">
        <v>62</v>
      </c>
      <c r="KO64" s="581">
        <v>-1.3100000000000001E-2</v>
      </c>
      <c r="KP64" s="132" t="s">
        <v>62</v>
      </c>
      <c r="KQ64" s="133" t="s">
        <v>62</v>
      </c>
      <c r="KR64" s="583">
        <v>-2.69E-2</v>
      </c>
      <c r="KS64" s="132" t="s">
        <v>62</v>
      </c>
      <c r="KT64" s="133" t="s">
        <v>62</v>
      </c>
      <c r="KU64" s="581">
        <v>-5.1499999999999997E-2</v>
      </c>
      <c r="KV64" s="132" t="s">
        <v>62</v>
      </c>
      <c r="KW64" s="133" t="s">
        <v>62</v>
      </c>
      <c r="KX64" s="578">
        <v>-2.1100000000000001E-2</v>
      </c>
      <c r="KY64" s="132" t="s">
        <v>62</v>
      </c>
      <c r="KZ64" s="133" t="s">
        <v>62</v>
      </c>
      <c r="LA64" s="578">
        <v>-3.0300000000000001E-2</v>
      </c>
      <c r="LB64" s="132" t="s">
        <v>62</v>
      </c>
      <c r="LC64" s="133" t="s">
        <v>62</v>
      </c>
      <c r="LD64" s="581">
        <v>-0.02</v>
      </c>
      <c r="LE64" s="132" t="s">
        <v>62</v>
      </c>
      <c r="LF64" s="133" t="s">
        <v>62</v>
      </c>
      <c r="LG64" s="578">
        <v>-2.9399999999999999E-2</v>
      </c>
      <c r="LH64" s="132" t="s">
        <v>62</v>
      </c>
      <c r="LI64" s="133" t="s">
        <v>62</v>
      </c>
      <c r="LJ64" s="584">
        <v>-1.47E-2</v>
      </c>
      <c r="LK64" s="132" t="s">
        <v>62</v>
      </c>
      <c r="LL64" s="133" t="s">
        <v>62</v>
      </c>
      <c r="LM64" s="583">
        <v>-1.8599999999999998E-2</v>
      </c>
      <c r="LN64" s="132" t="s">
        <v>62</v>
      </c>
      <c r="LO64" s="133" t="s">
        <v>62</v>
      </c>
      <c r="LP64" s="578">
        <v>-2.1399999999999999E-2</v>
      </c>
      <c r="LQ64" s="132" t="s">
        <v>62</v>
      </c>
      <c r="LR64" s="133" t="s">
        <v>62</v>
      </c>
      <c r="LS64" s="580">
        <v>-4.2500000000000003E-2</v>
      </c>
      <c r="LT64" s="132" t="s">
        <v>62</v>
      </c>
      <c r="LU64" s="133" t="s">
        <v>62</v>
      </c>
      <c r="LV64" s="584">
        <v>-2.29E-2</v>
      </c>
      <c r="LW64" s="132" t="s">
        <v>62</v>
      </c>
      <c r="LX64" s="133" t="s">
        <v>62</v>
      </c>
      <c r="LY64" s="578">
        <v>-1.0500000000000001E-2</v>
      </c>
      <c r="LZ64" s="132" t="s">
        <v>62</v>
      </c>
      <c r="MA64" s="133" t="s">
        <v>62</v>
      </c>
      <c r="MB64" s="580">
        <v>-2.0199999999999999E-2</v>
      </c>
      <c r="MC64" s="132" t="s">
        <v>62</v>
      </c>
      <c r="MD64" s="133" t="s">
        <v>62</v>
      </c>
      <c r="ME64" s="579">
        <v>-2.23E-2</v>
      </c>
      <c r="MF64" s="132" t="s">
        <v>62</v>
      </c>
      <c r="MG64" s="133" t="s">
        <v>62</v>
      </c>
      <c r="MH64" s="578">
        <v>-6.0000000000000001E-3</v>
      </c>
      <c r="MI64" s="133" t="s">
        <v>62</v>
      </c>
      <c r="MJ64" s="133" t="s">
        <v>62</v>
      </c>
      <c r="MK64" s="580">
        <v>-4.1700000000000001E-2</v>
      </c>
      <c r="MM64" s="132" t="s">
        <v>62</v>
      </c>
      <c r="MN64" s="133" t="s">
        <v>62</v>
      </c>
      <c r="MO64" s="584">
        <v>-3.9199999999999999E-2</v>
      </c>
      <c r="MP64" s="132" t="s">
        <v>62</v>
      </c>
      <c r="MQ64" s="133" t="s">
        <v>62</v>
      </c>
      <c r="MR64" s="583">
        <v>-1.7299999999999999E-2</v>
      </c>
      <c r="MS64" s="132" t="s">
        <v>62</v>
      </c>
      <c r="MT64" s="133" t="s">
        <v>62</v>
      </c>
      <c r="MU64" s="581">
        <v>-1.2800000000000001E-2</v>
      </c>
      <c r="MV64" s="132" t="s">
        <v>62</v>
      </c>
      <c r="MW64" s="133" t="s">
        <v>62</v>
      </c>
      <c r="MX64" s="584">
        <v>-1.54E-2</v>
      </c>
      <c r="MY64" s="132" t="s">
        <v>62</v>
      </c>
      <c r="MZ64" s="133" t="s">
        <v>62</v>
      </c>
      <c r="NA64" s="584">
        <v>-2.9100000000000001E-2</v>
      </c>
      <c r="NB64" s="132" t="s">
        <v>62</v>
      </c>
      <c r="NC64" s="133" t="s">
        <v>62</v>
      </c>
      <c r="ND64" s="579">
        <v>-4.2299999999999997E-2</v>
      </c>
      <c r="NE64" s="132" t="s">
        <v>62</v>
      </c>
      <c r="NF64" s="133" t="s">
        <v>62</v>
      </c>
      <c r="NG64" s="579">
        <v>-2.52E-2</v>
      </c>
      <c r="NH64" s="132" t="s">
        <v>62</v>
      </c>
      <c r="NI64" s="133" t="s">
        <v>62</v>
      </c>
      <c r="NJ64" s="581">
        <v>-1.89E-2</v>
      </c>
      <c r="NK64" s="133" t="s">
        <v>62</v>
      </c>
      <c r="NL64" s="133" t="s">
        <v>62</v>
      </c>
      <c r="NM64" s="599">
        <v>-1.37E-2</v>
      </c>
      <c r="NN64" s="596" t="s">
        <v>62</v>
      </c>
      <c r="NO64" s="597" t="s">
        <v>62</v>
      </c>
      <c r="NP64" s="598">
        <v>-4.8800000000000003E-2</v>
      </c>
      <c r="NQ64" s="596"/>
      <c r="NR64" s="597" t="s">
        <v>62</v>
      </c>
      <c r="NS64" s="546">
        <v>-2.87E-2</v>
      </c>
      <c r="NT64" s="596" t="s">
        <v>62</v>
      </c>
      <c r="NU64" s="597" t="s">
        <v>62</v>
      </c>
      <c r="NV64" s="538">
        <v>-2.53E-2</v>
      </c>
      <c r="NW64" s="596" t="s">
        <v>62</v>
      </c>
      <c r="NX64" s="597" t="s">
        <v>62</v>
      </c>
      <c r="NY64" s="534">
        <v>-2.81E-2</v>
      </c>
      <c r="NZ64" s="690" t="s">
        <v>62</v>
      </c>
      <c r="OA64" s="597" t="s">
        <v>62</v>
      </c>
      <c r="OB64" s="637">
        <v>-5.04E-2</v>
      </c>
      <c r="OC64" s="596" t="s">
        <v>62</v>
      </c>
      <c r="OD64" s="597" t="s">
        <v>62</v>
      </c>
      <c r="OE64" s="663">
        <v>-3.0200000000000001E-2</v>
      </c>
      <c r="OF64" s="596" t="s">
        <v>62</v>
      </c>
      <c r="OG64" s="597" t="s">
        <v>62</v>
      </c>
      <c r="OH64" s="692">
        <v>-2.07E-2</v>
      </c>
      <c r="OI64" s="596" t="s">
        <v>62</v>
      </c>
      <c r="OJ64" s="597" t="s">
        <v>62</v>
      </c>
      <c r="OK64" s="698">
        <v>-2.7300000000000001E-2</v>
      </c>
      <c r="OL64" s="596" t="s">
        <v>62</v>
      </c>
      <c r="OM64" s="597" t="s">
        <v>62</v>
      </c>
      <c r="ON64" s="710">
        <v>-5.2200000000000003E-2</v>
      </c>
      <c r="OO64" s="596" t="s">
        <v>62</v>
      </c>
      <c r="OP64" s="597" t="s">
        <v>62</v>
      </c>
      <c r="OQ64" s="692">
        <v>-1.9800000000000002E-2</v>
      </c>
      <c r="OR64" s="133" t="s">
        <v>62</v>
      </c>
      <c r="OS64" s="133" t="s">
        <v>62</v>
      </c>
      <c r="OT64" s="709">
        <v>-1.34E-2</v>
      </c>
      <c r="OU64" s="132" t="s">
        <v>62</v>
      </c>
      <c r="OV64" s="133" t="s">
        <v>62</v>
      </c>
      <c r="OW64" s="586"/>
      <c r="OX64" s="132" t="s">
        <v>62</v>
      </c>
      <c r="OY64" s="133" t="s">
        <v>62</v>
      </c>
      <c r="OZ64" s="586"/>
      <c r="PA64" s="132" t="s">
        <v>62</v>
      </c>
      <c r="PB64" s="133" t="s">
        <v>62</v>
      </c>
      <c r="PC64" s="586"/>
      <c r="PE64" s="596" t="s">
        <v>62</v>
      </c>
      <c r="PF64" s="597" t="s">
        <v>62</v>
      </c>
      <c r="PG64" s="698">
        <v>-4.87E-2</v>
      </c>
      <c r="PH64" s="596" t="s">
        <v>62</v>
      </c>
      <c r="PI64" s="597" t="s">
        <v>62</v>
      </c>
      <c r="PJ64" s="692">
        <v>-3.5799999999999998E-2</v>
      </c>
      <c r="PK64" s="133" t="s">
        <v>62</v>
      </c>
      <c r="PL64" s="133" t="s">
        <v>62</v>
      </c>
      <c r="PM64" s="654">
        <v>-2.3E-2</v>
      </c>
      <c r="PN64" s="596" t="s">
        <v>62</v>
      </c>
      <c r="PO64" s="597" t="s">
        <v>62</v>
      </c>
      <c r="PP64" s="733">
        <v>-2.0299999999999999E-2</v>
      </c>
      <c r="PQ64" s="133" t="s">
        <v>62</v>
      </c>
      <c r="PR64" s="133" t="s">
        <v>62</v>
      </c>
      <c r="PS64" s="105">
        <v>-3.5200000000000002E-2</v>
      </c>
      <c r="PT64" s="132" t="s">
        <v>62</v>
      </c>
      <c r="PU64" s="133" t="s">
        <v>62</v>
      </c>
      <c r="PV64" s="715">
        <v>-1.3899999999999999E-2</v>
      </c>
      <c r="PW64" s="132" t="s">
        <v>62</v>
      </c>
      <c r="PX64" s="133" t="s">
        <v>62</v>
      </c>
      <c r="PY64" s="586"/>
      <c r="PZ64" s="132" t="s">
        <v>62</v>
      </c>
      <c r="QA64" s="133" t="s">
        <v>62</v>
      </c>
      <c r="QB64" s="586"/>
      <c r="QC64" s="132" t="s">
        <v>62</v>
      </c>
      <c r="QD64" s="133" t="s">
        <v>62</v>
      </c>
      <c r="QE64" s="586"/>
      <c r="QF64" s="132" t="s">
        <v>62</v>
      </c>
      <c r="QG64" s="133" t="s">
        <v>62</v>
      </c>
      <c r="QH64" s="586"/>
      <c r="QI64" s="132" t="s">
        <v>62</v>
      </c>
      <c r="QJ64" s="133" t="s">
        <v>62</v>
      </c>
      <c r="QK64" s="586"/>
      <c r="QL64" s="132" t="s">
        <v>62</v>
      </c>
      <c r="QM64" s="133" t="s">
        <v>62</v>
      </c>
      <c r="QN64" s="586"/>
      <c r="QO64" s="132" t="s">
        <v>62</v>
      </c>
      <c r="QP64" s="133" t="s">
        <v>62</v>
      </c>
      <c r="QQ64" s="586"/>
      <c r="QR64" s="132" t="s">
        <v>62</v>
      </c>
      <c r="QS64" s="133" t="s">
        <v>62</v>
      </c>
      <c r="QT64" s="586"/>
      <c r="QU64" s="132" t="s">
        <v>62</v>
      </c>
      <c r="QV64" s="133" t="s">
        <v>62</v>
      </c>
      <c r="QW64" s="586"/>
      <c r="QX64" s="132" t="s">
        <v>62</v>
      </c>
      <c r="QY64" s="133" t="s">
        <v>62</v>
      </c>
      <c r="QZ64" s="586"/>
      <c r="RA64" s="132" t="s">
        <v>62</v>
      </c>
      <c r="RB64" s="133" t="s">
        <v>62</v>
      </c>
      <c r="RC64" s="586"/>
      <c r="RD64" s="132" t="s">
        <v>62</v>
      </c>
      <c r="RE64" s="133" t="s">
        <v>62</v>
      </c>
      <c r="RF64" s="586"/>
      <c r="RG64" s="132" t="s">
        <v>62</v>
      </c>
      <c r="RH64" s="133" t="s">
        <v>62</v>
      </c>
      <c r="RI64" s="586"/>
      <c r="RJ64" s="132" t="s">
        <v>62</v>
      </c>
      <c r="RK64" s="133" t="s">
        <v>62</v>
      </c>
      <c r="RL64" s="586"/>
      <c r="RM64" s="132" t="s">
        <v>62</v>
      </c>
      <c r="RN64" s="133" t="s">
        <v>62</v>
      </c>
      <c r="RO64" s="586"/>
      <c r="RP64" s="132" t="s">
        <v>62</v>
      </c>
      <c r="RQ64" s="133" t="s">
        <v>62</v>
      </c>
      <c r="RR64" s="586"/>
      <c r="RS64" s="132" t="s">
        <v>62</v>
      </c>
      <c r="RT64" s="133" t="s">
        <v>62</v>
      </c>
      <c r="RU64" s="586"/>
    </row>
    <row r="65" spans="1:489" s="560" customFormat="1" ht="15.75" thickBot="1" x14ac:dyDescent="0.3">
      <c r="A65" s="559"/>
      <c r="NN65" s="600"/>
      <c r="NO65" s="600"/>
      <c r="NP65" s="600"/>
      <c r="NQ65" s="600"/>
      <c r="NR65" s="600"/>
      <c r="NS65" s="600"/>
      <c r="NT65" s="600"/>
      <c r="NU65" s="600"/>
      <c r="NV65" s="600"/>
      <c r="NW65" s="600"/>
      <c r="NX65" s="600"/>
      <c r="NY65" s="600"/>
      <c r="NZ65" s="600"/>
      <c r="OA65" s="600"/>
      <c r="OB65" s="600"/>
      <c r="OC65" s="600"/>
      <c r="OD65" s="600"/>
      <c r="OE65" s="600"/>
      <c r="OF65" s="600"/>
      <c r="OG65" s="600"/>
      <c r="OH65" s="600"/>
      <c r="OI65" s="600"/>
      <c r="OJ65" s="600"/>
      <c r="OK65" s="600"/>
      <c r="OL65" s="600"/>
      <c r="OM65" s="600"/>
      <c r="ON65" s="600"/>
      <c r="OO65" s="600"/>
      <c r="OP65" s="600"/>
      <c r="OQ65" s="600"/>
      <c r="PE65" s="600"/>
      <c r="PF65" s="600"/>
      <c r="PG65" s="600"/>
      <c r="PH65" s="600"/>
      <c r="PI65" s="600"/>
      <c r="PJ65" s="600"/>
      <c r="PN65" s="600"/>
      <c r="PO65" s="600"/>
      <c r="PP65" s="600"/>
    </row>
    <row r="66" spans="1:489" s="76" customFormat="1" ht="15.75" thickBot="1" x14ac:dyDescent="0.3">
      <c r="A66" s="593" t="s">
        <v>167</v>
      </c>
      <c r="B66" s="593" t="s">
        <v>168</v>
      </c>
      <c r="C66" s="593" t="s">
        <v>169</v>
      </c>
      <c r="BS66" s="593" t="s">
        <v>167</v>
      </c>
      <c r="BT66" s="593" t="s">
        <v>168</v>
      </c>
      <c r="BU66" s="593" t="s">
        <v>169</v>
      </c>
      <c r="EK66" s="593" t="s">
        <v>167</v>
      </c>
      <c r="EL66" s="593" t="s">
        <v>168</v>
      </c>
      <c r="EM66" s="593" t="s">
        <v>169</v>
      </c>
      <c r="HC66" s="695" t="s">
        <v>167</v>
      </c>
      <c r="HD66" s="695" t="s">
        <v>168</v>
      </c>
      <c r="HE66" s="695" t="s">
        <v>169</v>
      </c>
      <c r="HF66" s="471"/>
      <c r="HG66" s="471"/>
      <c r="HH66" s="471"/>
      <c r="HI66" s="471"/>
      <c r="HJ66" s="471"/>
      <c r="HK66" s="471"/>
      <c r="HL66" s="471"/>
      <c r="HM66" s="471"/>
      <c r="HN66" s="471"/>
      <c r="HO66" s="471"/>
      <c r="HP66" s="471"/>
      <c r="HQ66" s="471"/>
      <c r="HR66" s="471"/>
      <c r="HS66" s="471"/>
      <c r="HT66" s="471"/>
      <c r="HU66" s="471"/>
      <c r="HV66" s="471"/>
      <c r="HW66" s="471"/>
      <c r="HX66" s="471"/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1"/>
      <c r="IK66" s="471"/>
      <c r="IL66" s="471"/>
      <c r="IM66" s="471"/>
      <c r="IN66" s="471"/>
      <c r="IO66" s="471"/>
      <c r="IP66" s="471"/>
      <c r="IQ66" s="471"/>
      <c r="IR66" s="471"/>
      <c r="IS66" s="471"/>
      <c r="IT66" s="471"/>
      <c r="IU66" s="471"/>
      <c r="IV66" s="471"/>
      <c r="IW66" s="471"/>
      <c r="IX66" s="471"/>
      <c r="IY66" s="471"/>
      <c r="IZ66" s="471"/>
      <c r="JA66" s="471"/>
      <c r="JB66" s="471"/>
      <c r="JC66" s="471"/>
      <c r="JD66" s="471"/>
      <c r="JE66" s="471"/>
      <c r="JF66" s="471"/>
      <c r="JG66" s="471"/>
      <c r="JH66" s="471"/>
      <c r="JI66" s="471"/>
      <c r="JJ66" s="471"/>
      <c r="JK66" s="471"/>
      <c r="JL66" s="471"/>
      <c r="JM66" s="471"/>
      <c r="JN66" s="471"/>
      <c r="JO66" s="471"/>
      <c r="JP66" s="471"/>
      <c r="JU66" s="695" t="s">
        <v>167</v>
      </c>
      <c r="JV66" s="695" t="s">
        <v>168</v>
      </c>
      <c r="JW66" s="695" t="s">
        <v>169</v>
      </c>
      <c r="JX66" s="471"/>
      <c r="JY66" s="471"/>
      <c r="JZ66" s="471"/>
      <c r="KA66" s="471"/>
      <c r="KB66" s="471"/>
      <c r="KC66" s="471"/>
      <c r="KD66" s="471"/>
      <c r="KE66" s="471"/>
      <c r="KF66" s="471"/>
      <c r="KG66" s="471"/>
      <c r="KH66" s="471"/>
      <c r="KI66" s="471"/>
      <c r="KJ66" s="471"/>
      <c r="KK66" s="471"/>
      <c r="KL66" s="471"/>
      <c r="KM66" s="471"/>
      <c r="KN66" s="471"/>
      <c r="KO66" s="471"/>
      <c r="KP66" s="471"/>
      <c r="KQ66" s="471"/>
      <c r="KR66" s="471"/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MF66" s="471"/>
      <c r="MG66" s="471"/>
      <c r="MH66" s="471"/>
      <c r="MM66" s="593" t="s">
        <v>167</v>
      </c>
      <c r="MN66" s="593" t="s">
        <v>168</v>
      </c>
      <c r="MO66" s="593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  <c r="NY66" s="471"/>
      <c r="NZ66" s="471"/>
      <c r="OA66" s="471"/>
      <c r="OB66" s="471"/>
      <c r="OC66" s="471"/>
      <c r="OD66" s="471"/>
      <c r="OE66" s="471"/>
      <c r="OF66" s="471"/>
      <c r="OG66" s="471"/>
      <c r="OH66" s="471"/>
      <c r="OI66" s="471"/>
      <c r="OJ66" s="471"/>
      <c r="OK66" s="471"/>
      <c r="OL66" s="471"/>
      <c r="OM66" s="471"/>
      <c r="ON66" s="471"/>
      <c r="OO66" s="471"/>
      <c r="OP66" s="471"/>
      <c r="OQ66" s="471"/>
      <c r="PE66" s="471"/>
      <c r="PF66" s="471"/>
      <c r="PG66" s="471"/>
      <c r="PH66" s="471"/>
      <c r="PI66" s="471"/>
      <c r="PJ66" s="471"/>
      <c r="PK66" s="471"/>
      <c r="PL66" s="471"/>
      <c r="PM66" s="471"/>
      <c r="PN66" s="471"/>
      <c r="PO66" s="471"/>
      <c r="PP66" s="471"/>
      <c r="PQ66" s="471"/>
      <c r="PR66" s="471"/>
      <c r="PS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484"/>
      <c r="HD67" s="485">
        <v>43556</v>
      </c>
      <c r="HE67" s="514"/>
      <c r="HF67" s="484"/>
      <c r="HG67" s="485">
        <v>43557</v>
      </c>
      <c r="HH67" s="518"/>
      <c r="HI67" s="484"/>
      <c r="HJ67" s="485">
        <v>43558</v>
      </c>
      <c r="HK67" s="486"/>
      <c r="HL67" s="484"/>
      <c r="HM67" s="485">
        <v>43559</v>
      </c>
      <c r="HN67" s="514"/>
      <c r="HO67" s="484"/>
      <c r="HP67" s="485">
        <v>43560</v>
      </c>
      <c r="HQ67" s="522" t="s">
        <v>77</v>
      </c>
      <c r="HR67" s="601"/>
      <c r="HS67" s="507">
        <v>43563</v>
      </c>
      <c r="HT67" s="508"/>
      <c r="HU67" s="506"/>
      <c r="HV67" s="507">
        <v>43564</v>
      </c>
      <c r="HW67" s="508"/>
      <c r="HX67" s="506"/>
      <c r="HY67" s="507">
        <v>43565</v>
      </c>
      <c r="HZ67" s="508"/>
      <c r="IA67" s="506"/>
      <c r="IB67" s="507">
        <v>43566</v>
      </c>
      <c r="IC67" s="508"/>
      <c r="ID67" s="506"/>
      <c r="IE67" s="507">
        <v>43567</v>
      </c>
      <c r="IF67" s="508"/>
      <c r="IG67" s="650"/>
      <c r="IH67" s="511">
        <v>43570</v>
      </c>
      <c r="II67" s="512"/>
      <c r="IJ67" s="510"/>
      <c r="IK67" s="511">
        <v>43571</v>
      </c>
      <c r="IL67" s="512"/>
      <c r="IM67" s="510"/>
      <c r="IN67" s="511">
        <v>43572</v>
      </c>
      <c r="IO67" s="512"/>
      <c r="IP67" s="510"/>
      <c r="IQ67" s="511">
        <v>43573</v>
      </c>
      <c r="IR67" s="512"/>
      <c r="IS67" s="510"/>
      <c r="IT67" s="511">
        <v>43574</v>
      </c>
      <c r="IU67" s="512"/>
      <c r="IV67" s="472"/>
      <c r="IW67" s="473">
        <v>43577</v>
      </c>
      <c r="IX67" s="474"/>
      <c r="IY67" s="472"/>
      <c r="IZ67" s="473">
        <v>43578</v>
      </c>
      <c r="JA67" s="474"/>
      <c r="JB67" s="472"/>
      <c r="JC67" s="473">
        <v>43579</v>
      </c>
      <c r="JD67" s="474"/>
      <c r="JE67" s="472"/>
      <c r="JF67" s="473">
        <v>43580</v>
      </c>
      <c r="JG67" s="474"/>
      <c r="JH67" s="472"/>
      <c r="JI67" s="473">
        <v>43581</v>
      </c>
      <c r="JJ67" s="474"/>
      <c r="JK67" s="484"/>
      <c r="JL67" s="485">
        <v>43584</v>
      </c>
      <c r="JM67" s="486"/>
      <c r="JN67" s="484"/>
      <c r="JO67" s="485">
        <v>43585</v>
      </c>
      <c r="JP67" s="486"/>
      <c r="JQ67" s="483"/>
      <c r="JR67" s="67"/>
      <c r="JS67" s="68"/>
      <c r="JT67" s="265"/>
      <c r="JU67" s="472"/>
      <c r="JV67" s="473">
        <v>43586</v>
      </c>
      <c r="JW67" s="474"/>
      <c r="JX67" s="472"/>
      <c r="JY67" s="473">
        <v>43587</v>
      </c>
      <c r="JZ67" s="500"/>
      <c r="KA67" s="472"/>
      <c r="KB67" s="473">
        <v>43588</v>
      </c>
      <c r="KC67" s="502" t="s">
        <v>77</v>
      </c>
      <c r="KD67" s="484"/>
      <c r="KE67" s="485">
        <v>43591</v>
      </c>
      <c r="KF67" s="503"/>
      <c r="KG67" s="484"/>
      <c r="KH67" s="485">
        <v>43592</v>
      </c>
      <c r="KI67" s="486"/>
      <c r="KJ67" s="484"/>
      <c r="KK67" s="485">
        <v>43593</v>
      </c>
      <c r="KL67" s="486"/>
      <c r="KM67" s="484"/>
      <c r="KN67" s="485">
        <v>43594</v>
      </c>
      <c r="KO67" s="486"/>
      <c r="KP67" s="484"/>
      <c r="KQ67" s="485">
        <v>43595</v>
      </c>
      <c r="KR67" s="486"/>
      <c r="KS67" s="601"/>
      <c r="KT67" s="507">
        <v>43598</v>
      </c>
      <c r="KU67" s="508"/>
      <c r="KV67" s="506"/>
      <c r="KW67" s="507">
        <v>43599</v>
      </c>
      <c r="KX67" s="508"/>
      <c r="KY67" s="506"/>
      <c r="KZ67" s="507">
        <v>43600</v>
      </c>
      <c r="LA67" s="601"/>
      <c r="LB67" s="506"/>
      <c r="LC67" s="507">
        <v>43601</v>
      </c>
      <c r="LD67" s="508"/>
      <c r="LE67" s="506"/>
      <c r="LF67" s="507">
        <v>43602</v>
      </c>
      <c r="LG67" s="508"/>
      <c r="LH67" s="650"/>
      <c r="LI67" s="511">
        <v>43605</v>
      </c>
      <c r="LJ67" s="512"/>
      <c r="LK67" s="510"/>
      <c r="LL67" s="511">
        <v>43606</v>
      </c>
      <c r="LM67" s="512"/>
      <c r="LN67" s="510"/>
      <c r="LO67" s="511">
        <v>43607</v>
      </c>
      <c r="LP67" s="512"/>
      <c r="LQ67" s="297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13"/>
      <c r="MY67" s="484"/>
      <c r="MZ67" s="485">
        <v>43623</v>
      </c>
      <c r="NA67" s="522" t="s">
        <v>77</v>
      </c>
      <c r="NB67" s="601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1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510"/>
      <c r="NX67" s="511">
        <v>43635</v>
      </c>
      <c r="NY67" s="650"/>
      <c r="NZ67" s="665"/>
      <c r="OA67" s="666">
        <v>43636</v>
      </c>
      <c r="OB67" s="667"/>
      <c r="OC67" s="650"/>
      <c r="OD67" s="511">
        <v>43637</v>
      </c>
      <c r="OE67" s="512"/>
      <c r="OF67" s="472"/>
      <c r="OG67" s="473">
        <v>43640</v>
      </c>
      <c r="OH67" s="474"/>
      <c r="OI67" s="472"/>
      <c r="OJ67" s="473">
        <v>43641</v>
      </c>
      <c r="OK67" s="474"/>
      <c r="OL67" s="472"/>
      <c r="OM67" s="473">
        <v>43642</v>
      </c>
      <c r="ON67" s="474"/>
      <c r="OO67" s="472"/>
      <c r="OP67" s="473">
        <v>43643</v>
      </c>
      <c r="OQ67" s="474"/>
      <c r="OR67" s="65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484"/>
      <c r="PF67" s="485">
        <v>43647</v>
      </c>
      <c r="PG67" s="514"/>
      <c r="PH67" s="484"/>
      <c r="PI67" s="485">
        <v>43648</v>
      </c>
      <c r="PJ67" s="518"/>
      <c r="PK67" s="484"/>
      <c r="PL67" s="485">
        <v>43649</v>
      </c>
      <c r="PM67" s="486"/>
      <c r="PN67" s="484"/>
      <c r="PO67" s="485">
        <v>43650</v>
      </c>
      <c r="PP67" s="514"/>
      <c r="PQ67" s="484"/>
      <c r="PR67" s="485">
        <v>43651</v>
      </c>
      <c r="PS67" s="522" t="s">
        <v>77</v>
      </c>
      <c r="PT67" s="271"/>
      <c r="PU67" s="70">
        <v>43654</v>
      </c>
      <c r="PV67" s="249"/>
      <c r="PW67" s="248"/>
      <c r="PX67" s="70">
        <v>43655</v>
      </c>
      <c r="PY67" s="249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L68" s="84">
        <v>0.12280000000000001</v>
      </c>
      <c r="O68" t="s">
        <v>62</v>
      </c>
      <c r="AA68" s="84">
        <v>0.12509999999999999</v>
      </c>
      <c r="AP68" s="84">
        <v>0.17399999999999999</v>
      </c>
      <c r="BE68" s="81">
        <v>0.2145</v>
      </c>
      <c r="BU68" s="84">
        <v>0.191</v>
      </c>
      <c r="CJ68" s="84">
        <v>0.16869999999999999</v>
      </c>
      <c r="CY68" s="84">
        <v>0.17280000000000001</v>
      </c>
      <c r="DN68" s="314">
        <v>0.2069</v>
      </c>
      <c r="DZ68" s="743"/>
      <c r="EM68" s="81">
        <v>0.30759999999999998</v>
      </c>
      <c r="FB68" s="81">
        <v>0.2384</v>
      </c>
      <c r="FQ68" s="81">
        <v>0.35549999999999998</v>
      </c>
      <c r="GF68" s="81">
        <v>0.30130000000000001</v>
      </c>
      <c r="GU68" s="22">
        <v>0.2407</v>
      </c>
      <c r="HC68" s="129">
        <v>2.52E-2</v>
      </c>
      <c r="HD68" s="128">
        <f>SUM( -HC52,HD52)</f>
        <v>1.5100000000000002E-2</v>
      </c>
      <c r="HE68" s="622">
        <v>3.7699999999999997E-2</v>
      </c>
      <c r="HF68" s="127">
        <f>SUM( -HE56,HF56)</f>
        <v>1.6599999999999997E-2</v>
      </c>
      <c r="HG68" s="129">
        <f>SUM( -HF54,HG54)</f>
        <v>1.0899999999999993E-2</v>
      </c>
      <c r="HH68" s="621">
        <f>SUM( -HG52,HH52)</f>
        <v>5.7300000000000018E-2</v>
      </c>
      <c r="HI68" s="129">
        <v>3.6499999999999998E-2</v>
      </c>
      <c r="HJ68" s="16">
        <v>1.32E-2</v>
      </c>
      <c r="HK68" s="79">
        <v>1.11E-2</v>
      </c>
      <c r="HL68" s="128">
        <f>SUM( -HK52,HL52)</f>
        <v>1.3600000000000001E-2</v>
      </c>
      <c r="HM68" s="123">
        <v>1.47E-2</v>
      </c>
      <c r="HN68" s="620">
        <f>SUM( -HM53,HN53)</f>
        <v>1.440000000000001E-2</v>
      </c>
      <c r="HO68" s="128">
        <f>SUM( -HN52,HO52)</f>
        <v>1.0599999999999998E-2</v>
      </c>
      <c r="HP68" s="127">
        <f>SUM( -HO56,HP56)</f>
        <v>9.5999999999999992E-3</v>
      </c>
      <c r="HQ68" s="80">
        <v>9.7000000000000003E-3</v>
      </c>
      <c r="HR68" s="99">
        <f>SUM( -HQ59,HR59)</f>
        <v>1.26E-2</v>
      </c>
      <c r="HS68" s="125">
        <f>SUM( -HR57,HS57)</f>
        <v>1.0299999999999997E-2</v>
      </c>
      <c r="HT68" s="622">
        <f>SUM( -HS54,HT54)</f>
        <v>2.3900000000000005E-2</v>
      </c>
      <c r="HU68" s="129">
        <f>SUM( -HT53,HU53)</f>
        <v>1.0799999999999976E-2</v>
      </c>
      <c r="HV68" s="125">
        <f>SUM( -HU57,HV57)</f>
        <v>9.6000000000000044E-3</v>
      </c>
      <c r="HW68" s="624">
        <f>SUM( -HV59,HW59)</f>
        <v>2.0999999999999991E-2</v>
      </c>
      <c r="HX68" s="129">
        <f>SUM( -HW53,HX53)</f>
        <v>1.9200000000000023E-2</v>
      </c>
      <c r="HY68" s="128">
        <f>SUM( -HX52,HY52)</f>
        <v>9.5000000000000084E-3</v>
      </c>
      <c r="HZ68" s="620">
        <f>SUM( -HY53,HZ53)</f>
        <v>1.9800000000000012E-2</v>
      </c>
      <c r="IA68" s="125">
        <f>SUM( -HZ57,IA57)</f>
        <v>9.3000000000000027E-3</v>
      </c>
      <c r="IB68" s="127">
        <f>SUM( -IA56,IB56)</f>
        <v>6.0000000000000019E-3</v>
      </c>
      <c r="IC68" s="619">
        <f>SUM( -IB56,IC56)</f>
        <v>1.6500000000000001E-2</v>
      </c>
      <c r="ID68" s="125">
        <v>2.0500000000000001E-2</v>
      </c>
      <c r="IE68" s="129">
        <f>SUM( -ID53,IE53)</f>
        <v>3.0899999999999983E-2</v>
      </c>
      <c r="IF68" s="618">
        <f>SUM( -IE55,IF55)</f>
        <v>1.5800000000000002E-2</v>
      </c>
      <c r="IG68" s="103">
        <f>SUM( -IF56,IG56)</f>
        <v>7.7999999999999996E-3</v>
      </c>
      <c r="IH68" s="123">
        <f>SUM( -IG54,IH54)</f>
        <v>1.2300000000000005E-2</v>
      </c>
      <c r="II68" s="618">
        <f>SUM( -IH55,II55)</f>
        <v>8.4000000000000047E-3</v>
      </c>
      <c r="IJ68" s="124">
        <f>SUM( -II59,IJ59)</f>
        <v>1.4100000000000001E-2</v>
      </c>
      <c r="IK68" s="129">
        <f>SUM( -IJ53,IK53)</f>
        <v>1.1599999999999999E-2</v>
      </c>
      <c r="IL68" s="620">
        <f>SUM( -IK53,IL53)</f>
        <v>2.1699999999999997E-2</v>
      </c>
      <c r="IM68" s="129">
        <f>SUM( -IL53,IM53)</f>
        <v>1.8300000000000011E-2</v>
      </c>
      <c r="IN68" s="127">
        <f>SUM( -IM57,IN57)</f>
        <v>3.6000000000000008E-3</v>
      </c>
      <c r="IO68" s="619">
        <f>SUM( -IN57,IO57)</f>
        <v>8.0999999999999996E-3</v>
      </c>
      <c r="IP68" s="124">
        <f>SUM( -IO58,IP58)</f>
        <v>5.3999999999999604E-3</v>
      </c>
      <c r="IQ68" s="124">
        <f>SUM( -IP58,IQ58)</f>
        <v>1.9900000000000029E-2</v>
      </c>
      <c r="IR68" s="619">
        <f>SUM( -IQ55,IR55)</f>
        <v>1.4199999999999999E-2</v>
      </c>
      <c r="IS68" s="125">
        <f>SUM( -IR56,IS56)</f>
        <v>6.6999999999999994E-3</v>
      </c>
      <c r="IT68" s="128">
        <f>SUM( -IS52,IT52)</f>
        <v>3.6999999999999811E-3</v>
      </c>
      <c r="IU68" s="624">
        <f>SUM( -IT58,IU58)</f>
        <v>4.400000000000015E-3</v>
      </c>
      <c r="IV68" s="123">
        <f>SUM( -IU54,IV54)</f>
        <v>1.5299999999999994E-2</v>
      </c>
      <c r="IW68" s="125">
        <f>SUM( -IV56,IW56)</f>
        <v>4.8999999999999998E-3</v>
      </c>
      <c r="IX68" s="622">
        <f>SUM( -IW54,IX54)</f>
        <v>7.6999999999999985E-3</v>
      </c>
      <c r="IY68" s="124">
        <f>SUM( -IX58,IY58)</f>
        <v>1.1399999999999966E-2</v>
      </c>
      <c r="IZ68" s="128">
        <f>SUM( -IY52,IZ52)</f>
        <v>1.6400000000000026E-2</v>
      </c>
      <c r="JA68" s="624">
        <f>SUM( -IZ58,JA58)</f>
        <v>1.6300000000000009E-2</v>
      </c>
      <c r="JB68" s="124">
        <f>SUM( -JA58,JB58)</f>
        <v>2.3099999999999982E-2</v>
      </c>
      <c r="JC68" s="126">
        <f>SUM( -JB59,JC59)</f>
        <v>1.2900000000000023E-2</v>
      </c>
      <c r="JD68" s="619">
        <f>SUM( -JC55,JD55)</f>
        <v>2.3099999999999996E-2</v>
      </c>
      <c r="JE68" s="124">
        <f>SUM( -JD58,JE58)</f>
        <v>1.1399999999999993E-2</v>
      </c>
      <c r="JF68" s="124">
        <f>SUM( -JE58,JF58)</f>
        <v>1.4300000000000007E-2</v>
      </c>
      <c r="JG68" s="618">
        <f>SUM( -JF57,JG57)</f>
        <v>2.9499999999999998E-2</v>
      </c>
      <c r="JH68" s="131">
        <v>1.83E-2</v>
      </c>
      <c r="JI68" s="129">
        <f>SUM( -JH53,JI53)</f>
        <v>1.0399999999999993E-2</v>
      </c>
      <c r="JJ68" s="623">
        <f>SUM( -JI59,JJ59)</f>
        <v>8.1999999999999851E-3</v>
      </c>
      <c r="JK68" s="129">
        <f>SUM( -JJ53,JK53)</f>
        <v>1.4699999999999991E-2</v>
      </c>
      <c r="JL68" s="127">
        <f>SUM( -JK55,JL55)</f>
        <v>6.3E-3</v>
      </c>
      <c r="JM68" s="617">
        <v>1.4999999999999999E-2</v>
      </c>
      <c r="JN68" s="124">
        <f>SUM( -JM58,JN58)</f>
        <v>2.0100000000000007E-2</v>
      </c>
      <c r="JO68" s="128">
        <f>SUM( -JN52,JO52)</f>
        <v>2.5700000000000001E-2</v>
      </c>
      <c r="JP68" s="622">
        <f>SUM( -JO54,JP54)</f>
        <v>2.5899999999999992E-2</v>
      </c>
      <c r="JT68" t="s">
        <v>62</v>
      </c>
      <c r="JU68" s="128">
        <v>1.03E-2</v>
      </c>
      <c r="JV68" s="86">
        <f>SUM( -JU59,JV59)</f>
        <v>1.8600000000000005E-2</v>
      </c>
      <c r="JW68" s="82">
        <f>SUM( -JV55,JW55)</f>
        <v>1.9599999999999999E-2</v>
      </c>
      <c r="JX68" s="129">
        <f>SUM( -JW53,JX53)</f>
        <v>5.400000000000002E-3</v>
      </c>
      <c r="JY68" s="47">
        <f>SUM( -JX58,JY58)</f>
        <v>3.7999999999999978E-3</v>
      </c>
      <c r="JZ68" s="80">
        <f>SUM( -JY59,JZ59)</f>
        <v>1.2000000000000011E-2</v>
      </c>
      <c r="KA68" s="123">
        <f>SUM( -JZ54,KA54)</f>
        <v>5.5999999999999939E-3</v>
      </c>
      <c r="KB68" s="30">
        <f>SUM( -KA53,KB53)</f>
        <v>7.5999999999999956E-3</v>
      </c>
      <c r="KC68" s="81">
        <f>SUM( -KB52,KC52)</f>
        <v>6.5099999999999991E-2</v>
      </c>
      <c r="KD68" s="124">
        <f>SUM( -KC58,KD58)</f>
        <v>4.0500000000000008E-2</v>
      </c>
      <c r="KE68" s="123">
        <v>1.6400000000000001E-2</v>
      </c>
      <c r="KF68" s="622">
        <f>SUM( -KE54,KF54)</f>
        <v>1.3200000000000003E-2</v>
      </c>
      <c r="KG68" s="129">
        <f>SUM( -KF53,KG53)</f>
        <v>3.1900000000000012E-2</v>
      </c>
      <c r="KH68" s="124">
        <f>SUM( -KG58,KH58)</f>
        <v>1.8800000000000011E-2</v>
      </c>
      <c r="KI68" s="624">
        <f>SUM( -KH58,KI58)</f>
        <v>2.7600000000000013E-2</v>
      </c>
      <c r="KJ68" s="125">
        <f>SUM( -KI56,KJ56)</f>
        <v>1.0200000000000001E-2</v>
      </c>
      <c r="KK68" s="126">
        <f>SUM( -KJ59,KK59)</f>
        <v>1.9400000000000028E-2</v>
      </c>
      <c r="KL68" s="619">
        <f>SUM( -KK55,KL55)</f>
        <v>9.8999999999999991E-3</v>
      </c>
      <c r="KM68" s="124">
        <f>SUM( -KL58,KM58)</f>
        <v>1.5900000000000011E-2</v>
      </c>
      <c r="KN68" s="123">
        <v>1.23E-2</v>
      </c>
      <c r="KO68" s="623">
        <f>SUM( -KN59,KO59)</f>
        <v>1.6600000000000004E-2</v>
      </c>
      <c r="KP68" s="129">
        <f>SUM( -KO53,KP53)</f>
        <v>4.6999999999999958E-3</v>
      </c>
      <c r="KQ68" s="126">
        <f>SUM( -KP59,KQ59)</f>
        <v>6.3999999999999613E-3</v>
      </c>
      <c r="KR68" s="622">
        <v>2.4299999999999999E-2</v>
      </c>
      <c r="KS68" s="99">
        <f>SUM( -KR58,KS58)</f>
        <v>1.6099999999999975E-2</v>
      </c>
      <c r="KT68" s="126">
        <f>SUM( -KS59,KT59)</f>
        <v>1.6299999999999981E-2</v>
      </c>
      <c r="KU68" s="624">
        <f>SUM( -KT57,KU57)</f>
        <v>3.1800000000000009E-2</v>
      </c>
      <c r="KV68" s="131">
        <f>SUM( -KU58,KV58)</f>
        <v>1.6500000000000001E-2</v>
      </c>
      <c r="KW68" s="128">
        <f>SUM( -KV52,KW52)</f>
        <v>6.5000000000000058E-3</v>
      </c>
      <c r="KX68" s="624">
        <f>SUM( -KW57,KX57)</f>
        <v>1.1200000000000002E-2</v>
      </c>
      <c r="KY68" s="128">
        <f>SUM( -KX52,KY52)</f>
        <v>7.3000000000000287E-3</v>
      </c>
      <c r="KZ68" s="124">
        <f>SUM( -KY57,KZ57)</f>
        <v>2.8400000000000009E-2</v>
      </c>
      <c r="LA68" s="640">
        <v>1.9699999999999999E-2</v>
      </c>
      <c r="LB68" s="124">
        <f>SUM( -LA57,LB57)</f>
        <v>9.099999999999997E-3</v>
      </c>
      <c r="LC68" s="131">
        <f>SUM( -LB58,LC58)</f>
        <v>2.1599999999999994E-2</v>
      </c>
      <c r="LD68" s="619">
        <v>2.0299999999999999E-2</v>
      </c>
      <c r="LE68" s="124">
        <f>SUM( -LD57,LE57)</f>
        <v>1.6500000000000001E-2</v>
      </c>
      <c r="LF68" s="127">
        <f>SUM( -LE53,LF53)</f>
        <v>1.1299999999999991E-2</v>
      </c>
      <c r="LG68" s="622">
        <f>SUM( -LF54,LG54)</f>
        <v>2.0400000000000001E-2</v>
      </c>
      <c r="LH68" s="104">
        <v>5.6000000000000001E-2</v>
      </c>
      <c r="LI68" s="124">
        <f>SUM( -LH57,LI57)</f>
        <v>1.6500000000000001E-2</v>
      </c>
      <c r="LJ68" s="622">
        <f>SUM( -LI53,LJ53)</f>
        <v>1.2300000000000005E-2</v>
      </c>
      <c r="LK68" s="123">
        <f>SUM( -LJ53,LK53)</f>
        <v>1.6100000000000003E-2</v>
      </c>
      <c r="LL68" s="123">
        <f>SUM( -LK53,LL53)</f>
        <v>9.7000000000000003E-3</v>
      </c>
      <c r="LM68" s="620">
        <f>SUM( -LL56,LM56)</f>
        <v>9.5999999999999992E-3</v>
      </c>
      <c r="LN68" s="124">
        <f>SUM( -LM57,LN57)</f>
        <v>4.7000000000000097E-3</v>
      </c>
      <c r="LO68" s="126">
        <f>SUM( -LN59,LO59)</f>
        <v>2.3100000000000009E-2</v>
      </c>
      <c r="LP68" s="624">
        <f>SUM( -LO57,LP57)</f>
        <v>1.1599999999999999E-2</v>
      </c>
      <c r="LQ68" s="102">
        <f>SUM( -LP59,LQ59)</f>
        <v>1.0800000000000004E-2</v>
      </c>
      <c r="LR68" s="128">
        <f>SUM( -LQ52,LR52)</f>
        <v>1.1099999999999999E-2</v>
      </c>
      <c r="LS68" s="126">
        <f>SUM( -LR59,LS59)</f>
        <v>1.6699999999999993E-2</v>
      </c>
      <c r="LT68" s="128">
        <f>SUM( -LS52,LT52)</f>
        <v>1.1199999999999988E-2</v>
      </c>
      <c r="LU68" s="131">
        <f>SUM( -LT58,LU58)</f>
        <v>1.4800000000000008E-2</v>
      </c>
      <c r="LV68" s="129">
        <f>SUM( -LU56,LV56)</f>
        <v>1.1600000000000001E-2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17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05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05">
        <v>2.0899999999999998E-2</v>
      </c>
      <c r="NT68" s="124">
        <v>1.35E-2</v>
      </c>
      <c r="NU68" s="105">
        <v>2.1899999999999999E-2</v>
      </c>
      <c r="NV68" s="611">
        <v>2.58E-2</v>
      </c>
      <c r="NW68" s="124">
        <v>1.14E-2</v>
      </c>
      <c r="NX68" s="106">
        <v>1.55E-2</v>
      </c>
      <c r="NY68" s="659">
        <v>3.1800000000000002E-2</v>
      </c>
      <c r="NZ68" s="668">
        <v>1.6199999999999999E-2</v>
      </c>
      <c r="OA68" s="40">
        <v>1.77E-2</v>
      </c>
      <c r="OB68" s="669">
        <v>3.0200000000000001E-2</v>
      </c>
      <c r="OC68" s="104">
        <v>3.0999999999999999E-3</v>
      </c>
      <c r="OD68" s="103">
        <v>2.7199999999999998E-2</v>
      </c>
      <c r="OE68" s="612">
        <v>2.8799999999999999E-2</v>
      </c>
      <c r="OF68" s="129">
        <v>2.1899999999999999E-2</v>
      </c>
      <c r="OG68" s="86">
        <v>1.6199999999999999E-2</v>
      </c>
      <c r="OH68" s="80">
        <v>1.6899999999999998E-2</v>
      </c>
      <c r="OI68" s="131">
        <v>1.66E-2</v>
      </c>
      <c r="OJ68" s="104">
        <v>1.7600000000000001E-2</v>
      </c>
      <c r="OK68" s="607">
        <v>1.4800000000000001E-2</v>
      </c>
      <c r="OL68" s="131">
        <v>2.52E-2</v>
      </c>
      <c r="OM68" s="105">
        <v>2.4199999999999999E-2</v>
      </c>
      <c r="ON68" s="608">
        <v>1.49E-2</v>
      </c>
      <c r="OO68" s="129">
        <v>1.47E-2</v>
      </c>
      <c r="OP68" s="106">
        <v>8.9999999999999993E-3</v>
      </c>
      <c r="OQ68" s="608">
        <v>1.46E-2</v>
      </c>
      <c r="OR68" s="102">
        <v>7.4000000000000003E-3</v>
      </c>
      <c r="OS68" s="106">
        <v>1.01E-2</v>
      </c>
      <c r="OT68" s="104">
        <v>1.54E-2</v>
      </c>
      <c r="PE68" s="127">
        <v>2.3099999999999999E-2</v>
      </c>
      <c r="PF68" s="102">
        <v>1.0699999999999999E-2</v>
      </c>
      <c r="PG68" s="606">
        <v>2.5399999999999999E-2</v>
      </c>
      <c r="PH68" s="129">
        <v>1.7299999999999999E-2</v>
      </c>
      <c r="PI68" s="104">
        <v>9.2999999999999992E-3</v>
      </c>
      <c r="PJ68" s="605">
        <v>2.5000000000000001E-2</v>
      </c>
      <c r="PK68" s="124">
        <v>1.8499999999999999E-2</v>
      </c>
      <c r="PL68" s="104">
        <v>2.18E-2</v>
      </c>
      <c r="PM68" s="608">
        <v>1.9699999999999999E-2</v>
      </c>
      <c r="PN68" s="125">
        <v>6.4000000000000003E-3</v>
      </c>
      <c r="PO68" s="102">
        <v>8.8000000000000005E-3</v>
      </c>
      <c r="PP68" s="608">
        <v>1.04E-2</v>
      </c>
      <c r="PQ68" s="128">
        <v>8.0000000000000002E-3</v>
      </c>
      <c r="PR68" s="101">
        <v>7.7999999999999996E-3</v>
      </c>
      <c r="PS68" s="606">
        <v>2.4500000000000001E-2</v>
      </c>
      <c r="PT68" s="105">
        <v>1.4E-2</v>
      </c>
      <c r="PU68" s="100">
        <v>1.29E-2</v>
      </c>
      <c r="PV68" s="606">
        <v>1.06E-2</v>
      </c>
    </row>
    <row r="69" spans="1:489" ht="15.75" thickBot="1" x14ac:dyDescent="0.3">
      <c r="C69" t="s">
        <v>62</v>
      </c>
      <c r="L69" s="85">
        <v>5.9700000000000003E-2</v>
      </c>
      <c r="AA69" s="85">
        <v>0.1192</v>
      </c>
      <c r="AP69" s="85">
        <v>0.11849999999999999</v>
      </c>
      <c r="BE69" s="84">
        <v>0.1424</v>
      </c>
      <c r="BU69" s="85">
        <v>0.1386</v>
      </c>
      <c r="CJ69" s="81">
        <v>0.14269999999999999</v>
      </c>
      <c r="CY69" s="83">
        <v>0.1353</v>
      </c>
      <c r="DN69" s="302">
        <v>0.18679999999999999</v>
      </c>
      <c r="DZ69" s="743"/>
      <c r="EM69" s="84">
        <v>0.1278</v>
      </c>
      <c r="FB69" s="83">
        <v>0.1241</v>
      </c>
      <c r="FQ69" s="83">
        <v>0.12709999999999999</v>
      </c>
      <c r="GF69" s="83">
        <v>0.14949999999999999</v>
      </c>
      <c r="GU69" s="34">
        <v>9.98E-2</v>
      </c>
      <c r="HC69" s="128">
        <f>SUM( -GU52,HC52)</f>
        <v>1.8300000000000011E-2</v>
      </c>
      <c r="HD69" s="47">
        <v>1.03E-2</v>
      </c>
      <c r="HE69" s="621">
        <f>SUM( -HD52,HE52)</f>
        <v>1.5000000000000013E-2</v>
      </c>
      <c r="HF69" s="124">
        <v>1.5599999999999999E-2</v>
      </c>
      <c r="HG69" s="123">
        <f>SUM( -HF53,HG53)</f>
        <v>3.9000000000000007E-3</v>
      </c>
      <c r="HH69" s="80">
        <v>8.6E-3</v>
      </c>
      <c r="HI69" s="131">
        <f>SUM( -HH55,HI55)</f>
        <v>1.8199999999999994E-2</v>
      </c>
      <c r="HJ69" s="86">
        <v>7.9000000000000008E-3</v>
      </c>
      <c r="HK69" s="619">
        <f>SUM( -HJ56,HK56)</f>
        <v>8.9000000000000017E-3</v>
      </c>
      <c r="HL69" s="131">
        <v>6.8999999999999999E-3</v>
      </c>
      <c r="HM69" s="127">
        <f>SUM( -HL56,HM56)</f>
        <v>1.03E-2</v>
      </c>
      <c r="HN69" s="619">
        <f>SUM( -HM56,HN56)</f>
        <v>1.1299999999999999E-2</v>
      </c>
      <c r="HO69" s="129">
        <f>SUM( -HN53,HO53)</f>
        <v>8.8999999999999913E-3</v>
      </c>
      <c r="HP69" s="16">
        <v>7.1999999999999998E-3</v>
      </c>
      <c r="HQ69" s="79">
        <v>7.1999999999999998E-3</v>
      </c>
      <c r="HR69" s="106">
        <f>SUM( -HQ52,HR52)</f>
        <v>7.5999999999999956E-3</v>
      </c>
      <c r="HS69" s="129">
        <f>SUM( -HR53,HS53)</f>
        <v>5.2000000000000102E-3</v>
      </c>
      <c r="HT69" s="620">
        <f>SUM( -HS53,HT53)</f>
        <v>1.1300000000000004E-2</v>
      </c>
      <c r="HU69" s="128">
        <f>SUM( -HT52,HU52)</f>
        <v>1.0099999999999998E-2</v>
      </c>
      <c r="HV69" s="123">
        <f>SUM( -HU54,HV54)</f>
        <v>4.599999999999993E-3</v>
      </c>
      <c r="HW69" s="619">
        <f>SUM( -HV56,HW56)</f>
        <v>7.6999999999999985E-3</v>
      </c>
      <c r="HX69" s="128">
        <f>SUM( -HW52,HX52)</f>
        <v>7.4000000000000177E-3</v>
      </c>
      <c r="HY69" s="125">
        <f>SUM( -HX57,HY57)</f>
        <v>3.0000000000000027E-3</v>
      </c>
      <c r="HZ69" s="624">
        <v>1.2999999999999999E-2</v>
      </c>
      <c r="IA69" s="126">
        <f>SUM( -HZ59,IA59)</f>
        <v>9.000000000000008E-3</v>
      </c>
      <c r="IB69" s="128">
        <f>SUM( -IA52,IB52)</f>
        <v>2.8000000000000247E-3</v>
      </c>
      <c r="IC69" s="623">
        <v>1.32E-2</v>
      </c>
      <c r="ID69" s="123">
        <f>SUM( -IC54,ID54)</f>
        <v>3.7000000000000088E-3</v>
      </c>
      <c r="IE69" s="131">
        <f>SUM( -ID55,IE55)</f>
        <v>7.4999999999999997E-3</v>
      </c>
      <c r="IF69" s="622">
        <f>SUM( -IE54,IF54)</f>
        <v>6.4000000000000029E-3</v>
      </c>
      <c r="IG69" s="106">
        <f>SUM( -IF52,IG52)</f>
        <v>6.7999999999999727E-3</v>
      </c>
      <c r="IH69" s="128">
        <f>SUM( -IG52,IH52)</f>
        <v>1.2000000000000011E-2</v>
      </c>
      <c r="II69" s="619">
        <f>SUM( -IH57,II57)</f>
        <v>8.2999999999999984E-3</v>
      </c>
      <c r="IJ69" s="125">
        <f>SUM( -II56,IJ56)</f>
        <v>8.3000000000000001E-3</v>
      </c>
      <c r="IK69" s="123">
        <f>SUM( -IJ54,IK54)</f>
        <v>1.09E-2</v>
      </c>
      <c r="IL69" s="622">
        <f>SUM( -IK54,IL54)</f>
        <v>1.6899999999999998E-2</v>
      </c>
      <c r="IM69" s="125">
        <v>1.4200000000000001E-2</v>
      </c>
      <c r="IN69" s="128">
        <f>SUM( -IM52,IN52)</f>
        <v>3.1999999999999806E-3</v>
      </c>
      <c r="IO69" s="622">
        <f>SUM( -IN54,IO54)</f>
        <v>4.500000000000004E-3</v>
      </c>
      <c r="IP69" s="129">
        <f>SUM( -IO53,IP53)</f>
        <v>4.7999999999999987E-3</v>
      </c>
      <c r="IQ69" s="127">
        <v>1.7299999999999999E-2</v>
      </c>
      <c r="IR69" s="624">
        <f>SUM( -IQ58,IR58)</f>
        <v>7.5999999999999956E-3</v>
      </c>
      <c r="IS69" s="131">
        <f>SUM( -IR57,IS57)</f>
        <v>3.7999999999999996E-3</v>
      </c>
      <c r="IT69" s="126">
        <f>SUM( -IS59,IT59)</f>
        <v>3.5000000000000031E-3</v>
      </c>
      <c r="IU69" s="619">
        <f>SUM( -IT55,IU55)</f>
        <v>3.599999999999999E-3</v>
      </c>
      <c r="IV69" s="128">
        <f>SUM( -IU52,IV52)</f>
        <v>7.5000000000000067E-3</v>
      </c>
      <c r="IW69" s="123">
        <f>SUM( -IV54,IW54)</f>
        <v>4.500000000000004E-3</v>
      </c>
      <c r="IX69" s="617">
        <f>SUM( -IW56,IX56)</f>
        <v>5.8000000000000005E-3</v>
      </c>
      <c r="IY69" s="128">
        <f>SUM( -IX52,IY52)</f>
        <v>1.0699999999999987E-2</v>
      </c>
      <c r="IZ69" s="125">
        <f>SUM( -IY56,IZ56)</f>
        <v>5.6000000000000008E-3</v>
      </c>
      <c r="JA69" s="619">
        <f>SUM( -IZ55,JA55)</f>
        <v>1.3400000000000002E-2</v>
      </c>
      <c r="JB69" s="127">
        <f>SUM( -JA55,JB55)</f>
        <v>1.9099999999999992E-2</v>
      </c>
      <c r="JC69" s="128">
        <f>SUM( -JB52,JC52)</f>
        <v>1.0299999999999976E-2</v>
      </c>
      <c r="JD69" s="623">
        <f>SUM( -JC59,JD59)</f>
        <v>6.6999999999999837E-3</v>
      </c>
      <c r="JE69" s="125">
        <f>SUM( -JD56,JE56)</f>
        <v>1.2999999999999999E-3</v>
      </c>
      <c r="JF69" s="127">
        <v>1.41E-2</v>
      </c>
      <c r="JG69" s="620">
        <f>SUM( -JF53,JG53)</f>
        <v>5.5000000000000049E-3</v>
      </c>
      <c r="JH69" s="129">
        <f>SUM( -JG53,JH53)</f>
        <v>9.1999999999999998E-3</v>
      </c>
      <c r="JI69" s="131">
        <f>SUM( -JH56,JI56)</f>
        <v>9.7999999999999997E-3</v>
      </c>
      <c r="JJ69" s="622">
        <f>SUM( -JI54,JJ54)</f>
        <v>3.2000000000000084E-3</v>
      </c>
      <c r="JK69" s="131">
        <f>SUM( -JJ56,JK56)</f>
        <v>1.3600000000000001E-2</v>
      </c>
      <c r="JL69" s="125">
        <f>SUM( -JK57,JL57)</f>
        <v>2.4000000000000011E-3</v>
      </c>
      <c r="JM69" s="622">
        <f>SUM( -JL54,JM54)</f>
        <v>1.1999999999999927E-3</v>
      </c>
      <c r="JN69" s="126">
        <f>SUM( -JM59,JN59)</f>
        <v>7.9000000000000181E-3</v>
      </c>
      <c r="JO69" s="125">
        <f>SUM( -JN56,JO56)</f>
        <v>9.0000000000000011E-3</v>
      </c>
      <c r="JP69" s="621">
        <f>SUM( -JO52,JP52)</f>
        <v>1.369999999999999E-2</v>
      </c>
      <c r="JU69" s="123">
        <v>6.7999999999999996E-3</v>
      </c>
      <c r="JV69" s="22">
        <f>SUM( -JU52,JV52)</f>
        <v>8.5000000000000075E-3</v>
      </c>
      <c r="JW69" s="79">
        <f>SUM( -JV58,JW58)</f>
        <v>1.4100000000000001E-2</v>
      </c>
      <c r="JX69" s="131">
        <f>SUM( -JW57,JX57)</f>
        <v>3.9999999999999966E-3</v>
      </c>
      <c r="JY69" s="16">
        <f>SUM( -JX56,JY56)</f>
        <v>3.7000000000000002E-3</v>
      </c>
      <c r="JZ69" s="82">
        <f>SUM( -JY55,JZ55)</f>
        <v>1.1899999999999994E-2</v>
      </c>
      <c r="KA69" s="127">
        <f>SUM( -JZ55,KA55)</f>
        <v>3.3000000000000113E-3</v>
      </c>
      <c r="KB69" s="7">
        <f>SUM( -KA55,KB55)</f>
        <v>2.6999999999999941E-3</v>
      </c>
      <c r="KC69" s="130">
        <f>SUM( -KB56,KC56)</f>
        <v>-2.9999999999999992E-4</v>
      </c>
      <c r="KD69" s="126">
        <f>SUM( -KC59,KD59)</f>
        <v>1.3899999999999968E-2</v>
      </c>
      <c r="KE69" s="125">
        <f>SUM( -KD56,KE56)</f>
        <v>9.7000000000000003E-3</v>
      </c>
      <c r="KF69" s="620">
        <f>SUM( -KE53,KF53)</f>
        <v>5.1999999999999963E-3</v>
      </c>
      <c r="KG69" s="128">
        <f>SUM( -KF52,KG52)</f>
        <v>6.0000000000000053E-3</v>
      </c>
      <c r="KH69" s="127">
        <f>SUM( -KG55,KH55)</f>
        <v>1.2699999999999996E-2</v>
      </c>
      <c r="KI69" s="623">
        <f>SUM( -KH59,KI59)</f>
        <v>3.0999999999999917E-3</v>
      </c>
      <c r="KJ69" s="124">
        <f>SUM( -KI58,KJ58)</f>
        <v>7.8999999999999904E-3</v>
      </c>
      <c r="KK69" s="124">
        <f>SUM( -KJ58,KK58)</f>
        <v>7.5000000000000067E-3</v>
      </c>
      <c r="KL69" s="624">
        <f>SUM( -KK58,KL58)</f>
        <v>7.1999999999999842E-3</v>
      </c>
      <c r="KM69" s="128">
        <f>SUM( -KL52,KM52)</f>
        <v>6.9000000000000172E-3</v>
      </c>
      <c r="KN69" s="126">
        <f>SUM( -KM59,KN59)</f>
        <v>8.0999999999999961E-3</v>
      </c>
      <c r="KO69" s="617">
        <f>SUM( -KN56,KO56)</f>
        <v>5.1999999999999998E-3</v>
      </c>
      <c r="KP69" s="125">
        <f>SUM( -KO56,KP56)</f>
        <v>4.4000000000000046E-3</v>
      </c>
      <c r="KQ69" s="125">
        <f>SUM( -KP56,KQ56)</f>
        <v>6.399999999999996E-3</v>
      </c>
      <c r="KR69" s="623">
        <f>SUM( -KQ59,KR59)</f>
        <v>1.6800000000000037E-2</v>
      </c>
      <c r="KS69" s="102">
        <f>SUM( -KR59,KS59)</f>
        <v>1.4100000000000001E-2</v>
      </c>
      <c r="KT69" s="124">
        <v>7.1000000000000004E-3</v>
      </c>
      <c r="KU69" s="623">
        <f>SUM( -KT59,KU59)</f>
        <v>1.9800000000000012E-2</v>
      </c>
      <c r="KV69" s="125">
        <v>8.0999999999999996E-3</v>
      </c>
      <c r="KW69" s="123">
        <f>SUM( -KV53,KW53)</f>
        <v>5.1000000000000004E-3</v>
      </c>
      <c r="KX69" s="619">
        <f>SUM( -KW54,KX54)</f>
        <v>1.0600000000000005E-2</v>
      </c>
      <c r="KY69" s="127">
        <v>5.3E-3</v>
      </c>
      <c r="KZ69" s="126">
        <f>SUM( -KY59,KZ59)</f>
        <v>8.5000000000000075E-3</v>
      </c>
      <c r="LA69" s="641">
        <f>SUM( -KZ55,LA55)</f>
        <v>1.2999999999999998E-2</v>
      </c>
      <c r="LB69" s="126">
        <f>SUM( -LA59,LB59)</f>
        <v>7.7999999999999736E-3</v>
      </c>
      <c r="LC69" s="123">
        <f>SUM( -LB53,LC53)</f>
        <v>1.2500000000000011E-2</v>
      </c>
      <c r="LD69" s="623">
        <f>SUM( -LC59,LD59)</f>
        <v>1.3800000000000007E-2</v>
      </c>
      <c r="LE69" s="131">
        <f>SUM( -LD58,LE58)</f>
        <v>6.0000000000000053E-3</v>
      </c>
      <c r="LF69" s="124">
        <f>SUM( -LE57,LF57)</f>
        <v>1.09E-2</v>
      </c>
      <c r="LG69" s="619">
        <f>SUM( -LF53,LG53)</f>
        <v>7.9000000000000042E-3</v>
      </c>
      <c r="LH69" s="105">
        <f>SUM( -LG58,LH58)</f>
        <v>1.3800000000000007E-2</v>
      </c>
      <c r="LI69" s="126">
        <f>SUM( -LH59,LI59)</f>
        <v>1.5500000000000014E-2</v>
      </c>
      <c r="LJ69" s="623">
        <f>SUM( -LI59,LJ59)</f>
        <v>8.4999999999999798E-3</v>
      </c>
      <c r="LK69" s="127">
        <f>SUM( -LJ54,LK54)</f>
        <v>1.5400000000000011E-2</v>
      </c>
      <c r="LL69" s="126">
        <f>SUM( -LK59,LL59)</f>
        <v>9.6999999999999864E-3</v>
      </c>
      <c r="LM69" s="617">
        <f>SUM( -LL55,LM55)</f>
        <v>8.3999999999999977E-3</v>
      </c>
      <c r="LN69" s="125">
        <f>SUM( -LM55,LN55)</f>
        <v>2.7999999999999969E-3</v>
      </c>
      <c r="LO69" s="123">
        <f>SUM( -LN53,LO53)</f>
        <v>6.3E-3</v>
      </c>
      <c r="LP69" s="621">
        <f>SUM( -LO52,LP52)</f>
        <v>1.1399999999999993E-2</v>
      </c>
      <c r="LQ69" s="99">
        <f>SUM( -LP57,LQ57)</f>
        <v>9.5999999999999974E-3</v>
      </c>
      <c r="LR69" s="124">
        <f>SUM( -LQ57,LR57)</f>
        <v>8.9999999999999941E-3</v>
      </c>
      <c r="LS69" s="124">
        <f>SUM( -LR57,LS57)</f>
        <v>1.6300000000000009E-2</v>
      </c>
      <c r="LT69" s="125">
        <f>SUM( -LS55,LT55)</f>
        <v>6.1000000000000013E-3</v>
      </c>
      <c r="LU69" s="129">
        <f>SUM( -LT56,LU56)</f>
        <v>9.3999999999999986E-3</v>
      </c>
      <c r="LV69" s="128">
        <f>SUM( -LU52,LV52)</f>
        <v>9.9999999999999811E-3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18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07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3">
        <v>8.6E-3</v>
      </c>
      <c r="ND69" s="536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06">
        <v>9.4999999999999998E-3</v>
      </c>
      <c r="NT69" s="125">
        <v>8.6E-3</v>
      </c>
      <c r="NU69" s="104">
        <v>1.0699999999999999E-2</v>
      </c>
      <c r="NV69" s="608">
        <v>1.26E-2</v>
      </c>
      <c r="NW69" s="126">
        <v>1.1000000000000001E-3</v>
      </c>
      <c r="NX69" s="102">
        <v>1.4999999999999999E-2</v>
      </c>
      <c r="NY69" s="654">
        <v>1.37E-2</v>
      </c>
      <c r="NZ69" s="670">
        <v>5.4999999999999997E-3</v>
      </c>
      <c r="OA69" s="86">
        <v>1.6799999999999999E-2</v>
      </c>
      <c r="OB69" s="671">
        <v>2.76E-2</v>
      </c>
      <c r="OC69" s="101">
        <v>2.7000000000000001E-3</v>
      </c>
      <c r="OD69" s="102">
        <v>9.7000000000000003E-3</v>
      </c>
      <c r="OE69" s="607">
        <v>2.3199999999999998E-2</v>
      </c>
      <c r="OF69" s="131">
        <v>1.95E-2</v>
      </c>
      <c r="OG69" s="47">
        <v>6.4000000000000003E-3</v>
      </c>
      <c r="OH69" s="85">
        <v>7.4000000000000003E-3</v>
      </c>
      <c r="OI69" s="124">
        <v>1.3899999999999999E-2</v>
      </c>
      <c r="OJ69" s="100">
        <v>1.41E-2</v>
      </c>
      <c r="OK69" s="608">
        <v>1.29E-2</v>
      </c>
      <c r="OL69" s="129">
        <v>2.12E-2</v>
      </c>
      <c r="OM69" s="100">
        <v>8.5000000000000006E-3</v>
      </c>
      <c r="ON69" s="611">
        <v>1.6000000000000001E-3</v>
      </c>
      <c r="OO69" s="127">
        <v>7.7999999999999996E-3</v>
      </c>
      <c r="OP69" s="105">
        <v>8.0999999999999996E-3</v>
      </c>
      <c r="OQ69" s="611">
        <v>1.01E-2</v>
      </c>
      <c r="OR69" s="106">
        <v>1.6000000000000001E-3</v>
      </c>
      <c r="OS69" s="105">
        <v>3.8999999999999998E-3</v>
      </c>
      <c r="OT69" s="105">
        <v>1.04E-2</v>
      </c>
      <c r="PE69" s="123">
        <v>2.01E-2</v>
      </c>
      <c r="PF69" s="103">
        <v>9.2999999999999992E-3</v>
      </c>
      <c r="PG69" s="612">
        <v>1.9699999999999999E-2</v>
      </c>
      <c r="PH69" s="123">
        <v>6.1000000000000004E-3</v>
      </c>
      <c r="PI69" s="99">
        <v>6.4000000000000003E-3</v>
      </c>
      <c r="PJ69" s="607">
        <v>1.35E-2</v>
      </c>
      <c r="PK69" s="131">
        <v>6.8999999999999999E-3</v>
      </c>
      <c r="PL69" s="102">
        <v>6.6E-3</v>
      </c>
      <c r="PM69" s="610">
        <v>1.77E-2</v>
      </c>
      <c r="PN69" s="129">
        <v>5.1999999999999998E-3</v>
      </c>
      <c r="PO69" s="713">
        <v>6.7000000000000002E-3</v>
      </c>
      <c r="PP69" s="607">
        <v>4.7000000000000002E-3</v>
      </c>
      <c r="PQ69" s="127">
        <v>7.3000000000000001E-3</v>
      </c>
      <c r="PR69" s="104">
        <v>7.4000000000000003E-3</v>
      </c>
      <c r="PS69" s="608">
        <v>2.1000000000000001E-2</v>
      </c>
      <c r="PT69" s="99">
        <v>3.3E-3</v>
      </c>
      <c r="PU69" s="104">
        <v>4.7000000000000002E-3</v>
      </c>
      <c r="PV69" s="692">
        <v>1.03E-2</v>
      </c>
    </row>
    <row r="70" spans="1:489" ht="15.75" thickBot="1" x14ac:dyDescent="0.3">
      <c r="L70" s="79">
        <v>3.8100000000000002E-2</v>
      </c>
      <c r="AA70" s="83">
        <v>6.5100000000000005E-2</v>
      </c>
      <c r="AP70" s="81">
        <v>6.2399999999999997E-2</v>
      </c>
      <c r="BE70" s="85">
        <v>8.4900000000000003E-2</v>
      </c>
      <c r="BU70" s="81">
        <v>0.12989999999999999</v>
      </c>
      <c r="CJ70" s="85">
        <v>5.3999999999999999E-2</v>
      </c>
      <c r="CY70" s="81">
        <v>0.10879999999999999</v>
      </c>
      <c r="DN70" s="315">
        <v>9.5699999999999993E-2</v>
      </c>
      <c r="DZ70" s="743"/>
      <c r="EM70" s="83">
        <v>6.6199999999999995E-2</v>
      </c>
      <c r="FB70" s="84">
        <v>9.0700000000000003E-2</v>
      </c>
      <c r="FQ70" s="84">
        <v>7.9899999999999999E-2</v>
      </c>
      <c r="GF70" s="85">
        <v>3.39E-2</v>
      </c>
      <c r="GU70" s="30">
        <v>9.0800000000000006E-2</v>
      </c>
      <c r="HC70" s="131">
        <v>1.5699999999999999E-2</v>
      </c>
      <c r="HD70" s="86">
        <v>1.5E-3</v>
      </c>
      <c r="HE70" s="619">
        <f>SUM( -HD56,HE56)</f>
        <v>7.3000000000000044E-3</v>
      </c>
      <c r="HF70" s="126">
        <v>1.2E-2</v>
      </c>
      <c r="HG70" s="16">
        <v>8.9999999999999998E-4</v>
      </c>
      <c r="HH70" s="79">
        <v>-1.9E-3</v>
      </c>
      <c r="HI70" s="128">
        <f>SUM( -HH52,HI52)</f>
        <v>6.0999999999999943E-3</v>
      </c>
      <c r="HJ70" s="131">
        <f>SUM( -HI55,HJ55)</f>
        <v>5.7000000000000106E-3</v>
      </c>
      <c r="HK70" s="621">
        <f>SUM( -HJ52,HK52)</f>
        <v>6.1000000000000498E-3</v>
      </c>
      <c r="HL70" s="124">
        <v>2.2000000000000001E-3</v>
      </c>
      <c r="HM70" s="47">
        <v>5.5999999999999999E-3</v>
      </c>
      <c r="HN70" s="130">
        <v>7.7000000000000002E-3</v>
      </c>
      <c r="HO70" s="125">
        <v>3.0000000000000001E-3</v>
      </c>
      <c r="HP70" s="47">
        <v>6.8999999999999999E-3</v>
      </c>
      <c r="HQ70" s="619">
        <f>SUM( -HP56,HQ56)</f>
        <v>6.6E-3</v>
      </c>
      <c r="HR70" s="103">
        <f>SUM( -HQ57,HR57)</f>
        <v>5.7999999999999996E-3</v>
      </c>
      <c r="HS70" s="123">
        <f>SUM( -HR54,HS54)</f>
        <v>4.2999999999999983E-3</v>
      </c>
      <c r="HT70" s="621">
        <f>SUM( -HS52,HT52)</f>
        <v>-1.2999999999999678E-3</v>
      </c>
      <c r="HU70" s="131">
        <f>SUM( -HT55,HU55)</f>
        <v>1.4999999999999979E-3</v>
      </c>
      <c r="HV70" s="124">
        <f>SUM( -HU59,HV59)</f>
        <v>2.5999999999999912E-3</v>
      </c>
      <c r="HW70" s="618">
        <f>SUM( -HV55,HW55)</f>
        <v>6.3E-3</v>
      </c>
      <c r="HX70" s="131">
        <f>SUM( -HW55,HX55)</f>
        <v>3.8999999999999972E-3</v>
      </c>
      <c r="HY70" s="129">
        <f>SUM( -HX53,HY53)</f>
        <v>9.9999999999988987E-5</v>
      </c>
      <c r="HZ70" s="618">
        <f>SUM( -HY55,HZ55)</f>
        <v>6.399999999999996E-3</v>
      </c>
      <c r="IA70" s="128">
        <f>SUM( -HZ52,IA52)</f>
        <v>4.699999999999982E-3</v>
      </c>
      <c r="IB70" s="124">
        <f>SUM( -IA58,IB58)</f>
        <v>2.9999999999999472E-4</v>
      </c>
      <c r="IC70" s="617">
        <f>SUM( -IB57,IC57)</f>
        <v>9.499999999999998E-3</v>
      </c>
      <c r="ID70" s="128">
        <f>SUM( -IC52,ID52)</f>
        <v>8.0000000000002292E-4</v>
      </c>
      <c r="IE70" s="128">
        <f>SUM( -ID52,IE52)</f>
        <v>5.0999999999999934E-3</v>
      </c>
      <c r="IF70" s="620">
        <f>SUM( -IE53,IF53)</f>
        <v>5.0999999999999934E-3</v>
      </c>
      <c r="IG70" s="105">
        <f>SUM( -IF55,IG55)</f>
        <v>6.8000000000000005E-3</v>
      </c>
      <c r="IH70" s="129">
        <f>SUM( -IG53,IH53)</f>
        <v>6.9000000000000172E-3</v>
      </c>
      <c r="II70" s="620">
        <f>SUM( -IH53,II53)</f>
        <v>4.599999999999993E-3</v>
      </c>
      <c r="IJ70" s="126">
        <f>SUM( -II58,IJ58)</f>
        <v>6.5000000000000058E-3</v>
      </c>
      <c r="IK70" s="127">
        <f>SUM( -IJ57,IK57)</f>
        <v>2.0000000000000052E-4</v>
      </c>
      <c r="IL70" s="618">
        <f>SUM( -IK55,IL55)</f>
        <v>8.5000000000000006E-3</v>
      </c>
      <c r="IM70" s="123">
        <f>SUM( -IL54,IM54)</f>
        <v>6.4000000000000029E-3</v>
      </c>
      <c r="IN70" s="125">
        <f>SUM( -IM56,IN56)</f>
        <v>3.2000000000000002E-3</v>
      </c>
      <c r="IO70" s="617">
        <f>SUM( -IN56,IO56)</f>
        <v>2.8999999999999998E-3</v>
      </c>
      <c r="IP70" s="126">
        <f>SUM( -IO59,IP59)</f>
        <v>4.500000000000004E-3</v>
      </c>
      <c r="IQ70" s="123">
        <f>SUM( -IP54,IQ54)</f>
        <v>4.0000000000000036E-3</v>
      </c>
      <c r="IR70" s="622">
        <f>SUM( -IQ54,IR54)</f>
        <v>5.9000000000000025E-3</v>
      </c>
      <c r="IS70" s="126">
        <f>SUM( -IR59,IS59)</f>
        <v>2.9000000000000137E-3</v>
      </c>
      <c r="IT70" s="129">
        <f>SUM( -IS53,IT53)</f>
        <v>1.0000000000000009E-3</v>
      </c>
      <c r="IU70" s="618">
        <f>SUM( -IT57,IU57)</f>
        <v>2.2000000000000006E-3</v>
      </c>
      <c r="IV70" s="125">
        <f>SUM( -IU56,IV56)</f>
        <v>3.5999999999999999E-3</v>
      </c>
      <c r="IW70" s="131">
        <f>SUM( -IV57,IW57)</f>
        <v>8.000000000000021E-4</v>
      </c>
      <c r="IX70" s="619">
        <f>SUM( -IW55,IX55)</f>
        <v>6.9999999999999923E-4</v>
      </c>
      <c r="IY70" s="127">
        <f>SUM( -IX55,IY55)</f>
        <v>7.0999999999999987E-3</v>
      </c>
      <c r="IZ70" s="127">
        <f>SUM( -IY55,IZ55)</f>
        <v>3.0000000000000027E-3</v>
      </c>
      <c r="JA70" s="623">
        <f>SUM( -IZ59,JA59)</f>
        <v>1.2499999999999956E-2</v>
      </c>
      <c r="JB70" s="126">
        <f>SUM( -JA59,JB59)</f>
        <v>1.7600000000000005E-2</v>
      </c>
      <c r="JC70" s="123">
        <f>SUM( -JB54,JC54)</f>
        <v>-9.9999999999988987E-5</v>
      </c>
      <c r="JD70" s="620">
        <f>SUM( -JC53,JD53)</f>
        <v>1.2999999999999956E-3</v>
      </c>
      <c r="JE70" s="123">
        <f>SUM( -JD54,JE54)</f>
        <v>1.0000000000000009E-3</v>
      </c>
      <c r="JF70" s="131">
        <f>SUM( -JE57,JF57)</f>
        <v>5.3000000000000061E-3</v>
      </c>
      <c r="JG70" s="623">
        <f>SUM( -JF59,JG59)</f>
        <v>9.000000000000119E-4</v>
      </c>
      <c r="JH70" s="125">
        <v>2.8999999999999998E-3</v>
      </c>
      <c r="JI70" s="127">
        <f>SUM( -JH55,JI55)</f>
        <v>1.1999999999999927E-3</v>
      </c>
      <c r="JJ70" s="624">
        <f>SUM( -JI58,JJ58)</f>
        <v>2.2999999999999965E-3</v>
      </c>
      <c r="JK70" s="128">
        <f>SUM( -JJ52,JK52)</f>
        <v>6.8000000000000282E-3</v>
      </c>
      <c r="JL70" s="540">
        <f>SUM( -JK59,JL59)</f>
        <v>1.5000000000000013E-3</v>
      </c>
      <c r="JM70" s="624">
        <f>SUM( -JL58,JM58)</f>
        <v>5.9999999999998943E-4</v>
      </c>
      <c r="JN70" s="128">
        <f>SUM( -JM52,JN52)</f>
        <v>6.1999999999999833E-3</v>
      </c>
      <c r="JO70" s="131">
        <f>SUM( -JN57,JO57)</f>
        <v>6.1999999999999998E-3</v>
      </c>
      <c r="JP70" s="618">
        <f>SUM( -JO57,JP57)</f>
        <v>-3.0000000000000001E-3</v>
      </c>
      <c r="JU70" s="125">
        <v>6.7000000000000002E-3</v>
      </c>
      <c r="JV70" s="47">
        <f>SUM( -JU58,JV58)</f>
        <v>6.5000000000000058E-3</v>
      </c>
      <c r="JW70" s="81">
        <f>SUM( -JV52,JW52)</f>
        <v>8.0000000000000071E-3</v>
      </c>
      <c r="JX70" s="128">
        <f>SUM( -JW52,JX52)</f>
        <v>3.5999999999999921E-3</v>
      </c>
      <c r="JY70" s="30">
        <f>SUM( -JX53,JY53)</f>
        <v>3.2000000000000084E-3</v>
      </c>
      <c r="JZ70" s="79">
        <f>SUM( -JY58,JZ58)</f>
        <v>1.1099999999999999E-2</v>
      </c>
      <c r="KA70" s="124">
        <f>SUM( -JZ58,KA58)</f>
        <v>3.1999999999999806E-3</v>
      </c>
      <c r="KB70" s="34">
        <f>SUM( -KA57,KB57)</f>
        <v>2.2999999999999965E-3</v>
      </c>
      <c r="KC70" s="80">
        <f>SUM( -KB59,KC59)</f>
        <v>-1.9000000000000128E-3</v>
      </c>
      <c r="KD70" s="127">
        <v>1.23E-2</v>
      </c>
      <c r="KE70" s="129">
        <f>SUM( -KD53,KE53)</f>
        <v>6.6000000000000017E-3</v>
      </c>
      <c r="KF70" s="623">
        <f>SUM( -KE59,KF59)</f>
        <v>4.0000000000000036E-3</v>
      </c>
      <c r="KG70" s="123">
        <f>SUM( -KF54,KG54)</f>
        <v>-2.0000000000000018E-3</v>
      </c>
      <c r="KH70" s="125">
        <f>SUM( -KG56,KH56)</f>
        <v>2.9999999999999992E-3</v>
      </c>
      <c r="KI70" s="619">
        <f>SUM( -KH55,KI55)</f>
        <v>-1.0000000000000286E-4</v>
      </c>
      <c r="KJ70" s="129">
        <f>SUM( -KI53,KJ53)</f>
        <v>7.8000000000000014E-3</v>
      </c>
      <c r="KK70" s="127">
        <f>SUM( -KJ55,KK55)</f>
        <v>5.8999999999999955E-3</v>
      </c>
      <c r="KL70" s="621">
        <f>SUM( -KK52,KL52)</f>
        <v>6.5999999999999948E-3</v>
      </c>
      <c r="KM70" s="125">
        <f>SUM( -KL56,KM56)</f>
        <v>4.7999999999999987E-3</v>
      </c>
      <c r="KN70" s="127">
        <v>3.2000000000000002E-3</v>
      </c>
      <c r="KO70" s="618">
        <f>SUM( -KN57,KO57)</f>
        <v>2.7999999999999969E-3</v>
      </c>
      <c r="KP70" s="123">
        <f>SUM( -KO54,KP54)</f>
        <v>3.9999999999999966E-3</v>
      </c>
      <c r="KQ70" s="128">
        <f>SUM( -KP52,KQ52)</f>
        <v>4.599999999999993E-3</v>
      </c>
      <c r="KR70" s="620">
        <v>2.3999999999999998E-3</v>
      </c>
      <c r="KS70" s="106">
        <f>SUM( -KR52,KS52)</f>
        <v>1.3400000000000023E-2</v>
      </c>
      <c r="KT70" s="131">
        <v>-1.2999999999999999E-3</v>
      </c>
      <c r="KU70" s="619">
        <v>8.5000000000000006E-3</v>
      </c>
      <c r="KV70" s="129">
        <f>SUM( -KU56,KV56)</f>
        <v>7.1000000000000004E-3</v>
      </c>
      <c r="KW70" s="127">
        <v>2E-3</v>
      </c>
      <c r="KX70" s="622">
        <f>SUM( -KW53,KX53)</f>
        <v>7.3999999999999969E-3</v>
      </c>
      <c r="KY70" s="125">
        <f>SUM( -KX55,KY55)</f>
        <v>4.500000000000004E-3</v>
      </c>
      <c r="KZ70" s="127">
        <f>SUM( -KY53,KZ53)</f>
        <v>4.6999999999999958E-3</v>
      </c>
      <c r="LA70" s="642">
        <f>SUM( -KZ58,LA58)</f>
        <v>9.900000000000006E-3</v>
      </c>
      <c r="LB70" s="125">
        <f>SUM( -LA55,LB55)</f>
        <v>5.4999999999999979E-3</v>
      </c>
      <c r="LC70" s="129">
        <f>SUM( -LB56,LC56)</f>
        <v>1.2E-2</v>
      </c>
      <c r="LD70" s="621">
        <f>SUM( -LC52,LD52)</f>
        <v>8.4000000000000186E-3</v>
      </c>
      <c r="LE70" s="125">
        <f>SUM( -LD55,LE55)</f>
        <v>3.9000000000000007E-3</v>
      </c>
      <c r="LF70" s="123">
        <f>SUM( -LE54,LF54)</f>
        <v>2.2000000000000075E-3</v>
      </c>
      <c r="LG70" s="623">
        <f>SUM( -LF59,LG59)</f>
        <v>6.3E-3</v>
      </c>
      <c r="LH70" s="100">
        <v>6.0000000000000001E-3</v>
      </c>
      <c r="LI70" s="128">
        <f>SUM( -LH52,LI52)</f>
        <v>5.6999999999999829E-3</v>
      </c>
      <c r="LJ70" s="617">
        <f>SUM( -LI55,LJ55)</f>
        <v>6.2000000000000041E-3</v>
      </c>
      <c r="LK70" s="128">
        <f>SUM( -LJ52,LK52)</f>
        <v>7.0999999999999952E-3</v>
      </c>
      <c r="LL70" s="127">
        <f>SUM( -LK54,LL54)</f>
        <v>8.9999999999999802E-4</v>
      </c>
      <c r="LM70" s="622">
        <f>SUM( -LL53,LM53)</f>
        <v>2.2999999999999965E-3</v>
      </c>
      <c r="LN70" s="127">
        <f>SUM( -LM54,LN54)</f>
        <v>2.7999999999999969E-3</v>
      </c>
      <c r="LO70" s="125">
        <f>SUM( -LN55,LO55)</f>
        <v>3.4000000000000002E-3</v>
      </c>
      <c r="LP70" s="619">
        <f>SUM( -LO54,LP54)</f>
        <v>7.8000000000000014E-3</v>
      </c>
      <c r="LQ70" s="101">
        <v>4.4999999999999997E-3</v>
      </c>
      <c r="LR70" s="126">
        <f>SUM( -LQ59,LR59)</f>
        <v>1.799999999999996E-3</v>
      </c>
      <c r="LS70" s="125">
        <f>SUM( -LR55,LS55)</f>
        <v>1.14E-2</v>
      </c>
      <c r="LT70" s="123">
        <f>SUM( -LS54,LT54)</f>
        <v>3.0000000000000027E-3</v>
      </c>
      <c r="LU70" s="123">
        <f>SUM( -LT54,LU54)</f>
        <v>9.9999999999988987E-5</v>
      </c>
      <c r="LV70" s="124">
        <f>SUM( -LU57,LV57)</f>
        <v>9.4999999999999946E-3</v>
      </c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19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09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07">
        <v>7.1000000000000004E-3</v>
      </c>
      <c r="NT70" s="126">
        <v>6.4999999999999997E-3</v>
      </c>
      <c r="NU70" s="101">
        <v>5.4999999999999997E-3</v>
      </c>
      <c r="NV70" s="612">
        <v>1.15E-2</v>
      </c>
      <c r="NW70" s="125">
        <v>0</v>
      </c>
      <c r="NX70" s="103">
        <v>4.7000000000000002E-3</v>
      </c>
      <c r="NY70" s="653">
        <v>4.5999999999999999E-3</v>
      </c>
      <c r="NZ70" s="672">
        <v>5.4999999999999997E-3</v>
      </c>
      <c r="OA70" s="30">
        <v>1.23E-2</v>
      </c>
      <c r="OB70" s="673">
        <v>2.3E-3</v>
      </c>
      <c r="OC70" s="99">
        <v>2.5000000000000001E-3</v>
      </c>
      <c r="OD70" s="101">
        <v>6.4999999999999997E-3</v>
      </c>
      <c r="OE70" s="609">
        <v>1.47E-2</v>
      </c>
      <c r="OF70" s="123">
        <v>8.9999999999999993E-3</v>
      </c>
      <c r="OG70" s="16">
        <v>4.4000000000000003E-3</v>
      </c>
      <c r="OH70" s="83">
        <v>5.8999999999999999E-3</v>
      </c>
      <c r="OI70" s="128">
        <v>9.4999999999999998E-3</v>
      </c>
      <c r="OJ70" s="105">
        <v>0.01</v>
      </c>
      <c r="OK70" s="610">
        <v>3.7000000000000002E-3</v>
      </c>
      <c r="OL70" s="123">
        <v>-1.9E-3</v>
      </c>
      <c r="OM70" s="106">
        <v>3.5000000000000001E-3</v>
      </c>
      <c r="ON70" s="612">
        <v>1.2999999999999999E-3</v>
      </c>
      <c r="OO70" s="123">
        <v>5.5999999999999999E-3</v>
      </c>
      <c r="OP70" s="99">
        <v>7.9000000000000008E-3</v>
      </c>
      <c r="OQ70" s="607">
        <v>7.7000000000000002E-3</v>
      </c>
      <c r="OR70" s="104">
        <v>5.9999999999999995E-4</v>
      </c>
      <c r="OS70" s="103">
        <v>2.0999999999999999E-3</v>
      </c>
      <c r="OT70" s="100">
        <v>1.6000000000000001E-3</v>
      </c>
      <c r="PE70" s="128">
        <v>1.7500000000000002E-2</v>
      </c>
      <c r="PF70" s="105">
        <v>1E-4</v>
      </c>
      <c r="PG70" s="605">
        <v>1.4800000000000001E-2</v>
      </c>
      <c r="PH70" s="125">
        <v>1.8E-3</v>
      </c>
      <c r="PI70" s="103">
        <v>3.5999999999999999E-3</v>
      </c>
      <c r="PJ70" s="610">
        <v>6.7000000000000002E-3</v>
      </c>
      <c r="PK70" s="126">
        <v>2.9999999999999997E-4</v>
      </c>
      <c r="PL70" s="105">
        <v>2.3E-3</v>
      </c>
      <c r="PM70" s="611">
        <v>1.09E-2</v>
      </c>
      <c r="PN70" s="128">
        <v>1.2999999999999999E-3</v>
      </c>
      <c r="PO70" s="99">
        <v>4.1999999999999997E-3</v>
      </c>
      <c r="PP70" s="610">
        <v>2.2000000000000001E-3</v>
      </c>
      <c r="PQ70" s="125">
        <v>1.1999999999999999E-3</v>
      </c>
      <c r="PR70" s="100">
        <v>5.7000000000000002E-3</v>
      </c>
      <c r="PS70" s="692">
        <v>6.0000000000000001E-3</v>
      </c>
      <c r="PT70" s="104">
        <v>2.2000000000000001E-3</v>
      </c>
      <c r="PU70" s="615">
        <v>3.3999999999999998E-3</v>
      </c>
      <c r="PV70" s="609">
        <v>6.0000000000000001E-3</v>
      </c>
    </row>
    <row r="71" spans="1:489" ht="15.75" thickBot="1" x14ac:dyDescent="0.3">
      <c r="L71" s="83">
        <v>-6.0000000000000001E-3</v>
      </c>
      <c r="AA71" s="81">
        <v>-1.6500000000000001E-2</v>
      </c>
      <c r="AP71" s="83">
        <v>2.9999999999999997E-4</v>
      </c>
      <c r="BE71" s="83">
        <v>5.0299999999999997E-2</v>
      </c>
      <c r="BU71" s="83">
        <v>9.4500000000000001E-2</v>
      </c>
      <c r="CJ71" s="83">
        <v>4.5999999999999999E-3</v>
      </c>
      <c r="CY71" s="85">
        <v>0.10639999999999999</v>
      </c>
      <c r="DN71" s="316">
        <v>7.2499999999999995E-2</v>
      </c>
      <c r="DZ71" s="743"/>
      <c r="EM71" s="85">
        <v>4.82E-2</v>
      </c>
      <c r="FB71" s="85">
        <v>5.16E-2</v>
      </c>
      <c r="FQ71" s="85">
        <v>5.0500000000000003E-2</v>
      </c>
      <c r="GF71" s="84">
        <v>6.1000000000000004E-3</v>
      </c>
      <c r="GU71" s="40">
        <v>8.09E-2</v>
      </c>
      <c r="HC71" s="125">
        <v>4.8999999999999998E-3</v>
      </c>
      <c r="HD71" s="127">
        <f>SUM( -HC56,HD56)</f>
        <v>1.9999999999999879E-4</v>
      </c>
      <c r="HE71" s="620">
        <v>2.8E-3</v>
      </c>
      <c r="HF71" s="125">
        <v>9.1999999999999998E-3</v>
      </c>
      <c r="HG71" s="47">
        <v>8.0000000000000004E-4</v>
      </c>
      <c r="HH71" s="619">
        <f>SUM( -HG56,HH56)</f>
        <v>-3.2000000000000015E-3</v>
      </c>
      <c r="HI71" s="123">
        <v>2.5999999999999999E-3</v>
      </c>
      <c r="HJ71" s="129">
        <f>SUM( -HI53,HJ53)</f>
        <v>-2.5000000000000022E-3</v>
      </c>
      <c r="HK71" s="620">
        <f>SUM( -HJ53,HK53)</f>
        <v>1.6000000000000042E-3</v>
      </c>
      <c r="HL71" s="125">
        <v>-1E-4</v>
      </c>
      <c r="HM71" s="129">
        <f>SUM( -HL53,HM53)</f>
        <v>3.8999999999999868E-3</v>
      </c>
      <c r="HN71" s="622">
        <f>SUM( -HM54,HN54)</f>
        <v>4.6000000000000069E-3</v>
      </c>
      <c r="HO71" s="131">
        <f>SUM( -HN55,HO55)</f>
        <v>-4.0000000000000452E-4</v>
      </c>
      <c r="HP71" s="86">
        <v>3.3E-3</v>
      </c>
      <c r="HQ71" s="622">
        <f>SUM( -HP54,HQ54)</f>
        <v>2.8999999999999998E-3</v>
      </c>
      <c r="HR71" s="102">
        <f>SUM( -HQ58,HR58)</f>
        <v>5.9999999999998943E-4</v>
      </c>
      <c r="HS71" s="131">
        <f>SUM( -HR55,HS55)</f>
        <v>-1.1999999999999997E-3</v>
      </c>
      <c r="HT71" s="617">
        <f>SUM( -HS57,HT57)</f>
        <v>-1.799999999999996E-3</v>
      </c>
      <c r="HU71" s="123">
        <f>SUM( -HT54,HU54)</f>
        <v>1.3999999999999985E-3</v>
      </c>
      <c r="HV71" s="129">
        <f>SUM( -HU53,HV53)</f>
        <v>1.1000000000000176E-3</v>
      </c>
      <c r="HW71" s="623">
        <f>SUM( -HV58,HW58)</f>
        <v>4.3999999999999873E-3</v>
      </c>
      <c r="HX71" s="125">
        <f>SUM( -HW57,HX57)</f>
        <v>5.9999999999999637E-4</v>
      </c>
      <c r="HY71" s="131">
        <f>SUM( -HX55,HY55)</f>
        <v>-9.9999999999995925E-5</v>
      </c>
      <c r="HZ71" s="619">
        <f>SUM( -HY56,HZ56)</f>
        <v>-1.6000000000000007E-3</v>
      </c>
      <c r="IA71" s="127">
        <f>SUM( -HZ56,IA56)</f>
        <v>4.3999999999999977E-3</v>
      </c>
      <c r="IB71" s="123">
        <f>SUM( -IA54,IB54)</f>
        <v>-6.0000000000000331E-4</v>
      </c>
      <c r="IC71" s="622">
        <f>SUM( -IB54,IC54)</f>
        <v>3.2999999999999974E-3</v>
      </c>
      <c r="ID71" s="129">
        <f>SUM( -IC53,ID53)</f>
        <v>4.0000000000001146E-4</v>
      </c>
      <c r="IE71" s="123">
        <f>SUM( -ID54,IE54)</f>
        <v>2.5999999999999912E-3</v>
      </c>
      <c r="IF71" s="619">
        <f>SUM( -IE57,IF57)</f>
        <v>5.000000000000001E-3</v>
      </c>
      <c r="IG71" s="102">
        <f>SUM( -IF58,IG58)</f>
        <v>4.1999999999999815E-3</v>
      </c>
      <c r="IH71" s="127">
        <f>SUM( -IG57,IH57)</f>
        <v>-7.9999999999999863E-4</v>
      </c>
      <c r="II71" s="621">
        <f>SUM( -IH52,II52)</f>
        <v>2.5000000000000022E-3</v>
      </c>
      <c r="IJ71" s="127">
        <f>SUM( -II57,IJ57)</f>
        <v>4.8999999999999998E-3</v>
      </c>
      <c r="IK71" s="128">
        <f>SUM( -IJ52,IK52)</f>
        <v>-1.0000000000000009E-3</v>
      </c>
      <c r="IL71" s="619">
        <v>2.0999999999999999E-3</v>
      </c>
      <c r="IM71" s="128">
        <f>SUM( -IL52,IM52)</f>
        <v>1.5999999999999903E-3</v>
      </c>
      <c r="IN71" s="124">
        <v>3.2000000000000002E-3</v>
      </c>
      <c r="IO71" s="624">
        <f>SUM( -IN58,IO58)</f>
        <v>1.5000000000000013E-3</v>
      </c>
      <c r="IP71" s="125">
        <v>4.0000000000000001E-3</v>
      </c>
      <c r="IQ71" s="126">
        <f>SUM( -IP59,IQ59)</f>
        <v>2.8000000000000247E-3</v>
      </c>
      <c r="IR71" s="620">
        <f>SUM( -IQ53,IR53)</f>
        <v>3.5999999999999921E-3</v>
      </c>
      <c r="IS71" s="128">
        <f>SUM( -IR52,IS52)</f>
        <v>1.4000000000000123E-3</v>
      </c>
      <c r="IT71" s="125">
        <f>SUM( -IS56,IT56)</f>
        <v>2.0000000000000009E-4</v>
      </c>
      <c r="IU71" s="620">
        <f>SUM( -IT53,IU53)</f>
        <v>1.0999999999999899E-3</v>
      </c>
      <c r="IV71" s="127">
        <f>SUM( -IU55,IV55)</f>
        <v>1.1999999999999997E-3</v>
      </c>
      <c r="IW71" s="127">
        <f>SUM( -IV55,IW55)</f>
        <v>-8.9999999999999802E-4</v>
      </c>
      <c r="IX71" s="618">
        <f>SUM( -IW57,IX57)</f>
        <v>6.9999999999999923E-4</v>
      </c>
      <c r="IY71" s="125">
        <f>SUM( -IX56,IY56)</f>
        <v>1.7000000000000001E-3</v>
      </c>
      <c r="IZ71" s="124">
        <f>SUM( -IY58,IZ58)</f>
        <v>9.000000000000119E-4</v>
      </c>
      <c r="JA71" s="618">
        <f>SUM( -IZ57,JA57)</f>
        <v>1.0999999999999999E-2</v>
      </c>
      <c r="JB71" s="128">
        <f>SUM( -JA52,JB52)</f>
        <v>1.100000000000001E-2</v>
      </c>
      <c r="JC71" s="127">
        <f>SUM( -JB55,JC55)</f>
        <v>-1.2999999999999956E-3</v>
      </c>
      <c r="JD71" s="624">
        <f>SUM( -JC58,JD58)</f>
        <v>2.9999999999999472E-4</v>
      </c>
      <c r="JE71" s="129">
        <f>SUM( -JD53,JE53)</f>
        <v>2.0000000000000573E-4</v>
      </c>
      <c r="JF71" s="123">
        <v>-6.9999999999999999E-4</v>
      </c>
      <c r="JG71" s="624">
        <f>SUM( -JF58,JG58)</f>
        <v>5.9999999999998943E-4</v>
      </c>
      <c r="JH71" s="128">
        <f>SUM( -JG52,JH52)</f>
        <v>8.9999999999995639E-4</v>
      </c>
      <c r="JI71" s="123">
        <f>SUM( -JH54,JI54)</f>
        <v>2.9999999999999472E-4</v>
      </c>
      <c r="JJ71" s="618">
        <f>SUM( -JI56,JJ56)</f>
        <v>3.0000000000000003E-4</v>
      </c>
      <c r="JK71" s="125">
        <f>SUM( -JJ57,JK57)</f>
        <v>5.6000000000000008E-3</v>
      </c>
      <c r="JL71" s="128">
        <f>SUM( -JK52,JL52)</f>
        <v>-7.0000000000003393E-4</v>
      </c>
      <c r="JM71" s="620">
        <f>SUM( -JL53,JM53)</f>
        <v>4.0000000000001146E-4</v>
      </c>
      <c r="JN71" s="127">
        <f>SUM( -JM55,JN55)</f>
        <v>3.9000000000000007E-3</v>
      </c>
      <c r="JO71" s="129">
        <f>SUM( -JN53,JO53)</f>
        <v>2.5000000000000022E-3</v>
      </c>
      <c r="JP71" s="623">
        <f>SUM( -JO59,JP59)</f>
        <v>-3.3000000000000251E-3</v>
      </c>
      <c r="JU71" s="129">
        <v>6.6E-3</v>
      </c>
      <c r="JV71" s="16">
        <f>SUM( -JU56,JV56)</f>
        <v>3.8000000000000013E-3</v>
      </c>
      <c r="JW71" s="80">
        <f>SUM( -JV59,JW59)</f>
        <v>7.2999999999999732E-3</v>
      </c>
      <c r="JX71" s="123">
        <f>SUM( -JW54,JX54)</f>
        <v>3.3000000000000113E-3</v>
      </c>
      <c r="JY71" s="34">
        <f>SUM( -JX57,JY57)</f>
        <v>3.0999999999999986E-3</v>
      </c>
      <c r="JZ71" s="81">
        <f>SUM( -JY52,JZ52)</f>
        <v>2.5999999999999912E-3</v>
      </c>
      <c r="KA71" s="131">
        <f>SUM( -JZ57,KA57)</f>
        <v>3.1000000000000055E-3</v>
      </c>
      <c r="KB71" s="40">
        <f>SUM( -KA54,KB54)</f>
        <v>1.5000000000000013E-3</v>
      </c>
      <c r="KC71" s="85">
        <f>SUM( -KB53,KC53)</f>
        <v>-4.1999999999999954E-3</v>
      </c>
      <c r="KD71" s="125">
        <f>SUM( -KC56,KD56)</f>
        <v>9.6000000000000009E-3</v>
      </c>
      <c r="KE71" s="127">
        <v>5.7000000000000002E-3</v>
      </c>
      <c r="KF71" s="621">
        <f>SUM( -KE52,KF52)</f>
        <v>-1.9000000000000128E-3</v>
      </c>
      <c r="KG71" s="125">
        <f>SUM( -KF56,KG56)</f>
        <v>-3.7000000000000002E-3</v>
      </c>
      <c r="KH71" s="129">
        <f>SUM( -KG53,KH53)</f>
        <v>2.5999999999999912E-3</v>
      </c>
      <c r="KI71" s="618">
        <f>SUM( -KH57,KI57)</f>
        <v>-1.5000000000000013E-3</v>
      </c>
      <c r="KJ71" s="123">
        <f>SUM( -KI54,KJ54)</f>
        <v>3.599999999999999E-3</v>
      </c>
      <c r="KK71" s="125">
        <f>SUM( -KJ56,KK56)</f>
        <v>3.199999999999998E-3</v>
      </c>
      <c r="KL71" s="622">
        <f>SUM( -KK54,KL54)</f>
        <v>3.9999999999999966E-3</v>
      </c>
      <c r="KM71" s="126">
        <f>SUM( -KL59,KM59)</f>
        <v>4.0999999999999925E-3</v>
      </c>
      <c r="KN71" s="124">
        <f>SUM( -KM58,KN58)</f>
        <v>1.2999999999999956E-3</v>
      </c>
      <c r="KO71" s="620">
        <v>2.5999999999999999E-3</v>
      </c>
      <c r="KP71" s="131">
        <f>SUM( -KO57,KP57)</f>
        <v>-5.0000000000000044E-4</v>
      </c>
      <c r="KQ71" s="131">
        <f>SUM( -KP57,KQ57)</f>
        <v>3.9000000000000007E-3</v>
      </c>
      <c r="KR71" s="617">
        <f>SUM( -KQ56,KR56)</f>
        <v>-3.599999999999999E-3</v>
      </c>
      <c r="KS71" s="103">
        <f>SUM( -KR56,KS56)</f>
        <v>6.1999999999999972E-3</v>
      </c>
      <c r="KT71" s="128">
        <f>SUM( -KS52,KT52)</f>
        <v>-1.5000000000000013E-3</v>
      </c>
      <c r="KU71" s="617">
        <f>SUM( -KT55,KU55)</f>
        <v>4.4000000000000011E-3</v>
      </c>
      <c r="KV71" s="123">
        <v>3.0999999999999999E-3</v>
      </c>
      <c r="KW71" s="124">
        <f>SUM( -KV57,KW57)</f>
        <v>-2.0000000000000573E-4</v>
      </c>
      <c r="KX71" s="620">
        <f>SUM( -KW56,KX56)</f>
        <v>6.2000000000000006E-3</v>
      </c>
      <c r="KY71" s="126">
        <f>SUM( -KX59,KY59)</f>
        <v>2.2999999999999965E-3</v>
      </c>
      <c r="KZ71" s="123">
        <f>SUM( -KY54,KZ54)</f>
        <v>0</v>
      </c>
      <c r="LA71" s="643">
        <f>SUM( -KZ56,LA56)</f>
        <v>9.1999999999999998E-3</v>
      </c>
      <c r="LB71" s="127">
        <f>SUM( -LA54,LB54)</f>
        <v>2.7999999999999969E-3</v>
      </c>
      <c r="LC71" s="127">
        <f>SUM( -LB54,LC54)</f>
        <v>1.0000000000000286E-4</v>
      </c>
      <c r="LD71" s="624">
        <f>SUM( -LC57,LD57)</f>
        <v>5.1000000000000073E-3</v>
      </c>
      <c r="LE71" s="126">
        <f>SUM( -LD59,LE59)</f>
        <v>2.7999999999999969E-3</v>
      </c>
      <c r="LF71" s="129">
        <f>SUM( -LE56,LF56)</f>
        <v>1.4000000000000002E-3</v>
      </c>
      <c r="LG71" s="617">
        <f>SUM( -LF55,LG55)</f>
        <v>5.2999999999999992E-3</v>
      </c>
      <c r="LH71" s="106">
        <f>SUM( -LG52,LH52)</f>
        <v>-6.0999999999999943E-3</v>
      </c>
      <c r="LI71" s="125">
        <v>-6.9999999999999999E-4</v>
      </c>
      <c r="LJ71" s="619">
        <f>SUM( -LI54,LJ54)</f>
        <v>3.0999999999999917E-3</v>
      </c>
      <c r="LK71" s="125">
        <f>SUM( -LJ55,LK55)</f>
        <v>4.2999999999999983E-3</v>
      </c>
      <c r="LL71" s="125">
        <f>SUM( -LK55,LL55)</f>
        <v>6.0000000000000331E-4</v>
      </c>
      <c r="LM71" s="618">
        <f>SUM( -LL58,LM58)</f>
        <v>5.0000000000000044E-4</v>
      </c>
      <c r="LN71" s="123">
        <f>SUM( -LM53,LN53)</f>
        <v>1.7000000000000071E-3</v>
      </c>
      <c r="LO71" s="129">
        <f>SUM( -LN56,LO56)</f>
        <v>2.1000000000000003E-3</v>
      </c>
      <c r="LP71" s="620">
        <f>SUM( -LO56,LP56)</f>
        <v>2.4999999999999996E-3</v>
      </c>
      <c r="LQ71" s="103">
        <f>SUM( -LP55,LQ55)</f>
        <v>3.3000000000000043E-3</v>
      </c>
      <c r="LR71" s="129">
        <f>SUM( -LQ56,LR56)</f>
        <v>8.9999999999999976E-4</v>
      </c>
      <c r="LS71" s="131">
        <f>SUM( -LR58,LS58)</f>
        <v>1.0899999999999993E-2</v>
      </c>
      <c r="LT71" s="131">
        <f>SUM( -LS58,LT58)</f>
        <v>2.5999999999999912E-3</v>
      </c>
      <c r="LU71" s="127">
        <f>SUM( -LT53,LU53)</f>
        <v>-1.5000000000000013E-3</v>
      </c>
      <c r="LV71" s="131">
        <f>SUM( -LU58,LV58)</f>
        <v>-8.9999999999998415E-4</v>
      </c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0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1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08">
        <v>5.3E-3</v>
      </c>
      <c r="NT71" s="128">
        <v>5.0000000000000001E-4</v>
      </c>
      <c r="NU71" s="99">
        <v>5.3E-3</v>
      </c>
      <c r="NV71" s="610">
        <v>8.3000000000000001E-3</v>
      </c>
      <c r="NW71" s="127">
        <v>-1.6999999999999999E-3</v>
      </c>
      <c r="NX71" s="101">
        <v>-3.0000000000000001E-3</v>
      </c>
      <c r="NY71" s="658">
        <v>5.9999999999999995E-4</v>
      </c>
      <c r="NZ71" s="674">
        <v>4.4000000000000003E-3</v>
      </c>
      <c r="OA71" s="16">
        <v>8.8000000000000005E-3</v>
      </c>
      <c r="OB71" s="675">
        <v>-4.3E-3</v>
      </c>
      <c r="OC71" s="100">
        <v>2.5000000000000001E-3</v>
      </c>
      <c r="OD71" s="100">
        <v>6.3E-3</v>
      </c>
      <c r="OE71" s="610">
        <v>9.7999999999999997E-3</v>
      </c>
      <c r="OF71" s="125">
        <v>8.9999999999999998E-4</v>
      </c>
      <c r="OG71" s="40">
        <v>-8.0000000000000004E-4</v>
      </c>
      <c r="OH71" s="130">
        <v>-2.5999999999999999E-3</v>
      </c>
      <c r="OI71" s="125">
        <v>-5.0000000000000001E-3</v>
      </c>
      <c r="OJ71" s="101">
        <v>6.7000000000000002E-3</v>
      </c>
      <c r="OK71" s="606">
        <v>3.3E-3</v>
      </c>
      <c r="OL71" s="127">
        <v>-2E-3</v>
      </c>
      <c r="OM71" s="103">
        <v>1.9E-3</v>
      </c>
      <c r="ON71" s="609">
        <v>-1E-4</v>
      </c>
      <c r="OO71" s="128">
        <v>2.5999999999999999E-3</v>
      </c>
      <c r="OP71" s="103">
        <v>-6.8999999999999999E-3</v>
      </c>
      <c r="OQ71" s="610">
        <v>6.1000000000000004E-3</v>
      </c>
      <c r="OR71" s="105">
        <v>5.9999999999999995E-4</v>
      </c>
      <c r="OS71" s="101">
        <v>2E-3</v>
      </c>
      <c r="OT71" s="101">
        <v>-5.9999999999999995E-4</v>
      </c>
      <c r="PE71" s="125">
        <v>-5.0000000000000001E-4</v>
      </c>
      <c r="PF71" s="99">
        <v>-4.0000000000000002E-4</v>
      </c>
      <c r="PG71" s="608">
        <v>2.0999999999999999E-3</v>
      </c>
      <c r="PH71" s="128">
        <v>-5.0000000000000001E-4</v>
      </c>
      <c r="PI71" s="100">
        <v>1E-4</v>
      </c>
      <c r="PJ71" s="608">
        <v>1E-3</v>
      </c>
      <c r="PK71" s="127">
        <v>-5.9999999999999995E-4</v>
      </c>
      <c r="PL71" s="713">
        <v>-1.2999999999999999E-3</v>
      </c>
      <c r="PM71" s="606">
        <v>-5.9999999999999995E-4</v>
      </c>
      <c r="PN71" s="127">
        <v>8.0000000000000004E-4</v>
      </c>
      <c r="PO71" s="103">
        <v>4.0000000000000001E-3</v>
      </c>
      <c r="PP71" s="611">
        <v>-1.5E-3</v>
      </c>
      <c r="PQ71" s="129">
        <v>2.9999999999999997E-4</v>
      </c>
      <c r="PR71" s="103">
        <v>0</v>
      </c>
      <c r="PS71" s="609">
        <v>-1.1000000000000001E-3</v>
      </c>
      <c r="PT71" s="102">
        <v>8.9999999999999998E-4</v>
      </c>
      <c r="PU71" s="101">
        <v>3.3E-3</v>
      </c>
      <c r="PV71" s="605">
        <v>-1.6000000000000001E-3</v>
      </c>
    </row>
    <row r="72" spans="1:489" ht="15.75" thickBot="1" x14ac:dyDescent="0.3">
      <c r="L72" s="82">
        <v>-2.98E-2</v>
      </c>
      <c r="AA72" s="79">
        <v>-3.5499999999999997E-2</v>
      </c>
      <c r="AP72" s="82">
        <v>-2.93E-2</v>
      </c>
      <c r="BE72" s="82">
        <v>-8.14E-2</v>
      </c>
      <c r="BU72" s="130">
        <v>-7.2499999999999995E-2</v>
      </c>
      <c r="CJ72" s="82">
        <v>-1.66E-2</v>
      </c>
      <c r="CY72" s="82">
        <v>-2.6100000000000002E-2</v>
      </c>
      <c r="DN72" s="300">
        <v>-0.05</v>
      </c>
      <c r="DZ72" s="743"/>
      <c r="EM72" s="130">
        <v>-2.7699999999999999E-2</v>
      </c>
      <c r="FB72" s="82">
        <v>5.5999999999999999E-3</v>
      </c>
      <c r="FQ72" s="82">
        <v>-4.48E-2</v>
      </c>
      <c r="GF72" s="82">
        <v>-5.6099999999999997E-2</v>
      </c>
      <c r="GU72" s="7">
        <v>-2.5000000000000001E-2</v>
      </c>
      <c r="HC72" s="123">
        <f>SUM( -GU55,HC55)</f>
        <v>-9.900000000000006E-3</v>
      </c>
      <c r="HD72" s="16">
        <v>-3.8E-3</v>
      </c>
      <c r="HE72" s="130">
        <v>-7.3000000000000001E-3</v>
      </c>
      <c r="HF72" s="123">
        <v>5.5999999999999999E-3</v>
      </c>
      <c r="HG72" s="127">
        <f>SUM( -HF56,HG56)</f>
        <v>1.0000000000000113E-4</v>
      </c>
      <c r="HH72" s="130">
        <v>-4.0000000000000001E-3</v>
      </c>
      <c r="HI72" s="125">
        <v>-2.5999999999999999E-3</v>
      </c>
      <c r="HJ72" s="47">
        <v>-4.1999999999999997E-3</v>
      </c>
      <c r="HK72" s="130">
        <v>-5.0000000000000001E-4</v>
      </c>
      <c r="HL72" s="129">
        <f>SUM( -HK53,HL53)</f>
        <v>-8.9999999999999802E-4</v>
      </c>
      <c r="HM72" s="16">
        <v>6.9999999999999999E-4</v>
      </c>
      <c r="HN72" s="80">
        <v>2.3E-3</v>
      </c>
      <c r="HO72" s="123">
        <f>SUM( -HN54,HO54)</f>
        <v>-4.2999999999999983E-3</v>
      </c>
      <c r="HP72" s="129">
        <f>SUM( -HO53,HP53)</f>
        <v>-1.2999999999999956E-3</v>
      </c>
      <c r="HQ72" s="618">
        <f>SUM( -HP55,HQ55)</f>
        <v>-2.3000000000000034E-3</v>
      </c>
      <c r="HR72" s="105">
        <f>SUM( -HQ55,HR55)</f>
        <v>-3.7999999999999978E-3</v>
      </c>
      <c r="HS72" s="127">
        <f>SUM( -HR56,HS56)</f>
        <v>-2.3999999999999994E-3</v>
      </c>
      <c r="HT72" s="618">
        <f>SUM( -HS55,HT55)</f>
        <v>-2.9999999999999992E-3</v>
      </c>
      <c r="HU72" s="124">
        <f>SUM( -HT59,HU59)</f>
        <v>-1.3999999999999568E-3</v>
      </c>
      <c r="HV72" s="127">
        <f>SUM( -HU56,HV56)</f>
        <v>1.1000000000000003E-3</v>
      </c>
      <c r="HW72" s="617">
        <f>SUM( -HV57,HW57)</f>
        <v>-2.700000000000001E-3</v>
      </c>
      <c r="HX72" s="123">
        <f>SUM( -HW54,HX54)</f>
        <v>-5.1999999999999963E-3</v>
      </c>
      <c r="HY72" s="123">
        <f>SUM( -HX54,HY54)</f>
        <v>-1.6000000000000042E-3</v>
      </c>
      <c r="HZ72" s="621">
        <f>SUM( -HY52,HZ52)</f>
        <v>-3.4000000000000141E-3</v>
      </c>
      <c r="IA72" s="124">
        <f>SUM( -HZ58,IA58)</f>
        <v>-4.3999999999999873E-3</v>
      </c>
      <c r="IB72" s="126">
        <f>SUM( -IA59,IB59)</f>
        <v>-1.3000000000000234E-3</v>
      </c>
      <c r="IC72" s="621">
        <f>SUM( -IB52,IC52)</f>
        <v>-8.0000000000002292E-4</v>
      </c>
      <c r="ID72" s="126">
        <f>SUM( -IC58,ID58)</f>
        <v>2.9999999999999472E-4</v>
      </c>
      <c r="IE72" s="125">
        <f>SUM( -ID56,IE56)</f>
        <v>1.7000000000000001E-3</v>
      </c>
      <c r="IF72" s="624">
        <f>SUM( -IE59,IF59)</f>
        <v>1.4000000000000123E-3</v>
      </c>
      <c r="IG72" s="99">
        <f>SUM( -IF59,IG59)</f>
        <v>1.9999999999997797E-4</v>
      </c>
      <c r="IH72" s="125">
        <f>SUM( -IG56,IH56)</f>
        <v>-1.7000000000000001E-3</v>
      </c>
      <c r="II72" s="617">
        <f>SUM( -IH56,II56)</f>
        <v>2.1999999999999997E-3</v>
      </c>
      <c r="IJ72" s="128">
        <f>SUM( -II52,IJ52)</f>
        <v>2.1999999999999797E-3</v>
      </c>
      <c r="IK72" s="131">
        <f>SUM( -IJ55,IK55)</f>
        <v>-1.0000000000000009E-3</v>
      </c>
      <c r="IL72" s="624">
        <f>SUM( -IK59,IL59)</f>
        <v>-3.1000000000000472E-3</v>
      </c>
      <c r="IM72" s="124">
        <f>SUM( -IL59,IM59)</f>
        <v>-2.0999999999999908E-3</v>
      </c>
      <c r="IN72" s="123">
        <f>SUM( -IM54,IN54)</f>
        <v>1.6999999999999932E-3</v>
      </c>
      <c r="IO72" s="618">
        <f>SUM( -IN55,IO55)</f>
        <v>1.1999999999999979E-3</v>
      </c>
      <c r="IP72" s="128">
        <f>SUM( -IO52,IP52)</f>
        <v>2.3000000000000242E-3</v>
      </c>
      <c r="IQ72" s="128">
        <f>SUM( -IP52,IQ52)</f>
        <v>1.5000000000000013E-3</v>
      </c>
      <c r="IR72" s="618">
        <f>SUM( -IQ57,IR57)</f>
        <v>2.9999999999999992E-4</v>
      </c>
      <c r="IS72" s="123">
        <f>SUM( -IR54,IS54)</f>
        <v>-2.9999999999999472E-4</v>
      </c>
      <c r="IT72" s="131">
        <f>SUM( -IS57,IT57)</f>
        <v>-1E-3</v>
      </c>
      <c r="IU72" s="617">
        <f>SUM( -IT56,IU56)</f>
        <v>3.9999999999999996E-4</v>
      </c>
      <c r="IV72" s="124">
        <f>SUM( -IU58,IV58)</f>
        <v>-7.0000000000003393E-4</v>
      </c>
      <c r="IW72" s="126">
        <f>SUM( -IV59,IW59)</f>
        <v>-9.000000000000119E-4</v>
      </c>
      <c r="IX72" s="624">
        <f>SUM( -IW58,IX58)</f>
        <v>-9.9999999999988987E-5</v>
      </c>
      <c r="IY72" s="126">
        <f>SUM( -IX59,IY59)</f>
        <v>-2.3000000000000242E-3</v>
      </c>
      <c r="IZ72" s="123">
        <f>SUM( -IY54,IZ54)</f>
        <v>2.9999999999999472E-4</v>
      </c>
      <c r="JA72" s="620">
        <f>SUM( -IZ53,JA53)</f>
        <v>1.1000000000000176E-3</v>
      </c>
      <c r="JB72" s="125">
        <f>SUM( -JA56,JB56)</f>
        <v>8.4000000000000012E-3</v>
      </c>
      <c r="JC72" s="125">
        <f>SUM( -JB56,JC56)</f>
        <v>-3.4999999999999996E-3</v>
      </c>
      <c r="JD72" s="622">
        <f>SUM( -JC54,JD54)</f>
        <v>0</v>
      </c>
      <c r="JE72" s="128">
        <f>SUM( -JD52,JE52)</f>
        <v>-1.3000000000000234E-3</v>
      </c>
      <c r="JF72" s="126">
        <f>SUM( -JE59,JF59)</f>
        <v>-3.9000000000000146E-3</v>
      </c>
      <c r="JG72" s="621">
        <f>SUM( -JF52,JG52)</f>
        <v>-3.999999999999948E-3</v>
      </c>
      <c r="JH72" s="123">
        <f>SUM( -JG54,JH54)</f>
        <v>-5.400000000000002E-3</v>
      </c>
      <c r="JI72" s="125">
        <f>SUM( -JH57,JI57)</f>
        <v>-2.3E-3</v>
      </c>
      <c r="JJ72" s="621">
        <f>SUM( -JI52,JJ52)</f>
        <v>-5.0000000000000044E-4</v>
      </c>
      <c r="JK72" s="540">
        <f>SUM( -JJ59,JK59)</f>
        <v>-8.0000000000000071E-3</v>
      </c>
      <c r="JL72" s="124">
        <f>SUM( -JK58,JL58)</f>
        <v>-1.5999999999999903E-3</v>
      </c>
      <c r="JM72" s="621">
        <f>SUM( -JL52,JM52)</f>
        <v>-1.7999999999999683E-3</v>
      </c>
      <c r="JN72" s="125">
        <f>SUM( -JM56,JN56)</f>
        <v>-4.9999999999999958E-4</v>
      </c>
      <c r="JO72" s="123">
        <f>SUM( -JN54,JO54)</f>
        <v>1.5000000000000083E-3</v>
      </c>
      <c r="JP72" s="619">
        <v>-4.5999999999999999E-3</v>
      </c>
      <c r="JU72" s="127">
        <v>4.0000000000000001E-3</v>
      </c>
      <c r="JV72" s="34">
        <f>SUM( -JU57,JV57)</f>
        <v>-6.9999999999999923E-4</v>
      </c>
      <c r="JW72" s="84">
        <f>SUM( -JV54,JW54)</f>
        <v>-1.0000000000000009E-3</v>
      </c>
      <c r="JX72" s="125">
        <f>SUM( -JW56,JX56)</f>
        <v>1.8000000000000013E-3</v>
      </c>
      <c r="JY72" s="40">
        <f>SUM( -JX54,JY54)</f>
        <v>2.9999999999999472E-4</v>
      </c>
      <c r="JZ72" s="83">
        <f>SUM( -JY57,JZ57)</f>
        <v>-2.8999999999999998E-3</v>
      </c>
      <c r="KA72" s="128">
        <f>SUM( -JZ52,KA52)</f>
        <v>1.2000000000000344E-3</v>
      </c>
      <c r="KB72" s="47">
        <f>SUM( -KA58,KB58)</f>
        <v>1.0000000000000009E-3</v>
      </c>
      <c r="KC72" s="83">
        <f>SUM( -KB57,KC57)</f>
        <v>-4.4000000000000011E-3</v>
      </c>
      <c r="KD72" s="131">
        <f>SUM( -KC57,KD57)</f>
        <v>-9.7000000000000003E-3</v>
      </c>
      <c r="KE72" s="124">
        <f>SUM( -KD58,KE58)</f>
        <v>-5.0000000000000044E-3</v>
      </c>
      <c r="KF72" s="617">
        <f>SUM( -KE56,KF56)</f>
        <v>-2E-3</v>
      </c>
      <c r="KG72" s="131">
        <f>SUM( -KF57,KG57)</f>
        <v>-3.7000000000000088E-3</v>
      </c>
      <c r="KH72" s="123">
        <f>SUM( -KG54,KH54)</f>
        <v>-4.7000000000000028E-3</v>
      </c>
      <c r="KI72" s="621">
        <f>SUM( -KH52,KI52)</f>
        <v>-3.1000000000000472E-3</v>
      </c>
      <c r="KJ72" s="126">
        <f>SUM( -KI59,KJ59)</f>
        <v>-9.9999999999988987E-5</v>
      </c>
      <c r="KK72" s="123">
        <f>SUM( -KJ54,KK54)</f>
        <v>1.1999999999999997E-3</v>
      </c>
      <c r="KL72" s="617">
        <f>SUM( -KK56,KL56)</f>
        <v>7.000000000000027E-4</v>
      </c>
      <c r="KM72" s="131">
        <f>SUM( -KL57,KM57)</f>
        <v>-1.1999999999999927E-3</v>
      </c>
      <c r="KN72" s="131">
        <f>SUM( -KM57,KN57)</f>
        <v>-2.0000000000000573E-4</v>
      </c>
      <c r="KO72" s="621">
        <f>SUM( -KN52,KO52)</f>
        <v>-2.0000000000000018E-3</v>
      </c>
      <c r="KP72" s="127">
        <f>SUM( -KO55,KP55)</f>
        <v>-1.1000000000000038E-3</v>
      </c>
      <c r="KQ72" s="124">
        <f>SUM( -KP58,KQ58)</f>
        <v>-2.6000000000000051E-3</v>
      </c>
      <c r="KR72" s="618">
        <f>SUM( -KQ57,KR57)</f>
        <v>-3.5999999999999921E-3</v>
      </c>
      <c r="KS72" s="101">
        <f>SUM( -KR55,KS55)</f>
        <v>3.4000000000000002E-3</v>
      </c>
      <c r="KT72" s="127">
        <v>-2.0999999999999999E-3</v>
      </c>
      <c r="KU72" s="618">
        <f>SUM( -KT58,KU58)</f>
        <v>-4.2999999999999983E-3</v>
      </c>
      <c r="KV72" s="127">
        <v>-2.2000000000000001E-3</v>
      </c>
      <c r="KW72" s="131">
        <f>SUM( -KV58,KW58)</f>
        <v>-6.999999999999923E-4</v>
      </c>
      <c r="KX72" s="618">
        <f>SUM( -KW58,KX58)</f>
        <v>1.5999999999999903E-3</v>
      </c>
      <c r="KY72" s="123">
        <v>4.0000000000000002E-4</v>
      </c>
      <c r="KZ72" s="128">
        <f>SUM( -KY52,KZ52)</f>
        <v>-7.7000000000000401E-3</v>
      </c>
      <c r="LA72" s="644">
        <v>-1.4E-3</v>
      </c>
      <c r="LB72" s="123">
        <f>SUM( -LA53,LB53)</f>
        <v>8.9999999999999802E-4</v>
      </c>
      <c r="LC72" s="125">
        <f>SUM( -LB55,LC55)</f>
        <v>-5.1000000000000004E-3</v>
      </c>
      <c r="LD72" s="617">
        <f>SUM( -LC55,LD55)</f>
        <v>1.0000000000000286E-4</v>
      </c>
      <c r="LE72" s="127">
        <f>SUM( -LD53,LE53)</f>
        <v>-2.5999999999999912E-3</v>
      </c>
      <c r="LF72" s="125">
        <f>SUM( -LE55,LF55)</f>
        <v>-2.2000000000000006E-3</v>
      </c>
      <c r="LG72" s="620">
        <f>SUM( -LF56,LG56)</f>
        <v>-3.1000000000000003E-3</v>
      </c>
      <c r="LH72" s="101">
        <v>-1.34E-2</v>
      </c>
      <c r="LI72" s="127">
        <f>SUM( -LH54,LI54)</f>
        <v>-4.4000000000000011E-3</v>
      </c>
      <c r="LJ72" s="618">
        <f>SUM( -LI58,LJ58)</f>
        <v>-3.2000000000000084E-3</v>
      </c>
      <c r="LK72" s="124">
        <f>SUM( -LJ57,LK57)</f>
        <v>3.0999999999999917E-3</v>
      </c>
      <c r="LL72" s="131">
        <f>SUM( -LK58,LL58)</f>
        <v>-2.0000000000000018E-3</v>
      </c>
      <c r="LM72" s="621">
        <f>SUM( -LL52,LM52)</f>
        <v>9.9999999999988987E-5</v>
      </c>
      <c r="LN72" s="129">
        <f>SUM( -LM56,LN56)</f>
        <v>-7.9999999999999993E-4</v>
      </c>
      <c r="LO72" s="131">
        <f>SUM( -LN58,LO58)</f>
        <v>7.9999999999999516E-4</v>
      </c>
      <c r="LP72" s="618">
        <f>SUM( -LO58,LP58)</f>
        <v>-3.2999999999999974E-3</v>
      </c>
      <c r="LQ72" s="105">
        <f>SUM( -LP58,LQ58)</f>
        <v>2.0999999999999908E-3</v>
      </c>
      <c r="LR72" s="127">
        <f>SUM( -LQ53,LR53)</f>
        <v>-2.2999999999999965E-3</v>
      </c>
      <c r="LS72" s="129">
        <f>SUM( -LR56,LS56)</f>
        <v>2.3E-3</v>
      </c>
      <c r="LT72" s="126">
        <f>SUM( -LS59,LT59)</f>
        <v>-2.1999999999999797E-3</v>
      </c>
      <c r="LU72" s="126">
        <f>SUM( -LT59,LU59)</f>
        <v>-2.1000000000000185E-3</v>
      </c>
      <c r="LV72" s="125">
        <f>SUM( -LU55,LV55)</f>
        <v>-3.9999999999999966E-3</v>
      </c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1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12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09">
        <v>1.2999999999999999E-3</v>
      </c>
      <c r="NT72" s="123">
        <v>-1.6000000000000001E-3</v>
      </c>
      <c r="NU72" s="100">
        <v>-1.1999999999999999E-3</v>
      </c>
      <c r="NV72" s="609">
        <v>-8.0000000000000002E-3</v>
      </c>
      <c r="NW72" s="123">
        <v>-2.2000000000000001E-3</v>
      </c>
      <c r="NX72" s="100">
        <v>-3.8E-3</v>
      </c>
      <c r="NY72" s="656">
        <v>-7.4999999999999997E-3</v>
      </c>
      <c r="NZ72" s="676">
        <v>2.0999999999999999E-3</v>
      </c>
      <c r="OA72" s="34">
        <v>-1.1999999999999999E-3</v>
      </c>
      <c r="OB72" s="677">
        <v>-9.1999999999999998E-3</v>
      </c>
      <c r="OC72" s="103">
        <v>2.9999999999999997E-4</v>
      </c>
      <c r="OD72" s="99">
        <v>-8.2000000000000007E-3</v>
      </c>
      <c r="OE72" s="611">
        <v>1.2999999999999999E-3</v>
      </c>
      <c r="OF72" s="128">
        <v>-4.0000000000000002E-4</v>
      </c>
      <c r="OG72" s="22">
        <v>-3.8999999999999998E-3</v>
      </c>
      <c r="OH72" s="84">
        <v>-2.5999999999999999E-3</v>
      </c>
      <c r="OI72" s="126">
        <v>-5.7999999999999996E-3</v>
      </c>
      <c r="OJ72" s="99">
        <v>4.1000000000000003E-3</v>
      </c>
      <c r="OK72" s="611">
        <v>-1.8E-3</v>
      </c>
      <c r="OL72" s="125">
        <v>-4.5999999999999999E-3</v>
      </c>
      <c r="OM72" s="104">
        <v>1.1000000000000001E-3</v>
      </c>
      <c r="ON72" s="606">
        <v>-8.0000000000000004E-4</v>
      </c>
      <c r="OO72" s="125">
        <v>1.5E-3</v>
      </c>
      <c r="OP72" s="104">
        <v>-7.3000000000000001E-3</v>
      </c>
      <c r="OQ72" s="605">
        <v>1.1999999999999999E-3</v>
      </c>
      <c r="OR72" s="99">
        <v>5.9999999999999995E-4</v>
      </c>
      <c r="OS72" s="100">
        <v>-6.9999999999999999E-4</v>
      </c>
      <c r="OT72" s="106">
        <v>-2E-3</v>
      </c>
      <c r="PE72" s="131">
        <v>-6.9999999999999999E-4</v>
      </c>
      <c r="PF72" s="100">
        <v>-8.0000000000000004E-4</v>
      </c>
      <c r="PG72" s="610">
        <v>-5.1000000000000004E-3</v>
      </c>
      <c r="PH72" s="124">
        <v>-1.1999999999999999E-3</v>
      </c>
      <c r="PI72" s="101">
        <v>-1E-4</v>
      </c>
      <c r="PJ72" s="611">
        <v>-2.7000000000000001E-3</v>
      </c>
      <c r="PK72" s="125">
        <v>-1.6000000000000001E-3</v>
      </c>
      <c r="PL72" s="100">
        <v>-2.3999999999999998E-3</v>
      </c>
      <c r="PM72" s="692">
        <v>-3.8999999999999998E-3</v>
      </c>
      <c r="PN72" s="124">
        <v>-2.9999999999999997E-4</v>
      </c>
      <c r="PO72" s="100">
        <v>3.5000000000000001E-3</v>
      </c>
      <c r="PP72" s="606">
        <v>-2.3999999999999998E-3</v>
      </c>
      <c r="PQ72" s="123">
        <v>-8.0000000000000004E-4</v>
      </c>
      <c r="PR72" s="99">
        <v>-1.9E-3</v>
      </c>
      <c r="PS72" s="605">
        <v>-5.1000000000000004E-3</v>
      </c>
      <c r="PT72" s="106">
        <v>-4.1999999999999997E-3</v>
      </c>
      <c r="PU72" s="103">
        <v>8.0000000000000004E-4</v>
      </c>
      <c r="PV72" s="611">
        <v>-2.8999999999999998E-3</v>
      </c>
      <c r="PX72" s="11" t="s">
        <v>43</v>
      </c>
    </row>
    <row r="73" spans="1:489" ht="15.75" thickBot="1" x14ac:dyDescent="0.3">
      <c r="L73" s="81">
        <v>-3.9800000000000002E-2</v>
      </c>
      <c r="AA73" s="130">
        <v>-6.6900000000000001E-2</v>
      </c>
      <c r="AP73" s="130">
        <v>-8.0600000000000005E-2</v>
      </c>
      <c r="BE73" s="130">
        <v>-9.2100000000000001E-2</v>
      </c>
      <c r="BU73" s="82">
        <v>-0.1023</v>
      </c>
      <c r="CJ73" s="130">
        <v>-7.0300000000000001E-2</v>
      </c>
      <c r="CY73" s="130">
        <v>-9.4100000000000003E-2</v>
      </c>
      <c r="DN73" s="299">
        <v>-7.7799999999999994E-2</v>
      </c>
      <c r="DZ73" s="743"/>
      <c r="EM73" s="82">
        <v>-3.3500000000000002E-2</v>
      </c>
      <c r="FB73" s="130">
        <v>-7.2300000000000003E-2</v>
      </c>
      <c r="FQ73" s="130">
        <v>-4.4999999999999998E-2</v>
      </c>
      <c r="GF73" s="130">
        <v>-6.5799999999999997E-2</v>
      </c>
      <c r="GU73" s="16">
        <v>-8.3000000000000004E-2</v>
      </c>
      <c r="HC73" s="127">
        <f>SUM( -GU56,HC56)</f>
        <v>-1.0200000000000001E-2</v>
      </c>
      <c r="HD73" s="131">
        <v>-6.7000000000000002E-3</v>
      </c>
      <c r="HE73" s="618">
        <v>-1.06E-2</v>
      </c>
      <c r="HF73" s="128">
        <f>SUM( -HE52,HF52)</f>
        <v>-1.6800000000000037E-2</v>
      </c>
      <c r="HG73" s="131">
        <f>SUM( -HF55,HG55)</f>
        <v>-4.0000000000000036E-3</v>
      </c>
      <c r="HH73" s="622">
        <f>SUM( -HG53,HH53)</f>
        <v>-1.369999999999999E-2</v>
      </c>
      <c r="HI73" s="127">
        <f>SUM( -HH56,HI56)</f>
        <v>-1.43E-2</v>
      </c>
      <c r="HJ73" s="127">
        <f>SUM( -HI56,HJ56)</f>
        <v>-5.1999999999999998E-3</v>
      </c>
      <c r="HK73" s="80">
        <v>-3.0999999999999999E-3</v>
      </c>
      <c r="HL73" s="126">
        <v>-2.5000000000000001E-3</v>
      </c>
      <c r="HM73" s="86">
        <v>4.0000000000000002E-4</v>
      </c>
      <c r="HN73" s="79">
        <v>-4.4000000000000003E-3</v>
      </c>
      <c r="HO73" s="126">
        <v>-4.7000000000000002E-3</v>
      </c>
      <c r="HP73" s="123">
        <f>SUM( -HO54,HP54)</f>
        <v>-2.1000000000000046E-3</v>
      </c>
      <c r="HQ73" s="130">
        <v>-3.0999999999999999E-3</v>
      </c>
      <c r="HR73" s="100">
        <f>SUM( -HQ54,HR54)</f>
        <v>-5.7999999999999996E-3</v>
      </c>
      <c r="HS73" s="126">
        <f>SUM( -HR58,HS58)</f>
        <v>-4.0999999999999925E-3</v>
      </c>
      <c r="HT73" s="623">
        <f>SUM( -HS58,HT58)</f>
        <v>-5.3999999999999881E-3</v>
      </c>
      <c r="HU73" s="125">
        <f>SUM( -HT57,HU57)</f>
        <v>-5.2000000000000032E-3</v>
      </c>
      <c r="HV73" s="131">
        <f>SUM( -HU55,HV55)</f>
        <v>-5.899999999999999E-3</v>
      </c>
      <c r="HW73" s="621">
        <f>SUM( -HV52,HW52)</f>
        <v>-8.900000000000019E-3</v>
      </c>
      <c r="HX73" s="127">
        <f>SUM( -HW56,HX56)</f>
        <v>-7.0999999999999987E-3</v>
      </c>
      <c r="HY73" s="127">
        <f>SUM( -HX56,HY56)</f>
        <v>-2.5999999999999981E-3</v>
      </c>
      <c r="HZ73" s="622">
        <f>SUM( -HY54,HZ54)</f>
        <v>-3.699999999999995E-3</v>
      </c>
      <c r="IA73" s="131">
        <f>SUM( -HZ55,IA55)</f>
        <v>-5.4999999999999979E-3</v>
      </c>
      <c r="IB73" s="129">
        <f>SUM( -IA53,IB53)</f>
        <v>-1.9000000000000128E-3</v>
      </c>
      <c r="IC73" s="618">
        <f>SUM( -IB55,IC55)</f>
        <v>-7.7999999999999979E-3</v>
      </c>
      <c r="ID73" s="131">
        <f>SUM( -IC55,ID55)</f>
        <v>-1.6000000000000007E-3</v>
      </c>
      <c r="IE73" s="126">
        <f>SUM( -ID58,IE58)</f>
        <v>-1.7000000000000071E-3</v>
      </c>
      <c r="IF73" s="617">
        <f>SUM( -IE56,IF56)</f>
        <v>-7.7999999999999996E-3</v>
      </c>
      <c r="IG73" s="101">
        <f>SUM( -IF57,IG57)</f>
        <v>-4.4000000000000011E-3</v>
      </c>
      <c r="IH73" s="124">
        <f>SUM( -IG59,IH59)</f>
        <v>-3.5000000000000031E-3</v>
      </c>
      <c r="II73" s="624">
        <f>SUM( -IH59,II59)</f>
        <v>1.8000000000000238E-3</v>
      </c>
      <c r="IJ73" s="131">
        <f>SUM( -II55,IJ55)</f>
        <v>-1.1999999999999997E-3</v>
      </c>
      <c r="IK73" s="124">
        <f>SUM( -IJ59,IK59)</f>
        <v>-2.0999999999999908E-3</v>
      </c>
      <c r="IL73" s="623">
        <f>SUM( -IK58,IL58)</f>
        <v>-1.150000000000001E-2</v>
      </c>
      <c r="IM73" s="126">
        <f>SUM( -IL58,IM58)</f>
        <v>-3.3000000000000251E-3</v>
      </c>
      <c r="IN73" s="129">
        <f>SUM( -IM53,IN53)</f>
        <v>1.2000000000000066E-3</v>
      </c>
      <c r="IO73" s="621">
        <f>SUM( -IN52,IO52)</f>
        <v>-2.5000000000000022E-3</v>
      </c>
      <c r="IP73" s="127">
        <f>SUM( -IO57,IP57)</f>
        <v>-2.6000000000000007E-3</v>
      </c>
      <c r="IQ73" s="129">
        <f>SUM( -IP53,IQ53)</f>
        <v>-1.3100000000000001E-2</v>
      </c>
      <c r="IR73" s="617">
        <f>SUM( -IQ56,IR56)</f>
        <v>-5.0999999999999995E-3</v>
      </c>
      <c r="IS73" s="129">
        <f>SUM( -IR53,IS53)</f>
        <v>-3.7999999999999978E-3</v>
      </c>
      <c r="IT73" s="127">
        <f>SUM( -IS55,IT55)</f>
        <v>-1.2999999999999991E-3</v>
      </c>
      <c r="IU73" s="623">
        <f>SUM( -IT59,IU59)</f>
        <v>-1.4000000000000123E-3</v>
      </c>
      <c r="IV73" s="126">
        <f>SUM( -IU59,IV59)</f>
        <v>-1.5999999999999903E-3</v>
      </c>
      <c r="IW73" s="129">
        <f>SUM( -IV53,IW53)</f>
        <v>-1.5000000000000013E-3</v>
      </c>
      <c r="IX73" s="620">
        <f>SUM( -IW53,IX53)</f>
        <v>-2.0000000000000018E-3</v>
      </c>
      <c r="IY73" s="123">
        <f>SUM( -IX54,IY54)</f>
        <v>-4.7999999999999987E-3</v>
      </c>
      <c r="IZ73" s="131">
        <f>SUM( -IY57,IZ57)</f>
        <v>-1.1999999999999997E-3</v>
      </c>
      <c r="JA73" s="617">
        <f>SUM( -IZ56,JA56)</f>
        <v>-3.2000000000000015E-3</v>
      </c>
      <c r="JB73" s="123">
        <f>SUM( -JA54,JB54)</f>
        <v>-7.0000000000000617E-4</v>
      </c>
      <c r="JC73" s="124">
        <f>SUM( -JB58,JC58)</f>
        <v>-4.3999999999999873E-3</v>
      </c>
      <c r="JD73" s="621">
        <f>SUM( -JC52,JD52)</f>
        <v>-2.2999999999999687E-3</v>
      </c>
      <c r="JE73" s="131">
        <f>SUM( -JD57,JE57)</f>
        <v>-1.7000000000000001E-3</v>
      </c>
      <c r="JF73" s="128">
        <f>SUM( -JE52,JF52)</f>
        <v>-6.8000000000000282E-3</v>
      </c>
      <c r="JG73" s="622">
        <v>-5.1000000000000004E-3</v>
      </c>
      <c r="JH73" s="126">
        <f>SUM( -JG59,JH59)</f>
        <v>-6.8000000000000282E-3</v>
      </c>
      <c r="JI73" s="128">
        <f>SUM( -JH52,JI52)</f>
        <v>-3.0000000000000027E-3</v>
      </c>
      <c r="JJ73" s="620">
        <f>SUM( -JI53,JJ53)</f>
        <v>-1.1999999999999789E-3</v>
      </c>
      <c r="JK73" s="127">
        <f>SUM( -JJ55,JK55)</f>
        <v>-8.100000000000003E-3</v>
      </c>
      <c r="JL73" s="123">
        <f>SUM( -JK54,JL54)</f>
        <v>-1.6999999999999932E-3</v>
      </c>
      <c r="JM73" s="694">
        <f>SUM( -JL59,JM59)</f>
        <v>-2.1999999999999797E-3</v>
      </c>
      <c r="JN73" s="123">
        <f>SUM( -JM54,JN54)</f>
        <v>-7.8999999999999973E-3</v>
      </c>
      <c r="JO73" s="124">
        <f>SUM( -JN58,JO58)</f>
        <v>-8.3999999999999908E-3</v>
      </c>
      <c r="JP73" s="617">
        <f>SUM( -JO56,JP56)</f>
        <v>-5.1000000000000004E-3</v>
      </c>
      <c r="JU73" s="126">
        <v>2.9999999999999997E-4</v>
      </c>
      <c r="JV73" s="30">
        <f>SUM( -JU53,JV53)</f>
        <v>-8.9999999999999941E-3</v>
      </c>
      <c r="JW73" s="130">
        <f>SUM( -JV56,JW56)</f>
        <v>-9.2000000000000016E-3</v>
      </c>
      <c r="JX73" s="127">
        <f>SUM( -JW55,JX55)</f>
        <v>-1.3999999999999985E-3</v>
      </c>
      <c r="JY73" s="7">
        <f>SUM( -JX55,JY55)</f>
        <v>-1.9999999999999879E-4</v>
      </c>
      <c r="JZ73" s="84">
        <f>SUM( -JY54,JZ54)</f>
        <v>-9.999999999999995E-3</v>
      </c>
      <c r="KA73" s="125">
        <f>SUM( -JZ56,KA56)</f>
        <v>-2.3999999999999998E-3</v>
      </c>
      <c r="KB73" s="86">
        <f>SUM( -KA59,KB59)</f>
        <v>7.0000000000003393E-4</v>
      </c>
      <c r="KC73" s="79">
        <f>SUM( -KB58,KC58)</f>
        <v>-6.399999999999989E-3</v>
      </c>
      <c r="KD73" s="128">
        <f>SUM( -KC52,KD52)</f>
        <v>-1.3000000000000012E-2</v>
      </c>
      <c r="KE73" s="131">
        <f>SUM( -KD57,KE57)</f>
        <v>-9.5000000000000015E-3</v>
      </c>
      <c r="KF73" s="619">
        <f>SUM( -KE55,KF55)</f>
        <v>-2.5999999999999981E-3</v>
      </c>
      <c r="KG73" s="126">
        <f>SUM( -KF59,KG59)</f>
        <v>-6.3999999999999613E-3</v>
      </c>
      <c r="KH73" s="131">
        <f>SUM( -KG57,KH57)</f>
        <v>-5.6999999999999967E-3</v>
      </c>
      <c r="KI73" s="617">
        <f>SUM( -KH56,KI56)</f>
        <v>-3.4999999999999996E-3</v>
      </c>
      <c r="KJ73" s="127">
        <f>SUM( -KI55,KJ55)</f>
        <v>-3.1999999999999945E-3</v>
      </c>
      <c r="KK73" s="131">
        <f>SUM( -KJ57,KK57)</f>
        <v>1.0000000000000009E-3</v>
      </c>
      <c r="KL73" s="618">
        <f>SUM( -KK57,KL57)</f>
        <v>-4.2999999999999983E-3</v>
      </c>
      <c r="KM73" s="127">
        <v>-3.0999999999999999E-3</v>
      </c>
      <c r="KN73" s="129">
        <v>-5.9999999999999995E-4</v>
      </c>
      <c r="KO73" s="624">
        <f>SUM( -KN58,KO58)</f>
        <v>-5.5999999999999939E-3</v>
      </c>
      <c r="KP73" s="126">
        <f>SUM( -KO59,KP59)</f>
        <v>-1.6999999999999793E-3</v>
      </c>
      <c r="KQ73" s="129">
        <f>SUM( -KP53,KQ53)</f>
        <v>-3.600000000000006E-3</v>
      </c>
      <c r="KR73" s="619">
        <f>SUM( -KQ55,KR55)</f>
        <v>-4.9999999999999975E-3</v>
      </c>
      <c r="KS73" s="100">
        <f>SUM( -KR53,KS53)</f>
        <v>-1.0100000000000012E-2</v>
      </c>
      <c r="KT73" s="123">
        <f>SUM( -KS53,KT53)</f>
        <v>-2.7999999999999969E-3</v>
      </c>
      <c r="KU73" s="622">
        <v>-1.44E-2</v>
      </c>
      <c r="KV73" s="126">
        <f>SUM( -KU59,KV59)</f>
        <v>-3.5000000000000031E-3</v>
      </c>
      <c r="KW73" s="125">
        <v>-1.8E-3</v>
      </c>
      <c r="KX73" s="623">
        <f>SUM( -KW59,KX59)</f>
        <v>-1.2999999999999956E-3</v>
      </c>
      <c r="KY73" s="124">
        <f>SUM( -KX57,KY57)</f>
        <v>-1.6000000000000042E-3</v>
      </c>
      <c r="KZ73" s="129">
        <f>SUM( -KY56,KZ56)</f>
        <v>-1.01E-2</v>
      </c>
      <c r="LA73" s="645">
        <f>SUM( -KZ59,LA59)</f>
        <v>-3.7999999999999978E-3</v>
      </c>
      <c r="LB73" s="128">
        <f>SUM( -LA52,LB52)</f>
        <v>-6.9999999999997842E-4</v>
      </c>
      <c r="LC73" s="126">
        <f>SUM( -LB59,LC59)</f>
        <v>-1.0199999999999987E-2</v>
      </c>
      <c r="LD73" s="622">
        <v>-7.6E-3</v>
      </c>
      <c r="LE73" s="128">
        <f>SUM( -LD52,LE52)</f>
        <v>-6.4000000000000168E-3</v>
      </c>
      <c r="LF73" s="126">
        <f>SUM( -LE59,LF59)</f>
        <v>-2.4000000000000132E-3</v>
      </c>
      <c r="LG73" s="618">
        <f>SUM( -LF58,LG58)</f>
        <v>-4.3999999999999873E-3</v>
      </c>
      <c r="LH73" s="103">
        <v>-1.34E-2</v>
      </c>
      <c r="LI73" s="131">
        <f>SUM( -LH58,LI58)</f>
        <v>-7.2000000000000119E-3</v>
      </c>
      <c r="LJ73" s="620">
        <f>SUM( -LI56,LJ56)</f>
        <v>-7.9000000000000008E-3</v>
      </c>
      <c r="LK73" s="126">
        <f>SUM( -LJ59,LK59)</f>
        <v>-9.6999999999999864E-3</v>
      </c>
      <c r="LL73" s="129">
        <f>SUM( -LK56,LL56)</f>
        <v>-2.0999999999999994E-3</v>
      </c>
      <c r="LM73" s="619">
        <f>SUM( -LL54,LM54)</f>
        <v>-2.8999999999999998E-3</v>
      </c>
      <c r="LN73" s="126">
        <f>SUM( -LM59,LN59)</f>
        <v>-7.9999999999999516E-4</v>
      </c>
      <c r="LO73" s="124">
        <f>SUM( -LN57,LO57)</f>
        <v>-1.5000000000000013E-3</v>
      </c>
      <c r="LP73" s="617">
        <f>SUM( -LO55,LP55)</f>
        <v>-4.5999999999999999E-3</v>
      </c>
      <c r="LQ73" s="104">
        <f>SUM( -LP56,LQ56)</f>
        <v>-3.8999999999999998E-3</v>
      </c>
      <c r="LR73" s="131">
        <f>SUM( -LQ58,LR58)</f>
        <v>-2.3999999999999855E-3</v>
      </c>
      <c r="LS73" s="128">
        <f>SUM( -LR52,LS52)</f>
        <v>-1.0499999999999982E-2</v>
      </c>
      <c r="LT73" s="124">
        <f>SUM( -LS57,LT57)</f>
        <v>-3.600000000000006E-3</v>
      </c>
      <c r="LU73" s="125">
        <f>SUM( -LT55,LU55)</f>
        <v>-6.4000000000000029E-3</v>
      </c>
      <c r="LV73" s="123">
        <v>-5.4999999999999997E-3</v>
      </c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22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08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0">
        <v>-7.7000000000000002E-3</v>
      </c>
      <c r="NT73" s="131">
        <v>-2.3999999999999998E-3</v>
      </c>
      <c r="NU73" s="106">
        <v>-8.0999999999999996E-3</v>
      </c>
      <c r="NV73" s="606">
        <v>-1.1299999999999999E-2</v>
      </c>
      <c r="NW73" s="128">
        <v>-2.8E-3</v>
      </c>
      <c r="NX73" s="104">
        <v>-6.4000000000000003E-3</v>
      </c>
      <c r="NY73" s="652">
        <v>-8.8999999999999999E-3</v>
      </c>
      <c r="NZ73" s="678">
        <v>1.5E-3</v>
      </c>
      <c r="OA73" s="7">
        <v>-1.6E-2</v>
      </c>
      <c r="OB73" s="679">
        <v>-9.9000000000000008E-3</v>
      </c>
      <c r="OC73" s="106">
        <v>-2.3999999999999998E-3</v>
      </c>
      <c r="OD73" s="104">
        <v>-1.04E-2</v>
      </c>
      <c r="OE73" s="605">
        <v>-1.41E-2</v>
      </c>
      <c r="OF73" s="127">
        <v>-1.2E-2</v>
      </c>
      <c r="OG73" s="7">
        <v>-4.3E-3</v>
      </c>
      <c r="OH73" s="82">
        <v>-3.3999999999999998E-3</v>
      </c>
      <c r="OI73" s="127">
        <v>-5.8999999999999999E-3</v>
      </c>
      <c r="OJ73" s="103">
        <v>-4.1000000000000003E-3</v>
      </c>
      <c r="OK73" s="605">
        <v>-4.4000000000000003E-3</v>
      </c>
      <c r="OL73" s="128">
        <v>-5.5999999999999999E-3</v>
      </c>
      <c r="OM73" s="101">
        <v>-2.5000000000000001E-3</v>
      </c>
      <c r="ON73" s="605">
        <v>-4.7999999999999996E-3</v>
      </c>
      <c r="OO73" s="131">
        <v>4.0000000000000002E-4</v>
      </c>
      <c r="OP73" s="101">
        <v>-1.0500000000000001E-2</v>
      </c>
      <c r="OQ73" s="609">
        <v>-2.5000000000000001E-3</v>
      </c>
      <c r="OR73" s="103">
        <v>2.0000000000000001E-4</v>
      </c>
      <c r="OS73" s="99">
        <v>-2.0999999999999999E-3</v>
      </c>
      <c r="OT73" s="102">
        <v>-3.8999999999999998E-3</v>
      </c>
      <c r="PE73" s="129">
        <v>-4.1000000000000003E-3</v>
      </c>
      <c r="PF73" s="104">
        <v>-1.9E-3</v>
      </c>
      <c r="PG73" s="611">
        <v>-1.11E-2</v>
      </c>
      <c r="PH73" s="127">
        <v>-4.4999999999999997E-3</v>
      </c>
      <c r="PI73" s="102">
        <v>-4.7999999999999996E-3</v>
      </c>
      <c r="PJ73" s="606">
        <v>-3.8999999999999998E-3</v>
      </c>
      <c r="PK73" s="129">
        <v>-1.9E-3</v>
      </c>
      <c r="PL73" s="103">
        <v>-3.0000000000000001E-3</v>
      </c>
      <c r="PM73" s="609">
        <v>-1.15E-2</v>
      </c>
      <c r="PN73" s="126">
        <v>-5.0000000000000001E-4</v>
      </c>
      <c r="PO73" s="101">
        <v>1E-3</v>
      </c>
      <c r="PP73" s="605">
        <v>-3.3999999999999998E-3</v>
      </c>
      <c r="PQ73" s="124">
        <v>-3.8999999999999998E-3</v>
      </c>
      <c r="PR73" s="102">
        <v>-4.1000000000000003E-3</v>
      </c>
      <c r="PS73" s="607">
        <v>-9.4999999999999998E-3</v>
      </c>
      <c r="PT73" s="100">
        <v>-4.7999999999999996E-3</v>
      </c>
      <c r="PU73" s="713">
        <v>-3.3E-3</v>
      </c>
      <c r="PV73" s="733">
        <v>-6.4999999999999997E-3</v>
      </c>
      <c r="PX73" s="18" t="s">
        <v>50</v>
      </c>
    </row>
    <row r="74" spans="1:489" ht="15.75" thickBot="1" x14ac:dyDescent="0.3">
      <c r="L74" s="130">
        <v>-6.9500000000000006E-2</v>
      </c>
      <c r="AA74" s="82">
        <v>-8.0799999999999997E-2</v>
      </c>
      <c r="AP74" s="79">
        <v>-8.5999999999999993E-2</v>
      </c>
      <c r="BE74" s="79">
        <v>-0.12280000000000001</v>
      </c>
      <c r="BU74" s="79">
        <v>-0.14299999999999999</v>
      </c>
      <c r="CJ74" s="79">
        <v>-8.7499999999999994E-2</v>
      </c>
      <c r="CY74" s="79">
        <v>-0.15629999999999999</v>
      </c>
      <c r="DN74" s="317">
        <v>-0.19470000000000001</v>
      </c>
      <c r="DZ74" s="743"/>
      <c r="EM74" s="80">
        <v>-0.2117</v>
      </c>
      <c r="FB74" s="79">
        <v>-0.19209999999999999</v>
      </c>
      <c r="FQ74" s="80">
        <v>-0.25040000000000001</v>
      </c>
      <c r="GF74" s="79">
        <v>-0.17649999999999999</v>
      </c>
      <c r="GU74" s="86">
        <v>-0.1862</v>
      </c>
      <c r="HC74" s="126">
        <v>-1.34E-2</v>
      </c>
      <c r="HD74" s="123">
        <f>SUM( -HC55,HD55)</f>
        <v>-7.3999999999999899E-3</v>
      </c>
      <c r="HE74" s="79">
        <v>-2.12E-2</v>
      </c>
      <c r="HF74" s="131">
        <f>SUM( -HE55,HF55)</f>
        <v>-1.8099999999999991E-2</v>
      </c>
      <c r="HG74" s="86">
        <v>-4.4999999999999997E-3</v>
      </c>
      <c r="HH74" s="620">
        <f>SUM( -HG54,HH54)</f>
        <v>-2.0299999999999999E-2</v>
      </c>
      <c r="HI74" s="126">
        <v>-1.66E-2</v>
      </c>
      <c r="HJ74" s="123">
        <f>SUM( -HI54,HJ54)</f>
        <v>-6.0999999999999943E-3</v>
      </c>
      <c r="HK74" s="618">
        <f>SUM( -HJ55,HK55)</f>
        <v>-9.900000000000006E-3</v>
      </c>
      <c r="HL74" s="127">
        <f>SUM( -HK56,HL56)</f>
        <v>-6.8999999999999999E-3</v>
      </c>
      <c r="HM74" s="131">
        <v>-1.44E-2</v>
      </c>
      <c r="HN74" s="618">
        <f>SUM( -HM55,HN55)</f>
        <v>-8.0999999999999961E-3</v>
      </c>
      <c r="HO74" s="127">
        <f>SUM( -HN56,HO56)</f>
        <v>-6.0999999999999995E-3</v>
      </c>
      <c r="HP74" s="128">
        <f>SUM( -HO52,HP52)</f>
        <v>-9.8999999999999644E-3</v>
      </c>
      <c r="HQ74" s="620">
        <f>SUM( -HP53,HQ53)</f>
        <v>-5.5999999999999939E-3</v>
      </c>
      <c r="HR74" s="101">
        <f>SUM( -HQ56,HR56)</f>
        <v>-6.0000000000000001E-3</v>
      </c>
      <c r="HS74" s="124">
        <f>SUM( -HR59,HS59)</f>
        <v>-4.599999999999993E-3</v>
      </c>
      <c r="HT74" s="619">
        <f>SUM( -HS56,HT56)</f>
        <v>-1.0300000000000002E-2</v>
      </c>
      <c r="HU74" s="126">
        <f>SUM( -HT58,HU58)</f>
        <v>-7.3000000000000009E-3</v>
      </c>
      <c r="HV74" s="126">
        <f>SUM( -HU58,HV58)</f>
        <v>-6.0999999999999943E-3</v>
      </c>
      <c r="HW74" s="620">
        <f>SUM( -HV53,HW53)</f>
        <v>-1.3200000000000017E-2</v>
      </c>
      <c r="HX74" s="124">
        <f>SUM( -HW59,HX59)</f>
        <v>-8.8999999999999913E-3</v>
      </c>
      <c r="HY74" s="126">
        <f>SUM( -HX58,HY58)</f>
        <v>-3.5000000000000031E-3</v>
      </c>
      <c r="HZ74" s="617">
        <f>SUM( -HY57,HZ57)</f>
        <v>-7.6000000000000026E-3</v>
      </c>
      <c r="IA74" s="129">
        <f>SUM( -HZ53,IA53)</f>
        <v>-6.0000000000000053E-3</v>
      </c>
      <c r="IB74" s="125">
        <f>SUM( -IA57,IB57)</f>
        <v>-2.5999999999999981E-3</v>
      </c>
      <c r="IC74" s="624">
        <v>-1.67E-2</v>
      </c>
      <c r="ID74" s="127">
        <v>-5.4999999999999997E-3</v>
      </c>
      <c r="IE74" s="127">
        <f>SUM( -ID57,IE57)</f>
        <v>-1.7899999999999999E-2</v>
      </c>
      <c r="IF74" s="623">
        <f>SUM( -IE58,IF58)</f>
        <v>-1.2599999999999972E-2</v>
      </c>
      <c r="IG74" s="104">
        <f>SUM( -IF53,IG53)</f>
        <v>-8.5999999999999965E-3</v>
      </c>
      <c r="IH74" s="131">
        <f>SUM( -IG55,IH55)</f>
        <v>-1.2500000000000004E-2</v>
      </c>
      <c r="II74" s="623">
        <f>SUM( -IH58,II58)</f>
        <v>-3.0000000000000027E-3</v>
      </c>
      <c r="IJ74" s="123">
        <f>SUM( -II54,IJ54)</f>
        <v>-1.1199999999999995E-2</v>
      </c>
      <c r="IK74" s="125">
        <f>SUM( -IJ56,IK56)</f>
        <v>-2.5000000000000001E-3</v>
      </c>
      <c r="IL74" s="617">
        <v>-1.2500000000000001E-2</v>
      </c>
      <c r="IM74" s="127">
        <v>-4.7000000000000002E-3</v>
      </c>
      <c r="IN74" s="126">
        <v>-7.4999999999999997E-3</v>
      </c>
      <c r="IO74" s="623">
        <f>SUM( -IN59,IO59)</f>
        <v>-6.6000000000000503E-3</v>
      </c>
      <c r="IP74" s="131">
        <v>-8.5000000000000006E-3</v>
      </c>
      <c r="IQ74" s="125">
        <v>-1.4800000000000001E-2</v>
      </c>
      <c r="IR74" s="621">
        <f>SUM( -IQ52,IR52)</f>
        <v>-6.8000000000000282E-3</v>
      </c>
      <c r="IS74" s="124">
        <f>SUM( -IR58,IS58)</f>
        <v>-4.500000000000004E-3</v>
      </c>
      <c r="IT74" s="124">
        <f>SUM( -IS58,IT58)</f>
        <v>-2.0000000000000018E-3</v>
      </c>
      <c r="IU74" s="621">
        <f>SUM( -IT52,IU52)</f>
        <v>-4.699999999999982E-3</v>
      </c>
      <c r="IV74" s="131">
        <f>SUM( -IU57,IV57)</f>
        <v>-1.2500000000000001E-2</v>
      </c>
      <c r="IW74" s="124">
        <f>SUM( -IV58,IW58)</f>
        <v>-1.7999999999999683E-3</v>
      </c>
      <c r="IX74" s="621">
        <f>SUM( -IW52,IX52)</f>
        <v>-5.3000000000000269E-3</v>
      </c>
      <c r="IY74" s="129">
        <f>SUM( -IX53,IY53)</f>
        <v>-1.100000000000001E-2</v>
      </c>
      <c r="IZ74" s="129">
        <f>SUM( -IY53,IZ53)</f>
        <v>-2.9000000000000137E-3</v>
      </c>
      <c r="JA74" s="622">
        <f>SUM( -IZ54,JA54)</f>
        <v>-2.0299999999999999E-2</v>
      </c>
      <c r="JB74" s="131">
        <f>SUM( -JA57,JB57)</f>
        <v>-2.1899999999999999E-2</v>
      </c>
      <c r="JC74" s="129">
        <f>SUM( -JB53,JC53)</f>
        <v>-6.1000000000000082E-3</v>
      </c>
      <c r="JD74" s="618">
        <f>SUM( -JC57,JD57)</f>
        <v>-1.3200000000000003E-2</v>
      </c>
      <c r="JE74" s="126">
        <f>SUM( -JD59,JE59)</f>
        <v>-5.2999999999999714E-3</v>
      </c>
      <c r="JF74" s="129">
        <f>SUM( -JE53,JF53)</f>
        <v>-9.4000000000000056E-3</v>
      </c>
      <c r="JG74" s="617">
        <f>SUM( -JF56,JG56)</f>
        <v>-1.0100000000000001E-2</v>
      </c>
      <c r="JH74" s="127">
        <f>SUM( -JG55,JH55)</f>
        <v>-7.0000000000000062E-3</v>
      </c>
      <c r="JI74" s="124">
        <f>SUM( -JH58,JI58)</f>
        <v>-6.1999999999999833E-3</v>
      </c>
      <c r="JJ74" s="617">
        <f>SUM( -JI57,JJ57)</f>
        <v>-2.700000000000001E-3</v>
      </c>
      <c r="JK74" s="123">
        <f>SUM( -JJ54,JK54)</f>
        <v>-8.6000000000000104E-3</v>
      </c>
      <c r="JL74" s="131">
        <f>SUM( -JK56,JL56)</f>
        <v>-3.0000000000000009E-3</v>
      </c>
      <c r="JM74" s="618">
        <v>-6.0000000000000001E-3</v>
      </c>
      <c r="JN74" s="131">
        <f>SUM( -JM57,JN57)</f>
        <v>-1.06E-2</v>
      </c>
      <c r="JO74" s="126">
        <f>SUM( -JN59,JO59)</f>
        <v>-1.8199999999999994E-2</v>
      </c>
      <c r="JP74" s="620">
        <f>SUM( -JO53,JP53)</f>
        <v>-7.6999999999999985E-3</v>
      </c>
      <c r="JU74" s="124">
        <v>-5.1999999999999998E-3</v>
      </c>
      <c r="JV74" s="7">
        <f>SUM( -JU55,JV55)</f>
        <v>-6.0000000000000331E-4</v>
      </c>
      <c r="JW74" s="83">
        <f>SUM( -JV57,JW57)</f>
        <v>-1.9099999999999999E-2</v>
      </c>
      <c r="JX74" s="126">
        <f>SUM( -JW59,JX59)</f>
        <v>-3.3000000000000251E-3</v>
      </c>
      <c r="JY74" s="22">
        <f>SUM( -JX52,JY52)</f>
        <v>-4.7000000000000375E-3</v>
      </c>
      <c r="JZ74" s="130">
        <f>SUM( -JY56,JZ56)</f>
        <v>-1.0500000000000001E-2</v>
      </c>
      <c r="KA74" s="126">
        <f>SUM( -JZ59,KA59)</f>
        <v>-6.9000000000000172E-3</v>
      </c>
      <c r="KB74" s="16">
        <f>SUM( -KA56,KB56)</f>
        <v>-5.1999999999999998E-3</v>
      </c>
      <c r="KC74" s="84">
        <f>SUM( -KB54,KC54)</f>
        <v>-1.0400000000000006E-2</v>
      </c>
      <c r="KD74" s="129">
        <f>SUM( -KC53,KD53)</f>
        <v>-2.480000000000001E-2</v>
      </c>
      <c r="KE74" s="128">
        <f>SUM( -KD52,KE52)</f>
        <v>-1.1199999999999988E-2</v>
      </c>
      <c r="KF74" s="624">
        <f>SUM( -KE58,KF58)</f>
        <v>-5.5000000000000049E-3</v>
      </c>
      <c r="KG74" s="124">
        <f>SUM( -KF58,KG58)</f>
        <v>-8.7000000000000133E-3</v>
      </c>
      <c r="KH74" s="126">
        <f>SUM( -KG59,KH59)</f>
        <v>-9.3000000000000305E-3</v>
      </c>
      <c r="KI74" s="622">
        <f>SUM( -KH54,KI54)</f>
        <v>-8.5999999999999965E-3</v>
      </c>
      <c r="KJ74" s="128">
        <f>SUM( -KI52,KJ52)</f>
        <v>-1.0599999999999998E-2</v>
      </c>
      <c r="KK74" s="129">
        <f>SUM( -KJ53,KK53)</f>
        <v>-1.4499999999999999E-2</v>
      </c>
      <c r="KL74" s="620">
        <f>SUM( -KK53,KL53)</f>
        <v>-7.1999999999999981E-3</v>
      </c>
      <c r="KM74" s="123">
        <f>SUM( -KL55,KM55)</f>
        <v>-1.2299999999999998E-2</v>
      </c>
      <c r="KN74" s="125">
        <f>SUM( -KM56,KN56)</f>
        <v>-6.7000000000000011E-3</v>
      </c>
      <c r="KO74" s="622">
        <f>SUM( -KN54,KO54)</f>
        <v>-8.2999999999999949E-3</v>
      </c>
      <c r="KP74" s="124">
        <f>SUM( -KO58,KP58)</f>
        <v>-4.2999999999999983E-3</v>
      </c>
      <c r="KQ74" s="127">
        <f>SUM( -KP55,KQ55)</f>
        <v>-6.1000000000000013E-3</v>
      </c>
      <c r="KR74" s="621">
        <f>SUM( -KQ52,KR52)</f>
        <v>-1.1300000000000032E-2</v>
      </c>
      <c r="KS74" s="105">
        <f>SUM( -KR57,KS57)</f>
        <v>-1.9900000000000001E-2</v>
      </c>
      <c r="KT74" s="125">
        <v>-5.0000000000000001E-3</v>
      </c>
      <c r="KU74" s="620">
        <f>SUM( -KT56,KU56)</f>
        <v>-1.7600000000000005E-2</v>
      </c>
      <c r="KV74" s="128">
        <f>SUM( -KU52,KV52)</f>
        <v>-4.400000000000015E-3</v>
      </c>
      <c r="KW74" s="129">
        <f>SUM( -KV56,KW56)</f>
        <v>-4.5999999999999999E-3</v>
      </c>
      <c r="KX74" s="617">
        <f>SUM( -KW55,KX55)</f>
        <v>-1.2500000000000004E-2</v>
      </c>
      <c r="KY74" s="131">
        <f>SUM( -KX58,KY58)</f>
        <v>-7.1999999999999981E-3</v>
      </c>
      <c r="KZ74" s="125">
        <f>SUM( -KY55,KZ55)</f>
        <v>-1.1599999999999999E-2</v>
      </c>
      <c r="LA74" s="646">
        <f>SUM( -KZ57,LA57)</f>
        <v>-1.6700000000000007E-2</v>
      </c>
      <c r="LB74" s="131">
        <f>SUM( -LA58,LB58)</f>
        <v>-8.6999999999999994E-3</v>
      </c>
      <c r="LC74" s="124">
        <f>SUM( -LB57,LC57)</f>
        <v>-1.2200000000000003E-2</v>
      </c>
      <c r="LD74" s="620">
        <f>SUM( -LC56,LD56)</f>
        <v>-1.5300000000000001E-2</v>
      </c>
      <c r="LE74" s="129">
        <f>SUM( -LD56,LE56)</f>
        <v>-8.6E-3</v>
      </c>
      <c r="LF74" s="131">
        <f>SUM( -LE58,LF58)</f>
        <v>-6.5000000000000058E-3</v>
      </c>
      <c r="LG74" s="621">
        <f>SUM( -LF52,LG52)</f>
        <v>-8.3000000000000018E-3</v>
      </c>
      <c r="LH74" s="99">
        <f>SUM( -LG57,LH57)</f>
        <v>-1.9799999999999998E-2</v>
      </c>
      <c r="LI74" s="123">
        <f>SUM( -LH53,LI53)</f>
        <v>-1.2700000000000003E-2</v>
      </c>
      <c r="LJ74" s="624">
        <f>SUM( -LI57,LJ57)</f>
        <v>-8.6999999999999994E-3</v>
      </c>
      <c r="LK74" s="131">
        <f>SUM( -LJ58,LK58)</f>
        <v>-1.6699999999999993E-2</v>
      </c>
      <c r="LL74" s="128">
        <f>SUM( -LK52,LL52)</f>
        <v>-6.8000000000000005E-3</v>
      </c>
      <c r="LM74" s="623">
        <f>SUM( -LL59,LM59)</f>
        <v>-6.3E-3</v>
      </c>
      <c r="LN74" s="128">
        <f>SUM( -LM52,LN52)</f>
        <v>-4.7999999999999987E-3</v>
      </c>
      <c r="LO74" s="127">
        <f>SUM( -LN54,LO54)</f>
        <v>-6.1999999999999972E-3</v>
      </c>
      <c r="LP74" s="623">
        <f>SUM( -LO59,LP59)</f>
        <v>-7.2000000000000119E-3</v>
      </c>
      <c r="LQ74" s="100">
        <v>-9.2999999999999992E-3</v>
      </c>
      <c r="LR74" s="123">
        <f>SUM( -LQ54,LR54)</f>
        <v>-8.0999999999999961E-3</v>
      </c>
      <c r="LS74" s="127">
        <f>SUM( -LR53,LS53)</f>
        <v>-2.2000000000000006E-2</v>
      </c>
      <c r="LT74" s="127">
        <f>SUM( -LS53,LT53)</f>
        <v>-6.6999999999999976E-3</v>
      </c>
      <c r="LU74" s="124">
        <f>SUM( -LT57,LU57)</f>
        <v>-6.5999999999999948E-3</v>
      </c>
      <c r="LV74" s="126">
        <f>SUM( -LU59,LV59)</f>
        <v>-5.9999999999999776E-3</v>
      </c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23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0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1">
        <v>-8.8000000000000005E-3</v>
      </c>
      <c r="NT74" s="127">
        <v>-5.0000000000000001E-3</v>
      </c>
      <c r="NU74" s="102">
        <v>-8.2000000000000007E-3</v>
      </c>
      <c r="NV74" s="607">
        <v>-1.61E-2</v>
      </c>
      <c r="NW74" s="129">
        <v>-2.5999999999999999E-3</v>
      </c>
      <c r="NX74" s="105">
        <v>-7.3000000000000001E-3</v>
      </c>
      <c r="NY74" s="655">
        <v>-1.09E-2</v>
      </c>
      <c r="NZ74" s="680">
        <v>-5.1000000000000004E-3</v>
      </c>
      <c r="OA74" s="22">
        <v>-1.8100000000000002E-2</v>
      </c>
      <c r="OB74" s="681">
        <v>-1.72E-2</v>
      </c>
      <c r="OC74" s="102">
        <v>-4.3E-3</v>
      </c>
      <c r="OD74" s="106">
        <v>-1.3899999999999999E-2</v>
      </c>
      <c r="OE74" s="606">
        <v>-2.47E-2</v>
      </c>
      <c r="OF74" s="126">
        <v>-1.8200000000000001E-2</v>
      </c>
      <c r="OG74" s="30">
        <v>-7.7999999999999996E-3</v>
      </c>
      <c r="OH74" s="79">
        <v>-5.1999999999999998E-3</v>
      </c>
      <c r="OI74" s="129">
        <v>-1.09E-2</v>
      </c>
      <c r="OJ74" s="106">
        <v>-1.21E-2</v>
      </c>
      <c r="OK74" s="609">
        <v>-5.7999999999999996E-3</v>
      </c>
      <c r="OL74" s="126">
        <v>-1.11E-2</v>
      </c>
      <c r="OM74" s="102">
        <v>-1.0500000000000001E-2</v>
      </c>
      <c r="ON74" s="607">
        <v>-5.7000000000000002E-3</v>
      </c>
      <c r="OO74" s="126">
        <v>-1.52E-2</v>
      </c>
      <c r="OP74" s="102">
        <v>-1.06E-2</v>
      </c>
      <c r="OQ74" s="606">
        <v>-5.7999999999999996E-3</v>
      </c>
      <c r="OR74" s="100">
        <v>-4.7999999999999996E-3</v>
      </c>
      <c r="OS74" s="102">
        <v>-5.7999999999999996E-3</v>
      </c>
      <c r="OT74" s="103">
        <v>-8.9999999999999993E-3</v>
      </c>
      <c r="PE74" s="124">
        <v>-2.1299999999999999E-2</v>
      </c>
      <c r="PF74" s="101">
        <v>-3.5000000000000001E-3</v>
      </c>
      <c r="PG74" s="609">
        <v>-2.0500000000000001E-2</v>
      </c>
      <c r="PH74" s="126">
        <v>-5.1999999999999998E-3</v>
      </c>
      <c r="PI74" s="105">
        <v>-5.8999999999999999E-3</v>
      </c>
      <c r="PJ74" s="609">
        <v>-1.29E-2</v>
      </c>
      <c r="PK74" s="123">
        <v>-3.8E-3</v>
      </c>
      <c r="PL74" s="101">
        <v>-9.5999999999999992E-3</v>
      </c>
      <c r="PM74" s="605">
        <v>-1.1599999999999999E-2</v>
      </c>
      <c r="PN74" s="131">
        <v>-4.8999999999999998E-3</v>
      </c>
      <c r="PO74" s="104">
        <v>-1.06E-2</v>
      </c>
      <c r="PP74" s="692">
        <v>-4.8999999999999998E-3</v>
      </c>
      <c r="PQ74" s="126">
        <v>-4.3E-3</v>
      </c>
      <c r="PR74" s="713">
        <v>-7.1999999999999998E-3</v>
      </c>
      <c r="PS74" s="611">
        <v>-1.61E-2</v>
      </c>
      <c r="PT74" s="101">
        <v>-5.7000000000000002E-3</v>
      </c>
      <c r="PU74" s="102">
        <v>-6.1999999999999998E-3</v>
      </c>
      <c r="PV74" s="607">
        <v>-6.7000000000000002E-3</v>
      </c>
      <c r="PX74" s="23" t="s">
        <v>56</v>
      </c>
    </row>
    <row r="75" spans="1:489" ht="15.75" thickBot="1" x14ac:dyDescent="0.3">
      <c r="L75" s="80">
        <v>-7.5499999999999998E-2</v>
      </c>
      <c r="AA75" s="80">
        <v>-0.10970000000000001</v>
      </c>
      <c r="AP75" s="80">
        <v>-0.1593</v>
      </c>
      <c r="BE75" s="80">
        <v>-0.1958</v>
      </c>
      <c r="BU75" s="80">
        <v>-0.23619999999999999</v>
      </c>
      <c r="CJ75" s="80">
        <v>-0.1956</v>
      </c>
      <c r="CY75" s="80">
        <v>-0.24679999999999999</v>
      </c>
      <c r="DN75" s="303">
        <v>-0.2394</v>
      </c>
      <c r="DZ75" s="743"/>
      <c r="EM75" s="79">
        <v>-0.27689999999999998</v>
      </c>
      <c r="FB75" s="80">
        <v>-0.246</v>
      </c>
      <c r="FQ75" s="79">
        <v>-0.27279999999999999</v>
      </c>
      <c r="GF75" s="80">
        <v>-0.19239999999999999</v>
      </c>
      <c r="GU75" s="47">
        <v>-0.218</v>
      </c>
      <c r="HC75" s="532">
        <v>-3.0599999999999999E-2</v>
      </c>
      <c r="HD75" s="544">
        <v>-9.2999999999999992E-3</v>
      </c>
      <c r="HE75" s="547">
        <v>-2.3599999999999999E-2</v>
      </c>
      <c r="HF75" s="544">
        <v>-2.41E-2</v>
      </c>
      <c r="HG75" s="539">
        <f>SUM( -HF52,HG52)</f>
        <v>-8.0999999999999961E-3</v>
      </c>
      <c r="HH75" s="627">
        <f>SUM( -HG55,HH55)</f>
        <v>-2.2800000000000001E-2</v>
      </c>
      <c r="HI75" s="532">
        <v>-2.9899999999999999E-2</v>
      </c>
      <c r="HJ75" s="539">
        <f>SUM( -HI52,HJ52)</f>
        <v>-8.80000000000003E-3</v>
      </c>
      <c r="HK75" s="632">
        <f>SUM( -HJ54,HK54)</f>
        <v>-1.4200000000000004E-2</v>
      </c>
      <c r="HL75" s="706">
        <v>-1.23E-2</v>
      </c>
      <c r="HM75" s="539">
        <f>SUM( -HL52,HM52)</f>
        <v>-2.1199999999999997E-2</v>
      </c>
      <c r="HN75" s="639">
        <f>SUM( -HM52,HN52)</f>
        <v>-2.7800000000000047E-2</v>
      </c>
      <c r="HO75" s="532">
        <v>-7.0000000000000001E-3</v>
      </c>
      <c r="HP75" s="535">
        <f>SUM( -HO55,HP55)</f>
        <v>-1.3699999999999997E-2</v>
      </c>
      <c r="HQ75" s="639">
        <f>SUM( -HP52,HQ52)</f>
        <v>-1.5400000000000025E-2</v>
      </c>
      <c r="HR75" s="714">
        <f>SUM( -HQ53,HR53)</f>
        <v>-1.100000000000001E-2</v>
      </c>
      <c r="HS75" s="539">
        <f>SUM( -HR52,HS52)</f>
        <v>-7.5000000000000067E-3</v>
      </c>
      <c r="HT75" s="715">
        <f>SUM( -HS59,HT59)</f>
        <v>-1.3400000000000023E-2</v>
      </c>
      <c r="HU75" s="537">
        <f>SUM( -HT56,HU56)</f>
        <v>-9.8999999999999991E-3</v>
      </c>
      <c r="HV75" s="539">
        <f>SUM( -HU52,HV52)</f>
        <v>-7.0000000000000062E-3</v>
      </c>
      <c r="HW75" s="632">
        <f>SUM( -HV54,HW54)</f>
        <v>-1.4600000000000002E-2</v>
      </c>
      <c r="HX75" s="540">
        <f>SUM( -HW58,HX58)</f>
        <v>-9.8999999999999921E-3</v>
      </c>
      <c r="HY75" s="532">
        <f>SUM( -HX59,HY59)</f>
        <v>-4.8000000000000265E-3</v>
      </c>
      <c r="HZ75" s="694">
        <v>-2.29E-2</v>
      </c>
      <c r="IA75" s="706">
        <f>SUM( -HZ54,IA54)</f>
        <v>-1.1499999999999996E-2</v>
      </c>
      <c r="IB75" s="535">
        <f>SUM( -IA55,IB55)</f>
        <v>-2.700000000000001E-3</v>
      </c>
      <c r="IC75" s="707">
        <f>SUM( -IB53,IC53)</f>
        <v>-1.7199999999999993E-2</v>
      </c>
      <c r="ID75" s="532">
        <f>SUM( -IC59,ID59)</f>
        <v>-1.8600000000000005E-2</v>
      </c>
      <c r="IE75" s="532">
        <f>SUM( -ID59,IE59)</f>
        <v>-2.8200000000000003E-2</v>
      </c>
      <c r="IF75" s="639">
        <f>SUM( -IE52,IF52)</f>
        <v>-1.3299999999999979E-2</v>
      </c>
      <c r="IG75" s="720">
        <f>SUM( -IF54,IG54)</f>
        <v>-1.2800000000000006E-2</v>
      </c>
      <c r="IH75" s="540">
        <f>SUM( -IG58,IH58)</f>
        <v>-1.2699999999999989E-2</v>
      </c>
      <c r="II75" s="632">
        <f>SUM( -IH54,II54)</f>
        <v>-2.4800000000000003E-2</v>
      </c>
      <c r="IJ75" s="544">
        <f>SUM( -II53,IJ53)</f>
        <v>-2.360000000000001E-2</v>
      </c>
      <c r="IK75" s="540">
        <f>SUM( -IJ58,IK58)</f>
        <v>-1.6100000000000003E-2</v>
      </c>
      <c r="IL75" s="639">
        <f>SUM( -IK52,IL52)</f>
        <v>-2.2099999999999953E-2</v>
      </c>
      <c r="IM75" s="535">
        <f>SUM( -IL55,IM55)</f>
        <v>-3.0400000000000003E-2</v>
      </c>
      <c r="IN75" s="535">
        <f>SUM( -IM55,IN55)</f>
        <v>-8.5999999999999983E-3</v>
      </c>
      <c r="IO75" s="707">
        <f>SUM( -IN53,IO53)</f>
        <v>-9.099999999999997E-3</v>
      </c>
      <c r="IP75" s="706">
        <f>SUM( -IO54,IP54)</f>
        <v>-9.900000000000006E-3</v>
      </c>
      <c r="IQ75" s="535">
        <v>-1.7600000000000001E-2</v>
      </c>
      <c r="IR75" s="694">
        <f>SUM( -IQ59,IR59)</f>
        <v>-1.9699999999999995E-2</v>
      </c>
      <c r="IS75" s="537">
        <f>SUM( -IR55,IS55)</f>
        <v>-6.2000000000000006E-3</v>
      </c>
      <c r="IT75" s="706">
        <f>SUM( -IS54,IT54)</f>
        <v>-4.1000000000000064E-3</v>
      </c>
      <c r="IU75" s="632">
        <f>SUM( -IT54,IU54)</f>
        <v>-5.5999999999999939E-3</v>
      </c>
      <c r="IV75" s="544">
        <f>SUM( -IU53,IV53)</f>
        <v>-1.2799999999999978E-2</v>
      </c>
      <c r="IW75" s="539">
        <f>SUM( -IV52,IW52)</f>
        <v>-5.0999999999999934E-3</v>
      </c>
      <c r="IX75" s="694">
        <f>SUM( -IW59,IX59)</f>
        <v>-7.5000000000000067E-3</v>
      </c>
      <c r="IY75" s="535">
        <f>SUM( -IX57,IY57)</f>
        <v>-1.2799999999999999E-2</v>
      </c>
      <c r="IZ75" s="540">
        <f>SUM( -IY59,IZ59)</f>
        <v>-2.2099999999999953E-2</v>
      </c>
      <c r="JA75" s="639">
        <f>SUM( -IZ52,JA52)</f>
        <v>-3.0799999999999994E-2</v>
      </c>
      <c r="JB75" s="544">
        <f>SUM( -JA53,JB53)</f>
        <v>-5.6599999999999998E-2</v>
      </c>
      <c r="JC75" s="535">
        <f>SUM( -JB57,JC57)</f>
        <v>-7.8000000000000014E-3</v>
      </c>
      <c r="JD75" s="719">
        <f>SUM( -JC56,JD56)</f>
        <v>-1.5900000000000001E-2</v>
      </c>
      <c r="JE75" s="537">
        <f>SUM( -JD55,JE55)</f>
        <v>-5.5999999999999939E-3</v>
      </c>
      <c r="JF75" s="718">
        <f>SUM( -JE56,JF56)</f>
        <v>-1.29E-2</v>
      </c>
      <c r="JG75" s="630">
        <v>-1.7299999999999999E-2</v>
      </c>
      <c r="JH75" s="532">
        <f>SUM( -JG58,JH58)</f>
        <v>-1.21E-2</v>
      </c>
      <c r="JI75" s="540">
        <f>SUM( -JH59,JI59)</f>
        <v>-1.0199999999999987E-2</v>
      </c>
      <c r="JJ75" s="630">
        <f>SUM( -JI55,JJ55)</f>
        <v>-9.5999999999999905E-3</v>
      </c>
      <c r="JK75" s="532">
        <f>SUM( -JJ58,JK58)</f>
        <v>-1.6000000000000014E-2</v>
      </c>
      <c r="JL75" s="544">
        <f>SUM( -JK53,JL53)</f>
        <v>-3.2000000000000084E-3</v>
      </c>
      <c r="JM75" s="630">
        <f>SUM( -JL55,JM55)</f>
        <v>-7.1999999999999981E-3</v>
      </c>
      <c r="JN75" s="544">
        <f>SUM( -JM53,JN53)</f>
        <v>-1.9100000000000006E-2</v>
      </c>
      <c r="JO75" s="537">
        <f>SUM( -JN55,JO55)</f>
        <v>-1.8300000000000004E-2</v>
      </c>
      <c r="JP75" s="715">
        <f>SUM( -JO58,JP58)</f>
        <v>-1.5899999999999997E-2</v>
      </c>
      <c r="JU75" s="535">
        <v>-2.9499999999999998E-2</v>
      </c>
      <c r="JV75" s="696">
        <f>SUM( -JU54,JV54)</f>
        <v>-1.8100000000000005E-2</v>
      </c>
      <c r="JW75" s="649">
        <f>SUM( -JV53,JW53)</f>
        <v>-1.9700000000000009E-2</v>
      </c>
      <c r="JX75" s="532">
        <f>SUM( -JW58,JX58)</f>
        <v>-1.3399999999999995E-2</v>
      </c>
      <c r="JY75" s="545">
        <f>SUM( -JX59,JY59)</f>
        <v>-9.199999999999986E-3</v>
      </c>
      <c r="JZ75" s="649">
        <f>SUM( -JY53,JZ53)</f>
        <v>-1.4200000000000004E-2</v>
      </c>
      <c r="KA75" s="544">
        <f>SUM( -JZ53,KA53)</f>
        <v>-7.0999999999999952E-3</v>
      </c>
      <c r="KB75" s="635">
        <f>SUM( -KA52,KB52)</f>
        <v>-1.0599999999999998E-2</v>
      </c>
      <c r="KC75" s="534">
        <f>SUM( -KB55,KC55)</f>
        <v>-3.7499999999999999E-2</v>
      </c>
      <c r="KD75" s="706">
        <v>-2.8799999999999999E-2</v>
      </c>
      <c r="KE75" s="540">
        <f>SUM( -KD59,KE59)</f>
        <v>-1.2699999999999989E-2</v>
      </c>
      <c r="KF75" s="627">
        <f>SUM( -KE57,KF57)</f>
        <v>-1.0399999999999993E-2</v>
      </c>
      <c r="KG75" s="537">
        <f>SUM( -KF55,KG55)</f>
        <v>-1.3399999999999995E-2</v>
      </c>
      <c r="KH75" s="539">
        <f>SUM( -KG52,KH52)</f>
        <v>-1.7399999999999971E-2</v>
      </c>
      <c r="KI75" s="707">
        <f>SUM( -KH53,KI53)</f>
        <v>-1.3899999999999996E-2</v>
      </c>
      <c r="KJ75" s="535">
        <f>SUM( -KI57,KJ57)</f>
        <v>-1.5600000000000003E-2</v>
      </c>
      <c r="KK75" s="539">
        <f>SUM( -KJ52,KK52)</f>
        <v>-2.3699999999999999E-2</v>
      </c>
      <c r="KL75" s="694">
        <f>SUM( -KK59,KL59)</f>
        <v>-1.6900000000000026E-2</v>
      </c>
      <c r="KM75" s="544">
        <f>SUM( -KL53,KM53)</f>
        <v>-1.5100000000000009E-2</v>
      </c>
      <c r="KN75" s="539">
        <f>SUM( -KM52,KN52)</f>
        <v>-1.7399999999999971E-2</v>
      </c>
      <c r="KO75" s="630">
        <v>-1.1299999999999999E-2</v>
      </c>
      <c r="KP75" s="539">
        <f>SUM( -KO52,KP52)</f>
        <v>-5.5000000000000049E-3</v>
      </c>
      <c r="KQ75" s="706">
        <f>SUM( -KP54,KQ54)</f>
        <v>-9.0000000000000011E-3</v>
      </c>
      <c r="KR75" s="715">
        <f>SUM( -KQ58,KR58)</f>
        <v>-1.999999999999999E-2</v>
      </c>
      <c r="KS75" s="714">
        <f>SUM( -KR54,KS54)</f>
        <v>-2.3199999999999998E-2</v>
      </c>
      <c r="KT75" s="544">
        <v>-1.0699999999999999E-2</v>
      </c>
      <c r="KU75" s="639">
        <f>SUM( -KT52,KU52)</f>
        <v>-2.8200000000000003E-2</v>
      </c>
      <c r="KV75" s="532">
        <f>SUM( -KU57,KV57)</f>
        <v>-2.47E-2</v>
      </c>
      <c r="KW75" s="540">
        <f>SUM( -KV59,KW59)</f>
        <v>-6.3E-3</v>
      </c>
      <c r="KX75" s="639">
        <f>SUM( -KW52,KX52)</f>
        <v>-2.3199999999999998E-2</v>
      </c>
      <c r="KY75" s="544">
        <f>SUM( -KX56,KY56)</f>
        <v>-1.1000000000000001E-2</v>
      </c>
      <c r="KZ75" s="535">
        <f>SUM( -KY58,KZ58)</f>
        <v>-1.2200000000000003E-2</v>
      </c>
      <c r="LA75" s="647">
        <f>SUM( -KZ52,LA52)</f>
        <v>-2.9899999999999982E-2</v>
      </c>
      <c r="LB75" s="129">
        <f>SUM( -LA56,LB56)</f>
        <v>-1.67E-2</v>
      </c>
      <c r="LC75" s="128">
        <f>SUM( -LB52,LC52)</f>
        <v>-1.8700000000000022E-2</v>
      </c>
      <c r="LD75" s="618">
        <f>SUM( -LC58,LD58)</f>
        <v>-2.4800000000000003E-2</v>
      </c>
      <c r="LE75" s="123">
        <f>SUM( -LD54,LE54)</f>
        <v>-1.1599999999999999E-2</v>
      </c>
      <c r="LF75" s="128">
        <f>SUM( -LE52,LF52)</f>
        <v>-1.4699999999999991E-2</v>
      </c>
      <c r="LG75" s="624">
        <f>SUM( -LF57,LG57)</f>
        <v>-2.4100000000000003E-2</v>
      </c>
      <c r="LH75" s="102">
        <f>SUM( -LG59,LH59)</f>
        <v>-2.1499999999999991E-2</v>
      </c>
      <c r="LI75" s="129">
        <v>-1.43E-2</v>
      </c>
      <c r="LJ75" s="621">
        <f>SUM( -LI52,LJ52)</f>
        <v>-1.0299999999999976E-2</v>
      </c>
      <c r="LK75" s="129">
        <f>SUM( -LJ56,LK56)</f>
        <v>-1.9599999999999999E-2</v>
      </c>
      <c r="LL75" s="124">
        <f>SUM( -LK57,LL57)</f>
        <v>-9.999999999999995E-3</v>
      </c>
      <c r="LM75" s="624">
        <f>SUM( -LL57,LM57)</f>
        <v>-1.1700000000000002E-2</v>
      </c>
      <c r="LN75" s="131">
        <f>SUM( -LM58,LN58)</f>
        <v>-5.5999999999999939E-3</v>
      </c>
      <c r="LO75" s="128">
        <f>SUM( -LN52,LO52)</f>
        <v>-2.7999999999999997E-2</v>
      </c>
      <c r="LP75" s="622">
        <f>SUM( -LO53,LP53)</f>
        <v>-1.8200000000000008E-2</v>
      </c>
      <c r="LQ75" s="106">
        <f>SUM( -LP52,LQ52)</f>
        <v>-1.7100000000000004E-2</v>
      </c>
      <c r="LR75" s="125">
        <f>SUM( -LQ55,LR55)</f>
        <v>-1.0000000000000002E-2</v>
      </c>
      <c r="LS75" s="123">
        <f>SUM( -LR54,LS54)</f>
        <v>-2.5099999999999997E-2</v>
      </c>
      <c r="LT75" s="129">
        <f>SUM( -LS56,LT56)</f>
        <v>-1.04E-2</v>
      </c>
      <c r="LU75" s="128">
        <f>SUM( -LT52,LU52)</f>
        <v>-7.6999999999999846E-3</v>
      </c>
      <c r="LV75" s="127">
        <v>-1.47E-2</v>
      </c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24">
        <f>SUM( -ME57,MF57)</f>
        <v>-1.9299999999999991E-2</v>
      </c>
      <c r="MG75" s="83">
        <f>SUM( -MF58,MG58)</f>
        <v>-8.0999999999999961E-3</v>
      </c>
      <c r="MH75" s="82">
        <v>-1.32E-2</v>
      </c>
      <c r="MI75" s="606">
        <f>SUM( -MH54,MI54)</f>
        <v>-3.1E-2</v>
      </c>
      <c r="MJ75" s="81">
        <f>SUM( -MI52,MJ52)</f>
        <v>-2.1499999999999991E-2</v>
      </c>
      <c r="MK75" s="84">
        <v>-4.02E-2</v>
      </c>
      <c r="MM75" s="532">
        <v>-9.4000000000000004E-3</v>
      </c>
      <c r="MN75" s="533">
        <v>-1.7399999999999999E-2</v>
      </c>
      <c r="MO75" s="534">
        <v>-2.6700000000000002E-2</v>
      </c>
      <c r="MP75" s="535">
        <v>-1.04E-2</v>
      </c>
      <c r="MQ75" s="533">
        <v>-1.2999999999999999E-2</v>
      </c>
      <c r="MR75" s="536">
        <v>-1.01E-2</v>
      </c>
      <c r="MS75" s="537">
        <v>-1.0200000000000001E-2</v>
      </c>
      <c r="MT75" s="533">
        <v>-1.3299999999999999E-2</v>
      </c>
      <c r="MU75" s="538">
        <v>-8.3000000000000001E-3</v>
      </c>
      <c r="MV75" s="539">
        <v>-9.9000000000000008E-3</v>
      </c>
      <c r="MW75" s="533">
        <v>-8.0999999999999996E-3</v>
      </c>
      <c r="MX75" s="614">
        <v>-1.7600000000000001E-2</v>
      </c>
      <c r="MY75" s="540">
        <v>-1.6799999999999999E-2</v>
      </c>
      <c r="MZ75" s="541">
        <v>-5.4999999999999997E-3</v>
      </c>
      <c r="NA75" s="534">
        <v>-3.15E-2</v>
      </c>
      <c r="NB75" s="615">
        <v>-1.95E-2</v>
      </c>
      <c r="NC75" s="22">
        <v>-1.8499999999999999E-2</v>
      </c>
      <c r="ND75" s="83">
        <v>-1.3899999999999999E-2</v>
      </c>
      <c r="NE75" s="535">
        <v>-8.8999999999999999E-3</v>
      </c>
      <c r="NF75" s="542">
        <v>-1.61E-2</v>
      </c>
      <c r="NG75" s="543">
        <v>-2.1299999999999999E-2</v>
      </c>
      <c r="NH75" s="544">
        <v>-1.7899999999999999E-2</v>
      </c>
      <c r="NI75" s="545">
        <v>-2.1399999999999999E-2</v>
      </c>
      <c r="NJ75" s="546">
        <v>-1.49E-2</v>
      </c>
      <c r="NK75" s="544">
        <v>-2.29E-2</v>
      </c>
      <c r="NL75" s="542">
        <v>-1.2E-2</v>
      </c>
      <c r="NM75" s="602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12">
        <v>-2.76E-2</v>
      </c>
      <c r="NT75" s="129">
        <v>-2.01E-2</v>
      </c>
      <c r="NU75" s="103">
        <v>-2.5899999999999999E-2</v>
      </c>
      <c r="NV75" s="605">
        <v>-2.2800000000000001E-2</v>
      </c>
      <c r="NW75" s="131">
        <v>-3.2000000000000002E-3</v>
      </c>
      <c r="NX75" s="99">
        <v>-1.47E-2</v>
      </c>
      <c r="NY75" s="657">
        <v>-2.3400000000000001E-2</v>
      </c>
      <c r="NZ75" s="682">
        <v>-3.0099999999999998E-2</v>
      </c>
      <c r="OA75" s="47">
        <v>-2.0299999999999999E-2</v>
      </c>
      <c r="OB75" s="683">
        <v>-1.95E-2</v>
      </c>
      <c r="OC75" s="105">
        <v>-4.4000000000000003E-3</v>
      </c>
      <c r="OD75" s="105">
        <v>-1.72E-2</v>
      </c>
      <c r="OE75" s="608">
        <v>-3.9E-2</v>
      </c>
      <c r="OF75" s="124">
        <v>-2.07E-2</v>
      </c>
      <c r="OG75" s="34">
        <v>-1.0200000000000001E-2</v>
      </c>
      <c r="OH75" s="81">
        <v>-1.6400000000000001E-2</v>
      </c>
      <c r="OI75" s="123">
        <v>-1.24E-2</v>
      </c>
      <c r="OJ75" s="102">
        <v>-3.6299999999999999E-2</v>
      </c>
      <c r="OK75" s="612">
        <v>-2.2700000000000001E-2</v>
      </c>
      <c r="OL75" s="124">
        <v>-2.12E-2</v>
      </c>
      <c r="OM75" s="99">
        <v>-2.6200000000000001E-2</v>
      </c>
      <c r="ON75" s="610">
        <v>-6.4000000000000003E-3</v>
      </c>
      <c r="OO75" s="124">
        <v>-1.7399999999999999E-2</v>
      </c>
      <c r="OP75" s="100">
        <v>-1.11E-2</v>
      </c>
      <c r="OQ75" s="612">
        <v>-3.1399999999999997E-2</v>
      </c>
      <c r="OR75" s="101">
        <v>-6.1999999999999998E-3</v>
      </c>
      <c r="OS75" s="104">
        <v>-9.4999999999999998E-3</v>
      </c>
      <c r="OT75" s="99">
        <v>-1.1900000000000001E-2</v>
      </c>
      <c r="PE75" s="540">
        <v>-3.4099999999999998E-2</v>
      </c>
      <c r="PF75" s="713">
        <v>-2.35E-2</v>
      </c>
      <c r="PG75" s="698">
        <v>-2.53E-2</v>
      </c>
      <c r="PH75" s="535">
        <v>-1.38E-2</v>
      </c>
      <c r="PI75" s="713">
        <v>-8.6E-3</v>
      </c>
      <c r="PJ75" s="692">
        <v>-2.6700000000000002E-2</v>
      </c>
      <c r="PK75" s="539">
        <v>-1.78E-2</v>
      </c>
      <c r="PL75" s="709">
        <v>-1.44E-2</v>
      </c>
      <c r="PM75" s="698">
        <v>-2.07E-2</v>
      </c>
      <c r="PN75" s="706">
        <v>-8.0000000000000002E-3</v>
      </c>
      <c r="PO75" s="615">
        <v>-1.7600000000000001E-2</v>
      </c>
      <c r="PP75" s="634">
        <v>-5.1000000000000004E-3</v>
      </c>
      <c r="PQ75" s="535">
        <v>-7.7999999999999996E-3</v>
      </c>
      <c r="PR75" s="615">
        <v>-7.7000000000000002E-3</v>
      </c>
      <c r="PS75" s="733">
        <v>-1.9699999999999999E-2</v>
      </c>
      <c r="PT75" s="103">
        <v>-5.7000000000000002E-3</v>
      </c>
      <c r="PU75" s="99">
        <v>-1.5599999999999999E-2</v>
      </c>
      <c r="PV75" s="608">
        <v>-9.1999999999999998E-3</v>
      </c>
      <c r="PX75" s="27" t="s">
        <v>61</v>
      </c>
    </row>
    <row r="76" spans="1:489" s="465" customFormat="1" ht="15.75" thickBot="1" x14ac:dyDescent="0.3">
      <c r="LB76" s="466"/>
      <c r="LD76" s="604"/>
      <c r="LE76" s="466"/>
      <c r="LJ76" s="604"/>
      <c r="LK76" s="466"/>
      <c r="LM76" s="604"/>
      <c r="LN76" s="466"/>
      <c r="LP76" s="604"/>
      <c r="MF76" s="466"/>
      <c r="MH76" s="604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04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04"/>
      <c r="NQ76" s="466"/>
      <c r="NS76" s="604"/>
      <c r="NT76" s="466"/>
      <c r="NV76" s="604"/>
      <c r="NW76" s="466"/>
      <c r="NZ76" s="684"/>
      <c r="OB76" s="685"/>
      <c r="OE76" s="604"/>
      <c r="OF76" s="466"/>
      <c r="OH76" s="604"/>
      <c r="OI76" s="466"/>
      <c r="OK76" s="604"/>
      <c r="OL76" s="466"/>
      <c r="ON76" s="604"/>
      <c r="OO76" s="466"/>
      <c r="OQ76" s="604"/>
      <c r="PX76" s="44" t="s">
        <v>72</v>
      </c>
    </row>
    <row r="77" spans="1:489" ht="15.75" thickBot="1" x14ac:dyDescent="0.3">
      <c r="F77" s="743"/>
      <c r="G77" s="743"/>
      <c r="H77" s="743"/>
      <c r="I77" s="743"/>
      <c r="J77" s="743"/>
      <c r="K77" s="743"/>
      <c r="L77" s="84"/>
      <c r="M77" s="743"/>
      <c r="N77" s="743"/>
      <c r="O77" s="743" t="s">
        <v>62</v>
      </c>
      <c r="P77" s="743"/>
      <c r="Q77" s="743"/>
      <c r="R77" s="743"/>
      <c r="S77" s="743"/>
      <c r="T77" s="743"/>
      <c r="U77" s="743"/>
      <c r="V77" s="743"/>
      <c r="W77" s="743"/>
      <c r="X77" s="743"/>
      <c r="Y77" s="743"/>
      <c r="Z77" s="743"/>
      <c r="AA77" s="84"/>
      <c r="AB77" s="743"/>
      <c r="AC77" s="743"/>
      <c r="AD77" s="743"/>
      <c r="AE77" s="743"/>
      <c r="AF77" s="743"/>
      <c r="AG77" s="743"/>
      <c r="AH77" s="743"/>
      <c r="AI77" s="743"/>
      <c r="AJ77" s="743"/>
      <c r="AK77" s="743"/>
      <c r="AL77" s="743"/>
      <c r="AM77" s="743"/>
      <c r="AN77" s="743"/>
      <c r="AO77" s="743"/>
      <c r="AP77" s="84"/>
      <c r="AQ77" s="743"/>
      <c r="AR77" s="743"/>
      <c r="AS77" s="743"/>
      <c r="AT77" s="743"/>
      <c r="AU77" s="743"/>
      <c r="AV77" s="743"/>
      <c r="AW77" s="743"/>
      <c r="AX77" s="743"/>
      <c r="AY77" s="743"/>
      <c r="AZ77" s="743"/>
      <c r="BA77" s="743"/>
      <c r="BB77" s="743"/>
      <c r="BC77" s="743"/>
      <c r="BD77" s="743"/>
      <c r="BE77" s="81"/>
      <c r="BF77" s="743"/>
      <c r="BG77" s="743"/>
      <c r="BH77" s="743"/>
      <c r="BI77" s="743"/>
      <c r="BJ77" s="743"/>
      <c r="BK77" s="743"/>
      <c r="BL77" s="743"/>
      <c r="BM77" s="743"/>
      <c r="BN77" s="743"/>
      <c r="BO77" s="743"/>
      <c r="BP77" s="743"/>
      <c r="BQ77" s="743"/>
      <c r="DZ77" s="743"/>
      <c r="HC77" t="s">
        <v>62</v>
      </c>
      <c r="HD77" s="22">
        <v>3.3399999999999999E-2</v>
      </c>
      <c r="HE77" s="81">
        <v>4.8399999999999999E-2</v>
      </c>
      <c r="HG77" s="7">
        <v>1.67E-2</v>
      </c>
      <c r="HH77" s="81">
        <v>3.2399999999999998E-2</v>
      </c>
      <c r="HI77" s="132"/>
      <c r="HJ77" s="30">
        <v>3.4000000000000002E-2</v>
      </c>
      <c r="HK77" s="316">
        <v>3.56E-2</v>
      </c>
      <c r="HL77" s="132"/>
      <c r="HM77" s="533">
        <v>7.7999999999999996E-3</v>
      </c>
      <c r="HN77" s="649">
        <v>1.7399999999999999E-2</v>
      </c>
      <c r="HO77" s="728">
        <v>1.0200000000000001E-2</v>
      </c>
      <c r="HP77" s="729">
        <v>1.01E-2</v>
      </c>
      <c r="HQ77" s="636">
        <v>4.02E-2</v>
      </c>
      <c r="HS77" s="16">
        <v>1.61E-2</v>
      </c>
      <c r="HT77" s="84">
        <v>2.24E-2</v>
      </c>
      <c r="HV77" s="47">
        <v>1.1999999999999999E-3</v>
      </c>
      <c r="HW77" s="536">
        <v>2.3599999999999999E-2</v>
      </c>
      <c r="HX77" s="132"/>
      <c r="HY77" s="30">
        <v>1.9300000000000001E-2</v>
      </c>
      <c r="HZ77" s="316">
        <v>3.9100000000000003E-2</v>
      </c>
      <c r="IA77" s="132"/>
      <c r="IB77" s="7">
        <v>1.04E-2</v>
      </c>
      <c r="IC77" s="82">
        <v>2.69E-2</v>
      </c>
      <c r="ID77" s="129">
        <v>3.1300000000000001E-2</v>
      </c>
      <c r="IE77" s="316">
        <v>3.6400000000000002E-2</v>
      </c>
      <c r="IF77" s="636">
        <v>5.4600000000000003E-2</v>
      </c>
      <c r="IH77" s="22">
        <v>1.8800000000000001E-2</v>
      </c>
      <c r="II77" s="81">
        <v>2.1299999999999999E-2</v>
      </c>
      <c r="IK77" s="47">
        <v>1.2E-2</v>
      </c>
      <c r="IL77" s="84">
        <v>1.66E-2</v>
      </c>
      <c r="IM77" s="132"/>
      <c r="IN77" s="30">
        <v>1.95E-2</v>
      </c>
      <c r="IO77" s="299">
        <v>2.0299999999999999E-2</v>
      </c>
      <c r="IP77" s="132"/>
      <c r="IQ77" s="533">
        <v>2.53E-2</v>
      </c>
      <c r="IR77" s="79">
        <v>3.2899999999999999E-2</v>
      </c>
      <c r="IS77" s="125">
        <v>6.8999999999999999E-3</v>
      </c>
      <c r="IT77" s="299">
        <v>7.3000000000000001E-3</v>
      </c>
      <c r="IU77" s="630">
        <v>4.2299999999999997E-2</v>
      </c>
      <c r="IW77" s="40">
        <v>1.9800000000000002E-2</v>
      </c>
      <c r="IX77" s="84">
        <v>2.75E-2</v>
      </c>
      <c r="IZ77" s="22">
        <v>2.7099999999999999E-2</v>
      </c>
      <c r="JA77" s="536">
        <v>2.86E-2</v>
      </c>
      <c r="JB77" s="132"/>
      <c r="JC77" s="86">
        <v>3.0499999999999999E-2</v>
      </c>
      <c r="JD77" s="300">
        <v>4.0899999999999999E-2</v>
      </c>
      <c r="JE77" s="132"/>
      <c r="JF77" s="533">
        <v>2.5700000000000001E-2</v>
      </c>
      <c r="JG77" s="83">
        <v>3.3099999999999997E-2</v>
      </c>
      <c r="JH77" s="131">
        <v>2.81E-2</v>
      </c>
      <c r="JI77" s="303">
        <v>-8.8000000000000005E-3</v>
      </c>
      <c r="JJ77" s="631">
        <v>5.5300000000000002E-2</v>
      </c>
      <c r="JL77" s="30">
        <v>1.15E-2</v>
      </c>
      <c r="JM77" s="299">
        <v>2.3E-2</v>
      </c>
      <c r="JO77" s="635">
        <v>3.1899999999999998E-2</v>
      </c>
      <c r="JP77" s="546">
        <v>4.5600000000000002E-2</v>
      </c>
      <c r="JV77" s="86">
        <v>1.89E-2</v>
      </c>
      <c r="JW77" s="648">
        <v>2.6800000000000001E-2</v>
      </c>
      <c r="JY77" s="30">
        <v>8.6E-3</v>
      </c>
      <c r="JZ77" s="82">
        <v>1.03E-2</v>
      </c>
      <c r="KA77" s="716">
        <v>7.1000000000000004E-3</v>
      </c>
      <c r="KB77" s="717">
        <v>5.57E-2</v>
      </c>
      <c r="KC77" s="697">
        <v>0.13389999999999999</v>
      </c>
      <c r="KE77" s="16">
        <v>1.9300000000000001E-2</v>
      </c>
      <c r="KF77" s="79">
        <v>0.03</v>
      </c>
      <c r="KH77" s="541">
        <v>3.4500000000000003E-2</v>
      </c>
      <c r="KI77" s="536">
        <v>3.7699999999999997E-2</v>
      </c>
      <c r="KJ77" s="132"/>
      <c r="KK77" s="47">
        <v>1.54E-2</v>
      </c>
      <c r="KL77" s="317">
        <v>2.2599999999999999E-2</v>
      </c>
      <c r="KM77" s="132"/>
      <c r="KN77" s="40">
        <v>0</v>
      </c>
      <c r="KO77" s="80">
        <v>2.8799999999999999E-2</v>
      </c>
      <c r="KP77" s="124">
        <v>-6.8999999999999999E-3</v>
      </c>
      <c r="KQ77" s="303">
        <v>2.1499999999999998E-2</v>
      </c>
      <c r="KR77" s="631">
        <v>7.4999999999999997E-2</v>
      </c>
      <c r="KT77" s="30">
        <v>-3.39E-2</v>
      </c>
      <c r="KU77" s="79">
        <v>5.5E-2</v>
      </c>
      <c r="KW77" s="34">
        <v>1.5800000000000002E-2</v>
      </c>
      <c r="KX77" s="83">
        <v>1.7399999999999999E-2</v>
      </c>
      <c r="KY77" s="132"/>
      <c r="KZ77" s="47">
        <v>2.6800000000000001E-2</v>
      </c>
      <c r="LA77" s="314">
        <v>2.01E-2</v>
      </c>
      <c r="LB77" s="132"/>
      <c r="LC77" s="40">
        <v>1.34E-2</v>
      </c>
      <c r="LD77" s="82">
        <v>2.3199999999999998E-2</v>
      </c>
      <c r="LE77" s="124">
        <v>2.7400000000000001E-2</v>
      </c>
      <c r="LF77" s="300">
        <v>1.66E-2</v>
      </c>
      <c r="LG77" s="630">
        <v>6.8599999999999994E-2</v>
      </c>
      <c r="LH77" s="133"/>
      <c r="LI77" s="30">
        <v>4.1700000000000001E-2</v>
      </c>
      <c r="LJ77" s="85">
        <v>3.3799999999999997E-2</v>
      </c>
      <c r="LK77" s="132"/>
      <c r="LL77" s="40">
        <v>2.58E-2</v>
      </c>
      <c r="LM77" s="84">
        <v>2.81E-2</v>
      </c>
      <c r="LN77" s="132"/>
      <c r="LO77" s="86">
        <v>2.23E-2</v>
      </c>
      <c r="LP77" s="80">
        <v>1.5100000000000001E-2</v>
      </c>
      <c r="LR77" s="533">
        <v>1.8599999999999998E-2</v>
      </c>
      <c r="LS77" s="79">
        <v>3.49E-2</v>
      </c>
      <c r="LT77" s="105">
        <v>1.7399999999999999E-2</v>
      </c>
      <c r="LU77" s="315">
        <v>1.6500000000000001E-2</v>
      </c>
      <c r="LV77" s="636">
        <v>3.5400000000000001E-2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1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29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26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0">
        <v>2.7799999999999998E-2</v>
      </c>
      <c r="NW77" s="132"/>
      <c r="NX77" s="102">
        <v>1.61E-2</v>
      </c>
      <c r="NY77" s="654">
        <v>2.64E-2</v>
      </c>
      <c r="NZ77" s="686"/>
      <c r="OA77" s="102">
        <v>2.23E-2</v>
      </c>
      <c r="OB77" s="671">
        <v>4.99E-2</v>
      </c>
      <c r="OC77" s="103">
        <v>2.75E-2</v>
      </c>
      <c r="OD77" s="652">
        <v>4.2200000000000001E-2</v>
      </c>
      <c r="OE77" s="660">
        <v>8.4599999999999995E-2</v>
      </c>
      <c r="OF77" s="132"/>
      <c r="OG77" s="104">
        <v>1.41E-2</v>
      </c>
      <c r="OH77" s="611">
        <v>2.1499999999999998E-2</v>
      </c>
      <c r="OI77" s="132"/>
      <c r="OJ77" s="105">
        <v>2.6599999999999999E-2</v>
      </c>
      <c r="OK77" s="610">
        <v>3.0300000000000001E-2</v>
      </c>
      <c r="OL77" s="132"/>
      <c r="OM77" s="105">
        <v>4.9399999999999999E-2</v>
      </c>
      <c r="ON77" s="610">
        <v>4.2999999999999997E-2</v>
      </c>
      <c r="OO77" s="132"/>
      <c r="OP77" s="106">
        <v>1.1599999999999999E-2</v>
      </c>
      <c r="OQ77" s="611">
        <v>1.7500000000000002E-2</v>
      </c>
      <c r="OR77" s="106">
        <v>1.17E-2</v>
      </c>
      <c r="OS77" s="105">
        <v>1.49E-2</v>
      </c>
      <c r="OT77" s="105">
        <v>0.11799999999999999</v>
      </c>
      <c r="PF77" s="101">
        <v>1.9599999999999999E-2</v>
      </c>
      <c r="PG77" s="101">
        <v>4.4999999999999998E-2</v>
      </c>
      <c r="PI77" s="104">
        <v>2.6599999999999999E-2</v>
      </c>
      <c r="PJ77" s="709">
        <v>3.0200000000000001E-2</v>
      </c>
      <c r="PL77" s="104">
        <v>1.9900000000000001E-2</v>
      </c>
      <c r="PM77" s="104">
        <v>3.0800000000000001E-2</v>
      </c>
      <c r="PO77" s="103">
        <v>1.04E-2</v>
      </c>
      <c r="PP77" s="732">
        <v>1.2999999999999999E-2</v>
      </c>
      <c r="PQ77" s="735">
        <v>1.5100000000000001E-2</v>
      </c>
      <c r="PR77" s="736">
        <v>3.9600000000000003E-2</v>
      </c>
      <c r="PS77" s="738">
        <v>7.3899999999999993E-2</v>
      </c>
      <c r="PU77" s="737">
        <v>1.7399999999999999E-2</v>
      </c>
      <c r="PV77" s="618">
        <v>1.09E-2</v>
      </c>
      <c r="PX77" s="31" t="s">
        <v>66</v>
      </c>
    </row>
    <row r="78" spans="1:489" ht="15.75" thickBot="1" x14ac:dyDescent="0.3">
      <c r="F78" s="743"/>
      <c r="G78" s="743"/>
      <c r="H78" s="743"/>
      <c r="I78" s="743"/>
      <c r="J78" s="743"/>
      <c r="K78" s="743"/>
      <c r="L78" s="85"/>
      <c r="M78" s="743"/>
      <c r="N78" s="743"/>
      <c r="O78" s="743"/>
      <c r="P78" s="743"/>
      <c r="Q78" s="743"/>
      <c r="R78" s="743"/>
      <c r="S78" s="743"/>
      <c r="T78" s="743"/>
      <c r="U78" s="743"/>
      <c r="V78" s="743"/>
      <c r="W78" s="743"/>
      <c r="X78" s="743"/>
      <c r="Y78" s="743"/>
      <c r="Z78" s="743"/>
      <c r="AA78" s="85"/>
      <c r="AB78" s="743"/>
      <c r="AC78" s="743"/>
      <c r="AD78" s="743"/>
      <c r="AE78" s="743"/>
      <c r="AF78" s="743"/>
      <c r="AG78" s="743"/>
      <c r="AH78" s="743"/>
      <c r="AI78" s="743"/>
      <c r="AJ78" s="743"/>
      <c r="AK78" s="743"/>
      <c r="AL78" s="743"/>
      <c r="AM78" s="743"/>
      <c r="AN78" s="743"/>
      <c r="AO78" s="743"/>
      <c r="AP78" s="85"/>
      <c r="AQ78" s="743"/>
      <c r="AR78" s="743"/>
      <c r="AS78" s="743"/>
      <c r="AT78" s="743"/>
      <c r="AU78" s="743"/>
      <c r="AV78" s="743"/>
      <c r="AW78" s="743"/>
      <c r="AX78" s="743"/>
      <c r="AY78" s="743"/>
      <c r="AZ78" s="743"/>
      <c r="BA78" s="743"/>
      <c r="BB78" s="743"/>
      <c r="BC78" s="743"/>
      <c r="BD78" s="743"/>
      <c r="BE78" s="84"/>
      <c r="BF78" s="743"/>
      <c r="BG78" s="743"/>
      <c r="BH78" s="743"/>
      <c r="BI78" s="743"/>
      <c r="BJ78" s="743"/>
      <c r="BK78" s="743"/>
      <c r="BL78" s="743"/>
      <c r="BM78" s="743"/>
      <c r="BN78" s="743"/>
      <c r="BO78" s="743"/>
      <c r="BP78" s="743"/>
      <c r="BQ78" s="743"/>
      <c r="DZ78" s="743"/>
      <c r="HC78" s="721"/>
      <c r="HD78" s="30">
        <v>1.5900000000000001E-2</v>
      </c>
      <c r="HE78" s="84">
        <v>2.0400000000000001E-2</v>
      </c>
      <c r="HG78" s="47">
        <v>1.6400000000000001E-2</v>
      </c>
      <c r="HH78" s="80">
        <v>1.61E-2</v>
      </c>
      <c r="HI78" s="132"/>
      <c r="HJ78" s="34">
        <v>2.3900000000000001E-2</v>
      </c>
      <c r="HK78" s="315">
        <v>1.4E-2</v>
      </c>
      <c r="HL78" s="132"/>
      <c r="HM78" s="7">
        <v>3.3999999999999998E-3</v>
      </c>
      <c r="HN78" s="82">
        <v>1.47E-2</v>
      </c>
      <c r="HO78" s="129">
        <v>7.6E-3</v>
      </c>
      <c r="HP78" s="303">
        <v>8.3000000000000001E-3</v>
      </c>
      <c r="HQ78" s="621">
        <v>3.4099999999999998E-2</v>
      </c>
      <c r="HS78" s="47">
        <v>8.0000000000000002E-3</v>
      </c>
      <c r="HT78" s="130">
        <v>1.43E-2</v>
      </c>
      <c r="HV78" s="16">
        <v>4.4000000000000003E-3</v>
      </c>
      <c r="HW78" s="83">
        <v>1.9E-3</v>
      </c>
      <c r="HX78" s="132"/>
      <c r="HY78" s="635">
        <v>1.6899999999999998E-2</v>
      </c>
      <c r="HZ78" s="648">
        <v>1.35E-2</v>
      </c>
      <c r="IA78" s="132"/>
      <c r="IB78" s="86">
        <v>7.7000000000000002E-3</v>
      </c>
      <c r="IC78" s="80">
        <v>2.0899999999999998E-2</v>
      </c>
      <c r="ID78" s="125">
        <v>2.2200000000000001E-2</v>
      </c>
      <c r="IE78" s="315">
        <v>2.1700000000000001E-2</v>
      </c>
      <c r="IF78" s="617">
        <v>4.2599999999999999E-2</v>
      </c>
      <c r="IH78" s="16">
        <v>6.1000000000000004E-3</v>
      </c>
      <c r="II78" s="130">
        <v>8.3000000000000001E-3</v>
      </c>
      <c r="IK78" s="16">
        <v>5.7999999999999996E-3</v>
      </c>
      <c r="IL78" s="85">
        <v>9.7000000000000003E-3</v>
      </c>
      <c r="IM78" s="132"/>
      <c r="IN78" s="16">
        <v>1.7399999999999999E-2</v>
      </c>
      <c r="IO78" s="314">
        <v>1.26E-2</v>
      </c>
      <c r="IP78" s="132"/>
      <c r="IQ78" s="7">
        <v>1.47E-2</v>
      </c>
      <c r="IR78" s="82">
        <v>2.8899999999999999E-2</v>
      </c>
      <c r="IS78" s="126">
        <v>6.4000000000000003E-3</v>
      </c>
      <c r="IT78" s="303">
        <v>5.0000000000000001E-3</v>
      </c>
      <c r="IU78" s="631">
        <v>4.0800000000000003E-2</v>
      </c>
      <c r="IW78" s="16">
        <v>8.5000000000000006E-3</v>
      </c>
      <c r="IX78" s="130">
        <v>1.43E-2</v>
      </c>
      <c r="IZ78" s="47">
        <v>1.23E-2</v>
      </c>
      <c r="JA78" s="82">
        <v>2.35E-2</v>
      </c>
      <c r="JB78" s="132"/>
      <c r="JC78" s="635">
        <v>2.1299999999999999E-2</v>
      </c>
      <c r="JD78" s="303">
        <v>3.7199999999999997E-2</v>
      </c>
      <c r="JE78" s="132"/>
      <c r="JF78" s="7">
        <v>8.5000000000000006E-3</v>
      </c>
      <c r="JG78" s="79">
        <v>2.63E-2</v>
      </c>
      <c r="JH78" s="129">
        <v>1.9599999999999999E-2</v>
      </c>
      <c r="JI78" s="314">
        <v>-1.9E-3</v>
      </c>
      <c r="JJ78" s="630">
        <v>4.1200000000000001E-2</v>
      </c>
      <c r="JL78" s="34">
        <v>1.06E-2</v>
      </c>
      <c r="JM78" s="316">
        <v>1.1900000000000001E-2</v>
      </c>
      <c r="JN78" s="132"/>
      <c r="JO78" s="533">
        <v>1.17E-2</v>
      </c>
      <c r="JP78" s="84">
        <v>1.95E-2</v>
      </c>
      <c r="JV78" s="635">
        <v>1.8800000000000001E-2</v>
      </c>
      <c r="JW78" s="303">
        <v>2.6200000000000001E-2</v>
      </c>
      <c r="JX78" s="132"/>
      <c r="JY78" s="34">
        <v>7.1000000000000004E-3</v>
      </c>
      <c r="JZ78" s="83">
        <v>4.1999999999999997E-3</v>
      </c>
      <c r="KA78" s="127">
        <v>6.0000000000000001E-3</v>
      </c>
      <c r="KB78" s="315">
        <v>1E-3</v>
      </c>
      <c r="KC78" s="617">
        <v>1.4800000000000001E-2</v>
      </c>
      <c r="KE78" s="616">
        <v>1.7999999999999999E-2</v>
      </c>
      <c r="KF78" s="130">
        <v>1.7299999999999999E-2</v>
      </c>
      <c r="KH78" s="47">
        <v>1.01E-2</v>
      </c>
      <c r="KI78" s="85">
        <v>2.06E-2</v>
      </c>
      <c r="KJ78" s="132"/>
      <c r="KK78" s="86">
        <v>1.9300000000000001E-2</v>
      </c>
      <c r="KL78" s="299">
        <v>1.41E-2</v>
      </c>
      <c r="KM78" s="132"/>
      <c r="KN78" s="34">
        <v>-1.4E-3</v>
      </c>
      <c r="KO78" s="79">
        <v>1.1599999999999999E-2</v>
      </c>
      <c r="KP78" s="127">
        <v>-7.1999999999999998E-3</v>
      </c>
      <c r="KQ78" s="314">
        <v>1.9300000000000001E-2</v>
      </c>
      <c r="KR78" s="623">
        <v>4.53E-2</v>
      </c>
      <c r="KT78" s="34">
        <v>-2.12E-2</v>
      </c>
      <c r="KU78" s="80">
        <v>5.0200000000000002E-2</v>
      </c>
      <c r="KW78" s="40">
        <v>8.2000000000000007E-3</v>
      </c>
      <c r="KX78" s="84">
        <v>1.5599999999999999E-2</v>
      </c>
      <c r="KY78" s="132"/>
      <c r="KZ78" s="86">
        <v>1.0800000000000001E-2</v>
      </c>
      <c r="LA78" s="317">
        <v>1.01E-2</v>
      </c>
      <c r="LB78" s="132"/>
      <c r="LC78" s="34">
        <v>1.29E-2</v>
      </c>
      <c r="LD78" s="80">
        <v>1.14E-2</v>
      </c>
      <c r="LE78" s="127">
        <v>8.6999999999999994E-3</v>
      </c>
      <c r="LF78" s="314">
        <v>1.0999999999999999E-2</v>
      </c>
      <c r="LG78" s="623">
        <v>6.4199999999999993E-2</v>
      </c>
      <c r="LH78" s="133"/>
      <c r="LI78" s="34">
        <v>6.6E-3</v>
      </c>
      <c r="LJ78" s="84">
        <v>5.5999999999999999E-3</v>
      </c>
      <c r="LK78" s="132"/>
      <c r="LL78" s="7">
        <v>1.6299999999999999E-2</v>
      </c>
      <c r="LM78" s="82">
        <v>1.34E-2</v>
      </c>
      <c r="LN78" s="132"/>
      <c r="LO78" s="40">
        <v>8.0000000000000002E-3</v>
      </c>
      <c r="LP78" s="79">
        <v>1.4800000000000001E-2</v>
      </c>
      <c r="LQ78" s="133"/>
      <c r="LR78" s="86">
        <v>1.26E-2</v>
      </c>
      <c r="LS78" s="80">
        <v>2.93E-2</v>
      </c>
      <c r="LT78" s="106">
        <v>3.5000000000000001E-3</v>
      </c>
      <c r="LU78" s="302">
        <v>1.35E-2</v>
      </c>
      <c r="LV78" s="623">
        <v>3.0300000000000001E-2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0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22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24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1">
        <v>1.6400000000000001E-2</v>
      </c>
      <c r="NX78" s="106">
        <v>1.2699999999999999E-2</v>
      </c>
      <c r="NY78" s="659">
        <v>2.58E-2</v>
      </c>
      <c r="NZ78" s="686"/>
      <c r="OA78" s="100">
        <v>1.9800000000000002E-2</v>
      </c>
      <c r="OB78" s="669">
        <v>1.14E-2</v>
      </c>
      <c r="OC78" s="101">
        <v>9.1999999999999998E-3</v>
      </c>
      <c r="OD78" s="653">
        <v>2.86E-2</v>
      </c>
      <c r="OE78" s="617">
        <v>2.24E-2</v>
      </c>
      <c r="OF78" s="132"/>
      <c r="OG78" s="105">
        <v>9.2999999999999992E-3</v>
      </c>
      <c r="OH78" s="610">
        <v>1.52E-2</v>
      </c>
      <c r="OI78" s="132"/>
      <c r="OJ78" s="99">
        <v>1.7999999999999999E-2</v>
      </c>
      <c r="OK78" s="608">
        <v>1.46E-2</v>
      </c>
      <c r="OL78" s="132"/>
      <c r="OM78" s="104">
        <v>2.23E-2</v>
      </c>
      <c r="ON78" s="611">
        <v>2.3900000000000001E-2</v>
      </c>
      <c r="OO78" s="132"/>
      <c r="OP78" s="105">
        <v>8.5000000000000006E-3</v>
      </c>
      <c r="OQ78" s="610">
        <v>1.46E-2</v>
      </c>
      <c r="OR78" s="105">
        <v>4.4999999999999997E-3</v>
      </c>
      <c r="OS78" s="106">
        <v>9.7000000000000003E-3</v>
      </c>
      <c r="OT78" s="104">
        <v>7.4300000000000005E-2</v>
      </c>
      <c r="PF78" s="100">
        <v>1.9300000000000001E-2</v>
      </c>
      <c r="PG78" s="100">
        <v>2.1399999999999999E-2</v>
      </c>
      <c r="PI78" s="100">
        <v>6.1999999999999998E-3</v>
      </c>
      <c r="PJ78" s="104">
        <v>2.3900000000000001E-2</v>
      </c>
      <c r="PL78" s="105">
        <v>9.1999999999999998E-3</v>
      </c>
      <c r="PM78" s="105">
        <v>2.69E-2</v>
      </c>
      <c r="PO78" s="699">
        <v>8.3000000000000001E-3</v>
      </c>
      <c r="PP78" s="659">
        <v>5.8999999999999999E-3</v>
      </c>
      <c r="PQ78" s="129">
        <v>7.7000000000000002E-3</v>
      </c>
      <c r="PR78" s="659">
        <v>2.5899999999999999E-2</v>
      </c>
      <c r="PS78" s="619">
        <v>6.4699999999999994E-2</v>
      </c>
      <c r="PU78" s="659">
        <v>8.0999999999999996E-3</v>
      </c>
      <c r="PV78" s="619">
        <v>8.2000000000000007E-3</v>
      </c>
      <c r="PX78" s="35" t="s">
        <v>69</v>
      </c>
    </row>
    <row r="79" spans="1:489" ht="15.75" thickBot="1" x14ac:dyDescent="0.3">
      <c r="F79" s="743"/>
      <c r="G79" s="743"/>
      <c r="H79" s="743"/>
      <c r="I79" s="743"/>
      <c r="J79" s="743"/>
      <c r="K79" s="743"/>
      <c r="L79" s="79"/>
      <c r="M79" s="743"/>
      <c r="N79" s="743"/>
      <c r="O79" s="743"/>
      <c r="P79" s="743"/>
      <c r="Q79" s="743"/>
      <c r="R79" s="743"/>
      <c r="S79" s="743"/>
      <c r="T79" s="743"/>
      <c r="U79" s="743"/>
      <c r="V79" s="743"/>
      <c r="W79" s="743"/>
      <c r="X79" s="743"/>
      <c r="Y79" s="743"/>
      <c r="Z79" s="743"/>
      <c r="AA79" s="83"/>
      <c r="AB79" s="743"/>
      <c r="AC79" s="743"/>
      <c r="AD79" s="743"/>
      <c r="AE79" s="743"/>
      <c r="AF79" s="743"/>
      <c r="AG79" s="743"/>
      <c r="AH79" s="743"/>
      <c r="AI79" s="743"/>
      <c r="AJ79" s="743"/>
      <c r="AK79" s="743"/>
      <c r="AL79" s="743"/>
      <c r="AM79" s="743"/>
      <c r="AN79" s="743"/>
      <c r="AO79" s="743"/>
      <c r="AP79" s="81"/>
      <c r="AQ79" s="743"/>
      <c r="AR79" s="743"/>
      <c r="AS79" s="743"/>
      <c r="AT79" s="743"/>
      <c r="AU79" s="743"/>
      <c r="AV79" s="743"/>
      <c r="AW79" s="743"/>
      <c r="AX79" s="743"/>
      <c r="AY79" s="743"/>
      <c r="AZ79" s="743"/>
      <c r="BA79" s="743"/>
      <c r="BB79" s="743"/>
      <c r="BC79" s="743"/>
      <c r="BD79" s="743"/>
      <c r="BE79" s="85"/>
      <c r="BF79" s="743"/>
      <c r="BG79" s="743"/>
      <c r="BH79" s="743"/>
      <c r="BI79" s="743"/>
      <c r="BJ79" s="743"/>
      <c r="BK79" s="743"/>
      <c r="BL79" s="743"/>
      <c r="BM79" s="743"/>
      <c r="BN79" s="743"/>
      <c r="BO79" s="743"/>
      <c r="BP79" s="743"/>
      <c r="BQ79" s="743"/>
      <c r="DZ79" s="743"/>
      <c r="HD79" s="34">
        <v>8.9999999999999993E-3</v>
      </c>
      <c r="HE79" s="85">
        <v>1.8700000000000001E-2</v>
      </c>
      <c r="HG79" s="16">
        <v>1.01E-2</v>
      </c>
      <c r="HH79" s="536">
        <v>1.4500000000000001E-2</v>
      </c>
      <c r="HI79" s="132"/>
      <c r="HJ79" s="16">
        <v>1.06E-2</v>
      </c>
      <c r="HK79" s="299">
        <v>1.01E-2</v>
      </c>
      <c r="HL79" s="132"/>
      <c r="HM79" s="30">
        <v>3.0000000000000001E-3</v>
      </c>
      <c r="HN79" s="130">
        <v>8.3000000000000001E-3</v>
      </c>
      <c r="HO79" s="127">
        <v>3.5000000000000001E-3</v>
      </c>
      <c r="HP79" s="317">
        <v>7.1000000000000004E-3</v>
      </c>
      <c r="HQ79" s="617">
        <v>2.5399999999999999E-2</v>
      </c>
      <c r="HS79" s="22">
        <v>1E-4</v>
      </c>
      <c r="HT79" s="85">
        <v>5.4999999999999997E-3</v>
      </c>
      <c r="HV79" s="7">
        <v>-8.8000000000000005E-3</v>
      </c>
      <c r="HW79" s="130">
        <v>1.6999999999999999E-3</v>
      </c>
      <c r="HX79" s="132"/>
      <c r="HY79" s="34">
        <v>3.8E-3</v>
      </c>
      <c r="HZ79" s="315">
        <v>1.0200000000000001E-2</v>
      </c>
      <c r="IA79" s="132"/>
      <c r="IB79" s="635">
        <v>7.4999999999999997E-3</v>
      </c>
      <c r="IC79" s="130">
        <v>1.6199999999999999E-2</v>
      </c>
      <c r="ID79" s="123">
        <v>6.3E-3</v>
      </c>
      <c r="IE79" s="299">
        <v>1.44E-2</v>
      </c>
      <c r="IF79" s="618">
        <v>9.7999999999999997E-3</v>
      </c>
      <c r="IH79" s="40">
        <v>-5.0000000000000001E-4</v>
      </c>
      <c r="II79" s="534">
        <v>3.0999999999999999E-3</v>
      </c>
      <c r="IK79" s="7">
        <v>5.1000000000000004E-3</v>
      </c>
      <c r="IL79" s="536">
        <v>8.8999999999999999E-3</v>
      </c>
      <c r="IM79" s="132"/>
      <c r="IN79" s="40">
        <v>8.0999999999999996E-3</v>
      </c>
      <c r="IO79" s="316">
        <v>1.04E-2</v>
      </c>
      <c r="IP79" s="132"/>
      <c r="IQ79" s="86">
        <v>7.3000000000000001E-3</v>
      </c>
      <c r="IR79" s="84">
        <v>0</v>
      </c>
      <c r="IS79" s="539">
        <v>5.1000000000000004E-3</v>
      </c>
      <c r="IT79" s="315">
        <v>5.0000000000000001E-3</v>
      </c>
      <c r="IU79" s="636">
        <v>1.66E-2</v>
      </c>
      <c r="IW79" s="22">
        <v>2.3999999999999998E-3</v>
      </c>
      <c r="IX79" s="534">
        <v>1E-3</v>
      </c>
      <c r="IZ79" s="7">
        <v>1.01E-2</v>
      </c>
      <c r="JA79" s="130">
        <v>4.1000000000000003E-3</v>
      </c>
      <c r="JB79" s="132"/>
      <c r="JC79" s="47">
        <v>1.8700000000000001E-2</v>
      </c>
      <c r="JD79" s="317">
        <v>1.9E-2</v>
      </c>
      <c r="JE79" s="132"/>
      <c r="JF79" s="34">
        <v>3.5999999999999999E-3</v>
      </c>
      <c r="JG79" s="649">
        <v>-3.7000000000000002E-3</v>
      </c>
      <c r="JH79" s="125">
        <v>5.9999999999999995E-4</v>
      </c>
      <c r="JI79" s="299">
        <v>-2.0999999999999999E-3</v>
      </c>
      <c r="JJ79" s="618">
        <v>4.5999999999999999E-3</v>
      </c>
      <c r="JL79" s="16">
        <v>8.0000000000000002E-3</v>
      </c>
      <c r="JM79" s="315">
        <v>4.5999999999999999E-3</v>
      </c>
      <c r="JO79" s="16">
        <v>8.5000000000000006E-3</v>
      </c>
      <c r="JP79" s="130">
        <v>3.3999999999999998E-3</v>
      </c>
      <c r="JV79" s="16">
        <v>1.0500000000000001E-2</v>
      </c>
      <c r="JW79" s="300">
        <v>2.3E-2</v>
      </c>
      <c r="JY79" s="16">
        <v>5.4999999999999997E-3</v>
      </c>
      <c r="JZ79" s="79">
        <v>1.5E-3</v>
      </c>
      <c r="KA79" s="131">
        <v>5.4000000000000003E-3</v>
      </c>
      <c r="KB79" s="317">
        <v>-2.2000000000000001E-3</v>
      </c>
      <c r="KC79" s="623">
        <v>-4.7000000000000002E-3</v>
      </c>
      <c r="KE79" s="86">
        <v>1.1999999999999999E-3</v>
      </c>
      <c r="KF79" s="534">
        <v>1.54E-2</v>
      </c>
      <c r="KH79" s="16">
        <v>-6.9999999999999999E-4</v>
      </c>
      <c r="KI79" s="82">
        <v>-8.0000000000000004E-4</v>
      </c>
      <c r="KJ79" s="132"/>
      <c r="KK79" s="7">
        <v>2.7000000000000001E-3</v>
      </c>
      <c r="KL79" s="300">
        <v>1.26E-2</v>
      </c>
      <c r="KM79" s="132"/>
      <c r="KN79" s="7">
        <v>1E-4</v>
      </c>
      <c r="KO79" s="130">
        <v>3.3E-3</v>
      </c>
      <c r="KP79" s="125">
        <v>1.0800000000000001E-2</v>
      </c>
      <c r="KQ79" s="299">
        <v>7.1999999999999998E-3</v>
      </c>
      <c r="KR79" s="617">
        <v>3.7699999999999997E-2</v>
      </c>
      <c r="KT79" s="22">
        <v>1.1900000000000001E-2</v>
      </c>
      <c r="KU79" s="534">
        <v>9.7999999999999997E-3</v>
      </c>
      <c r="KW79" s="16">
        <v>6.3E-3</v>
      </c>
      <c r="KX79" s="82">
        <v>1.04E-2</v>
      </c>
      <c r="KY79" s="132"/>
      <c r="KZ79" s="7">
        <v>0.01</v>
      </c>
      <c r="LA79" s="300">
        <v>8.6E-3</v>
      </c>
      <c r="LB79" s="132"/>
      <c r="LC79" s="7">
        <v>2.8999999999999998E-3</v>
      </c>
      <c r="LD79" s="84">
        <v>5.7999999999999996E-3</v>
      </c>
      <c r="LE79" s="125">
        <v>1.6999999999999999E-3</v>
      </c>
      <c r="LF79" s="299">
        <v>7.0000000000000001E-3</v>
      </c>
      <c r="LG79" s="631">
        <v>5.67E-2</v>
      </c>
      <c r="LH79" s="133"/>
      <c r="LI79" s="22">
        <v>-4.0000000000000002E-4</v>
      </c>
      <c r="LJ79" s="83">
        <v>3.3999999999999998E-3</v>
      </c>
      <c r="LK79" s="132"/>
      <c r="LL79" s="16">
        <v>4.8999999999999998E-3</v>
      </c>
      <c r="LM79" s="130">
        <v>1.3299999999999999E-2</v>
      </c>
      <c r="LN79" s="132"/>
      <c r="LO79" s="16">
        <v>6.1999999999999998E-3</v>
      </c>
      <c r="LP79" s="82">
        <v>4.4000000000000003E-3</v>
      </c>
      <c r="LQ79" s="133"/>
      <c r="LR79" s="7">
        <v>2.2000000000000001E-3</v>
      </c>
      <c r="LS79" s="83">
        <v>1.06E-2</v>
      </c>
      <c r="LT79" s="100">
        <v>3.0999999999999999E-3</v>
      </c>
      <c r="LU79" s="316">
        <v>1.06E-2</v>
      </c>
      <c r="LV79" s="631">
        <v>1.84E-2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23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17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17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08">
        <v>9.7999999999999997E-3</v>
      </c>
      <c r="NW79" s="132"/>
      <c r="NX79" s="103">
        <v>4.7000000000000002E-3</v>
      </c>
      <c r="NY79" s="653">
        <v>2.07E-2</v>
      </c>
      <c r="NZ79" s="686"/>
      <c r="OA79" s="105">
        <v>1.4999999999999999E-2</v>
      </c>
      <c r="OB79" s="677">
        <v>5.7999999999999996E-3</v>
      </c>
      <c r="OC79" s="100">
        <v>8.8000000000000005E-3</v>
      </c>
      <c r="OD79" s="654">
        <v>1.2500000000000001E-2</v>
      </c>
      <c r="OE79" s="618">
        <v>1.29E-2</v>
      </c>
      <c r="OF79" s="132"/>
      <c r="OG79" s="100">
        <v>8.2000000000000007E-3</v>
      </c>
      <c r="OH79" s="607">
        <v>1.49E-2</v>
      </c>
      <c r="OI79" s="132"/>
      <c r="OJ79" s="104">
        <v>6.7000000000000002E-3</v>
      </c>
      <c r="OK79" s="605">
        <v>1.3599999999999999E-2</v>
      </c>
      <c r="OL79" s="132"/>
      <c r="OM79" s="100">
        <v>6.6E-3</v>
      </c>
      <c r="ON79" s="608">
        <v>2.1499999999999998E-2</v>
      </c>
      <c r="OO79" s="132"/>
      <c r="OP79" s="104">
        <v>7.4000000000000003E-3</v>
      </c>
      <c r="OQ79" s="608">
        <v>9.1000000000000004E-3</v>
      </c>
      <c r="OR79" s="103">
        <v>2.3E-3</v>
      </c>
      <c r="OS79" s="104">
        <v>6.4999999999999997E-3</v>
      </c>
      <c r="OT79" s="100">
        <v>4.6899999999999997E-2</v>
      </c>
      <c r="PF79" s="103">
        <v>8.8000000000000005E-3</v>
      </c>
      <c r="PG79" s="106">
        <v>1.37E-2</v>
      </c>
      <c r="PI79" s="103">
        <v>5.4000000000000003E-3</v>
      </c>
      <c r="PJ79" s="100">
        <v>7.1999999999999998E-3</v>
      </c>
      <c r="PL79" s="699">
        <v>6.8999999999999999E-3</v>
      </c>
      <c r="PM79" s="100">
        <v>1.35E-2</v>
      </c>
      <c r="PO79" s="106">
        <v>8.0000000000000002E-3</v>
      </c>
      <c r="PP79" s="652">
        <v>5.3E-3</v>
      </c>
      <c r="PQ79" s="123">
        <v>4.8999999999999998E-3</v>
      </c>
      <c r="PR79" s="654">
        <v>6.7999999999999996E-3</v>
      </c>
      <c r="PS79" s="620">
        <v>2.23E-2</v>
      </c>
      <c r="PU79" s="655">
        <v>6.8999999999999999E-3</v>
      </c>
      <c r="PV79" s="620">
        <v>4.0000000000000001E-3</v>
      </c>
      <c r="PX79" s="41" t="s">
        <v>71</v>
      </c>
    </row>
    <row r="80" spans="1:489" ht="15.75" thickBot="1" x14ac:dyDescent="0.3">
      <c r="F80" s="743"/>
      <c r="G80" s="743"/>
      <c r="H80" s="743"/>
      <c r="I80" s="743"/>
      <c r="J80" s="743"/>
      <c r="K80" s="743"/>
      <c r="L80" s="83"/>
      <c r="M80" s="743"/>
      <c r="N80" s="743"/>
      <c r="O80" s="743"/>
      <c r="P80" s="743"/>
      <c r="Q80" s="743"/>
      <c r="R80" s="743"/>
      <c r="S80" s="743"/>
      <c r="T80" s="743"/>
      <c r="U80" s="743"/>
      <c r="V80" s="743"/>
      <c r="W80" s="743"/>
      <c r="X80" s="743"/>
      <c r="Y80" s="743"/>
      <c r="Z80" s="743"/>
      <c r="AA80" s="81"/>
      <c r="AB80" s="743"/>
      <c r="AC80" s="743"/>
      <c r="AD80" s="743"/>
      <c r="AE80" s="743"/>
      <c r="AF80" s="743"/>
      <c r="AG80" s="743"/>
      <c r="AH80" s="743"/>
      <c r="AI80" s="743"/>
      <c r="AJ80" s="743"/>
      <c r="AK80" s="743"/>
      <c r="AL80" s="743"/>
      <c r="AM80" s="743"/>
      <c r="AN80" s="743"/>
      <c r="AO80" s="743"/>
      <c r="AP80" s="83"/>
      <c r="AQ80" s="743"/>
      <c r="AR80" s="743"/>
      <c r="AS80" s="743"/>
      <c r="AT80" s="743"/>
      <c r="AU80" s="743"/>
      <c r="AV80" s="743"/>
      <c r="AW80" s="743"/>
      <c r="AX80" s="743"/>
      <c r="AY80" s="743"/>
      <c r="AZ80" s="743"/>
      <c r="BA80" s="743"/>
      <c r="BB80" s="743"/>
      <c r="BC80" s="743"/>
      <c r="BD80" s="743"/>
      <c r="BE80" s="83"/>
      <c r="BF80" s="743"/>
      <c r="BG80" s="743"/>
      <c r="BH80" s="743"/>
      <c r="BI80" s="743"/>
      <c r="BJ80" s="743"/>
      <c r="BK80" s="743"/>
      <c r="BL80" s="743"/>
      <c r="BM80" s="743"/>
      <c r="BN80" s="743"/>
      <c r="BO80" s="743"/>
      <c r="BP80" s="743"/>
      <c r="BQ80" s="743"/>
      <c r="DZ80" s="743"/>
      <c r="HC80" s="721"/>
      <c r="HD80" s="16">
        <v>1.1000000000000001E-3</v>
      </c>
      <c r="HE80" s="83">
        <v>-1.6000000000000001E-3</v>
      </c>
      <c r="HG80" s="40">
        <v>9.4999999999999998E-3</v>
      </c>
      <c r="HH80" s="82">
        <v>1.35E-2</v>
      </c>
      <c r="HI80" s="132"/>
      <c r="HJ80" s="635">
        <v>-2.7000000000000001E-3</v>
      </c>
      <c r="HK80" s="648">
        <v>3.3999999999999998E-3</v>
      </c>
      <c r="HL80" s="132"/>
      <c r="HM80" s="40">
        <v>2.3999999999999998E-3</v>
      </c>
      <c r="HN80" s="84">
        <v>7.0000000000000001E-3</v>
      </c>
      <c r="HO80" s="539">
        <v>6.9999999999999999E-4</v>
      </c>
      <c r="HP80" s="299">
        <v>7.1000000000000004E-3</v>
      </c>
      <c r="HQ80" s="630">
        <v>2.5000000000000001E-2</v>
      </c>
      <c r="HS80" s="40">
        <v>-1.5E-3</v>
      </c>
      <c r="HT80" s="81">
        <v>-1.1999999999999999E-3</v>
      </c>
      <c r="HV80" s="22">
        <v>3.0999999999999999E-3</v>
      </c>
      <c r="HW80" s="82">
        <v>-1.1000000000000001E-3</v>
      </c>
      <c r="HX80" s="132"/>
      <c r="HY80" s="16">
        <v>3.5999999999999999E-3</v>
      </c>
      <c r="HZ80" s="317">
        <v>-6.9999999999999999E-4</v>
      </c>
      <c r="IA80" s="132"/>
      <c r="IB80" s="16">
        <v>6.7000000000000002E-3</v>
      </c>
      <c r="IC80" s="546">
        <v>6.7000000000000002E-3</v>
      </c>
      <c r="ID80" s="539">
        <v>5.8999999999999999E-3</v>
      </c>
      <c r="IE80" s="314">
        <v>1.2699999999999999E-2</v>
      </c>
      <c r="IF80" s="632">
        <v>7.1999999999999998E-3</v>
      </c>
      <c r="IH80" s="30">
        <v>-1.6999999999999999E-3</v>
      </c>
      <c r="II80" s="85">
        <v>2.8999999999999998E-3</v>
      </c>
      <c r="IK80" s="22">
        <v>1.1999999999999999E-3</v>
      </c>
      <c r="IL80" s="82">
        <v>7.1999999999999998E-3</v>
      </c>
      <c r="IM80" s="132"/>
      <c r="IN80" s="635">
        <v>4.7999999999999996E-3</v>
      </c>
      <c r="IO80" s="300">
        <v>7.0000000000000001E-3</v>
      </c>
      <c r="IP80" s="132"/>
      <c r="IQ80" s="635">
        <v>3.8E-3</v>
      </c>
      <c r="IR80" s="546">
        <v>-3.0000000000000001E-3</v>
      </c>
      <c r="IS80" s="131">
        <v>2.8E-3</v>
      </c>
      <c r="IT80" s="648">
        <v>4.0000000000000002E-4</v>
      </c>
      <c r="IU80" s="617">
        <v>1.3299999999999999E-2</v>
      </c>
      <c r="IW80" s="616">
        <v>2.9999999999999997E-4</v>
      </c>
      <c r="IX80" s="79">
        <v>-2.5999999999999999E-3</v>
      </c>
      <c r="IZ80" s="16">
        <v>7.3000000000000001E-3</v>
      </c>
      <c r="JA80" s="83">
        <v>-3.0000000000000001E-3</v>
      </c>
      <c r="JB80" s="132"/>
      <c r="JC80" s="7">
        <v>1.78E-2</v>
      </c>
      <c r="JD80" s="314">
        <v>-8.0000000000000004E-4</v>
      </c>
      <c r="JE80" s="132"/>
      <c r="JF80" s="40">
        <v>2.9999999999999997E-4</v>
      </c>
      <c r="JG80" s="84">
        <v>-4.7999999999999996E-3</v>
      </c>
      <c r="JH80" s="539">
        <v>-2.0999999999999999E-3</v>
      </c>
      <c r="JI80" s="316">
        <v>1.84E-2</v>
      </c>
      <c r="JJ80" s="623">
        <v>-1.8E-3</v>
      </c>
      <c r="JL80" s="635">
        <v>6.1000000000000004E-3</v>
      </c>
      <c r="JM80" s="648">
        <v>4.3E-3</v>
      </c>
      <c r="JN80" s="132"/>
      <c r="JO80" s="34">
        <v>-4.4000000000000003E-3</v>
      </c>
      <c r="JP80" s="79">
        <v>-4.1999999999999997E-3</v>
      </c>
      <c r="JV80" s="7">
        <v>3.3999999999999998E-3</v>
      </c>
      <c r="JW80" s="317">
        <v>1.54E-2</v>
      </c>
      <c r="JX80" s="132"/>
      <c r="JY80" s="40">
        <v>3.5999999999999999E-3</v>
      </c>
      <c r="JZ80" s="546">
        <v>1.5E-3</v>
      </c>
      <c r="KA80" s="124">
        <v>4.1999999999999997E-3</v>
      </c>
      <c r="KB80" s="314">
        <v>-3.3E-3</v>
      </c>
      <c r="KC80" s="631">
        <v>-6.4999999999999997E-3</v>
      </c>
      <c r="KE80" s="40">
        <v>-1.24E-2</v>
      </c>
      <c r="KF80" s="80">
        <v>5.1999999999999998E-3</v>
      </c>
      <c r="KH80" s="7">
        <v>-6.9999999999999999E-4</v>
      </c>
      <c r="KI80" s="130">
        <v>-4.1999999999999997E-3</v>
      </c>
      <c r="KJ80" s="132"/>
      <c r="KK80" s="40">
        <v>4.7999999999999996E-3</v>
      </c>
      <c r="KL80" s="314">
        <v>8.8000000000000005E-3</v>
      </c>
      <c r="KM80" s="132"/>
      <c r="KN80" s="16">
        <v>-1.9E-3</v>
      </c>
      <c r="KO80" s="83">
        <v>1.4E-3</v>
      </c>
      <c r="KP80" s="126">
        <v>4.7000000000000002E-3</v>
      </c>
      <c r="KQ80" s="316">
        <v>3.5000000000000001E-3</v>
      </c>
      <c r="KR80" s="632">
        <v>5.3E-3</v>
      </c>
      <c r="KT80" s="47">
        <v>2.3199999999999998E-2</v>
      </c>
      <c r="KU80" s="130">
        <v>5.5999999999999999E-3</v>
      </c>
      <c r="KW80" s="541">
        <v>2.5000000000000001E-3</v>
      </c>
      <c r="KX80" s="85">
        <v>8.6999999999999994E-3</v>
      </c>
      <c r="KY80" s="132"/>
      <c r="KZ80" s="40">
        <v>4.0000000000000002E-4</v>
      </c>
      <c r="LA80" s="303">
        <v>7.0000000000000001E-3</v>
      </c>
      <c r="LB80" s="132"/>
      <c r="LC80" s="16">
        <v>4.0000000000000002E-4</v>
      </c>
      <c r="LD80" s="79">
        <v>2E-3</v>
      </c>
      <c r="LE80" s="126">
        <v>4.0000000000000002E-4</v>
      </c>
      <c r="LF80" s="303">
        <v>6.7000000000000002E-3</v>
      </c>
      <c r="LG80" s="632">
        <v>2.52E-2</v>
      </c>
      <c r="LH80" s="133"/>
      <c r="LI80" s="47">
        <v>-3.3E-3</v>
      </c>
      <c r="LJ80" s="80">
        <v>2.5000000000000001E-3</v>
      </c>
      <c r="LK80" s="132"/>
      <c r="LL80" s="22">
        <v>2.9999999999999997E-4</v>
      </c>
      <c r="LM80" s="81">
        <v>4.0000000000000002E-4</v>
      </c>
      <c r="LN80" s="132"/>
      <c r="LO80" s="47">
        <v>3.2000000000000002E-3</v>
      </c>
      <c r="LP80" s="85">
        <v>3.8E-3</v>
      </c>
      <c r="LR80" s="34">
        <v>-2.9999999999999997E-4</v>
      </c>
      <c r="LS80" s="130">
        <v>4.7000000000000002E-3</v>
      </c>
      <c r="LT80" s="103">
        <v>-2.9999999999999997E-4</v>
      </c>
      <c r="LU80" s="317">
        <v>-6.9999999999999999E-4</v>
      </c>
      <c r="LV80" s="617">
        <v>7.4000000000000003E-3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19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23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1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12">
        <v>3.8999999999999998E-3</v>
      </c>
      <c r="NW80" s="132"/>
      <c r="NX80" s="99">
        <v>-3.3E-3</v>
      </c>
      <c r="NY80" s="658">
        <v>-2.7000000000000001E-3</v>
      </c>
      <c r="NZ80" s="686"/>
      <c r="OA80" s="103">
        <v>1.43E-2</v>
      </c>
      <c r="OB80" s="681">
        <v>2.5999999999999999E-3</v>
      </c>
      <c r="OC80" s="102">
        <v>5.4000000000000003E-3</v>
      </c>
      <c r="OD80" s="655">
        <v>-6.0000000000000001E-3</v>
      </c>
      <c r="OE80" s="622">
        <v>1.0999999999999999E-2</v>
      </c>
      <c r="OF80" s="132"/>
      <c r="OG80" s="103">
        <v>5.3E-3</v>
      </c>
      <c r="OH80" s="608">
        <v>5.5999999999999999E-3</v>
      </c>
      <c r="OI80" s="132"/>
      <c r="OJ80" s="100">
        <v>1.6999999999999999E-3</v>
      </c>
      <c r="OK80" s="611">
        <v>4.8999999999999998E-3</v>
      </c>
      <c r="OL80" s="132"/>
      <c r="OM80" s="106">
        <v>-2.0999999999999999E-3</v>
      </c>
      <c r="ON80" s="612">
        <v>-8.0000000000000004E-4</v>
      </c>
      <c r="OO80" s="132"/>
      <c r="OP80" s="101">
        <v>-2.7000000000000001E-3</v>
      </c>
      <c r="OQ80" s="609">
        <v>-7.9000000000000008E-3</v>
      </c>
      <c r="OR80" s="699">
        <v>1.6000000000000001E-3</v>
      </c>
      <c r="OS80" s="699">
        <v>-2.3E-3</v>
      </c>
      <c r="OT80" s="103">
        <v>-2.9600000000000001E-2</v>
      </c>
      <c r="PF80" s="105">
        <v>-5.9999999999999995E-4</v>
      </c>
      <c r="PG80" s="709">
        <v>3.0999999999999999E-3</v>
      </c>
      <c r="PI80" s="709">
        <v>5.1999999999999998E-3</v>
      </c>
      <c r="PJ80" s="699">
        <v>3.5000000000000001E-3</v>
      </c>
      <c r="PL80" s="709">
        <v>4.1000000000000003E-3</v>
      </c>
      <c r="PM80" s="709">
        <v>-7.4999999999999997E-3</v>
      </c>
      <c r="PO80" s="709">
        <v>3.8999999999999998E-3</v>
      </c>
      <c r="PP80" s="654">
        <v>3.0999999999999999E-3</v>
      </c>
      <c r="PQ80" s="125">
        <v>1.1999999999999999E-3</v>
      </c>
      <c r="PR80" s="652">
        <v>1E-4</v>
      </c>
      <c r="PS80" s="715">
        <v>1.54E-2</v>
      </c>
      <c r="PU80" s="736">
        <v>-2.3999999999999998E-3</v>
      </c>
      <c r="PV80" s="621">
        <v>2.8E-3</v>
      </c>
    </row>
    <row r="81" spans="1:608" ht="15.75" thickBot="1" x14ac:dyDescent="0.3">
      <c r="F81" s="743"/>
      <c r="G81" s="743"/>
      <c r="H81" s="743"/>
      <c r="I81" s="743"/>
      <c r="J81" s="743"/>
      <c r="K81" s="743"/>
      <c r="L81" s="82"/>
      <c r="M81" s="743"/>
      <c r="N81" s="743"/>
      <c r="O81" s="743"/>
      <c r="P81" s="743"/>
      <c r="Q81" s="743"/>
      <c r="R81" s="743"/>
      <c r="S81" s="743"/>
      <c r="T81" s="743"/>
      <c r="U81" s="743"/>
      <c r="V81" s="743"/>
      <c r="W81" s="743"/>
      <c r="X81" s="743"/>
      <c r="Y81" s="743"/>
      <c r="Z81" s="743"/>
      <c r="AA81" s="79"/>
      <c r="AB81" s="743"/>
      <c r="AC81" s="743"/>
      <c r="AD81" s="743"/>
      <c r="AE81" s="743"/>
      <c r="AF81" s="743"/>
      <c r="AG81" s="743"/>
      <c r="AH81" s="743"/>
      <c r="AI81" s="743"/>
      <c r="AJ81" s="743"/>
      <c r="AK81" s="743"/>
      <c r="AL81" s="743"/>
      <c r="AM81" s="743"/>
      <c r="AN81" s="743"/>
      <c r="AO81" s="743"/>
      <c r="AP81" s="82"/>
      <c r="AQ81" s="743"/>
      <c r="AR81" s="743"/>
      <c r="AS81" s="743"/>
      <c r="AT81" s="743"/>
      <c r="AU81" s="743"/>
      <c r="AV81" s="743"/>
      <c r="AW81" s="743"/>
      <c r="AX81" s="743"/>
      <c r="AY81" s="743"/>
      <c r="AZ81" s="743"/>
      <c r="BA81" s="743"/>
      <c r="BB81" s="743"/>
      <c r="BC81" s="743"/>
      <c r="BD81" s="743"/>
      <c r="BE81" s="82"/>
      <c r="BF81" s="743"/>
      <c r="BG81" s="743"/>
      <c r="BH81" s="743"/>
      <c r="BI81" s="743"/>
      <c r="BJ81" s="743"/>
      <c r="BK81" s="743"/>
      <c r="BL81" s="743"/>
      <c r="BM81" s="743"/>
      <c r="BN81" s="743"/>
      <c r="BO81" s="743"/>
      <c r="BP81" s="743"/>
      <c r="BQ81" s="743"/>
      <c r="DZ81" s="743"/>
      <c r="HD81" s="616">
        <v>-0.01</v>
      </c>
      <c r="HE81" s="534">
        <v>-2.7000000000000001E-3</v>
      </c>
      <c r="HG81" s="86">
        <v>7.4999999999999997E-3</v>
      </c>
      <c r="HH81" s="130">
        <v>6.1000000000000004E-3</v>
      </c>
      <c r="HJ81" s="40">
        <v>-3.5000000000000001E-3</v>
      </c>
      <c r="HK81" s="300">
        <v>-1.06E-2</v>
      </c>
      <c r="HL81" s="132"/>
      <c r="HM81" s="16">
        <v>5.9999999999999995E-4</v>
      </c>
      <c r="HN81" s="79">
        <v>3.3999999999999998E-3</v>
      </c>
      <c r="HO81" s="124">
        <v>-1E-4</v>
      </c>
      <c r="HP81" s="316">
        <v>2E-3</v>
      </c>
      <c r="HQ81" s="632">
        <v>2E-3</v>
      </c>
      <c r="HS81" s="86">
        <v>-3.5000000000000001E-3</v>
      </c>
      <c r="HT81" s="79">
        <v>-5.4000000000000003E-3</v>
      </c>
      <c r="HV81" s="40">
        <v>6.0000000000000001E-3</v>
      </c>
      <c r="HW81" s="85">
        <v>-1.2999999999999999E-3</v>
      </c>
      <c r="HY81" s="40">
        <v>-6.7999999999999996E-3</v>
      </c>
      <c r="HZ81" s="299">
        <v>-4.0000000000000001E-3</v>
      </c>
      <c r="IA81" s="132"/>
      <c r="IB81" s="533">
        <v>-4.1000000000000003E-3</v>
      </c>
      <c r="IC81" s="84">
        <v>-8.8000000000000005E-3</v>
      </c>
      <c r="ID81" s="131">
        <v>5.8999999999999999E-3</v>
      </c>
      <c r="IE81" s="648">
        <v>-7.4000000000000003E-3</v>
      </c>
      <c r="IF81" s="621">
        <v>5.7999999999999996E-3</v>
      </c>
      <c r="IH81" s="47">
        <v>-3.3E-3</v>
      </c>
      <c r="II81" s="83">
        <v>2.7000000000000001E-3</v>
      </c>
      <c r="IK81" s="40">
        <v>-2.9999999999999997E-4</v>
      </c>
      <c r="IL81" s="83">
        <v>6.3E-3</v>
      </c>
      <c r="IN81" s="47">
        <v>1.1000000000000001E-3</v>
      </c>
      <c r="IO81" s="317">
        <v>2.5999999999999999E-3</v>
      </c>
      <c r="IP81" s="132"/>
      <c r="IQ81" s="40">
        <v>-5.8999999999999999E-3</v>
      </c>
      <c r="IR81" s="649">
        <v>-4.7000000000000002E-3</v>
      </c>
      <c r="IS81" s="129">
        <v>-2.8E-3</v>
      </c>
      <c r="IT81" s="316">
        <v>-1.6999999999999999E-3</v>
      </c>
      <c r="IU81" s="621">
        <v>1E-4</v>
      </c>
      <c r="IW81" s="86">
        <v>-2.5000000000000001E-3</v>
      </c>
      <c r="IX81" s="81">
        <v>-2.8999999999999998E-3</v>
      </c>
      <c r="IZ81" s="40">
        <v>-4.4999999999999997E-3</v>
      </c>
      <c r="JA81" s="81">
        <v>-3.7000000000000002E-3</v>
      </c>
      <c r="JB81" s="132"/>
      <c r="JC81" s="16">
        <v>4.8999999999999998E-3</v>
      </c>
      <c r="JD81" s="299">
        <v>-1.0999999999999999E-2</v>
      </c>
      <c r="JE81" s="132"/>
      <c r="JF81" s="635">
        <v>-8.0999999999999996E-3</v>
      </c>
      <c r="JG81" s="80">
        <v>-8.3000000000000001E-3</v>
      </c>
      <c r="JH81" s="123">
        <v>-5.1000000000000004E-3</v>
      </c>
      <c r="JI81" s="315">
        <v>2.8400000000000002E-2</v>
      </c>
      <c r="JJ81" s="632">
        <v>-4.7999999999999996E-3</v>
      </c>
      <c r="JL81" s="7">
        <v>-1.8E-3</v>
      </c>
      <c r="JM81" s="303">
        <v>-8.6999999999999994E-3</v>
      </c>
      <c r="JN81" s="132"/>
      <c r="JO81" s="40">
        <v>-6.4000000000000003E-3</v>
      </c>
      <c r="JP81" s="83">
        <v>-7.4000000000000003E-3</v>
      </c>
      <c r="JV81" s="47">
        <v>1.2999999999999999E-3</v>
      </c>
      <c r="JW81" s="299">
        <v>1.2999999999999999E-3</v>
      </c>
      <c r="JX81" s="132"/>
      <c r="JY81" s="635">
        <v>-1.1000000000000001E-3</v>
      </c>
      <c r="JZ81" s="80">
        <v>-5.0000000000000001E-4</v>
      </c>
      <c r="KA81" s="129">
        <v>5.0000000000000001E-4</v>
      </c>
      <c r="KB81" s="316">
        <v>-3.7000000000000002E-3</v>
      </c>
      <c r="KC81" s="632">
        <v>-1.1599999999999999E-2</v>
      </c>
      <c r="KE81" s="30">
        <v>-1.8200000000000001E-2</v>
      </c>
      <c r="KF81" s="84">
        <v>8.0000000000000004E-4</v>
      </c>
      <c r="KH81" s="40">
        <v>-6.7000000000000002E-3</v>
      </c>
      <c r="KI81" s="83">
        <v>-1.09E-2</v>
      </c>
      <c r="KJ81" s="132"/>
      <c r="KK81" s="635">
        <v>-3.4299999999999997E-2</v>
      </c>
      <c r="KL81" s="303">
        <v>2.3999999999999998E-3</v>
      </c>
      <c r="KM81" s="132"/>
      <c r="KN81" s="86">
        <v>1.2200000000000001E-2</v>
      </c>
      <c r="KO81" s="84">
        <v>-8.3000000000000001E-3</v>
      </c>
      <c r="KP81" s="131">
        <v>3.3999999999999998E-3</v>
      </c>
      <c r="KQ81" s="315">
        <v>-2.0000000000000001E-4</v>
      </c>
      <c r="KR81" s="630">
        <v>3.8E-3</v>
      </c>
      <c r="KT81" s="86">
        <v>3.04E-2</v>
      </c>
      <c r="KU81" s="81">
        <v>-1.6299999999999999E-2</v>
      </c>
      <c r="KW81" s="7">
        <v>-2.0000000000000001E-4</v>
      </c>
      <c r="KX81" s="130">
        <v>-6.1999999999999998E-3</v>
      </c>
      <c r="KY81" s="132"/>
      <c r="KZ81" s="635">
        <v>-4.0000000000000002E-4</v>
      </c>
      <c r="LA81" s="299">
        <v>5.8999999999999999E-3</v>
      </c>
      <c r="LB81" s="132"/>
      <c r="LC81" s="86">
        <v>-2.3999999999999998E-3</v>
      </c>
      <c r="LD81" s="130">
        <v>5.0000000000000001E-4</v>
      </c>
      <c r="LE81" s="131">
        <v>-5.0000000000000001E-4</v>
      </c>
      <c r="LF81" s="317">
        <v>3.3E-3</v>
      </c>
      <c r="LG81" s="617">
        <v>1.2800000000000001E-2</v>
      </c>
      <c r="LH81" s="133"/>
      <c r="LI81" s="86">
        <v>-6.0000000000000001E-3</v>
      </c>
      <c r="LJ81" s="130">
        <v>-7.9000000000000008E-3</v>
      </c>
      <c r="LK81" s="132"/>
      <c r="LL81" s="86">
        <v>0</v>
      </c>
      <c r="LM81" s="80">
        <v>-6.3E-3</v>
      </c>
      <c r="LN81" s="132"/>
      <c r="LO81" s="30">
        <v>1.2999999999999999E-3</v>
      </c>
      <c r="LP81" s="130">
        <v>1.6000000000000001E-3</v>
      </c>
      <c r="LQ81" s="133"/>
      <c r="LR81" s="30">
        <v>-3.0000000000000001E-3</v>
      </c>
      <c r="LS81" s="85">
        <v>-6.9999999999999999E-4</v>
      </c>
      <c r="LT81" s="104">
        <v>-1E-3</v>
      </c>
      <c r="LU81" s="314">
        <v>-2.3999999999999998E-3</v>
      </c>
      <c r="LV81" s="618">
        <v>4.1999999999999997E-3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17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0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22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05">
        <v>-4.0000000000000001E-3</v>
      </c>
      <c r="NW81" s="132"/>
      <c r="NX81" s="101">
        <v>-4.7000000000000002E-3</v>
      </c>
      <c r="NY81" s="652">
        <v>-4.1999999999999997E-3</v>
      </c>
      <c r="NZ81" s="686"/>
      <c r="OA81" s="104">
        <v>7.1999999999999998E-3</v>
      </c>
      <c r="OB81" s="679">
        <v>-2.7000000000000001E-3</v>
      </c>
      <c r="OC81" s="99">
        <v>-5.7000000000000002E-3</v>
      </c>
      <c r="OD81" s="656">
        <v>-1.18E-2</v>
      </c>
      <c r="OE81" s="621">
        <v>2.7000000000000001E-3</v>
      </c>
      <c r="OF81" s="132"/>
      <c r="OG81" s="102">
        <v>-2E-3</v>
      </c>
      <c r="OH81" s="609">
        <v>2.7000000000000001E-3</v>
      </c>
      <c r="OI81" s="132"/>
      <c r="OJ81" s="101">
        <v>8.0000000000000004E-4</v>
      </c>
      <c r="OK81" s="606">
        <v>4.1000000000000003E-3</v>
      </c>
      <c r="OL81" s="132"/>
      <c r="OM81" s="103">
        <v>-2.7000000000000001E-3</v>
      </c>
      <c r="ON81" s="609">
        <v>-2.8E-3</v>
      </c>
      <c r="OO81" s="132"/>
      <c r="OP81" s="103">
        <v>-5.4000000000000003E-3</v>
      </c>
      <c r="OQ81" s="710">
        <v>-8.3000000000000001E-3</v>
      </c>
      <c r="OR81" s="709">
        <v>-1.5E-3</v>
      </c>
      <c r="OS81" s="100">
        <v>-3.8999999999999998E-3</v>
      </c>
      <c r="OT81" s="101">
        <v>-3.4200000000000001E-2</v>
      </c>
      <c r="PF81" s="106">
        <v>-6.0000000000000001E-3</v>
      </c>
      <c r="PG81" s="105">
        <v>-5.7000000000000002E-3</v>
      </c>
      <c r="PI81" s="101">
        <v>-4.5999999999999999E-3</v>
      </c>
      <c r="PJ81" s="103">
        <v>-7.4999999999999997E-3</v>
      </c>
      <c r="PL81" s="103">
        <v>-4.5999999999999999E-3</v>
      </c>
      <c r="PM81" s="101">
        <v>-1.0800000000000001E-2</v>
      </c>
      <c r="PO81" s="101">
        <v>1.8E-3</v>
      </c>
      <c r="PP81" s="734">
        <v>5.0000000000000001E-4</v>
      </c>
      <c r="PQ81" s="128">
        <v>8.0000000000000004E-4</v>
      </c>
      <c r="PR81" s="655">
        <v>-8.3999999999999995E-3</v>
      </c>
      <c r="PS81" s="617">
        <v>-2.9899999999999999E-2</v>
      </c>
      <c r="PU81" s="652">
        <v>-4.8999999999999998E-3</v>
      </c>
      <c r="PV81" s="617">
        <v>1.1000000000000001E-3</v>
      </c>
    </row>
    <row r="82" spans="1:608" ht="15.75" thickBot="1" x14ac:dyDescent="0.3">
      <c r="F82" s="743"/>
      <c r="G82" s="743"/>
      <c r="H82" s="743"/>
      <c r="I82" s="743"/>
      <c r="J82" s="743"/>
      <c r="K82" s="743"/>
      <c r="L82" s="81"/>
      <c r="M82" s="743"/>
      <c r="N82" s="743"/>
      <c r="O82" s="743"/>
      <c r="P82" s="743"/>
      <c r="Q82" s="743"/>
      <c r="R82" s="743"/>
      <c r="S82" s="743"/>
      <c r="T82" s="743"/>
      <c r="U82" s="743"/>
      <c r="V82" s="743"/>
      <c r="W82" s="743"/>
      <c r="X82" s="743"/>
      <c r="Y82" s="743"/>
      <c r="Z82" s="743"/>
      <c r="AA82" s="130"/>
      <c r="AB82" s="743"/>
      <c r="AC82" s="743"/>
      <c r="AD82" s="743"/>
      <c r="AE82" s="743"/>
      <c r="AF82" s="743"/>
      <c r="AG82" s="743"/>
      <c r="AH82" s="743"/>
      <c r="AI82" s="743"/>
      <c r="AJ82" s="743"/>
      <c r="AK82" s="743"/>
      <c r="AL82" s="743"/>
      <c r="AM82" s="743"/>
      <c r="AN82" s="743"/>
      <c r="AO82" s="743"/>
      <c r="AP82" s="130"/>
      <c r="AQ82" s="743"/>
      <c r="AR82" s="743"/>
      <c r="AS82" s="743"/>
      <c r="AT82" s="743"/>
      <c r="AU82" s="743"/>
      <c r="AV82" s="743"/>
      <c r="AW82" s="743"/>
      <c r="AX82" s="743"/>
      <c r="AY82" s="743"/>
      <c r="AZ82" s="743"/>
      <c r="BA82" s="743"/>
      <c r="BB82" s="743"/>
      <c r="BC82" s="743"/>
      <c r="BD82" s="743"/>
      <c r="BE82" s="130"/>
      <c r="BF82" s="743"/>
      <c r="BG82" s="743"/>
      <c r="BH82" s="743"/>
      <c r="BI82" s="743"/>
      <c r="BJ82" s="743"/>
      <c r="BK82" s="743"/>
      <c r="BL82" s="743"/>
      <c r="BM82" s="743"/>
      <c r="BN82" s="743"/>
      <c r="BO82" s="743"/>
      <c r="BP82" s="743"/>
      <c r="BQ82" s="743"/>
      <c r="DZ82" s="743"/>
      <c r="HD82" s="86">
        <v>-1.1900000000000001E-2</v>
      </c>
      <c r="HE82" s="130">
        <v>-6.1999999999999998E-3</v>
      </c>
      <c r="HG82" s="541">
        <v>-1.32E-2</v>
      </c>
      <c r="HH82" s="84">
        <v>-4.1999999999999997E-3</v>
      </c>
      <c r="HI82" s="132"/>
      <c r="HJ82" s="86">
        <v>-8.6999999999999994E-3</v>
      </c>
      <c r="HK82" s="303">
        <v>-1.18E-2</v>
      </c>
      <c r="HL82" s="132"/>
      <c r="HM82" s="86">
        <v>-2.0999999999999999E-3</v>
      </c>
      <c r="HN82" s="80">
        <v>2.0000000000000001E-4</v>
      </c>
      <c r="HO82" s="126">
        <v>-1.4E-3</v>
      </c>
      <c r="HP82" s="314">
        <v>-3.5000000000000001E-3</v>
      </c>
      <c r="HQ82" s="623">
        <v>-2.2700000000000001E-2</v>
      </c>
      <c r="HS82" s="34">
        <v>-5.0000000000000001E-3</v>
      </c>
      <c r="HT82" s="83">
        <v>-8.0000000000000002E-3</v>
      </c>
      <c r="HV82" s="34">
        <v>-4.4000000000000003E-3</v>
      </c>
      <c r="HW82" s="81">
        <v>-5.7999999999999996E-3</v>
      </c>
      <c r="HX82" s="132"/>
      <c r="HY82" s="7">
        <v>-9.7000000000000003E-3</v>
      </c>
      <c r="HZ82" s="314">
        <v>-1.0500000000000001E-2</v>
      </c>
      <c r="IA82" s="132"/>
      <c r="IB82" s="30">
        <v>-7.9000000000000008E-3</v>
      </c>
      <c r="IC82" s="83">
        <v>-1.6E-2</v>
      </c>
      <c r="ID82" s="126">
        <v>-1.4E-3</v>
      </c>
      <c r="IE82" s="303">
        <v>-1.4E-2</v>
      </c>
      <c r="IF82" s="630">
        <v>-2.2599999999999999E-2</v>
      </c>
      <c r="IH82" s="616">
        <v>-5.1999999999999998E-3</v>
      </c>
      <c r="II82" s="79">
        <v>-1.5E-3</v>
      </c>
      <c r="IK82" s="34">
        <v>-2.2000000000000001E-3</v>
      </c>
      <c r="IL82" s="130">
        <v>-6.7000000000000002E-3</v>
      </c>
      <c r="IM82" s="132"/>
      <c r="IN82" s="7">
        <v>-1.1000000000000001E-3</v>
      </c>
      <c r="IO82" s="648">
        <v>2.3E-3</v>
      </c>
      <c r="IP82" s="132"/>
      <c r="IQ82" s="30">
        <v>-8.3000000000000001E-3</v>
      </c>
      <c r="IR82" s="80">
        <v>-1.24E-2</v>
      </c>
      <c r="IS82" s="123">
        <v>-4.4000000000000003E-3</v>
      </c>
      <c r="IT82" s="317">
        <v>-2.0999999999999999E-3</v>
      </c>
      <c r="IU82" s="632">
        <v>-6.1000000000000004E-3</v>
      </c>
      <c r="IW82" s="47">
        <v>-2.5000000000000001E-3</v>
      </c>
      <c r="IX82" s="80">
        <v>-0.01</v>
      </c>
      <c r="IZ82" s="541">
        <v>-1.3899999999999999E-2</v>
      </c>
      <c r="JA82" s="80">
        <v>-1.1900000000000001E-2</v>
      </c>
      <c r="JB82" s="132"/>
      <c r="JC82" s="40">
        <v>-8.0000000000000004E-4</v>
      </c>
      <c r="JD82" s="648">
        <v>-1.9E-2</v>
      </c>
      <c r="JE82" s="132"/>
      <c r="JF82" s="86">
        <v>-9.1999999999999998E-3</v>
      </c>
      <c r="JG82" s="82">
        <v>-8.8000000000000005E-3</v>
      </c>
      <c r="JH82" s="127">
        <v>-5.7999999999999996E-3</v>
      </c>
      <c r="JI82" s="648">
        <v>-2.5999999999999999E-3</v>
      </c>
      <c r="JJ82" s="617">
        <v>-1.6400000000000001E-2</v>
      </c>
      <c r="JL82" s="86">
        <v>-6.4999999999999997E-3</v>
      </c>
      <c r="JM82" s="300">
        <v>-8.9999999999999993E-3</v>
      </c>
      <c r="JN82" s="132"/>
      <c r="JO82" s="86">
        <v>-1.03E-2</v>
      </c>
      <c r="JP82" s="80">
        <v>-1.3599999999999999E-2</v>
      </c>
      <c r="JV82" s="30">
        <v>-2.3999999999999998E-3</v>
      </c>
      <c r="JW82" s="314">
        <v>-1.23E-2</v>
      </c>
      <c r="JX82" s="132"/>
      <c r="JY82" s="7">
        <v>-1.6000000000000001E-3</v>
      </c>
      <c r="JZ82" s="130">
        <v>-5.0000000000000001E-3</v>
      </c>
      <c r="KA82" s="126">
        <v>-6.1999999999999998E-3</v>
      </c>
      <c r="KB82" s="299">
        <v>-7.9000000000000008E-3</v>
      </c>
      <c r="KC82" s="630">
        <v>-2.6200000000000001E-2</v>
      </c>
      <c r="KE82" s="34">
        <v>-1.9199999999999998E-2</v>
      </c>
      <c r="KF82" s="85">
        <v>-1.2999999999999999E-2</v>
      </c>
      <c r="KH82" s="22">
        <v>-1.14E-2</v>
      </c>
      <c r="KI82" s="80">
        <v>-1.26E-2</v>
      </c>
      <c r="KJ82" s="132"/>
      <c r="KK82" s="16">
        <v>1.34E-2</v>
      </c>
      <c r="KL82" s="316">
        <v>-1.3899999999999999E-2</v>
      </c>
      <c r="KM82" s="132"/>
      <c r="KN82" s="533">
        <v>1.72E-2</v>
      </c>
      <c r="KO82" s="82">
        <v>-1.12E-2</v>
      </c>
      <c r="KP82" s="129">
        <v>1.1000000000000001E-3</v>
      </c>
      <c r="KQ82" s="648">
        <v>-1.2200000000000001E-2</v>
      </c>
      <c r="KR82" s="636">
        <v>-1.5900000000000001E-2</v>
      </c>
      <c r="KT82" s="40">
        <v>-1.29E-2</v>
      </c>
      <c r="KU82" s="83">
        <v>-2.5499999999999998E-2</v>
      </c>
      <c r="KW82" s="22">
        <v>-2.0999999999999999E-3</v>
      </c>
      <c r="KX82" s="80">
        <v>-1.11E-2</v>
      </c>
      <c r="KY82" s="132"/>
      <c r="KZ82" s="16">
        <v>-7.1000000000000004E-3</v>
      </c>
      <c r="LA82" s="315">
        <v>-9.4999999999999998E-3</v>
      </c>
      <c r="LB82" s="132"/>
      <c r="LC82" s="533">
        <v>-3.0999999999999999E-3</v>
      </c>
      <c r="LD82" s="546">
        <v>-1.0999999999999999E-2</v>
      </c>
      <c r="LE82" s="129">
        <v>-7.1999999999999998E-3</v>
      </c>
      <c r="LF82" s="315">
        <v>-4.8999999999999998E-3</v>
      </c>
      <c r="LG82" s="618">
        <v>-3.44E-2</v>
      </c>
      <c r="LH82" s="133"/>
      <c r="LI82" s="40">
        <v>-6.7000000000000002E-3</v>
      </c>
      <c r="LJ82" s="81">
        <v>-1.0699999999999999E-2</v>
      </c>
      <c r="LK82" s="132"/>
      <c r="LL82" s="47">
        <v>-6.8999999999999999E-3</v>
      </c>
      <c r="LM82" s="85">
        <v>-1.21E-2</v>
      </c>
      <c r="LN82" s="132"/>
      <c r="LO82" s="7">
        <v>-3.3999999999999998E-3</v>
      </c>
      <c r="LP82" s="83">
        <v>-8.0999999999999996E-3</v>
      </c>
      <c r="LQ82" s="133"/>
      <c r="LR82" s="22">
        <v>-6.0000000000000001E-3</v>
      </c>
      <c r="LS82" s="546">
        <v>-1.6500000000000001E-2</v>
      </c>
      <c r="LT82" s="102">
        <v>-4.3E-3</v>
      </c>
      <c r="LU82" s="299">
        <v>-4.3E-3</v>
      </c>
      <c r="LV82" s="632">
        <v>-2.1399999999999999E-2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18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1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23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06">
        <v>-1.0800000000000001E-2</v>
      </c>
      <c r="NW82" s="132"/>
      <c r="NX82" s="100">
        <v>-6.0000000000000001E-3</v>
      </c>
      <c r="NY82" s="656">
        <v>-1.7999999999999999E-2</v>
      </c>
      <c r="NZ82" s="686"/>
      <c r="OA82" s="106">
        <v>-1.37E-2</v>
      </c>
      <c r="OB82" s="683">
        <v>-5.1999999999999998E-3</v>
      </c>
      <c r="OC82" s="104">
        <v>-7.3000000000000001E-3</v>
      </c>
      <c r="OD82" s="657">
        <v>-1.55E-2</v>
      </c>
      <c r="OE82" s="624">
        <v>-8.3999999999999995E-3</v>
      </c>
      <c r="OF82" s="132"/>
      <c r="OG82" s="106">
        <v>-4.3E-3</v>
      </c>
      <c r="OH82" s="605">
        <v>-1.95E-2</v>
      </c>
      <c r="OI82" s="132"/>
      <c r="OJ82" s="106">
        <v>-2.5999999999999999E-3</v>
      </c>
      <c r="OK82" s="609">
        <v>-1.49E-2</v>
      </c>
      <c r="OL82" s="132"/>
      <c r="OM82" s="101">
        <v>-4.4999999999999997E-3</v>
      </c>
      <c r="ON82" s="606">
        <v>-5.3E-3</v>
      </c>
      <c r="OO82" s="132"/>
      <c r="OP82" s="100">
        <v>-5.4999999999999997E-3</v>
      </c>
      <c r="OQ82" s="606">
        <v>-8.5000000000000006E-3</v>
      </c>
      <c r="OR82" s="101">
        <v>-4.1999999999999997E-3</v>
      </c>
      <c r="OS82" s="101">
        <v>-4.7999999999999996E-3</v>
      </c>
      <c r="OT82" s="106">
        <v>-5.6899999999999999E-2</v>
      </c>
      <c r="PF82" s="104">
        <v>-6.0000000000000001E-3</v>
      </c>
      <c r="PG82" s="103">
        <v>-1.17E-2</v>
      </c>
      <c r="PI82" s="106">
        <v>-9.1000000000000004E-3</v>
      </c>
      <c r="PJ82" s="101">
        <v>-8.5000000000000006E-3</v>
      </c>
      <c r="PL82" s="100">
        <v>-6.1999999999999998E-3</v>
      </c>
      <c r="PM82" s="699">
        <v>-1.38E-2</v>
      </c>
      <c r="PO82" s="100">
        <v>-4.4999999999999997E-3</v>
      </c>
      <c r="PP82" s="657">
        <v>-5.9999999999999995E-4</v>
      </c>
      <c r="PQ82" s="532">
        <v>-5.7999999999999996E-3</v>
      </c>
      <c r="PR82" s="734">
        <v>-1.09E-2</v>
      </c>
      <c r="PS82" s="621">
        <v>-3.5200000000000002E-2</v>
      </c>
      <c r="PU82" s="732">
        <v>-5.3E-3</v>
      </c>
      <c r="PV82" s="738">
        <v>-1.1000000000000001E-3</v>
      </c>
      <c r="RU82" t="s">
        <v>62</v>
      </c>
    </row>
    <row r="83" spans="1:608" ht="15.75" thickBot="1" x14ac:dyDescent="0.3">
      <c r="F83" s="743"/>
      <c r="G83" s="743"/>
      <c r="H83" s="743"/>
      <c r="I83" s="743"/>
      <c r="J83" s="743"/>
      <c r="K83" s="743"/>
      <c r="L83" s="130"/>
      <c r="M83" s="743"/>
      <c r="N83" s="743"/>
      <c r="O83" s="743"/>
      <c r="P83" s="743"/>
      <c r="Q83" s="743"/>
      <c r="R83" s="743"/>
      <c r="S83" s="743"/>
      <c r="T83" s="743"/>
      <c r="U83" s="743"/>
      <c r="V83" s="743"/>
      <c r="W83" s="743"/>
      <c r="X83" s="743"/>
      <c r="Y83" s="743"/>
      <c r="Z83" s="743"/>
      <c r="AA83" s="82"/>
      <c r="AB83" s="743"/>
      <c r="AC83" s="743"/>
      <c r="AD83" s="743"/>
      <c r="AE83" s="743"/>
      <c r="AF83" s="743"/>
      <c r="AG83" s="743"/>
      <c r="AH83" s="743"/>
      <c r="AI83" s="743"/>
      <c r="AJ83" s="743"/>
      <c r="AK83" s="743"/>
      <c r="AL83" s="743"/>
      <c r="AM83" s="743"/>
      <c r="AN83" s="743"/>
      <c r="AO83" s="743"/>
      <c r="AP83" s="79"/>
      <c r="AQ83" s="743"/>
      <c r="AR83" s="743"/>
      <c r="AS83" s="743"/>
      <c r="AT83" s="743"/>
      <c r="AU83" s="743"/>
      <c r="AV83" s="743"/>
      <c r="AW83" s="743"/>
      <c r="AX83" s="743"/>
      <c r="AY83" s="743"/>
      <c r="AZ83" s="743"/>
      <c r="BA83" s="743"/>
      <c r="BB83" s="743"/>
      <c r="BC83" s="743"/>
      <c r="BD83" s="743"/>
      <c r="BE83" s="79"/>
      <c r="BF83" s="743"/>
      <c r="BG83" s="743"/>
      <c r="BH83" s="743"/>
      <c r="BI83" s="743"/>
      <c r="BJ83" s="743"/>
      <c r="BK83" s="743"/>
      <c r="BL83" s="743"/>
      <c r="BM83" s="743"/>
      <c r="BN83" s="743"/>
      <c r="BO83" s="743"/>
      <c r="BP83" s="743"/>
      <c r="BQ83" s="743"/>
      <c r="DZ83" s="743"/>
      <c r="HD83" s="40">
        <v>-1.7299999999999999E-2</v>
      </c>
      <c r="HE83" s="80">
        <v>-3.5499999999999997E-2</v>
      </c>
      <c r="HG83" s="34">
        <v>-2.2100000000000002E-2</v>
      </c>
      <c r="HH83" s="85">
        <v>-3.3500000000000002E-2</v>
      </c>
      <c r="HI83" s="132"/>
      <c r="HJ83" s="7">
        <v>-1.95E-2</v>
      </c>
      <c r="HK83" s="314">
        <v>-1.77E-2</v>
      </c>
      <c r="HL83" s="132"/>
      <c r="HM83" s="34">
        <v>-7.4999999999999997E-3</v>
      </c>
      <c r="HN83" s="83">
        <v>-1.5599999999999999E-2</v>
      </c>
      <c r="HO83" s="123">
        <v>-6.4000000000000003E-3</v>
      </c>
      <c r="HP83" s="648">
        <v>-1.47E-2</v>
      </c>
      <c r="HQ83" s="631">
        <v>-3.95E-2</v>
      </c>
      <c r="HS83" s="30">
        <v>-5.7999999999999996E-3</v>
      </c>
      <c r="HT83" s="80">
        <v>-8.8999999999999999E-3</v>
      </c>
      <c r="HV83" s="86">
        <v>-1.34E-2</v>
      </c>
      <c r="HW83" s="84">
        <v>-8.6E-3</v>
      </c>
      <c r="HX83" s="132"/>
      <c r="HY83" s="86">
        <v>-1.34E-2</v>
      </c>
      <c r="HZ83" s="300">
        <v>-1.1299999999999999E-2</v>
      </c>
      <c r="IA83" s="132"/>
      <c r="IB83" s="34">
        <v>-8.2000000000000007E-3</v>
      </c>
      <c r="IC83" s="79">
        <v>-2.0799999999999999E-2</v>
      </c>
      <c r="ID83" s="127">
        <v>-2.3400000000000001E-2</v>
      </c>
      <c r="IE83" s="300">
        <v>-1.84E-2</v>
      </c>
      <c r="IF83" s="623">
        <v>-4.7300000000000002E-2</v>
      </c>
      <c r="IH83" s="34">
        <v>-5.7000000000000002E-3</v>
      </c>
      <c r="II83" s="80">
        <v>-1.15E-2</v>
      </c>
      <c r="IK83" s="86">
        <v>-9.5999999999999992E-3</v>
      </c>
      <c r="IL83" s="81">
        <v>-2.0899999999999998E-2</v>
      </c>
      <c r="IM83" s="132"/>
      <c r="IN83" s="86">
        <v>-1.0800000000000001E-2</v>
      </c>
      <c r="IO83" s="303">
        <v>-1.7399999999999999E-2</v>
      </c>
      <c r="IP83" s="132"/>
      <c r="IQ83" s="16">
        <v>-1.0800000000000001E-2</v>
      </c>
      <c r="IR83" s="130">
        <v>-1.5900000000000001E-2</v>
      </c>
      <c r="IS83" s="124">
        <v>-6.4999999999999997E-3</v>
      </c>
      <c r="IT83" s="300">
        <v>-3.8999999999999998E-3</v>
      </c>
      <c r="IU83" s="618">
        <v>-4.9599999999999998E-2</v>
      </c>
      <c r="IW83" s="34">
        <v>-1.17E-2</v>
      </c>
      <c r="IX83" s="83">
        <v>-1.0999999999999999E-2</v>
      </c>
      <c r="IZ83" s="34">
        <v>-1.4E-2</v>
      </c>
      <c r="JA83" s="85">
        <v>-1.2800000000000001E-2</v>
      </c>
      <c r="JB83" s="132"/>
      <c r="JC83" s="34">
        <v>-2.9700000000000001E-2</v>
      </c>
      <c r="JD83" s="315">
        <v>-4.2900000000000001E-2</v>
      </c>
      <c r="JE83" s="132"/>
      <c r="JF83" s="30">
        <v>-9.1999999999999998E-3</v>
      </c>
      <c r="JG83" s="546">
        <v>-1.21E-2</v>
      </c>
      <c r="JH83" s="126">
        <v>-1.7000000000000001E-2</v>
      </c>
      <c r="JI83" s="300">
        <v>-1.54E-2</v>
      </c>
      <c r="JJ83" s="621">
        <v>-4.0300000000000002E-2</v>
      </c>
      <c r="JL83" s="40">
        <v>-1.03E-2</v>
      </c>
      <c r="JM83" s="314">
        <v>-9.1000000000000004E-3</v>
      </c>
      <c r="JN83" s="132"/>
      <c r="JO83" s="7">
        <v>-1.44E-2</v>
      </c>
      <c r="JP83" s="82">
        <v>-1.9E-2</v>
      </c>
      <c r="JV83" s="40">
        <v>-1.1299999999999999E-2</v>
      </c>
      <c r="JW83" s="316">
        <v>-2.2100000000000002E-2</v>
      </c>
      <c r="JX83" s="132"/>
      <c r="JY83" s="533">
        <v>-9.5999999999999992E-3</v>
      </c>
      <c r="JZ83" s="649">
        <v>-5.5999999999999999E-3</v>
      </c>
      <c r="KA83" s="125">
        <v>-7.6E-3</v>
      </c>
      <c r="KB83" s="303">
        <v>-8.0999999999999996E-3</v>
      </c>
      <c r="KC83" s="636">
        <v>-4.3799999999999999E-2</v>
      </c>
      <c r="KE83" s="22">
        <v>-2.4199999999999999E-2</v>
      </c>
      <c r="KF83" s="81">
        <v>-2.6100000000000002E-2</v>
      </c>
      <c r="KH83" s="86">
        <v>-1.5699999999999999E-2</v>
      </c>
      <c r="KI83" s="81">
        <v>-1.4500000000000001E-2</v>
      </c>
      <c r="KJ83" s="132"/>
      <c r="KK83" s="34">
        <v>-1.46E-2</v>
      </c>
      <c r="KL83" s="315">
        <v>-1.89E-2</v>
      </c>
      <c r="KM83" s="132"/>
      <c r="KN83" s="30">
        <v>-1.5699999999999999E-2</v>
      </c>
      <c r="KO83" s="546">
        <v>-1.2500000000000001E-2</v>
      </c>
      <c r="KP83" s="123">
        <v>-5.0000000000000001E-3</v>
      </c>
      <c r="KQ83" s="300">
        <v>-1.2200000000000001E-2</v>
      </c>
      <c r="KR83" s="618">
        <v>-5.8200000000000002E-2</v>
      </c>
      <c r="KT83" s="16">
        <v>1.1999999999999999E-3</v>
      </c>
      <c r="KU83" s="84">
        <v>-2.7300000000000001E-2</v>
      </c>
      <c r="KW83" s="86">
        <v>-9.7999999999999997E-3</v>
      </c>
      <c r="KX83" s="536">
        <v>-1.37E-2</v>
      </c>
      <c r="KY83" s="132"/>
      <c r="KZ83" s="34">
        <v>-1.9400000000000001E-2</v>
      </c>
      <c r="LA83" s="316">
        <v>-1.1900000000000001E-2</v>
      </c>
      <c r="LB83" s="132"/>
      <c r="LC83" s="30">
        <v>-4.7000000000000002E-3</v>
      </c>
      <c r="LD83" s="83">
        <v>-1.1900000000000001E-2</v>
      </c>
      <c r="LE83" s="123">
        <v>-9.4000000000000004E-3</v>
      </c>
      <c r="LF83" s="316">
        <v>-1.03E-2</v>
      </c>
      <c r="LG83" s="636">
        <v>-8.5000000000000006E-2</v>
      </c>
      <c r="LI83" s="16">
        <v>-1.41E-2</v>
      </c>
      <c r="LJ83" s="79">
        <v>-1.2E-2</v>
      </c>
      <c r="LK83" s="132"/>
      <c r="LL83" s="34">
        <v>-1.8700000000000001E-2</v>
      </c>
      <c r="LM83" s="83">
        <v>-1.8200000000000001E-2</v>
      </c>
      <c r="LN83" s="132"/>
      <c r="LO83" s="34">
        <v>-4.7999999999999996E-3</v>
      </c>
      <c r="LP83" s="84">
        <v>-1.0200000000000001E-2</v>
      </c>
      <c r="LQ83" s="133"/>
      <c r="LR83" s="16">
        <v>-6.7000000000000002E-3</v>
      </c>
      <c r="LS83" s="82">
        <v>-1.9800000000000002E-2</v>
      </c>
      <c r="LT83" s="101">
        <v>-8.2000000000000007E-3</v>
      </c>
      <c r="LU83" s="303">
        <v>-1.03E-2</v>
      </c>
      <c r="LV83" s="621">
        <v>-3.4700000000000002E-2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1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24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0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07">
        <v>-1.78E-2</v>
      </c>
      <c r="NW83" s="132"/>
      <c r="NX83" s="104">
        <v>-8.9999999999999993E-3</v>
      </c>
      <c r="NY83" s="655">
        <v>-1.9900000000000001E-2</v>
      </c>
      <c r="NZ83" s="686"/>
      <c r="OA83" s="99">
        <v>-1.8800000000000001E-2</v>
      </c>
      <c r="OB83" s="673">
        <v>-1.14E-2</v>
      </c>
      <c r="OC83" s="106">
        <v>-1.6299999999999999E-2</v>
      </c>
      <c r="OD83" s="658">
        <v>-1.9800000000000002E-2</v>
      </c>
      <c r="OE83" s="620">
        <v>-2.7E-2</v>
      </c>
      <c r="OF83" s="132"/>
      <c r="OG83" s="99">
        <v>-1.43E-2</v>
      </c>
      <c r="OH83" s="691">
        <v>-1.9699999999999999E-2</v>
      </c>
      <c r="OI83" s="132"/>
      <c r="OJ83" s="103">
        <v>-9.1000000000000004E-3</v>
      </c>
      <c r="OK83" s="612">
        <v>-2.53E-2</v>
      </c>
      <c r="OL83" s="132"/>
      <c r="OM83" s="699">
        <v>-2.1600000000000001E-2</v>
      </c>
      <c r="ON83" s="698">
        <v>-2.7300000000000001E-2</v>
      </c>
      <c r="OO83" s="132"/>
      <c r="OP83" s="709">
        <v>-9.4999999999999998E-3</v>
      </c>
      <c r="OQ83" s="698">
        <v>-1.8100000000000002E-2</v>
      </c>
      <c r="OR83" s="100">
        <v>-5.4999999999999997E-3</v>
      </c>
      <c r="OS83" s="103">
        <v>-6.7000000000000002E-3</v>
      </c>
      <c r="OT83" s="699">
        <v>-6.0100000000000001E-2</v>
      </c>
      <c r="PF83" s="709">
        <v>-1.17E-2</v>
      </c>
      <c r="PG83" s="104">
        <v>-1.7100000000000001E-2</v>
      </c>
      <c r="PI83" s="699">
        <v>-0.01</v>
      </c>
      <c r="PJ83" s="105">
        <v>-1.2999999999999999E-2</v>
      </c>
      <c r="PL83" s="101">
        <v>-1.0200000000000001E-2</v>
      </c>
      <c r="PM83" s="103">
        <v>-1.61E-2</v>
      </c>
      <c r="PO83" s="104">
        <v>-5.4000000000000003E-3</v>
      </c>
      <c r="PP83" s="655">
        <v>-6.8999999999999999E-3</v>
      </c>
      <c r="PQ83" s="540">
        <v>-8.3999999999999995E-3</v>
      </c>
      <c r="PR83" s="732">
        <v>-1.7899999999999999E-2</v>
      </c>
      <c r="PS83" s="618">
        <v>-4.7300000000000002E-2</v>
      </c>
      <c r="PU83" s="654">
        <v>-7.4999999999999997E-3</v>
      </c>
      <c r="PV83" s="694">
        <v>-1.2E-2</v>
      </c>
    </row>
    <row r="84" spans="1:608" ht="15.75" thickBot="1" x14ac:dyDescent="0.3">
      <c r="F84" s="743"/>
      <c r="G84" s="743"/>
      <c r="H84" s="743"/>
      <c r="I84" s="743"/>
      <c r="J84" s="743"/>
      <c r="K84" s="743"/>
      <c r="L84" s="80"/>
      <c r="M84" s="743"/>
      <c r="N84" s="743"/>
      <c r="O84" s="743"/>
      <c r="P84" s="743"/>
      <c r="Q84" s="743"/>
      <c r="R84" s="743"/>
      <c r="S84" s="743"/>
      <c r="T84" s="743"/>
      <c r="U84" s="743"/>
      <c r="V84" s="743"/>
      <c r="W84" s="743"/>
      <c r="X84" s="743"/>
      <c r="Y84" s="743"/>
      <c r="Z84" s="743"/>
      <c r="AA84" s="80"/>
      <c r="AB84" s="743"/>
      <c r="AC84" s="743"/>
      <c r="AD84" s="743"/>
      <c r="AE84" s="743"/>
      <c r="AF84" s="743"/>
      <c r="AG84" s="743"/>
      <c r="AH84" s="743"/>
      <c r="AI84" s="743"/>
      <c r="AJ84" s="743"/>
      <c r="AK84" s="743"/>
      <c r="AL84" s="743"/>
      <c r="AM84" s="743"/>
      <c r="AN84" s="743"/>
      <c r="AO84" s="743"/>
      <c r="AP84" s="80"/>
      <c r="AQ84" s="743"/>
      <c r="AR84" s="743"/>
      <c r="AS84" s="743"/>
      <c r="AT84" s="743"/>
      <c r="AU84" s="743"/>
      <c r="AV84" s="743"/>
      <c r="AW84" s="743"/>
      <c r="AX84" s="743"/>
      <c r="AY84" s="743"/>
      <c r="AZ84" s="743"/>
      <c r="BA84" s="743"/>
      <c r="BB84" s="743"/>
      <c r="BC84" s="743"/>
      <c r="BD84" s="743"/>
      <c r="BE84" s="80"/>
      <c r="BF84" s="743"/>
      <c r="BG84" s="743"/>
      <c r="BH84" s="743"/>
      <c r="BI84" s="743"/>
      <c r="BJ84" s="743"/>
      <c r="BK84" s="743"/>
      <c r="BL84" s="743"/>
      <c r="BM84" s="743"/>
      <c r="BN84" s="743"/>
      <c r="BO84" s="743"/>
      <c r="BP84" s="743"/>
      <c r="BQ84" s="743"/>
      <c r="DZ84" s="743"/>
      <c r="HD84" s="47">
        <v>-2.0299999999999999E-2</v>
      </c>
      <c r="HE84" s="79">
        <v>-4.1500000000000002E-2</v>
      </c>
      <c r="HG84" s="22">
        <v>-2.4899999999999999E-2</v>
      </c>
      <c r="HH84" s="83">
        <v>-4.4900000000000002E-2</v>
      </c>
      <c r="HJ84" s="47">
        <v>-3.4099999999999998E-2</v>
      </c>
      <c r="HK84" s="317">
        <v>-2.3E-2</v>
      </c>
      <c r="HL84" s="596"/>
      <c r="HM84" s="635">
        <v>-7.6E-3</v>
      </c>
      <c r="HN84" s="546">
        <v>-3.5400000000000001E-2</v>
      </c>
      <c r="HO84" s="535">
        <v>-1.41E-2</v>
      </c>
      <c r="HP84" s="625">
        <v>-1.6400000000000001E-2</v>
      </c>
      <c r="HQ84" s="627">
        <v>-6.4500000000000002E-2</v>
      </c>
      <c r="HS84" s="616">
        <v>-8.3999999999999995E-3</v>
      </c>
      <c r="HT84" s="534">
        <v>-1.8700000000000001E-2</v>
      </c>
      <c r="HV84" s="541">
        <v>1.1900000000000001E-2</v>
      </c>
      <c r="HW84" s="80">
        <v>-8.9999999999999993E-3</v>
      </c>
      <c r="HY84" s="47">
        <v>-1.37E-2</v>
      </c>
      <c r="HZ84" s="303">
        <v>-3.6299999999999999E-2</v>
      </c>
      <c r="IA84" s="596"/>
      <c r="IB84" s="40">
        <v>-1.21E-2</v>
      </c>
      <c r="IC84" s="649">
        <v>-2.5100000000000001E-2</v>
      </c>
      <c r="ID84" s="124">
        <v>-4.6800000000000001E-2</v>
      </c>
      <c r="IE84" s="317">
        <v>-4.5400000000000003E-2</v>
      </c>
      <c r="IF84" s="631">
        <v>-4.87E-2</v>
      </c>
      <c r="IH84" s="86">
        <v>-8.5000000000000006E-3</v>
      </c>
      <c r="II84" s="84">
        <v>-2.53E-2</v>
      </c>
      <c r="IK84" s="541">
        <v>-1.2E-2</v>
      </c>
      <c r="IL84" s="80">
        <v>-2.1100000000000001E-2</v>
      </c>
      <c r="IN84" s="34">
        <v>-3.9E-2</v>
      </c>
      <c r="IO84" s="315">
        <v>-3.78E-2</v>
      </c>
      <c r="IP84" s="596"/>
      <c r="IQ84" s="34">
        <v>-2.6100000000000002E-2</v>
      </c>
      <c r="IR84" s="83">
        <v>-2.58E-2</v>
      </c>
      <c r="IS84" s="127">
        <v>-7.4999999999999997E-3</v>
      </c>
      <c r="IT84" s="314">
        <v>-0.01</v>
      </c>
      <c r="IU84" s="623">
        <v>-5.74E-2</v>
      </c>
      <c r="IW84" s="30">
        <v>-1.43E-2</v>
      </c>
      <c r="IX84" s="85">
        <v>-1.6299999999999999E-2</v>
      </c>
      <c r="IZ84" s="86">
        <v>-2.4400000000000002E-2</v>
      </c>
      <c r="JA84" s="84">
        <v>-2.4799999999999999E-2</v>
      </c>
      <c r="JB84" s="596"/>
      <c r="JC84" s="30">
        <v>-6.2700000000000006E-2</v>
      </c>
      <c r="JD84" s="316">
        <v>-6.1400000000000003E-2</v>
      </c>
      <c r="JE84" s="596"/>
      <c r="JF84" s="16">
        <v>-1.1599999999999999E-2</v>
      </c>
      <c r="JG84" s="130">
        <v>-2.1700000000000001E-2</v>
      </c>
      <c r="JH84" s="124">
        <v>-1.83E-2</v>
      </c>
      <c r="JI84" s="317">
        <v>-1.6E-2</v>
      </c>
      <c r="JJ84" s="636">
        <v>-7.5800000000000006E-2</v>
      </c>
      <c r="JL84" s="47">
        <v>-1.7600000000000001E-2</v>
      </c>
      <c r="JM84" s="317">
        <v>-1.7000000000000001E-2</v>
      </c>
      <c r="JO84" s="30">
        <v>-1.66E-2</v>
      </c>
      <c r="JP84" s="649">
        <v>-2.4299999999999999E-2</v>
      </c>
      <c r="JV84" s="34">
        <v>-3.0200000000000001E-2</v>
      </c>
      <c r="JW84" s="315">
        <v>-4.9299999999999997E-2</v>
      </c>
      <c r="JY84" s="86">
        <v>-1.2500000000000001E-2</v>
      </c>
      <c r="JZ84" s="84">
        <v>-6.4000000000000003E-3</v>
      </c>
      <c r="KA84" s="539">
        <v>-9.4000000000000004E-3</v>
      </c>
      <c r="KB84" s="628">
        <v>-3.15E-2</v>
      </c>
      <c r="KC84" s="627">
        <v>-4.6899999999999997E-2</v>
      </c>
      <c r="KE84" s="47">
        <v>3.5499999999999997E-2</v>
      </c>
      <c r="KF84" s="83">
        <v>-2.9600000000000001E-2</v>
      </c>
      <c r="KH84" s="34">
        <v>-1.9400000000000001E-2</v>
      </c>
      <c r="KI84" s="84">
        <v>-1.5299999999999999E-2</v>
      </c>
      <c r="KJ84" s="596"/>
      <c r="KK84" s="30">
        <v>-6.7000000000000002E-3</v>
      </c>
      <c r="KL84" s="648">
        <v>-2.7699999999999999E-2</v>
      </c>
      <c r="KM84" s="596"/>
      <c r="KN84" s="635">
        <v>-1.0500000000000001E-2</v>
      </c>
      <c r="KO84" s="649">
        <v>-1.3100000000000001E-2</v>
      </c>
      <c r="KP84" s="539">
        <v>-8.9999999999999998E-4</v>
      </c>
      <c r="KQ84" s="317">
        <v>-2.69E-2</v>
      </c>
      <c r="KR84" s="621">
        <v>-9.2999999999999999E-2</v>
      </c>
      <c r="KT84" s="616">
        <v>1.2999999999999999E-3</v>
      </c>
      <c r="KU84" s="85">
        <v>-5.1499999999999997E-2</v>
      </c>
      <c r="KW84" s="47">
        <v>-2.4899999999999999E-2</v>
      </c>
      <c r="KX84" s="81">
        <v>-2.1100000000000001E-2</v>
      </c>
      <c r="KY84" s="596"/>
      <c r="KZ84" s="30">
        <v>-2.1100000000000001E-2</v>
      </c>
      <c r="LA84" s="648">
        <v>-3.0300000000000001E-2</v>
      </c>
      <c r="LB84" s="596"/>
      <c r="LC84" s="635">
        <v>-1.9400000000000001E-2</v>
      </c>
      <c r="LD84" s="649">
        <v>-0.02</v>
      </c>
      <c r="LE84" s="539">
        <v>-2.1100000000000001E-2</v>
      </c>
      <c r="LF84" s="648">
        <v>-2.9399999999999999E-2</v>
      </c>
      <c r="LG84" s="621">
        <v>-0.1081</v>
      </c>
      <c r="LH84" s="597"/>
      <c r="LI84" s="616">
        <v>-1.78E-2</v>
      </c>
      <c r="LJ84" s="534">
        <v>-1.47E-2</v>
      </c>
      <c r="LK84" s="596"/>
      <c r="LL84" s="541">
        <v>-2.1700000000000001E-2</v>
      </c>
      <c r="LM84" s="536">
        <v>-1.8599999999999998E-2</v>
      </c>
      <c r="LN84" s="596"/>
      <c r="LO84" s="635">
        <v>-3.2800000000000003E-2</v>
      </c>
      <c r="LP84" s="546">
        <v>-2.1399999999999999E-2</v>
      </c>
      <c r="LR84" s="40">
        <v>-1.7399999999999999E-2</v>
      </c>
      <c r="LS84" s="84">
        <v>-4.2500000000000003E-2</v>
      </c>
      <c r="LT84" s="99">
        <v>-1.0200000000000001E-2</v>
      </c>
      <c r="LU84" s="300">
        <v>-2.29E-2</v>
      </c>
      <c r="LV84" s="630">
        <v>-3.9600000000000003E-2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596"/>
      <c r="MG84" s="533">
        <v>-1.0999999999999999E-2</v>
      </c>
      <c r="MH84" s="546">
        <v>-6.0000000000000001E-3</v>
      </c>
      <c r="MI84" s="106">
        <v>-2.5600000000000001E-2</v>
      </c>
      <c r="MJ84" s="314">
        <v>-4.1700000000000001E-2</v>
      </c>
      <c r="MK84" s="632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0">
        <v>-1.6299999999999999E-2</v>
      </c>
      <c r="MZ84" s="628">
        <v>-2.9100000000000001E-2</v>
      </c>
      <c r="NA84" s="630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35">
        <v>-0.03</v>
      </c>
      <c r="NO84" s="625">
        <v>-4.8800000000000003E-2</v>
      </c>
      <c r="NP84" s="627">
        <v>-0.11650000000000001</v>
      </c>
      <c r="NQ84" s="596"/>
      <c r="NR84" s="533">
        <v>-1.4200000000000001E-2</v>
      </c>
      <c r="NS84" s="546">
        <v>-2.87E-2</v>
      </c>
      <c r="NT84" s="596"/>
      <c r="NU84" s="633">
        <v>-1.7299999999999999E-2</v>
      </c>
      <c r="NV84" s="634">
        <v>-2.53E-2</v>
      </c>
      <c r="NW84" s="596"/>
      <c r="NX84" s="615">
        <v>-1.0500000000000001E-2</v>
      </c>
      <c r="NY84" s="664">
        <v>-2.81E-2</v>
      </c>
      <c r="NZ84" s="687"/>
      <c r="OA84" s="688">
        <v>-4.6100000000000002E-2</v>
      </c>
      <c r="OB84" s="689">
        <v>-5.04E-2</v>
      </c>
      <c r="OC84" s="615">
        <v>-2.1600000000000001E-2</v>
      </c>
      <c r="OD84" s="662">
        <v>-3.0200000000000001E-2</v>
      </c>
      <c r="OE84" s="630">
        <v>-9.8199999999999996E-2</v>
      </c>
      <c r="OF84" s="596"/>
      <c r="OG84" s="651">
        <v>-1.6299999999999999E-2</v>
      </c>
      <c r="OH84" s="692">
        <v>-2.07E-2</v>
      </c>
      <c r="OI84" s="596"/>
      <c r="OJ84" s="699">
        <v>-4.2099999999999999E-2</v>
      </c>
      <c r="OK84" s="698">
        <v>-2.7300000000000001E-2</v>
      </c>
      <c r="OL84" s="596"/>
      <c r="OM84" s="709">
        <v>-4.7399999999999998E-2</v>
      </c>
      <c r="ON84" s="710">
        <v>-5.2200000000000003E-2</v>
      </c>
      <c r="OO84" s="596"/>
      <c r="OP84" s="699">
        <v>-2.58E-2</v>
      </c>
      <c r="OQ84" s="692">
        <v>-1.9800000000000002E-2</v>
      </c>
      <c r="OR84" s="104">
        <v>-8.8999999999999999E-3</v>
      </c>
      <c r="OS84" s="709">
        <v>-1.34E-2</v>
      </c>
      <c r="OT84" s="709">
        <v>-7.9799999999999996E-2</v>
      </c>
      <c r="PF84" s="699">
        <v>-2.3400000000000001E-2</v>
      </c>
      <c r="PG84" s="699">
        <v>-4.87E-2</v>
      </c>
      <c r="PI84" s="105">
        <v>-1.9699999999999999E-2</v>
      </c>
      <c r="PJ84" s="106">
        <v>-3.5799999999999998E-2</v>
      </c>
      <c r="PL84" s="106">
        <v>-1.9099999999999999E-2</v>
      </c>
      <c r="PM84" s="106">
        <v>-2.3E-2</v>
      </c>
      <c r="PO84" s="105">
        <v>-2.2499999999999999E-2</v>
      </c>
      <c r="PP84" s="656">
        <v>-2.0299999999999999E-2</v>
      </c>
      <c r="PQ84" s="535">
        <v>-1.55E-2</v>
      </c>
      <c r="PR84" s="737">
        <v>-3.5200000000000002E-2</v>
      </c>
      <c r="PS84" s="694">
        <v>-6.3899999999999998E-2</v>
      </c>
      <c r="PU84" s="734">
        <v>-1.23E-2</v>
      </c>
      <c r="PV84" s="715">
        <v>-1.3899999999999999E-2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HO85" s="603"/>
      <c r="HP85" s="603"/>
      <c r="HQ85" s="603"/>
      <c r="KA85" s="603"/>
      <c r="KB85" s="603"/>
      <c r="KC85" s="603"/>
      <c r="LB85" s="603"/>
      <c r="LC85" s="603"/>
      <c r="LD85" s="603"/>
      <c r="LE85" s="603"/>
      <c r="LF85" s="603"/>
      <c r="LG85" s="603"/>
      <c r="LH85" s="603"/>
      <c r="LI85" s="603"/>
      <c r="LJ85" s="603"/>
      <c r="LK85" s="603"/>
      <c r="LL85" s="603"/>
      <c r="LM85" s="603"/>
      <c r="LN85" s="603"/>
      <c r="LO85" s="603"/>
      <c r="LP85" s="603"/>
      <c r="LV85" s="603"/>
      <c r="MF85" s="603"/>
      <c r="MG85" s="603"/>
      <c r="MH85" s="603"/>
      <c r="MK85" s="603"/>
      <c r="MY85" s="603"/>
      <c r="MZ85" s="603"/>
      <c r="NA85" s="603"/>
      <c r="NN85" s="603"/>
      <c r="NO85" s="603"/>
      <c r="NP85" s="603"/>
      <c r="NQ85" s="603"/>
      <c r="NR85" s="603"/>
      <c r="NS85" s="603"/>
      <c r="NT85" s="603"/>
      <c r="NU85" s="603"/>
      <c r="NV85" s="603"/>
      <c r="NW85" s="603"/>
      <c r="NX85" s="603"/>
      <c r="NY85" s="603"/>
      <c r="NZ85" s="603"/>
      <c r="OA85" s="603"/>
      <c r="OB85" s="603"/>
      <c r="OC85" s="603"/>
      <c r="OD85" s="603"/>
      <c r="OE85" s="603"/>
      <c r="OF85" s="603"/>
      <c r="OG85" s="603"/>
      <c r="OH85" s="603"/>
      <c r="OI85" s="603"/>
      <c r="OJ85" s="603"/>
      <c r="OK85" s="603"/>
      <c r="OL85" s="603"/>
      <c r="OM85" s="603"/>
      <c r="ON85" s="603"/>
      <c r="OO85" s="603"/>
      <c r="OP85" s="603"/>
      <c r="OQ85" s="603"/>
      <c r="PQ85" s="603"/>
      <c r="PR85" s="603"/>
      <c r="PS85" s="603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1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Z86" s="700" t="s">
        <v>89</v>
      </c>
      <c r="IA86" s="588" t="s">
        <v>171</v>
      </c>
      <c r="IB86" s="701">
        <v>43560</v>
      </c>
      <c r="IC86" s="321"/>
      <c r="ID86" s="702">
        <v>43567</v>
      </c>
      <c r="IE86" s="321"/>
      <c r="IF86" s="702">
        <v>43574</v>
      </c>
      <c r="IG86" s="558" t="s">
        <v>62</v>
      </c>
      <c r="IH86" s="703">
        <v>43581</v>
      </c>
      <c r="IJ86" s="48" t="s">
        <v>88</v>
      </c>
      <c r="IK86" s="591" t="s">
        <v>91</v>
      </c>
      <c r="IL86" s="48" t="s">
        <v>1</v>
      </c>
      <c r="IM86" s="48" t="s">
        <v>2</v>
      </c>
      <c r="IN86" s="48" t="s">
        <v>3</v>
      </c>
      <c r="IO86" s="48" t="s">
        <v>4</v>
      </c>
      <c r="IP86" s="48" t="s">
        <v>5</v>
      </c>
      <c r="IQ86" s="48"/>
      <c r="IR86" s="48"/>
      <c r="IS86" s="48" t="s">
        <v>8</v>
      </c>
      <c r="IT86" s="48" t="s">
        <v>9</v>
      </c>
      <c r="IU86" s="48" t="s">
        <v>10</v>
      </c>
      <c r="IV86" s="48" t="s">
        <v>11</v>
      </c>
      <c r="IW86" s="48" t="s">
        <v>12</v>
      </c>
      <c r="IX86" s="48" t="s">
        <v>62</v>
      </c>
      <c r="IY86" s="48" t="s">
        <v>62</v>
      </c>
      <c r="IZ86" s="48" t="s">
        <v>15</v>
      </c>
      <c r="JA86" s="48" t="s">
        <v>16</v>
      </c>
      <c r="JB86" s="48" t="s">
        <v>17</v>
      </c>
      <c r="JC86" s="48" t="s">
        <v>18</v>
      </c>
      <c r="JD86" s="48" t="s">
        <v>19</v>
      </c>
      <c r="JE86" s="48"/>
      <c r="JF86" s="48"/>
      <c r="JG86" s="48" t="s">
        <v>22</v>
      </c>
      <c r="JH86" s="48" t="s">
        <v>23</v>
      </c>
      <c r="JI86" s="48" t="s">
        <v>24</v>
      </c>
      <c r="JJ86" s="48" t="s">
        <v>25</v>
      </c>
      <c r="JK86" s="48" t="s">
        <v>26</v>
      </c>
      <c r="JL86" s="48"/>
      <c r="JM86" s="48"/>
      <c r="JN86" s="48" t="s">
        <v>29</v>
      </c>
      <c r="JO86" s="48" t="s">
        <v>30</v>
      </c>
      <c r="JP86" s="49"/>
      <c r="JQ86" s="49"/>
      <c r="JR86" s="49"/>
      <c r="JS86" s="272" t="s">
        <v>110</v>
      </c>
      <c r="JT86" t="s">
        <v>62</v>
      </c>
      <c r="KA86" t="s">
        <v>62</v>
      </c>
      <c r="KP86" s="700" t="s">
        <v>121</v>
      </c>
      <c r="KQ86" s="588" t="s">
        <v>171</v>
      </c>
      <c r="KR86" s="701">
        <v>43588</v>
      </c>
      <c r="KS86" s="321"/>
      <c r="KT86" s="702">
        <v>43595</v>
      </c>
      <c r="KU86" s="321"/>
      <c r="KV86" s="702">
        <v>43602</v>
      </c>
      <c r="KW86" s="558" t="s">
        <v>62</v>
      </c>
      <c r="KX86" s="702">
        <v>43609</v>
      </c>
      <c r="KY86" s="321"/>
      <c r="KZ86" s="703">
        <v>43616</v>
      </c>
      <c r="LB86" s="48" t="s">
        <v>121</v>
      </c>
      <c r="LC86" s="592" t="s">
        <v>114</v>
      </c>
      <c r="LD86" s="48" t="s">
        <v>1</v>
      </c>
      <c r="LE86" s="48" t="s">
        <v>2</v>
      </c>
      <c r="LF86" s="48" t="s">
        <v>3</v>
      </c>
      <c r="LG86" s="49" t="s">
        <v>62</v>
      </c>
      <c r="LH86" s="49" t="s">
        <v>62</v>
      </c>
      <c r="LI86" s="48" t="s">
        <v>6</v>
      </c>
      <c r="LJ86" s="48" t="s">
        <v>7</v>
      </c>
      <c r="LK86" s="48" t="s">
        <v>8</v>
      </c>
      <c r="LL86" s="48" t="s">
        <v>9</v>
      </c>
      <c r="LM86" s="48" t="s">
        <v>10</v>
      </c>
      <c r="LN86" s="49" t="s">
        <v>62</v>
      </c>
      <c r="LO86" s="49" t="s">
        <v>62</v>
      </c>
      <c r="LP86" s="48" t="s">
        <v>13</v>
      </c>
      <c r="LQ86" s="48" t="s">
        <v>14</v>
      </c>
      <c r="LR86" s="48" t="s">
        <v>15</v>
      </c>
      <c r="LS86" s="48" t="s">
        <v>16</v>
      </c>
      <c r="LT86" s="48" t="s">
        <v>17</v>
      </c>
      <c r="LU86" s="49" t="s">
        <v>62</v>
      </c>
      <c r="LV86" s="49" t="s">
        <v>62</v>
      </c>
      <c r="LW86" s="48" t="s">
        <v>20</v>
      </c>
      <c r="LX86" s="48" t="s">
        <v>21</v>
      </c>
      <c r="LY86" s="48" t="s">
        <v>22</v>
      </c>
      <c r="LZ86" s="48" t="s">
        <v>23</v>
      </c>
      <c r="MA86" s="48" t="s">
        <v>24</v>
      </c>
      <c r="MB86" s="49" t="s">
        <v>62</v>
      </c>
      <c r="MC86" s="49" t="s">
        <v>62</v>
      </c>
      <c r="MD86" s="48" t="s">
        <v>27</v>
      </c>
      <c r="ME86" s="48" t="s">
        <v>28</v>
      </c>
      <c r="MF86" s="48" t="s">
        <v>29</v>
      </c>
      <c r="MG86" s="48" t="s">
        <v>30</v>
      </c>
      <c r="MH86" s="48" t="s">
        <v>31</v>
      </c>
      <c r="MI86" s="49"/>
      <c r="MJ86" s="49"/>
      <c r="MK86" s="272" t="s">
        <v>123</v>
      </c>
      <c r="NA86" s="700" t="s">
        <v>122</v>
      </c>
      <c r="NB86" s="588" t="s">
        <v>171</v>
      </c>
      <c r="NC86" s="701">
        <v>43623</v>
      </c>
      <c r="ND86" s="321"/>
      <c r="NE86" s="702">
        <v>43630</v>
      </c>
      <c r="NF86" s="321"/>
      <c r="NG86" s="702">
        <v>43637</v>
      </c>
      <c r="NH86" s="558" t="s">
        <v>62</v>
      </c>
      <c r="NI86" s="703">
        <v>43644</v>
      </c>
      <c r="NK86" s="48" t="s">
        <v>122</v>
      </c>
      <c r="NL86" s="592" t="s">
        <v>114</v>
      </c>
      <c r="NM86" s="48" t="s">
        <v>170</v>
      </c>
      <c r="NN86" s="49" t="s">
        <v>62</v>
      </c>
      <c r="NO86" s="48" t="s">
        <v>3</v>
      </c>
      <c r="NP86" s="48" t="s">
        <v>4</v>
      </c>
      <c r="NQ86" s="48" t="s">
        <v>5</v>
      </c>
      <c r="NR86" s="48" t="s">
        <v>6</v>
      </c>
      <c r="NS86" s="48" t="s">
        <v>7</v>
      </c>
      <c r="NT86" s="49" t="s">
        <v>62</v>
      </c>
      <c r="NU86" s="49" t="s">
        <v>62</v>
      </c>
      <c r="NV86" s="48" t="s">
        <v>10</v>
      </c>
      <c r="NW86" s="48" t="s">
        <v>11</v>
      </c>
      <c r="NX86" s="48" t="s">
        <v>12</v>
      </c>
      <c r="NY86" s="48" t="s">
        <v>13</v>
      </c>
      <c r="NZ86" s="48" t="s">
        <v>14</v>
      </c>
      <c r="OA86" s="49" t="s">
        <v>62</v>
      </c>
      <c r="OB86" s="49" t="s">
        <v>62</v>
      </c>
      <c r="OC86" s="48" t="s">
        <v>17</v>
      </c>
      <c r="OD86" s="48" t="s">
        <v>18</v>
      </c>
      <c r="OE86" s="48" t="s">
        <v>19</v>
      </c>
      <c r="OF86" s="48" t="s">
        <v>20</v>
      </c>
      <c r="OG86" s="48" t="s">
        <v>21</v>
      </c>
      <c r="OH86" s="49" t="s">
        <v>62</v>
      </c>
      <c r="OI86" s="49" t="s">
        <v>62</v>
      </c>
      <c r="OJ86" s="48" t="s">
        <v>24</v>
      </c>
      <c r="OK86" s="48" t="s">
        <v>25</v>
      </c>
      <c r="OL86" s="48" t="s">
        <v>26</v>
      </c>
      <c r="OM86" s="48" t="s">
        <v>27</v>
      </c>
      <c r="ON86" s="48" t="s">
        <v>28</v>
      </c>
      <c r="OO86" s="49" t="s">
        <v>62</v>
      </c>
      <c r="OP86" s="49" t="s">
        <v>62</v>
      </c>
      <c r="OQ86" s="49" t="s">
        <v>62</v>
      </c>
      <c r="OR86" s="49"/>
      <c r="OS86" s="49"/>
      <c r="OT86" s="272" t="s">
        <v>122</v>
      </c>
      <c r="PD86" t="s">
        <v>62</v>
      </c>
      <c r="PM86" s="48" t="s">
        <v>124</v>
      </c>
      <c r="PN86" s="592" t="s">
        <v>91</v>
      </c>
      <c r="PO86" s="48" t="s">
        <v>1</v>
      </c>
      <c r="PP86" s="48" t="s">
        <v>2</v>
      </c>
      <c r="PQ86" s="48" t="s">
        <v>3</v>
      </c>
      <c r="PR86" s="48" t="s">
        <v>4</v>
      </c>
      <c r="PS86" s="48" t="s">
        <v>5</v>
      </c>
      <c r="PT86" s="48"/>
      <c r="PU86" s="48"/>
      <c r="PV86" s="48" t="s">
        <v>8</v>
      </c>
      <c r="PW86" s="48" t="s">
        <v>9</v>
      </c>
      <c r="PX86" s="48" t="s">
        <v>10</v>
      </c>
      <c r="PY86" s="48" t="s">
        <v>11</v>
      </c>
      <c r="PZ86" s="48" t="s">
        <v>12</v>
      </c>
      <c r="QA86" s="48" t="s">
        <v>62</v>
      </c>
      <c r="QB86" s="48" t="s">
        <v>62</v>
      </c>
      <c r="QC86" s="48" t="s">
        <v>15</v>
      </c>
      <c r="QD86" s="48" t="s">
        <v>16</v>
      </c>
      <c r="QE86" s="48" t="s">
        <v>17</v>
      </c>
      <c r="QF86" s="48" t="s">
        <v>18</v>
      </c>
      <c r="QG86" s="48" t="s">
        <v>19</v>
      </c>
      <c r="QH86" s="48"/>
      <c r="QI86" s="48"/>
      <c r="QJ86" s="48" t="s">
        <v>22</v>
      </c>
      <c r="QK86" s="48" t="s">
        <v>23</v>
      </c>
      <c r="QL86" s="48" t="s">
        <v>24</v>
      </c>
      <c r="QM86" s="48" t="s">
        <v>25</v>
      </c>
      <c r="QN86" s="48" t="s">
        <v>26</v>
      </c>
      <c r="QO86" s="48"/>
      <c r="QP86" s="48"/>
      <c r="QQ86" s="48" t="s">
        <v>29</v>
      </c>
      <c r="QR86" s="48" t="s">
        <v>30</v>
      </c>
      <c r="QS86" s="48" t="s">
        <v>31</v>
      </c>
      <c r="QT86" s="49"/>
      <c r="QU86" s="49"/>
      <c r="QV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s="704"/>
      <c r="IA87" s="592" t="s">
        <v>172</v>
      </c>
      <c r="IB87" s="30">
        <v>4.02E-2</v>
      </c>
      <c r="IC87" s="133"/>
      <c r="ID87" s="30">
        <v>5.4600000000000003E-2</v>
      </c>
      <c r="IE87" s="133" t="s">
        <v>62</v>
      </c>
      <c r="IF87" s="616">
        <v>4.2299999999999997E-2</v>
      </c>
      <c r="IG87" s="133"/>
      <c r="IH87" s="47">
        <v>5.5300000000000002E-2</v>
      </c>
      <c r="IK87" t="s">
        <v>62</v>
      </c>
      <c r="IL87" s="22">
        <v>4.8399999999999999E-2</v>
      </c>
      <c r="IM87" s="22">
        <v>8.0799999999999997E-2</v>
      </c>
      <c r="IN87" s="22">
        <v>8.4199999999999997E-2</v>
      </c>
      <c r="IO87" s="22">
        <v>4.8800000000000003E-2</v>
      </c>
      <c r="IP87" s="30">
        <v>4.02E-2</v>
      </c>
      <c r="IQ87" s="15"/>
      <c r="IR87" s="15"/>
      <c r="IS87" s="30">
        <v>4.5699999999999998E-2</v>
      </c>
      <c r="IT87" s="30">
        <v>4.4400000000000002E-2</v>
      </c>
      <c r="IU87" s="30">
        <v>8.3500000000000005E-2</v>
      </c>
      <c r="IV87" s="30">
        <v>5.8400000000000001E-2</v>
      </c>
      <c r="IW87" s="30">
        <v>9.4799999999999995E-2</v>
      </c>
      <c r="IX87" s="15"/>
      <c r="IY87" s="15"/>
      <c r="IZ87" s="30">
        <v>9.7699999999999995E-2</v>
      </c>
      <c r="JA87" s="30">
        <v>0.1074</v>
      </c>
      <c r="JB87" s="30">
        <v>0.1178</v>
      </c>
      <c r="JC87" s="30">
        <v>0.11310000000000001</v>
      </c>
      <c r="JD87" s="30">
        <v>0.1114</v>
      </c>
      <c r="JE87" s="15"/>
      <c r="JF87" s="15"/>
      <c r="JG87" s="16">
        <v>9.5600000000000004E-2</v>
      </c>
      <c r="JH87" s="16">
        <v>9.9699999999999997E-2</v>
      </c>
      <c r="JI87" s="7">
        <v>0.1101</v>
      </c>
      <c r="JJ87" s="7">
        <v>0.1013</v>
      </c>
      <c r="JK87" s="7">
        <v>8.5900000000000004E-2</v>
      </c>
      <c r="JL87" s="15"/>
      <c r="JM87" s="15"/>
      <c r="JN87" s="16">
        <v>8.7900000000000006E-2</v>
      </c>
      <c r="JO87" s="16">
        <v>9.1300000000000006E-2</v>
      </c>
      <c r="JP87" s="15"/>
      <c r="JQ87" s="3" t="s">
        <v>32</v>
      </c>
      <c r="JR87" s="3" t="s">
        <v>33</v>
      </c>
      <c r="JS87" s="3" t="s">
        <v>34</v>
      </c>
      <c r="KP87" s="704"/>
      <c r="KQ87" s="592" t="s">
        <v>172</v>
      </c>
      <c r="KR87" s="697">
        <v>0.13389999999999999</v>
      </c>
      <c r="KS87" s="133"/>
      <c r="KT87" s="631">
        <v>7.4999999999999997E-2</v>
      </c>
      <c r="KU87" s="133"/>
      <c r="KV87" s="630">
        <v>6.8599999999999994E-2</v>
      </c>
      <c r="KW87" s="133"/>
      <c r="KX87" s="636">
        <v>3.5400000000000001E-2</v>
      </c>
      <c r="KY87" s="133"/>
      <c r="KZ87" s="705">
        <v>6.7400000000000002E-2</v>
      </c>
      <c r="LC87" s="592" t="s">
        <v>170</v>
      </c>
      <c r="LD87" s="22">
        <v>0.1144</v>
      </c>
      <c r="LE87" s="22">
        <v>0.1159</v>
      </c>
      <c r="LF87" s="22">
        <v>0.1716</v>
      </c>
      <c r="LG87" s="53"/>
      <c r="LH87" s="53"/>
      <c r="LI87" s="22">
        <v>0.14549999999999999</v>
      </c>
      <c r="LJ87" s="22">
        <v>0.13100000000000001</v>
      </c>
      <c r="LK87" s="16">
        <v>0.1069</v>
      </c>
      <c r="LL87" s="16">
        <v>0.11020000000000001</v>
      </c>
      <c r="LM87" s="16">
        <v>0.1174</v>
      </c>
      <c r="LN87" s="53"/>
      <c r="LO87" s="53"/>
      <c r="LP87" s="47">
        <v>0.13</v>
      </c>
      <c r="LQ87" s="16">
        <v>0.1168</v>
      </c>
      <c r="LR87" s="47">
        <v>0.12640000000000001</v>
      </c>
      <c r="LS87" s="47">
        <v>0.12839999999999999</v>
      </c>
      <c r="LT87" s="47">
        <v>0.13170000000000001</v>
      </c>
      <c r="LU87" s="53"/>
      <c r="LV87" s="53"/>
      <c r="LW87" s="16">
        <v>0.12230000000000001</v>
      </c>
      <c r="LX87" s="16">
        <v>0.1356</v>
      </c>
      <c r="LY87" s="16">
        <v>0.13719999999999999</v>
      </c>
      <c r="LZ87" s="47">
        <v>0.15079999999999999</v>
      </c>
      <c r="MA87" s="47">
        <v>0.15010000000000001</v>
      </c>
      <c r="MB87" s="53"/>
      <c r="MC87" s="53"/>
      <c r="MD87" s="47">
        <v>0.1419</v>
      </c>
      <c r="ME87" s="47">
        <v>0.16120000000000001</v>
      </c>
      <c r="MF87" s="47">
        <v>0.15759999999999999</v>
      </c>
      <c r="MG87" s="47">
        <v>0.15620000000000001</v>
      </c>
      <c r="MH87" s="47">
        <v>0.2175</v>
      </c>
      <c r="MI87" s="495" t="s">
        <v>32</v>
      </c>
      <c r="MJ87" s="3" t="s">
        <v>33</v>
      </c>
      <c r="MK87" s="495" t="s">
        <v>34</v>
      </c>
      <c r="NA87" s="704"/>
      <c r="NB87" s="592" t="s">
        <v>172</v>
      </c>
      <c r="NC87" s="34">
        <v>7.2700000000000001E-2</v>
      </c>
      <c r="ND87" s="133"/>
      <c r="NE87" s="7">
        <v>9.3299999999999994E-2</v>
      </c>
      <c r="NF87" s="133"/>
      <c r="NG87" s="86">
        <v>8.4599999999999995E-2</v>
      </c>
      <c r="NH87" s="133"/>
      <c r="NI87" s="34">
        <v>0.11799999999999999</v>
      </c>
      <c r="NL87" t="s">
        <v>62</v>
      </c>
      <c r="NM87" s="53"/>
      <c r="NN87" s="53"/>
      <c r="NO87" s="47">
        <v>0.1938</v>
      </c>
      <c r="NP87" s="47">
        <v>0.17649999999999999</v>
      </c>
      <c r="NQ87" s="47">
        <v>0.16589999999999999</v>
      </c>
      <c r="NR87" s="47">
        <v>0.15540000000000001</v>
      </c>
      <c r="NS87" s="16">
        <v>0.16739999999999999</v>
      </c>
      <c r="NT87" s="53"/>
      <c r="NU87" s="53"/>
      <c r="NV87" s="16">
        <v>0.1792</v>
      </c>
      <c r="NW87" s="16">
        <v>0.19409999999999999</v>
      </c>
      <c r="NX87" s="16">
        <v>0.18909999999999999</v>
      </c>
      <c r="NY87" s="16">
        <v>0.184</v>
      </c>
      <c r="NZ87" s="47">
        <v>0.1993</v>
      </c>
      <c r="OA87" s="53"/>
      <c r="OB87" s="53"/>
      <c r="OC87" s="47">
        <v>0.20599999999999999</v>
      </c>
      <c r="OD87" s="47">
        <v>0.20200000000000001</v>
      </c>
      <c r="OE87" s="47">
        <v>0.1993</v>
      </c>
      <c r="OF87" s="47">
        <v>0.2107</v>
      </c>
      <c r="OG87" s="16">
        <v>0.2036</v>
      </c>
      <c r="OH87" s="53"/>
      <c r="OI87" s="53"/>
      <c r="OJ87" s="16">
        <v>0.20630000000000001</v>
      </c>
      <c r="OK87" s="16">
        <v>0.19139999999999999</v>
      </c>
      <c r="OL87" s="16">
        <v>0.18859999999999999</v>
      </c>
      <c r="OM87" s="130">
        <v>0.1807</v>
      </c>
      <c r="ON87" s="16">
        <v>0.17399999999999999</v>
      </c>
      <c r="OO87" s="53"/>
      <c r="OP87" s="53"/>
      <c r="OQ87" s="53"/>
      <c r="OR87" s="495" t="s">
        <v>32</v>
      </c>
      <c r="OS87" s="3" t="s">
        <v>33</v>
      </c>
      <c r="OT87" s="495" t="s">
        <v>34</v>
      </c>
      <c r="PN87" t="s">
        <v>62</v>
      </c>
      <c r="PO87" s="101">
        <v>4.4999999999999998E-2</v>
      </c>
      <c r="PP87" s="7">
        <v>3.6499999999999998E-2</v>
      </c>
      <c r="PQ87" s="40">
        <v>4.2099999999999999E-2</v>
      </c>
      <c r="PR87" s="40">
        <v>4.8000000000000001E-2</v>
      </c>
      <c r="PS87" s="40">
        <v>7.3899999999999993E-2</v>
      </c>
      <c r="PT87" s="15"/>
      <c r="PU87" s="15"/>
      <c r="PV87" s="7">
        <v>7.2900000000000006E-2</v>
      </c>
      <c r="PW87" s="53"/>
      <c r="PX87" s="53"/>
      <c r="PY87" s="53"/>
      <c r="PZ87" s="53"/>
      <c r="QA87" s="15"/>
      <c r="QB87" s="15"/>
      <c r="QC87" s="53"/>
      <c r="QD87" s="53"/>
      <c r="QE87" s="53"/>
      <c r="QF87" s="53"/>
      <c r="QG87" s="53"/>
      <c r="QH87" s="15"/>
      <c r="QI87" s="15"/>
      <c r="QJ87" s="53"/>
      <c r="QK87" s="53"/>
      <c r="QL87" s="53"/>
      <c r="QM87" s="53"/>
      <c r="QN87" s="53"/>
      <c r="QO87" s="53"/>
      <c r="QP87" s="53"/>
      <c r="QQ87" s="53"/>
      <c r="QR87" s="53"/>
      <c r="QS87" s="53"/>
      <c r="QT87" s="495" t="s">
        <v>32</v>
      </c>
      <c r="QU87" s="3" t="s">
        <v>33</v>
      </c>
      <c r="QV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HZ88" s="700" t="s">
        <v>173</v>
      </c>
      <c r="IA88" s="133"/>
      <c r="IB88" s="22">
        <v>3.4099999999999998E-2</v>
      </c>
      <c r="IC88" s="133"/>
      <c r="ID88" s="16">
        <v>4.2599999999999999E-2</v>
      </c>
      <c r="IE88" s="133"/>
      <c r="IF88" s="730">
        <v>4.0800000000000003E-2</v>
      </c>
      <c r="IG88" s="133"/>
      <c r="IH88" s="616">
        <v>4.1200000000000001E-2</v>
      </c>
      <c r="IL88" s="40">
        <v>2.0400000000000001E-2</v>
      </c>
      <c r="IM88" s="40">
        <v>1.6199999999999999E-2</v>
      </c>
      <c r="IN88" s="30">
        <v>2.0799999999999999E-2</v>
      </c>
      <c r="IO88" s="30">
        <v>3.8199999999999998E-2</v>
      </c>
      <c r="IP88" s="22">
        <v>3.4099999999999998E-2</v>
      </c>
      <c r="IQ88" s="6" t="s">
        <v>62</v>
      </c>
      <c r="IR88" s="6"/>
      <c r="IS88" s="16">
        <v>3.9699999999999999E-2</v>
      </c>
      <c r="IT88" s="16">
        <v>4.1399999999999999E-2</v>
      </c>
      <c r="IU88" s="22">
        <v>4.0599999999999997E-2</v>
      </c>
      <c r="IV88" s="16">
        <v>5.3600000000000002E-2</v>
      </c>
      <c r="IW88" s="16">
        <v>6.8000000000000005E-2</v>
      </c>
      <c r="IX88" s="6" t="s">
        <v>62</v>
      </c>
      <c r="IY88" s="6"/>
      <c r="IZ88" s="16">
        <v>7.6300000000000007E-2</v>
      </c>
      <c r="JA88" s="16">
        <v>6.9599999999999995E-2</v>
      </c>
      <c r="JB88" s="16">
        <v>8.9899999999999994E-2</v>
      </c>
      <c r="JC88" s="16">
        <v>7.3999999999999996E-2</v>
      </c>
      <c r="JD88" s="16">
        <v>8.1299999999999997E-2</v>
      </c>
      <c r="JE88" s="6" t="s">
        <v>62</v>
      </c>
      <c r="JF88" s="6"/>
      <c r="JG88" s="30">
        <v>9.5100000000000004E-2</v>
      </c>
      <c r="JH88" s="30">
        <v>8.2299999999999998E-2</v>
      </c>
      <c r="JI88" s="16">
        <v>8.8700000000000001E-2</v>
      </c>
      <c r="JJ88" s="16">
        <v>6.7000000000000004E-2</v>
      </c>
      <c r="JK88" s="16">
        <v>6.4899999999999999E-2</v>
      </c>
      <c r="JL88" s="6" t="s">
        <v>62</v>
      </c>
      <c r="JM88" s="6"/>
      <c r="JN88" s="7">
        <v>7.6899999999999996E-2</v>
      </c>
      <c r="JO88" s="22">
        <v>8.7599999999999997E-2</v>
      </c>
      <c r="JP88" s="6" t="s">
        <v>62</v>
      </c>
      <c r="JQ88" s="51">
        <f>MIN(IJ113:IJ115,IJ113:IJ120,IJ121:IJ122,IJ128:IJ129,IJ133:IJ135,IJ139:IJ140,IJ138)</f>
        <v>0</v>
      </c>
      <c r="JR88" s="51" t="e">
        <f>AVERAGE(IK113:IK115,IK113:IK120,IK124:IK126,IK128:IK129,IK133:IK135,IK139:IK140,IK138)</f>
        <v>#DIV/0!</v>
      </c>
      <c r="JS88" s="51">
        <f>MAX(IL113:IL113,IL115:IL118,IL122:IL124,IL128:IL133,IL131:IL137,IL135:IL136,IL140)</f>
        <v>0</v>
      </c>
      <c r="JV88" t="s">
        <v>62</v>
      </c>
      <c r="KP88" s="700" t="s">
        <v>173</v>
      </c>
      <c r="KQ88" s="133"/>
      <c r="KR88" s="617">
        <v>1.4800000000000001E-2</v>
      </c>
      <c r="KS88" s="133"/>
      <c r="KT88" s="623">
        <v>4.53E-2</v>
      </c>
      <c r="KU88" s="133"/>
      <c r="KV88" s="623">
        <v>6.4199999999999993E-2</v>
      </c>
      <c r="KW88" s="133"/>
      <c r="KX88" s="623">
        <v>3.0300000000000001E-2</v>
      </c>
      <c r="KY88" s="133"/>
      <c r="KZ88" s="129">
        <v>1.4999999999999999E-2</v>
      </c>
      <c r="LD88" s="16">
        <v>9.2600000000000002E-2</v>
      </c>
      <c r="LE88" s="16">
        <v>8.7599999999999997E-2</v>
      </c>
      <c r="LF88" s="16">
        <v>7.9699999999999993E-2</v>
      </c>
      <c r="LG88" s="53"/>
      <c r="LH88" s="53"/>
      <c r="LI88" s="16">
        <v>9.7000000000000003E-2</v>
      </c>
      <c r="LJ88" s="16">
        <v>9.2799999999999994E-2</v>
      </c>
      <c r="LK88" s="22">
        <v>0.1033</v>
      </c>
      <c r="LL88" s="47">
        <v>0.1019</v>
      </c>
      <c r="LM88" s="22">
        <v>7.8600000000000003E-2</v>
      </c>
      <c r="LN88" s="53"/>
      <c r="LO88" s="53"/>
      <c r="LP88" s="16">
        <v>0.123</v>
      </c>
      <c r="LQ88" s="47">
        <v>0.1163</v>
      </c>
      <c r="LR88" s="16">
        <v>0.1227</v>
      </c>
      <c r="LS88" s="16">
        <v>0.1232</v>
      </c>
      <c r="LT88" s="16">
        <v>0.13020000000000001</v>
      </c>
      <c r="LU88" s="53"/>
      <c r="LV88" s="53"/>
      <c r="LW88" s="47">
        <v>0.1197</v>
      </c>
      <c r="LX88" s="7">
        <v>0.12180000000000001</v>
      </c>
      <c r="LY88" s="7">
        <v>0.12620000000000001</v>
      </c>
      <c r="LZ88" s="16">
        <v>0.1419</v>
      </c>
      <c r="MA88" s="16">
        <v>0.1376</v>
      </c>
      <c r="MB88" s="53"/>
      <c r="MC88" s="53"/>
      <c r="MD88" s="16">
        <v>0.1409</v>
      </c>
      <c r="ME88" s="16">
        <v>0.1321</v>
      </c>
      <c r="MF88" s="16">
        <v>0.12670000000000001</v>
      </c>
      <c r="MG88" s="16">
        <v>0.12770000000000001</v>
      </c>
      <c r="MH88" s="16">
        <v>0.12690000000000001</v>
      </c>
      <c r="MI88" s="53" t="e">
        <f>MIN(LX113:LX113,#REF!,#REF!,#REF!,#REF!,#REF!,#REF!)</f>
        <v>#REF!</v>
      </c>
      <c r="MJ88" s="51" t="e">
        <f>AVERAGE(LY113:LY113,#REF!,#REF!,#REF!,#REF!,#REF!,#REF!)</f>
        <v>#REF!</v>
      </c>
      <c r="MK88" s="53" t="e">
        <f>MAX(LZ113:LZ113,#REF!,#REF!,#REF!,#REF!,#REF!,#REF!)</f>
        <v>#REF!</v>
      </c>
      <c r="NA88" s="700" t="s">
        <v>173</v>
      </c>
      <c r="NB88" s="133"/>
      <c r="NC88" s="40">
        <v>4.6300000000000001E-2</v>
      </c>
      <c r="ND88" s="133"/>
      <c r="NE88" s="47">
        <v>5.9299999999999999E-2</v>
      </c>
      <c r="NF88" s="133"/>
      <c r="NG88" s="16">
        <v>2.24E-2</v>
      </c>
      <c r="NH88" s="133"/>
      <c r="NI88" s="30">
        <v>7.4300000000000005E-2</v>
      </c>
      <c r="NM88" s="53"/>
      <c r="NN88" s="53"/>
      <c r="NO88" s="16">
        <v>0.1384</v>
      </c>
      <c r="NP88" s="16">
        <v>0.1368</v>
      </c>
      <c r="NQ88" s="16">
        <v>0.12959999999999999</v>
      </c>
      <c r="NR88" s="16">
        <v>0.15479999999999999</v>
      </c>
      <c r="NS88" s="47">
        <v>0.14000000000000001</v>
      </c>
      <c r="NT88" s="53"/>
      <c r="NU88" s="53"/>
      <c r="NV88" s="47">
        <v>0.1411</v>
      </c>
      <c r="NW88" s="47">
        <v>0.1396</v>
      </c>
      <c r="NX88" s="47">
        <v>0.16039999999999999</v>
      </c>
      <c r="NY88" s="47">
        <v>0.16950000000000001</v>
      </c>
      <c r="NZ88" s="16">
        <v>0.1812</v>
      </c>
      <c r="OA88" s="53"/>
      <c r="OB88" s="53"/>
      <c r="OC88" s="16">
        <v>0.1961</v>
      </c>
      <c r="OD88" s="16">
        <v>0.17080000000000001</v>
      </c>
      <c r="OE88" s="16">
        <v>0.1666</v>
      </c>
      <c r="OF88" s="16">
        <v>0.16139999999999999</v>
      </c>
      <c r="OG88" s="47">
        <v>0.19089999999999999</v>
      </c>
      <c r="OH88" s="53"/>
      <c r="OI88" s="53"/>
      <c r="OJ88" s="47">
        <v>0.1714</v>
      </c>
      <c r="OK88" s="47">
        <v>0.185</v>
      </c>
      <c r="OL88" s="47">
        <v>0.1328</v>
      </c>
      <c r="OM88" s="79">
        <v>0.1245</v>
      </c>
      <c r="ON88" s="47">
        <v>0.1111</v>
      </c>
      <c r="OO88" s="53"/>
      <c r="OP88" s="53"/>
      <c r="OQ88" s="53"/>
      <c r="OR88" s="53" t="e">
        <f>MIN(OP113:OP113,#REF!,#REF!,#REF!,#REF!,#REF!,#REF!)</f>
        <v>#REF!</v>
      </c>
      <c r="OS88" s="51" t="e">
        <f>AVERAGE(OQ113:OQ113,#REF!,#REF!,#REF!,#REF!,#REF!,#REF!)</f>
        <v>#REF!</v>
      </c>
      <c r="OT88" s="53" t="e">
        <f>MAX(OR113:OR113,#REF!,#REF!,#REF!,#REF!,#REF!,#REF!)</f>
        <v>#REF!</v>
      </c>
      <c r="PO88" s="100">
        <v>2.1399999999999999E-2</v>
      </c>
      <c r="PP88" s="47">
        <v>3.3300000000000003E-2</v>
      </c>
      <c r="PQ88" s="30">
        <v>3.7600000000000001E-2</v>
      </c>
      <c r="PR88" s="30">
        <v>3.0700000000000002E-2</v>
      </c>
      <c r="PS88" s="7">
        <v>6.4699999999999994E-2</v>
      </c>
      <c r="PT88" s="6" t="s">
        <v>62</v>
      </c>
      <c r="PU88" s="6"/>
      <c r="PV88" s="40">
        <v>7.2800000000000004E-2</v>
      </c>
      <c r="PW88" s="53"/>
      <c r="PX88" s="53"/>
      <c r="PY88" s="53"/>
      <c r="PZ88" s="53"/>
      <c r="QA88" s="6" t="s">
        <v>62</v>
      </c>
      <c r="QB88" s="6"/>
      <c r="QC88" s="53"/>
      <c r="QD88" s="53"/>
      <c r="QE88" s="53"/>
      <c r="QF88" s="53"/>
      <c r="QG88" s="53"/>
      <c r="QH88" s="6" t="s">
        <v>62</v>
      </c>
      <c r="QI88" s="6"/>
      <c r="QJ88" s="53"/>
      <c r="QK88" s="53"/>
      <c r="QL88" s="53"/>
      <c r="QM88" s="53"/>
      <c r="QN88" s="53"/>
      <c r="QO88" s="53"/>
      <c r="QP88" s="53"/>
      <c r="QQ88" s="53"/>
      <c r="QR88" s="53"/>
      <c r="QS88" s="53"/>
      <c r="QT88" s="53">
        <f>MIN(RH113:RH113,RH115:RH120,RH122:RH126,RH128:RH131,RH133:RH135,RH137:RH138,RH140)</f>
        <v>0</v>
      </c>
      <c r="QU88" s="51" t="e">
        <f>AVERAGE(RI113:RI113,RI115:RI120,RI122:RI126,RI128:RI131,RI133:RI135,RI137:RI138,RI140)</f>
        <v>#DIV/0!</v>
      </c>
      <c r="QV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Z89" s="708" t="s">
        <v>174</v>
      </c>
      <c r="IA89" s="133"/>
      <c r="IB89" s="16">
        <v>2.5399999999999999E-2</v>
      </c>
      <c r="IC89" s="133"/>
      <c r="ID89" s="34">
        <v>9.7999999999999997E-3</v>
      </c>
      <c r="IE89" s="133"/>
      <c r="IF89" s="731">
        <v>1.66E-2</v>
      </c>
      <c r="IG89" s="133"/>
      <c r="IH89" s="34">
        <v>4.5999999999999999E-3</v>
      </c>
      <c r="IJ89" t="s">
        <v>62</v>
      </c>
      <c r="IK89" t="s">
        <v>62</v>
      </c>
      <c r="IL89" s="30">
        <v>1.8700000000000001E-2</v>
      </c>
      <c r="IM89" s="7">
        <v>1.0800000000000001E-2</v>
      </c>
      <c r="IN89" s="16">
        <v>0.01</v>
      </c>
      <c r="IO89" s="16">
        <v>1.83E-2</v>
      </c>
      <c r="IP89" s="16">
        <v>2.5399999999999999E-2</v>
      </c>
      <c r="IR89" s="6"/>
      <c r="IS89" s="22">
        <v>3.2899999999999999E-2</v>
      </c>
      <c r="IT89" s="22">
        <v>2.7099999999999999E-2</v>
      </c>
      <c r="IU89" s="16">
        <v>3.7400000000000003E-2</v>
      </c>
      <c r="IV89" s="22">
        <v>4.7300000000000002E-2</v>
      </c>
      <c r="IW89" s="22">
        <v>3.9899999999999998E-2</v>
      </c>
      <c r="IY89" s="6"/>
      <c r="IZ89" s="22">
        <v>6.1199999999999997E-2</v>
      </c>
      <c r="JA89" s="22">
        <v>4.0300000000000002E-2</v>
      </c>
      <c r="JB89" s="22">
        <v>4.2599999999999999E-2</v>
      </c>
      <c r="JC89" s="7">
        <v>4.8599999999999997E-2</v>
      </c>
      <c r="JD89" s="7">
        <v>4.4699999999999997E-2</v>
      </c>
      <c r="JF89" s="6"/>
      <c r="JG89" s="7">
        <v>4.5699999999999998E-2</v>
      </c>
      <c r="JH89" s="7">
        <v>6.9199999999999998E-2</v>
      </c>
      <c r="JI89" s="22">
        <v>5.2400000000000002E-2</v>
      </c>
      <c r="JJ89" s="22">
        <v>4.0300000000000002E-2</v>
      </c>
      <c r="JK89" s="22">
        <v>3.7699999999999997E-2</v>
      </c>
      <c r="JM89" s="6"/>
      <c r="JN89" s="30">
        <v>4.7500000000000001E-2</v>
      </c>
      <c r="JO89" s="7">
        <v>5.79E-2</v>
      </c>
      <c r="JP89" s="52"/>
      <c r="JQ89" s="53"/>
      <c r="JR89" s="54" t="s">
        <v>73</v>
      </c>
      <c r="JS89" s="53"/>
      <c r="KP89" s="588" t="s">
        <v>174</v>
      </c>
      <c r="KQ89" s="133"/>
      <c r="KR89" s="623">
        <v>-4.7000000000000002E-3</v>
      </c>
      <c r="KS89" s="133"/>
      <c r="KT89" s="617">
        <v>3.7699999999999997E-2</v>
      </c>
      <c r="KU89" s="133"/>
      <c r="KV89" s="631">
        <v>5.67E-2</v>
      </c>
      <c r="KW89" s="133"/>
      <c r="KX89" s="631">
        <v>1.84E-2</v>
      </c>
      <c r="KY89" s="133"/>
      <c r="KZ89" s="126">
        <v>9.7999999999999997E-3</v>
      </c>
      <c r="LC89" t="s">
        <v>62</v>
      </c>
      <c r="LD89" s="7">
        <v>7.1900000000000006E-2</v>
      </c>
      <c r="LE89" s="7">
        <v>8.2199999999999995E-2</v>
      </c>
      <c r="LF89" s="7">
        <v>5.0700000000000002E-2</v>
      </c>
      <c r="LG89" s="53"/>
      <c r="LH89" s="53"/>
      <c r="LI89" s="7">
        <v>6.6100000000000006E-2</v>
      </c>
      <c r="LJ89" s="47">
        <v>6.7699999999999996E-2</v>
      </c>
      <c r="LK89" s="47">
        <v>9.0300000000000005E-2</v>
      </c>
      <c r="LL89" s="22">
        <v>9.0800000000000006E-2</v>
      </c>
      <c r="LM89" s="47">
        <v>7.4999999999999997E-2</v>
      </c>
      <c r="LN89" s="53"/>
      <c r="LO89" s="53"/>
      <c r="LP89" s="7">
        <v>6.4299999999999996E-2</v>
      </c>
      <c r="LQ89" s="7">
        <v>7.4700000000000003E-2</v>
      </c>
      <c r="LR89" s="7">
        <v>8.3299999999999999E-2</v>
      </c>
      <c r="LS89" s="7">
        <v>0.1065</v>
      </c>
      <c r="LT89" s="7">
        <v>0.1231</v>
      </c>
      <c r="LU89" s="53"/>
      <c r="LV89" s="53"/>
      <c r="LW89" s="7">
        <v>0.1084</v>
      </c>
      <c r="LX89" s="47">
        <v>0.1011</v>
      </c>
      <c r="LY89" s="47">
        <v>0.1159</v>
      </c>
      <c r="LZ89" s="7">
        <v>0.10639999999999999</v>
      </c>
      <c r="MA89" s="7">
        <v>8.3500000000000005E-2</v>
      </c>
      <c r="MB89" s="53"/>
      <c r="MC89" s="53"/>
      <c r="MD89" s="7">
        <v>9.4399999999999998E-2</v>
      </c>
      <c r="ME89" s="7">
        <v>0.10489999999999999</v>
      </c>
      <c r="MF89" s="7">
        <v>0.1186</v>
      </c>
      <c r="MG89" s="7">
        <v>0.1195</v>
      </c>
      <c r="MH89" s="7">
        <v>9.0499999999999997E-2</v>
      </c>
      <c r="MI89" s="53"/>
      <c r="MJ89" s="54" t="s">
        <v>73</v>
      </c>
      <c r="MK89" s="53"/>
      <c r="NA89" s="588" t="s">
        <v>174</v>
      </c>
      <c r="NB89" s="133"/>
      <c r="NC89" s="16">
        <v>4.0500000000000001E-2</v>
      </c>
      <c r="ND89" s="133"/>
      <c r="NE89" s="16">
        <v>1.38E-2</v>
      </c>
      <c r="NF89" s="133"/>
      <c r="NG89" s="34">
        <v>1.29E-2</v>
      </c>
      <c r="NH89" s="133"/>
      <c r="NI89" s="40">
        <v>4.6899999999999997E-2</v>
      </c>
      <c r="NK89" t="s">
        <v>62</v>
      </c>
      <c r="NL89" t="s">
        <v>62</v>
      </c>
      <c r="NM89" s="53"/>
      <c r="NN89" s="53"/>
      <c r="NO89" s="7">
        <v>5.1299999999999998E-2</v>
      </c>
      <c r="NP89" s="7">
        <v>3.9600000000000003E-2</v>
      </c>
      <c r="NQ89" s="7">
        <v>5.2699999999999997E-2</v>
      </c>
      <c r="NR89" s="7">
        <v>3.73E-2</v>
      </c>
      <c r="NS89" s="86">
        <v>2.9899999999999999E-2</v>
      </c>
      <c r="NT89" s="53"/>
      <c r="NU89" s="53"/>
      <c r="NV89" s="86">
        <v>3.4700000000000002E-2</v>
      </c>
      <c r="NW89" s="7">
        <v>3.7199999999999997E-2</v>
      </c>
      <c r="NX89" s="7">
        <v>5.6899999999999999E-2</v>
      </c>
      <c r="NY89" s="7">
        <v>5.8999999999999997E-2</v>
      </c>
      <c r="NZ89" s="7">
        <v>0.10150000000000001</v>
      </c>
      <c r="OA89" s="53"/>
      <c r="OB89" s="53"/>
      <c r="OC89" s="7">
        <v>0.1081</v>
      </c>
      <c r="OD89" s="7">
        <v>9.7299999999999998E-2</v>
      </c>
      <c r="OE89" s="7">
        <v>6.9199999999999998E-2</v>
      </c>
      <c r="OF89" s="86">
        <v>8.3500000000000005E-2</v>
      </c>
      <c r="OG89" s="86">
        <v>0.11210000000000001</v>
      </c>
      <c r="OH89" s="53"/>
      <c r="OI89" s="53"/>
      <c r="OJ89" s="86">
        <v>0.127</v>
      </c>
      <c r="OK89" s="86">
        <v>9.9699999999999997E-2</v>
      </c>
      <c r="OL89" s="86">
        <v>7.2400000000000006E-2</v>
      </c>
      <c r="OM89" s="84">
        <v>6.3700000000000007E-2</v>
      </c>
      <c r="ON89" s="40">
        <v>5.9799999999999999E-2</v>
      </c>
      <c r="OO89" s="53"/>
      <c r="OP89" s="53"/>
      <c r="OQ89" s="53"/>
      <c r="OR89" s="53"/>
      <c r="OS89" s="54" t="s">
        <v>73</v>
      </c>
      <c r="OT89" s="53"/>
      <c r="PM89" t="s">
        <v>62</v>
      </c>
      <c r="PN89" t="s">
        <v>62</v>
      </c>
      <c r="PO89" s="106">
        <v>1.37E-2</v>
      </c>
      <c r="PP89" s="40">
        <v>2.86E-2</v>
      </c>
      <c r="PQ89" s="47">
        <v>2.58E-2</v>
      </c>
      <c r="PR89" s="47">
        <v>2.63E-2</v>
      </c>
      <c r="PS89" s="30">
        <v>2.23E-2</v>
      </c>
      <c r="PU89" s="6"/>
      <c r="PV89" s="30">
        <v>2.63E-2</v>
      </c>
      <c r="PW89" s="53"/>
      <c r="PX89" s="53"/>
      <c r="PY89" s="53"/>
      <c r="PZ89" s="53"/>
      <c r="QB89" s="6"/>
      <c r="QC89" s="53"/>
      <c r="QD89" s="53"/>
      <c r="QE89" s="53"/>
      <c r="QF89" s="53"/>
      <c r="QG89" s="53"/>
      <c r="QI89" s="6"/>
      <c r="QJ89" s="53"/>
      <c r="QK89" s="53"/>
      <c r="QL89" s="53"/>
      <c r="QM89" s="53"/>
      <c r="QN89" s="53"/>
      <c r="QO89" s="53"/>
      <c r="QP89" s="53"/>
      <c r="QQ89" s="53"/>
      <c r="QR89" s="53"/>
      <c r="QS89" s="53"/>
      <c r="QT89" s="53"/>
      <c r="QU89" s="54" t="s">
        <v>73</v>
      </c>
      <c r="QV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Z90" s="704"/>
      <c r="IA90" s="133"/>
      <c r="IB90" s="616">
        <v>2.5000000000000001E-2</v>
      </c>
      <c r="IC90" s="133"/>
      <c r="ID90" s="696">
        <v>7.1999999999999998E-3</v>
      </c>
      <c r="IE90" s="133"/>
      <c r="IF90" s="16">
        <v>1.3299999999999999E-2</v>
      </c>
      <c r="IG90" s="133"/>
      <c r="IH90" s="86">
        <v>-1.8E-3</v>
      </c>
      <c r="IJ90" t="s">
        <v>62</v>
      </c>
      <c r="IL90" s="34">
        <v>-1.6000000000000001E-3</v>
      </c>
      <c r="IM90" s="16">
        <v>-1E-4</v>
      </c>
      <c r="IN90" s="7">
        <v>2.0000000000000001E-4</v>
      </c>
      <c r="IO90" s="7">
        <v>1.49E-2</v>
      </c>
      <c r="IP90" s="7">
        <v>2.5000000000000001E-2</v>
      </c>
      <c r="IQ90" s="6" t="s">
        <v>62</v>
      </c>
      <c r="IR90" s="6"/>
      <c r="IS90" s="40">
        <v>2.4400000000000002E-2</v>
      </c>
      <c r="IT90" s="40">
        <v>1.5800000000000002E-2</v>
      </c>
      <c r="IU90" s="40">
        <v>5.3E-3</v>
      </c>
      <c r="IV90" s="7">
        <v>2.0799999999999999E-2</v>
      </c>
      <c r="IW90" s="40">
        <v>9.1999999999999998E-3</v>
      </c>
      <c r="IX90" s="6" t="s">
        <v>62</v>
      </c>
      <c r="IY90" s="6"/>
      <c r="IZ90" s="7">
        <v>5.4999999999999997E-3</v>
      </c>
      <c r="JA90" s="7">
        <v>1.2699999999999999E-2</v>
      </c>
      <c r="JB90" s="7">
        <v>1.9699999999999999E-2</v>
      </c>
      <c r="JC90" s="22">
        <v>3.9600000000000003E-2</v>
      </c>
      <c r="JD90" s="22">
        <v>0.04</v>
      </c>
      <c r="JE90" s="6" t="s">
        <v>62</v>
      </c>
      <c r="JF90" s="6"/>
      <c r="JG90" s="22">
        <v>3.7100000000000001E-2</v>
      </c>
      <c r="JH90" s="22">
        <v>3.3399999999999999E-2</v>
      </c>
      <c r="JI90" s="30">
        <v>2.0899999999999998E-2</v>
      </c>
      <c r="JJ90" s="47">
        <v>2.2499999999999999E-2</v>
      </c>
      <c r="JK90" s="30">
        <v>3.56E-2</v>
      </c>
      <c r="JL90" s="6" t="s">
        <v>62</v>
      </c>
      <c r="JM90" s="6"/>
      <c r="JN90" s="22">
        <v>4.2000000000000003E-2</v>
      </c>
      <c r="JO90" s="30">
        <v>2.3199999999999998E-2</v>
      </c>
      <c r="JP90" s="6" t="s">
        <v>62</v>
      </c>
      <c r="JQ90" s="54"/>
      <c r="JR90" s="54" t="s">
        <v>74</v>
      </c>
      <c r="JS90" s="54"/>
      <c r="KP90" s="704"/>
      <c r="KQ90" s="133"/>
      <c r="KR90" s="631">
        <v>-6.4999999999999997E-3</v>
      </c>
      <c r="KS90" s="133"/>
      <c r="KT90" s="632">
        <v>5.3E-3</v>
      </c>
      <c r="KU90" s="133"/>
      <c r="KV90" s="632">
        <v>2.52E-2</v>
      </c>
      <c r="KW90" s="133"/>
      <c r="KX90" s="617">
        <v>7.4000000000000003E-3</v>
      </c>
      <c r="KY90" s="133"/>
      <c r="KZ90" s="127">
        <v>7.0000000000000001E-3</v>
      </c>
      <c r="LD90" s="30">
        <v>1.1000000000000001E-3</v>
      </c>
      <c r="LE90" s="47">
        <v>2.2000000000000001E-3</v>
      </c>
      <c r="LF90" s="47">
        <v>0</v>
      </c>
      <c r="LG90" s="53"/>
      <c r="LH90" s="53"/>
      <c r="LI90" s="47">
        <v>0.03</v>
      </c>
      <c r="LJ90" s="7">
        <v>6.5299999999999997E-2</v>
      </c>
      <c r="LK90" s="7">
        <v>7.7899999999999997E-2</v>
      </c>
      <c r="LL90" s="7">
        <v>6.6699999999999995E-2</v>
      </c>
      <c r="LM90" s="7">
        <v>5.45E-2</v>
      </c>
      <c r="LN90" s="53"/>
      <c r="LO90" s="53"/>
      <c r="LP90" s="22">
        <v>6.2300000000000001E-2</v>
      </c>
      <c r="LQ90" s="22">
        <v>4.1200000000000001E-2</v>
      </c>
      <c r="LR90" s="22">
        <v>1.09E-2</v>
      </c>
      <c r="LS90" s="40">
        <v>6.1999999999999998E-3</v>
      </c>
      <c r="LT90" s="40">
        <v>1.72E-2</v>
      </c>
      <c r="LU90" s="53"/>
      <c r="LV90" s="53"/>
      <c r="LW90" s="40">
        <v>2.2800000000000001E-2</v>
      </c>
      <c r="LX90" s="40">
        <v>5.0900000000000001E-2</v>
      </c>
      <c r="LY90" s="40">
        <v>4.07E-2</v>
      </c>
      <c r="LZ90" s="86">
        <v>1.6199999999999999E-2</v>
      </c>
      <c r="MA90" s="86">
        <v>5.8999999999999999E-3</v>
      </c>
      <c r="MB90" s="53"/>
      <c r="MC90" s="53"/>
      <c r="MD90" s="40">
        <v>5.1999999999999998E-3</v>
      </c>
      <c r="ME90" s="40">
        <v>-1.4999999999999999E-2</v>
      </c>
      <c r="MF90" s="86">
        <v>-9.1000000000000004E-3</v>
      </c>
      <c r="MG90" s="40">
        <v>-3.8E-3</v>
      </c>
      <c r="MH90" s="86">
        <v>1.5699999999999999E-2</v>
      </c>
      <c r="MI90" s="53"/>
      <c r="MJ90" s="54" t="s">
        <v>74</v>
      </c>
      <c r="MK90" s="53"/>
      <c r="NA90" s="704"/>
      <c r="NB90" s="133"/>
      <c r="NC90" s="86">
        <v>1.4200000000000001E-2</v>
      </c>
      <c r="ND90" s="133"/>
      <c r="NE90" s="22">
        <v>5.1999999999999998E-3</v>
      </c>
      <c r="NF90" s="133"/>
      <c r="NG90" s="40">
        <v>1.0999999999999999E-2</v>
      </c>
      <c r="NH90" s="133"/>
      <c r="NI90" s="16">
        <v>-2.9600000000000001E-2</v>
      </c>
      <c r="NK90" t="s">
        <v>62</v>
      </c>
      <c r="NM90" s="53"/>
      <c r="NN90" s="53"/>
      <c r="NO90" s="86">
        <v>3.9600000000000003E-2</v>
      </c>
      <c r="NP90" s="86">
        <v>3.0200000000000001E-2</v>
      </c>
      <c r="NQ90" s="86">
        <v>2.2599999999999999E-2</v>
      </c>
      <c r="NR90" s="86">
        <v>3.2800000000000003E-2</v>
      </c>
      <c r="NS90" s="7">
        <v>8.2000000000000007E-3</v>
      </c>
      <c r="NT90" s="53"/>
      <c r="NU90" s="53"/>
      <c r="NV90" s="7">
        <v>3.3700000000000001E-2</v>
      </c>
      <c r="NW90" s="40">
        <v>1.89E-2</v>
      </c>
      <c r="NX90" s="86">
        <v>1.2E-2</v>
      </c>
      <c r="NY90" s="86">
        <v>2.4199999999999999E-2</v>
      </c>
      <c r="NZ90" s="86">
        <v>2.75E-2</v>
      </c>
      <c r="OA90" s="53"/>
      <c r="OB90" s="53"/>
      <c r="OC90" s="86">
        <v>3.0700000000000002E-2</v>
      </c>
      <c r="OD90" s="40">
        <v>1.47E-2</v>
      </c>
      <c r="OE90" s="40">
        <v>4.0500000000000001E-2</v>
      </c>
      <c r="OF90" s="40">
        <v>4.3099999999999999E-2</v>
      </c>
      <c r="OG90" s="40">
        <v>1.29E-2</v>
      </c>
      <c r="OH90" s="53"/>
      <c r="OI90" s="53"/>
      <c r="OJ90" s="40">
        <v>1.8499999999999999E-2</v>
      </c>
      <c r="OK90" s="40">
        <v>3.3099999999999997E-2</v>
      </c>
      <c r="OL90" s="40">
        <v>5.4600000000000003E-2</v>
      </c>
      <c r="OM90" s="80">
        <v>5.4300000000000001E-2</v>
      </c>
      <c r="ON90" s="86">
        <v>5.1999999999999998E-2</v>
      </c>
      <c r="OO90" s="53"/>
      <c r="OP90" s="53"/>
      <c r="OQ90" s="53"/>
      <c r="OR90" s="53"/>
      <c r="OS90" s="54" t="s">
        <v>74</v>
      </c>
      <c r="OT90" s="53"/>
      <c r="PM90" t="s">
        <v>62</v>
      </c>
      <c r="PO90" s="709">
        <v>3.0999999999999999E-3</v>
      </c>
      <c r="PP90" s="30">
        <v>6.7999999999999996E-3</v>
      </c>
      <c r="PQ90" s="7">
        <v>2.5700000000000001E-2</v>
      </c>
      <c r="PR90" s="7">
        <v>2.5100000000000001E-2</v>
      </c>
      <c r="PS90" s="47">
        <v>1.54E-2</v>
      </c>
      <c r="PT90" s="6" t="s">
        <v>62</v>
      </c>
      <c r="PU90" s="6"/>
      <c r="PV90" s="47">
        <v>1.5E-3</v>
      </c>
      <c r="PW90" s="53"/>
      <c r="PX90" s="53"/>
      <c r="PY90" s="53"/>
      <c r="PZ90" s="53"/>
      <c r="QA90" s="6" t="s">
        <v>62</v>
      </c>
      <c r="QB90" s="6"/>
      <c r="QC90" s="53"/>
      <c r="QD90" s="53"/>
      <c r="QE90" s="53"/>
      <c r="QF90" s="53"/>
      <c r="QG90" s="53"/>
      <c r="QH90" s="6" t="s">
        <v>62</v>
      </c>
      <c r="QI90" s="6"/>
      <c r="QJ90" s="53"/>
      <c r="QK90" s="53"/>
      <c r="QL90" s="53"/>
      <c r="QM90" s="53"/>
      <c r="QN90" s="53"/>
      <c r="QO90" s="53"/>
      <c r="QP90" s="53"/>
      <c r="QQ90" s="53"/>
      <c r="QR90" s="53"/>
      <c r="QS90" s="53"/>
      <c r="QT90" s="53"/>
      <c r="QU90" s="54" t="s">
        <v>74</v>
      </c>
      <c r="QV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Z91" s="704"/>
      <c r="IA91" s="133"/>
      <c r="IB91" s="696">
        <v>2E-3</v>
      </c>
      <c r="IC91" s="133"/>
      <c r="ID91" s="22">
        <v>5.7999999999999996E-3</v>
      </c>
      <c r="IE91" s="133"/>
      <c r="IF91" s="22">
        <v>1E-4</v>
      </c>
      <c r="IG91" s="133"/>
      <c r="IH91" s="696">
        <v>-4.7999999999999996E-3</v>
      </c>
      <c r="IJ91" t="s">
        <v>62</v>
      </c>
      <c r="IL91" s="7">
        <v>-2.7000000000000001E-3</v>
      </c>
      <c r="IM91" s="30">
        <v>-1.4800000000000001E-2</v>
      </c>
      <c r="IN91" s="40">
        <v>-1.5E-3</v>
      </c>
      <c r="IO91" s="40">
        <v>5.4999999999999997E-3</v>
      </c>
      <c r="IP91" s="40">
        <v>2E-3</v>
      </c>
      <c r="IQ91" t="s">
        <v>62</v>
      </c>
      <c r="IR91" s="6"/>
      <c r="IS91" s="7">
        <v>6.3E-3</v>
      </c>
      <c r="IT91" s="7">
        <v>5.1999999999999998E-3</v>
      </c>
      <c r="IU91" s="7">
        <v>-6.1000000000000004E-3</v>
      </c>
      <c r="IV91" s="40">
        <v>-3.5000000000000001E-3</v>
      </c>
      <c r="IW91" s="7">
        <v>2.3999999999999998E-3</v>
      </c>
      <c r="IX91" t="s">
        <v>62</v>
      </c>
      <c r="IY91" s="6"/>
      <c r="IZ91" s="40">
        <v>-1.61E-2</v>
      </c>
      <c r="JA91" s="40">
        <v>5.0000000000000001E-4</v>
      </c>
      <c r="JB91" s="40">
        <v>1.3100000000000001E-2</v>
      </c>
      <c r="JC91" s="40">
        <v>1.3100000000000001E-2</v>
      </c>
      <c r="JD91" s="40">
        <v>3.0999999999999999E-3</v>
      </c>
      <c r="JE91" t="s">
        <v>62</v>
      </c>
      <c r="JF91" s="6"/>
      <c r="JG91" s="40">
        <v>3.0599999999999999E-2</v>
      </c>
      <c r="JH91" s="40">
        <v>5.7999999999999996E-3</v>
      </c>
      <c r="JI91" s="40">
        <v>5.0000000000000001E-3</v>
      </c>
      <c r="JJ91" s="30">
        <v>1.72E-2</v>
      </c>
      <c r="JK91" s="47">
        <v>6.4999999999999997E-3</v>
      </c>
      <c r="JL91" t="s">
        <v>62</v>
      </c>
      <c r="JM91" s="6"/>
      <c r="JN91" s="40">
        <v>-1.0800000000000001E-2</v>
      </c>
      <c r="JO91" s="40">
        <v>8.6999999999999994E-3</v>
      </c>
      <c r="JP91" s="52" t="s">
        <v>62</v>
      </c>
      <c r="JQ91" s="3" t="s">
        <v>32</v>
      </c>
      <c r="JR91" s="3" t="s">
        <v>33</v>
      </c>
      <c r="JS91" s="3" t="s">
        <v>34</v>
      </c>
      <c r="KN91" t="s">
        <v>62</v>
      </c>
      <c r="KP91" s="704"/>
      <c r="KQ91" s="133"/>
      <c r="KR91" s="632">
        <v>-1.1599999999999999E-2</v>
      </c>
      <c r="KS91" s="133"/>
      <c r="KT91" s="630">
        <v>3.8E-3</v>
      </c>
      <c r="KU91" s="133"/>
      <c r="KV91" s="617">
        <v>1.2800000000000001E-2</v>
      </c>
      <c r="KW91" s="133"/>
      <c r="KX91" s="618">
        <v>4.1999999999999997E-3</v>
      </c>
      <c r="KY91" s="133"/>
      <c r="KZ91" s="125">
        <v>-1.0699999999999999E-2</v>
      </c>
      <c r="LB91" t="s">
        <v>62</v>
      </c>
      <c r="LD91" s="47">
        <v>6.9999999999999999E-4</v>
      </c>
      <c r="LE91" s="30">
        <v>-4.4999999999999997E-3</v>
      </c>
      <c r="LF91" s="30">
        <v>-8.2000000000000007E-3</v>
      </c>
      <c r="LG91" s="53"/>
      <c r="LH91" s="53"/>
      <c r="LI91" s="40">
        <v>-1.2500000000000001E-2</v>
      </c>
      <c r="LJ91" s="30">
        <v>-5.9999999999999995E-4</v>
      </c>
      <c r="LK91" s="30">
        <v>-1.4500000000000001E-2</v>
      </c>
      <c r="LL91" s="40">
        <v>-2.7300000000000001E-2</v>
      </c>
      <c r="LM91" s="40">
        <v>-8.0000000000000002E-3</v>
      </c>
      <c r="LN91" s="53"/>
      <c r="LO91" s="53"/>
      <c r="LP91" s="40">
        <v>-3.5299999999999998E-2</v>
      </c>
      <c r="LQ91" s="40">
        <v>-1.9699999999999999E-2</v>
      </c>
      <c r="LR91" s="40">
        <v>4.0000000000000002E-4</v>
      </c>
      <c r="LS91" s="22">
        <v>-1E-4</v>
      </c>
      <c r="LT91" s="86">
        <v>-2.4400000000000002E-2</v>
      </c>
      <c r="LU91" s="53"/>
      <c r="LV91" s="53"/>
      <c r="LW91" s="86">
        <v>-2.1899999999999999E-2</v>
      </c>
      <c r="LX91" s="86">
        <v>-2.8199999999999999E-2</v>
      </c>
      <c r="LY91" s="86">
        <v>-1.3100000000000001E-2</v>
      </c>
      <c r="LZ91" s="40">
        <v>-1.8E-3</v>
      </c>
      <c r="MA91" s="40">
        <v>-4.1999999999999997E-3</v>
      </c>
      <c r="MB91" s="53"/>
      <c r="MC91" s="53"/>
      <c r="MD91" s="86">
        <v>5.9999999999999995E-4</v>
      </c>
      <c r="ME91" s="86">
        <v>-1.9099999999999999E-2</v>
      </c>
      <c r="MF91" s="40">
        <v>-1.4500000000000001E-2</v>
      </c>
      <c r="MG91" s="86">
        <v>-7.1000000000000004E-3</v>
      </c>
      <c r="MH91" s="40">
        <v>-4.5499999999999999E-2</v>
      </c>
      <c r="MI91" s="3" t="s">
        <v>32</v>
      </c>
      <c r="MJ91" s="3" t="s">
        <v>33</v>
      </c>
      <c r="MK91" s="3" t="s">
        <v>34</v>
      </c>
      <c r="NA91" s="704"/>
      <c r="NB91" s="133"/>
      <c r="NC91" s="30">
        <v>-5.8999999999999999E-3</v>
      </c>
      <c r="ND91" s="133"/>
      <c r="NE91" s="40">
        <v>1.1000000000000001E-3</v>
      </c>
      <c r="NF91" s="133"/>
      <c r="NG91" s="22">
        <v>2.7000000000000001E-3</v>
      </c>
      <c r="NH91" s="133"/>
      <c r="NI91" s="7">
        <v>-3.4200000000000001E-2</v>
      </c>
      <c r="NK91" t="s">
        <v>62</v>
      </c>
      <c r="NM91" s="53"/>
      <c r="NN91" s="53"/>
      <c r="NO91" s="40">
        <v>-4.4900000000000002E-2</v>
      </c>
      <c r="NP91" s="40">
        <v>-2.9399999999999999E-2</v>
      </c>
      <c r="NQ91" s="40">
        <v>-3.2599999999999997E-2</v>
      </c>
      <c r="NR91" s="40">
        <v>-1.8700000000000001E-2</v>
      </c>
      <c r="NS91" s="40">
        <v>8.0000000000000004E-4</v>
      </c>
      <c r="NT91" s="53"/>
      <c r="NU91" s="53"/>
      <c r="NV91" s="40">
        <v>2.4899999999999999E-2</v>
      </c>
      <c r="NW91" s="86">
        <v>1.83E-2</v>
      </c>
      <c r="NX91" s="40">
        <v>1.2999999999999999E-3</v>
      </c>
      <c r="NY91" s="40">
        <v>1.0800000000000001E-2</v>
      </c>
      <c r="NZ91" s="40">
        <v>1.9E-3</v>
      </c>
      <c r="OA91" s="53"/>
      <c r="OB91" s="53"/>
      <c r="OC91" s="40">
        <v>4.8999999999999998E-3</v>
      </c>
      <c r="OD91" s="86">
        <v>1.29E-2</v>
      </c>
      <c r="OE91" s="86">
        <v>3.3599999999999998E-2</v>
      </c>
      <c r="OF91" s="7">
        <v>1.8800000000000001E-2</v>
      </c>
      <c r="OG91" s="7">
        <v>3.3E-3</v>
      </c>
      <c r="OH91" s="53"/>
      <c r="OI91" s="53"/>
      <c r="OJ91" s="7">
        <v>-1.6400000000000001E-2</v>
      </c>
      <c r="OK91" s="7">
        <v>-1.23E-2</v>
      </c>
      <c r="OL91" s="7">
        <v>-1.7600000000000001E-2</v>
      </c>
      <c r="OM91" s="82">
        <v>-2.6100000000000002E-2</v>
      </c>
      <c r="ON91" s="7">
        <v>-3.09E-2</v>
      </c>
      <c r="OO91" s="53"/>
      <c r="OP91" s="53"/>
      <c r="OQ91" s="53"/>
      <c r="OR91" s="3" t="s">
        <v>32</v>
      </c>
      <c r="OS91" s="3" t="s">
        <v>33</v>
      </c>
      <c r="OT91" s="3" t="s">
        <v>34</v>
      </c>
      <c r="PM91" t="s">
        <v>62</v>
      </c>
      <c r="PO91" s="105">
        <v>-5.7000000000000002E-3</v>
      </c>
      <c r="PP91" s="34">
        <v>-1.8700000000000001E-2</v>
      </c>
      <c r="PQ91" s="34">
        <v>8.2000000000000007E-3</v>
      </c>
      <c r="PR91" s="34">
        <v>-1.21E-2</v>
      </c>
      <c r="PS91" s="16">
        <v>-2.9899999999999999E-2</v>
      </c>
      <c r="PT91" t="s">
        <v>62</v>
      </c>
      <c r="PU91" s="6"/>
      <c r="PV91" s="16">
        <v>-2.8799999999999999E-2</v>
      </c>
      <c r="PW91" s="53"/>
      <c r="PX91" s="53"/>
      <c r="PY91" s="53"/>
      <c r="PZ91" s="53"/>
      <c r="QA91" t="s">
        <v>62</v>
      </c>
      <c r="QB91" s="6"/>
      <c r="QC91" s="53"/>
      <c r="QD91" s="53"/>
      <c r="QE91" s="53"/>
      <c r="QF91" s="53"/>
      <c r="QG91" s="53"/>
      <c r="QH91" t="s">
        <v>62</v>
      </c>
      <c r="QI91" s="6"/>
      <c r="QJ91" s="53"/>
      <c r="QK91" s="53"/>
      <c r="QL91" s="53"/>
      <c r="QM91" s="53"/>
      <c r="QN91" s="53"/>
      <c r="QO91" s="53"/>
      <c r="QP91" s="53"/>
      <c r="QQ91" s="53"/>
      <c r="QR91" s="53"/>
      <c r="QS91" s="53"/>
      <c r="QT91" s="3" t="s">
        <v>32</v>
      </c>
      <c r="QU91" s="3" t="s">
        <v>33</v>
      </c>
      <c r="QV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Z92" s="704"/>
      <c r="IA92" s="133"/>
      <c r="IB92" s="86">
        <v>-2.2700000000000001E-2</v>
      </c>
      <c r="IC92" s="133"/>
      <c r="ID92" s="616">
        <v>-2.2599999999999999E-2</v>
      </c>
      <c r="IE92" s="133"/>
      <c r="IF92" s="696">
        <v>-6.1000000000000004E-3</v>
      </c>
      <c r="IG92" s="133"/>
      <c r="IH92" s="16">
        <v>-1.6400000000000001E-2</v>
      </c>
      <c r="IJ92" t="s">
        <v>62</v>
      </c>
      <c r="IL92" s="16">
        <v>-6.1999999999999998E-3</v>
      </c>
      <c r="IM92" s="86">
        <v>-1.9400000000000001E-2</v>
      </c>
      <c r="IN92" s="86">
        <v>-3.1199999999999999E-2</v>
      </c>
      <c r="IO92" s="86">
        <v>-3.1E-2</v>
      </c>
      <c r="IP92" s="86">
        <v>-2.2700000000000001E-2</v>
      </c>
      <c r="IQ92" s="6"/>
      <c r="IR92" s="6"/>
      <c r="IS92" s="86">
        <v>-3.1600000000000003E-2</v>
      </c>
      <c r="IT92" s="47">
        <v>-2.2700000000000001E-2</v>
      </c>
      <c r="IU92" s="47">
        <v>-2.3400000000000001E-2</v>
      </c>
      <c r="IV92" s="47">
        <v>-4.4200000000000003E-2</v>
      </c>
      <c r="IW92" s="34">
        <v>-5.4699999999999999E-2</v>
      </c>
      <c r="IX92" s="6"/>
      <c r="IY92" s="6"/>
      <c r="IZ92" s="34">
        <v>-5.1999999999999998E-2</v>
      </c>
      <c r="JA92" s="34">
        <v>-4.5699999999999998E-2</v>
      </c>
      <c r="JB92" s="47">
        <v>-7.9600000000000004E-2</v>
      </c>
      <c r="JC92" s="47">
        <v>-4.6699999999999998E-2</v>
      </c>
      <c r="JD92" s="47">
        <v>-4.8800000000000003E-2</v>
      </c>
      <c r="JE92" s="6"/>
      <c r="JF92" s="6"/>
      <c r="JG92" s="47">
        <v>-5.1400000000000001E-2</v>
      </c>
      <c r="JH92" s="47">
        <v>-2.2800000000000001E-2</v>
      </c>
      <c r="JI92" s="47">
        <v>-3.8E-3</v>
      </c>
      <c r="JJ92" s="40">
        <v>2.0000000000000001E-4</v>
      </c>
      <c r="JK92" s="40">
        <v>-1.6999999999999999E-3</v>
      </c>
      <c r="JL92" s="6"/>
      <c r="JM92" s="6"/>
      <c r="JN92" s="47">
        <v>-1.0500000000000001E-2</v>
      </c>
      <c r="JO92" s="47">
        <v>-1.47E-2</v>
      </c>
      <c r="JP92" s="6"/>
      <c r="JQ92" s="51" t="e">
        <f>MIN(IJ116,IJ123,IJ127,IJ130,IJ136,IJ137,IJ269,#REF!)</f>
        <v>#REF!</v>
      </c>
      <c r="JR92" s="51" t="e">
        <f>AVERAGE(IK116,IK123,IK127,IK130,IK136,IK137,IK269,#REF!)</f>
        <v>#REF!</v>
      </c>
      <c r="JS92" s="51" t="e">
        <f>MAX(IL114,IL121,IL127,IL134,IL138,IL139,IL269,#REF!)</f>
        <v>#REF!</v>
      </c>
      <c r="KA92" t="s">
        <v>62</v>
      </c>
      <c r="KP92" s="704"/>
      <c r="KQ92" s="133"/>
      <c r="KR92" s="630">
        <v>-2.6200000000000001E-2</v>
      </c>
      <c r="KS92" s="133"/>
      <c r="KT92" s="636">
        <v>-1.5900000000000001E-2</v>
      </c>
      <c r="KU92" s="133"/>
      <c r="KV92" s="618">
        <v>-3.44E-2</v>
      </c>
      <c r="KW92" s="133"/>
      <c r="KX92" s="632">
        <v>-2.1399999999999999E-2</v>
      </c>
      <c r="KY92" s="133"/>
      <c r="KZ92" s="131">
        <v>-1.14E-2</v>
      </c>
      <c r="LD92" s="40">
        <v>-3.5999999999999999E-3</v>
      </c>
      <c r="LE92" s="40">
        <v>-0.01</v>
      </c>
      <c r="LF92" s="40">
        <v>-1.3299999999999999E-2</v>
      </c>
      <c r="LG92" s="53"/>
      <c r="LH92" s="53"/>
      <c r="LI92" s="30">
        <v>-2.12E-2</v>
      </c>
      <c r="LJ92" s="40">
        <v>-2.7799999999999998E-2</v>
      </c>
      <c r="LK92" s="40">
        <v>-1.9E-2</v>
      </c>
      <c r="LL92" s="30">
        <v>-2.76E-2</v>
      </c>
      <c r="LM92" s="30">
        <v>-2.41E-2</v>
      </c>
      <c r="LN92" s="53"/>
      <c r="LO92" s="53"/>
      <c r="LP92" s="86">
        <v>-3.8399999999999997E-2</v>
      </c>
      <c r="LQ92" s="86">
        <v>-4.9500000000000002E-2</v>
      </c>
      <c r="LR92" s="86">
        <v>-4.2500000000000003E-2</v>
      </c>
      <c r="LS92" s="86">
        <v>-3.1099999999999999E-2</v>
      </c>
      <c r="LT92" s="22">
        <v>-2.9499999999999998E-2</v>
      </c>
      <c r="LU92" s="53"/>
      <c r="LV92" s="53"/>
      <c r="LW92" s="22">
        <v>-4.02E-2</v>
      </c>
      <c r="LX92" s="22">
        <v>-3.9800000000000002E-2</v>
      </c>
      <c r="LY92" s="22">
        <v>-6.1199999999999997E-2</v>
      </c>
      <c r="LZ92" s="22">
        <v>-7.7700000000000005E-2</v>
      </c>
      <c r="MA92" s="22">
        <v>-6.4199999999999993E-2</v>
      </c>
      <c r="MB92" s="53"/>
      <c r="MC92" s="53"/>
      <c r="MD92" s="30">
        <v>-7.3899999999999993E-2</v>
      </c>
      <c r="ME92" s="30">
        <v>-5.8400000000000001E-2</v>
      </c>
      <c r="MF92" s="30">
        <v>-5.0299999999999997E-2</v>
      </c>
      <c r="MG92" s="30">
        <v>-5.5199999999999999E-2</v>
      </c>
      <c r="MH92" s="30">
        <v>-5.8700000000000002E-2</v>
      </c>
      <c r="MI92" s="51" t="e">
        <f>MIN(#REF!,#REF!,#REF!,#REF!,#REF!,#REF!,#REF!,#REF!)</f>
        <v>#REF!</v>
      </c>
      <c r="MJ92" s="51" t="e">
        <f>AVERAGE(#REF!,#REF!,#REF!,#REF!,#REF!,#REF!,#REF!,#REF!)</f>
        <v>#REF!</v>
      </c>
      <c r="MK92" s="51" t="e">
        <f>MAX(#REF!,#REF!,#REF!,#REF!,#REF!,#REF!,#REF!,#REF!)</f>
        <v>#REF!</v>
      </c>
      <c r="NA92" s="704"/>
      <c r="NB92" s="133"/>
      <c r="NC92" s="22">
        <v>-8.0000000000000002E-3</v>
      </c>
      <c r="ND92" s="133"/>
      <c r="NE92" s="86">
        <v>-2.3999999999999998E-3</v>
      </c>
      <c r="NF92" s="133"/>
      <c r="NG92" s="47">
        <v>-8.3999999999999995E-3</v>
      </c>
      <c r="NH92" s="133"/>
      <c r="NI92" s="22">
        <v>-5.6899999999999999E-2</v>
      </c>
      <c r="NM92" s="53"/>
      <c r="NN92" s="53"/>
      <c r="NO92" s="30">
        <v>-5.0599999999999999E-2</v>
      </c>
      <c r="NP92" s="30">
        <v>-4.3400000000000001E-2</v>
      </c>
      <c r="NQ92" s="30">
        <v>-5.62E-2</v>
      </c>
      <c r="NR92" s="30">
        <v>-6.0699999999999997E-2</v>
      </c>
      <c r="NS92" s="30">
        <v>-6.4600000000000005E-2</v>
      </c>
      <c r="NT92" s="53"/>
      <c r="NU92" s="53"/>
      <c r="NV92" s="30">
        <v>-8.5000000000000006E-2</v>
      </c>
      <c r="NW92" s="30">
        <v>-8.0699999999999994E-2</v>
      </c>
      <c r="NX92" s="22">
        <v>-8.6900000000000005E-2</v>
      </c>
      <c r="NY92" s="22">
        <v>-9.2799999999999994E-2</v>
      </c>
      <c r="NZ92" s="22">
        <v>-0.1028</v>
      </c>
      <c r="OA92" s="53"/>
      <c r="OB92" s="53"/>
      <c r="OC92" s="22">
        <v>-0.13150000000000001</v>
      </c>
      <c r="OD92" s="30">
        <v>-0.1168</v>
      </c>
      <c r="OE92" s="22">
        <v>-0.1012</v>
      </c>
      <c r="OF92" s="22">
        <v>-0.11260000000000001</v>
      </c>
      <c r="OG92" s="22">
        <v>-0.10009999999999999</v>
      </c>
      <c r="OH92" s="53"/>
      <c r="OI92" s="53"/>
      <c r="OJ92" s="22">
        <v>-0.1208</v>
      </c>
      <c r="OK92" s="30">
        <v>-0.11899999999999999</v>
      </c>
      <c r="OL92" s="30">
        <v>-9.5100000000000004E-2</v>
      </c>
      <c r="OM92" s="85">
        <v>-7.7600000000000002E-2</v>
      </c>
      <c r="ON92" s="30">
        <v>-7.1099999999999997E-2</v>
      </c>
      <c r="OO92" s="53"/>
      <c r="OP92" s="53"/>
      <c r="OQ92" s="53"/>
      <c r="OR92" s="51" t="e">
        <f>MIN(#REF!,#REF!,#REF!,#REF!,#REF!,#REF!,#REF!,#REF!)</f>
        <v>#REF!</v>
      </c>
      <c r="OS92" s="51" t="e">
        <f>AVERAGE(#REF!,#REF!,#REF!,#REF!,#REF!,#REF!,#REF!,#REF!)</f>
        <v>#REF!</v>
      </c>
      <c r="OT92" s="51" t="e">
        <f>MAX(#REF!,#REF!,#REF!,#REF!,#REF!,#REF!,#REF!,#REF!)</f>
        <v>#REF!</v>
      </c>
      <c r="PM92" t="s">
        <v>62</v>
      </c>
      <c r="PO92" s="103">
        <v>-1.17E-2</v>
      </c>
      <c r="PP92" s="16">
        <v>-1.9199999999999998E-2</v>
      </c>
      <c r="PQ92" s="16">
        <v>-3.5299999999999998E-2</v>
      </c>
      <c r="PR92" s="16">
        <v>-0.03</v>
      </c>
      <c r="PS92" s="22">
        <v>-3.5200000000000002E-2</v>
      </c>
      <c r="PT92" s="6"/>
      <c r="PU92" s="6"/>
      <c r="PV92" s="22">
        <v>-3.2399999999999998E-2</v>
      </c>
      <c r="PW92" s="53"/>
      <c r="PX92" s="53"/>
      <c r="PY92" s="53"/>
      <c r="PZ92" s="53"/>
      <c r="QA92" s="6"/>
      <c r="QB92" s="6"/>
      <c r="QC92" s="53"/>
      <c r="QD92" s="53"/>
      <c r="QE92" s="53"/>
      <c r="QF92" s="53"/>
      <c r="QG92" s="53"/>
      <c r="QH92" s="6"/>
      <c r="QI92" s="6"/>
      <c r="QJ92" s="53"/>
      <c r="QK92" s="53"/>
      <c r="QL92" s="53"/>
      <c r="QM92" s="53"/>
      <c r="QN92" s="53"/>
      <c r="QO92" s="53"/>
      <c r="QP92" s="53"/>
      <c r="QQ92" s="53"/>
      <c r="QR92" s="53"/>
      <c r="QS92" s="53"/>
      <c r="QT92" s="51" t="e">
        <f>MIN(RH114,RH121,RH127,RH132,RH136,RH139,#REF!,#REF!)</f>
        <v>#REF!</v>
      </c>
      <c r="QU92" s="51" t="e">
        <f>AVERAGE(RI114,RI121,RI127,RI132,RI136,RI139,#REF!,#REF!)</f>
        <v>#REF!</v>
      </c>
      <c r="QV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Z93" s="704"/>
      <c r="IA93" s="133"/>
      <c r="IB93" s="730">
        <v>-3.95E-2</v>
      </c>
      <c r="IC93" s="133"/>
      <c r="ID93" s="86">
        <v>-4.7300000000000002E-2</v>
      </c>
      <c r="IE93" s="133"/>
      <c r="IF93" s="34">
        <v>-4.9599999999999998E-2</v>
      </c>
      <c r="IG93" s="133"/>
      <c r="IH93" s="22">
        <v>-4.0300000000000002E-2</v>
      </c>
      <c r="IJ93" t="s">
        <v>62</v>
      </c>
      <c r="IL93" s="86">
        <v>-3.5499999999999997E-2</v>
      </c>
      <c r="IM93" s="47">
        <v>-2.7E-2</v>
      </c>
      <c r="IN93" s="34">
        <v>-3.2500000000000001E-2</v>
      </c>
      <c r="IO93" s="47">
        <v>-4.6600000000000003E-2</v>
      </c>
      <c r="IP93" s="47">
        <v>-3.95E-2</v>
      </c>
      <c r="IQ93" s="6"/>
      <c r="IR93" s="6"/>
      <c r="IS93" s="47">
        <v>-4.4900000000000002E-2</v>
      </c>
      <c r="IT93" s="86">
        <v>-4.0599999999999997E-2</v>
      </c>
      <c r="IU93" s="34">
        <v>-6.0400000000000002E-2</v>
      </c>
      <c r="IV93" s="86">
        <v>-5.6000000000000001E-2</v>
      </c>
      <c r="IW93" s="86">
        <v>-7.0000000000000007E-2</v>
      </c>
      <c r="IX93" s="6"/>
      <c r="IY93" s="6"/>
      <c r="IZ93" s="86">
        <v>-8.1500000000000003E-2</v>
      </c>
      <c r="JA93" s="47">
        <v>-8.2199999999999995E-2</v>
      </c>
      <c r="JB93" s="34">
        <v>-8.3500000000000005E-2</v>
      </c>
      <c r="JC93" s="34">
        <v>-0.10929999999999999</v>
      </c>
      <c r="JD93" s="34">
        <v>-0.1043</v>
      </c>
      <c r="JE93" s="6"/>
      <c r="JF93" s="6"/>
      <c r="JG93" s="34">
        <v>-0.1153</v>
      </c>
      <c r="JH93" s="34">
        <v>-0.1183</v>
      </c>
      <c r="JI93" s="86">
        <v>-0.11210000000000001</v>
      </c>
      <c r="JJ93" s="86">
        <v>-0.12039999999999999</v>
      </c>
      <c r="JK93" s="34">
        <v>-9.9699999999999997E-2</v>
      </c>
      <c r="JL93" s="6"/>
      <c r="JM93" s="6"/>
      <c r="JN93" s="34">
        <v>-9.5100000000000004E-2</v>
      </c>
      <c r="JO93" s="34">
        <v>-0.10249999999999999</v>
      </c>
      <c r="JP93" s="6"/>
      <c r="JQ93" s="53"/>
      <c r="JR93" s="54" t="s">
        <v>75</v>
      </c>
      <c r="JS93" s="53"/>
      <c r="KP93" s="704"/>
      <c r="KQ93" s="133"/>
      <c r="KR93" s="636">
        <v>-4.3799999999999999E-2</v>
      </c>
      <c r="KS93" s="133"/>
      <c r="KT93" s="618">
        <v>-5.8200000000000002E-2</v>
      </c>
      <c r="KU93" s="133"/>
      <c r="KV93" s="636">
        <v>-8.5000000000000006E-2</v>
      </c>
      <c r="KW93" s="133"/>
      <c r="KX93" s="621">
        <v>-3.4700000000000002E-2</v>
      </c>
      <c r="KY93" s="133"/>
      <c r="KZ93" s="128">
        <v>-3.5799999999999998E-2</v>
      </c>
      <c r="LD93" s="86">
        <v>-0.12529999999999999</v>
      </c>
      <c r="LE93" s="86">
        <v>-0.1258</v>
      </c>
      <c r="LF93" s="86">
        <v>-0.13389999999999999</v>
      </c>
      <c r="LG93" s="53"/>
      <c r="LH93" s="53"/>
      <c r="LI93" s="86">
        <v>-0.12870000000000001</v>
      </c>
      <c r="LJ93" s="86">
        <v>-0.14130000000000001</v>
      </c>
      <c r="LK93" s="86">
        <v>-0.1389</v>
      </c>
      <c r="LL93" s="86">
        <v>-0.1101</v>
      </c>
      <c r="LM93" s="86">
        <v>-8.8599999999999998E-2</v>
      </c>
      <c r="LN93" s="53"/>
      <c r="LO93" s="53"/>
      <c r="LP93" s="30">
        <v>-7.5600000000000001E-2</v>
      </c>
      <c r="LQ93" s="30">
        <v>-6.6900000000000001E-2</v>
      </c>
      <c r="LR93" s="30">
        <v>-7.8799999999999995E-2</v>
      </c>
      <c r="LS93" s="30">
        <v>-9.8799999999999999E-2</v>
      </c>
      <c r="LT93" s="30">
        <v>-0.1091</v>
      </c>
      <c r="LU93" s="53"/>
      <c r="LV93" s="53"/>
      <c r="LW93" s="30">
        <v>-7.5300000000000006E-2</v>
      </c>
      <c r="LX93" s="30">
        <v>-8.7400000000000005E-2</v>
      </c>
      <c r="LY93" s="30">
        <v>-8.3599999999999994E-2</v>
      </c>
      <c r="LZ93" s="30">
        <v>-8.43E-2</v>
      </c>
      <c r="MA93" s="30">
        <v>-7.3700000000000002E-2</v>
      </c>
      <c r="MB93" s="53"/>
      <c r="MC93" s="53"/>
      <c r="MD93" s="22">
        <v>-7.4700000000000003E-2</v>
      </c>
      <c r="ME93" s="22">
        <v>-7.9799999999999996E-2</v>
      </c>
      <c r="MF93" s="22">
        <v>-8.0799999999999997E-2</v>
      </c>
      <c r="MG93" s="22">
        <v>-8.6800000000000002E-2</v>
      </c>
      <c r="MH93" s="22">
        <v>-0.1</v>
      </c>
      <c r="MI93" s="53" t="s">
        <v>62</v>
      </c>
      <c r="MJ93" s="54" t="s">
        <v>75</v>
      </c>
      <c r="MK93" s="53" t="s">
        <v>62</v>
      </c>
      <c r="NA93" s="704"/>
      <c r="NB93" s="133"/>
      <c r="NC93" s="47">
        <v>-7.7499999999999999E-2</v>
      </c>
      <c r="ND93" s="133"/>
      <c r="NE93" s="30">
        <v>-5.3800000000000001E-2</v>
      </c>
      <c r="NF93" s="133"/>
      <c r="NG93" s="30">
        <v>-2.7E-2</v>
      </c>
      <c r="NH93" s="133"/>
      <c r="NI93" s="545">
        <v>-6.0100000000000001E-2</v>
      </c>
      <c r="NK93" t="s">
        <v>62</v>
      </c>
      <c r="NM93" s="53"/>
      <c r="NN93" s="53"/>
      <c r="NO93" s="22">
        <v>-0.11700000000000001</v>
      </c>
      <c r="NP93" s="22">
        <v>-0.1051</v>
      </c>
      <c r="NQ93" s="22">
        <v>-0.1003</v>
      </c>
      <c r="NR93" s="22">
        <v>-0.1089</v>
      </c>
      <c r="NS93" s="22">
        <v>-0.108</v>
      </c>
      <c r="NT93" s="53"/>
      <c r="NU93" s="53"/>
      <c r="NV93" s="22">
        <v>-0.11260000000000001</v>
      </c>
      <c r="NW93" s="22">
        <v>-8.6199999999999999E-2</v>
      </c>
      <c r="NX93" s="30">
        <v>-9.9599999999999994E-2</v>
      </c>
      <c r="NY93" s="30">
        <v>-0.1133</v>
      </c>
      <c r="NZ93" s="30">
        <v>-0.11840000000000001</v>
      </c>
      <c r="OA93" s="53"/>
      <c r="OB93" s="53"/>
      <c r="OC93" s="30">
        <v>-0.13320000000000001</v>
      </c>
      <c r="OD93" s="22">
        <v>-0.12759999999999999</v>
      </c>
      <c r="OE93" s="30">
        <v>-0.13669999999999999</v>
      </c>
      <c r="OF93" s="30">
        <v>-0.1394</v>
      </c>
      <c r="OG93" s="30">
        <v>-0.1454</v>
      </c>
      <c r="OH93" s="53"/>
      <c r="OI93" s="53"/>
      <c r="OJ93" s="30">
        <v>-0.1239</v>
      </c>
      <c r="OK93" s="22">
        <v>-0.14610000000000001</v>
      </c>
      <c r="OL93" s="22">
        <v>-0.1469</v>
      </c>
      <c r="OM93" s="81">
        <v>-0.16669999999999999</v>
      </c>
      <c r="ON93" s="22">
        <v>-0.157</v>
      </c>
      <c r="OO93" s="53"/>
      <c r="OP93" s="53"/>
      <c r="OQ93" s="53"/>
      <c r="OR93" s="53"/>
      <c r="OS93" s="54" t="s">
        <v>75</v>
      </c>
      <c r="OT93" s="53"/>
      <c r="PC93" t="s">
        <v>62</v>
      </c>
      <c r="PM93" t="s">
        <v>62</v>
      </c>
      <c r="PO93" s="104">
        <v>-1.7100000000000001E-2</v>
      </c>
      <c r="PP93" s="22">
        <v>-2.2100000000000002E-2</v>
      </c>
      <c r="PQ93" s="22">
        <v>-4.5100000000000001E-2</v>
      </c>
      <c r="PR93" s="22">
        <v>-4.2000000000000003E-2</v>
      </c>
      <c r="PS93" s="34">
        <v>-4.7300000000000002E-2</v>
      </c>
      <c r="PT93" s="6"/>
      <c r="PU93" s="6"/>
      <c r="PV93" s="34">
        <v>-3.6400000000000002E-2</v>
      </c>
      <c r="PW93" s="53"/>
      <c r="PX93" s="53"/>
      <c r="PY93" s="53"/>
      <c r="PZ93" s="53"/>
      <c r="QA93" s="6"/>
      <c r="QB93" s="6"/>
      <c r="QC93" s="53"/>
      <c r="QD93" s="53"/>
      <c r="QE93" s="53"/>
      <c r="QF93" s="53"/>
      <c r="QG93" s="53"/>
      <c r="QH93" s="6"/>
      <c r="QI93" s="6"/>
      <c r="QJ93" s="53"/>
      <c r="QK93" s="53"/>
      <c r="QL93" s="53"/>
      <c r="QM93" s="53"/>
      <c r="QN93" s="53"/>
      <c r="QO93" s="53"/>
      <c r="QP93" s="53"/>
      <c r="QQ93" s="53"/>
      <c r="QR93" s="53"/>
      <c r="QS93" s="53"/>
      <c r="QT93" s="53"/>
      <c r="QU93" s="54" t="s">
        <v>75</v>
      </c>
      <c r="QV93" s="53"/>
      <c r="RU93" t="s">
        <v>62</v>
      </c>
    </row>
    <row r="94" spans="1:608" s="76" customFormat="1" ht="15.75" thickBot="1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2">
        <v>-5.4199999999999998E-2</v>
      </c>
      <c r="FF94" s="10" t="s">
        <v>62</v>
      </c>
      <c r="FG94" s="10"/>
      <c r="FH94" s="562">
        <v>-6.3700000000000007E-2</v>
      </c>
      <c r="FI94" s="562">
        <v>-7.7200000000000005E-2</v>
      </c>
      <c r="FJ94" s="562">
        <v>-0.1116</v>
      </c>
      <c r="FK94" s="562">
        <v>-9.2999999999999999E-2</v>
      </c>
      <c r="FL94" s="562">
        <v>-9.1300000000000006E-2</v>
      </c>
      <c r="FM94" s="10" t="s">
        <v>62</v>
      </c>
      <c r="FN94" s="10" t="s">
        <v>62</v>
      </c>
      <c r="FO94" s="562">
        <v>-9.6199999999999994E-2</v>
      </c>
      <c r="FP94" s="562">
        <v>-8.4500000000000006E-2</v>
      </c>
      <c r="FQ94" s="562">
        <v>-8.8499999999999995E-2</v>
      </c>
      <c r="FR94" s="562">
        <v>-7.8899999999999998E-2</v>
      </c>
      <c r="FS94" s="562">
        <v>-0.1021</v>
      </c>
      <c r="FT94" s="10"/>
      <c r="FU94" s="10" t="s">
        <v>62</v>
      </c>
      <c r="FV94" s="562">
        <v>-0.10440000000000001</v>
      </c>
      <c r="FW94" s="562">
        <v>-0.10249999999999999</v>
      </c>
      <c r="FX94" s="562">
        <v>-0.11550000000000001</v>
      </c>
      <c r="FY94" s="562">
        <v>-0.14019999999999999</v>
      </c>
      <c r="FZ94" s="562">
        <v>-0.1759</v>
      </c>
      <c r="GA94" s="10"/>
      <c r="GB94" s="10" t="s">
        <v>62</v>
      </c>
      <c r="GC94" s="562">
        <v>-0.1716</v>
      </c>
      <c r="GD94" s="562">
        <v>-0.15379999999999999</v>
      </c>
      <c r="GE94" s="562">
        <v>-0.1444</v>
      </c>
      <c r="GF94" s="562">
        <v>-0.14180000000000001</v>
      </c>
      <c r="GG94" s="562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s="286"/>
      <c r="IA94" s="265"/>
      <c r="IB94" s="34">
        <v>-6.4500000000000002E-2</v>
      </c>
      <c r="IC94" s="265"/>
      <c r="ID94" s="730">
        <v>-4.87E-2</v>
      </c>
      <c r="IE94" s="265"/>
      <c r="IF94" s="86">
        <v>-5.74E-2</v>
      </c>
      <c r="IG94" s="265"/>
      <c r="IH94" s="731">
        <v>-7.5800000000000006E-2</v>
      </c>
      <c r="II94"/>
      <c r="IJ94"/>
      <c r="IK94" t="s">
        <v>62</v>
      </c>
      <c r="IL94" s="301">
        <v>-4.1500000000000002E-2</v>
      </c>
      <c r="IM94" s="306">
        <v>-4.65E-2</v>
      </c>
      <c r="IN94" s="301">
        <v>-0.05</v>
      </c>
      <c r="IO94" s="306">
        <v>-4.8099999999999997E-2</v>
      </c>
      <c r="IP94" s="306">
        <v>-6.4500000000000002E-2</v>
      </c>
      <c r="IQ94" s="10" t="s">
        <v>62</v>
      </c>
      <c r="IR94" s="10"/>
      <c r="IS94" s="306">
        <v>-7.2499999999999995E-2</v>
      </c>
      <c r="IT94" s="306">
        <v>-7.0599999999999996E-2</v>
      </c>
      <c r="IU94" s="292">
        <v>-7.6899999999999996E-2</v>
      </c>
      <c r="IV94" s="306">
        <v>-7.6399999999999996E-2</v>
      </c>
      <c r="IW94" s="301">
        <v>-8.9599999999999999E-2</v>
      </c>
      <c r="IX94" s="10" t="s">
        <v>62</v>
      </c>
      <c r="IY94" s="10"/>
      <c r="IZ94" s="301">
        <v>-9.11E-2</v>
      </c>
      <c r="JA94" s="292">
        <v>-0.1026</v>
      </c>
      <c r="JB94" s="292">
        <v>-0.12</v>
      </c>
      <c r="JC94" s="292">
        <v>-0.13239999999999999</v>
      </c>
      <c r="JD94" s="292">
        <v>-0.12740000000000001</v>
      </c>
      <c r="JE94" s="10" t="s">
        <v>62</v>
      </c>
      <c r="JF94" s="10"/>
      <c r="JG94" s="292">
        <v>-0.13739999999999999</v>
      </c>
      <c r="JH94" s="292">
        <v>-0.14929999999999999</v>
      </c>
      <c r="JI94" s="306">
        <v>-0.16120000000000001</v>
      </c>
      <c r="JJ94" s="306">
        <v>-0.12809999999999999</v>
      </c>
      <c r="JK94" s="292">
        <v>-0.12920000000000001</v>
      </c>
      <c r="JL94" s="10" t="s">
        <v>62</v>
      </c>
      <c r="JM94" s="10" t="s">
        <v>62</v>
      </c>
      <c r="JN94" s="292">
        <v>-0.13789999999999999</v>
      </c>
      <c r="JO94" s="292">
        <v>-0.1515</v>
      </c>
      <c r="JP94" s="10" t="s">
        <v>62</v>
      </c>
      <c r="JQ94" s="61"/>
      <c r="JR94" s="61" t="s">
        <v>76</v>
      </c>
      <c r="JS94" s="61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 s="286"/>
      <c r="KQ94" s="265"/>
      <c r="KR94" s="618">
        <v>-4.6899999999999997E-2</v>
      </c>
      <c r="KS94" s="265"/>
      <c r="KT94" s="621">
        <v>-9.2999999999999999E-2</v>
      </c>
      <c r="KU94" s="265"/>
      <c r="KV94" s="621">
        <v>-0.1081</v>
      </c>
      <c r="KW94" s="265"/>
      <c r="KX94" s="619">
        <v>-3.9600000000000003E-2</v>
      </c>
      <c r="KY94" s="265"/>
      <c r="KZ94" s="123">
        <v>-4.1300000000000003E-2</v>
      </c>
      <c r="LA94"/>
      <c r="LB94"/>
      <c r="LC94"/>
      <c r="LD94" s="306">
        <v>-0.15179999999999999</v>
      </c>
      <c r="LE94" s="306">
        <v>-0.14760000000000001</v>
      </c>
      <c r="LF94" s="306">
        <v>-0.14660000000000001</v>
      </c>
      <c r="LG94" s="563" t="s">
        <v>62</v>
      </c>
      <c r="LH94" s="563"/>
      <c r="LI94" s="306">
        <v>-0.1762</v>
      </c>
      <c r="LJ94" s="306">
        <v>-0.18709999999999999</v>
      </c>
      <c r="LK94" s="306">
        <v>-0.20599999999999999</v>
      </c>
      <c r="LL94" s="306">
        <v>-0.2046</v>
      </c>
      <c r="LM94" s="306">
        <v>-0.20480000000000001</v>
      </c>
      <c r="LN94" s="563"/>
      <c r="LO94" s="563" t="s">
        <v>62</v>
      </c>
      <c r="LP94" s="306">
        <v>-0.2303</v>
      </c>
      <c r="LQ94" s="306">
        <v>-0.21290000000000001</v>
      </c>
      <c r="LR94" s="306">
        <v>-0.22239999999999999</v>
      </c>
      <c r="LS94" s="306">
        <v>-0.23430000000000001</v>
      </c>
      <c r="LT94" s="306">
        <v>-0.2392</v>
      </c>
      <c r="LU94" s="563" t="s">
        <v>62</v>
      </c>
      <c r="LV94" s="563" t="s">
        <v>62</v>
      </c>
      <c r="LW94" s="306">
        <v>-0.23580000000000001</v>
      </c>
      <c r="LX94" s="306">
        <v>-0.254</v>
      </c>
      <c r="LY94" s="306">
        <v>-0.2621</v>
      </c>
      <c r="LZ94" s="306">
        <v>-0.2515</v>
      </c>
      <c r="MA94" s="306">
        <v>-0.23499999999999999</v>
      </c>
      <c r="MB94" s="563" t="s">
        <v>62</v>
      </c>
      <c r="MC94" s="563" t="s">
        <v>62</v>
      </c>
      <c r="MD94" s="306">
        <v>-0.2344</v>
      </c>
      <c r="ME94" s="306">
        <v>-0.22589999999999999</v>
      </c>
      <c r="MF94" s="306">
        <v>-0.2482</v>
      </c>
      <c r="MG94" s="306">
        <v>-0.2505</v>
      </c>
      <c r="MH94" s="306">
        <v>-0.24640000000000001</v>
      </c>
      <c r="MI94" s="563"/>
      <c r="MJ94" s="61" t="s">
        <v>76</v>
      </c>
      <c r="MK94" s="563"/>
      <c r="ML94"/>
      <c r="MZ94"/>
      <c r="NA94" s="286"/>
      <c r="NB94" s="265"/>
      <c r="NC94" s="7">
        <v>-8.2299999999999998E-2</v>
      </c>
      <c r="ND94" s="265"/>
      <c r="NE94" s="34">
        <v>-0.11650000000000001</v>
      </c>
      <c r="NF94" s="265"/>
      <c r="NG94" s="7">
        <v>-9.8199999999999996E-2</v>
      </c>
      <c r="NH94" s="265"/>
      <c r="NI94" s="47">
        <v>-7.9799999999999996E-2</v>
      </c>
      <c r="NJ94"/>
      <c r="NK94" t="s">
        <v>62</v>
      </c>
      <c r="NL94"/>
      <c r="NM94" s="563" t="s">
        <v>62</v>
      </c>
      <c r="NN94" s="563" t="s">
        <v>62</v>
      </c>
      <c r="NO94" s="306">
        <v>-0.21060000000000001</v>
      </c>
      <c r="NP94" s="306">
        <v>-0.20519999999999999</v>
      </c>
      <c r="NQ94" s="306">
        <v>-0.1817</v>
      </c>
      <c r="NR94" s="306">
        <v>-0.192</v>
      </c>
      <c r="NS94" s="306">
        <v>-0.17369999999999999</v>
      </c>
      <c r="NT94" s="563" t="s">
        <v>62</v>
      </c>
      <c r="NU94" s="563" t="s">
        <v>62</v>
      </c>
      <c r="NV94" s="306">
        <v>-0.216</v>
      </c>
      <c r="NW94" s="306">
        <v>-0.2412</v>
      </c>
      <c r="NX94" s="306">
        <v>-0.23319999999999999</v>
      </c>
      <c r="NY94" s="306">
        <v>-0.2414</v>
      </c>
      <c r="NZ94" s="34">
        <v>-0.29020000000000001</v>
      </c>
      <c r="OA94" s="563" t="s">
        <v>62</v>
      </c>
      <c r="OB94" s="563" t="s">
        <v>62</v>
      </c>
      <c r="OC94" s="34">
        <v>-0.28110000000000002</v>
      </c>
      <c r="OD94" s="34">
        <v>-0.25330000000000003</v>
      </c>
      <c r="OE94" s="34">
        <v>-0.27129999999999999</v>
      </c>
      <c r="OF94" s="34">
        <v>-0.26550000000000001</v>
      </c>
      <c r="OG94" s="34">
        <v>-0.27729999999999999</v>
      </c>
      <c r="OH94" s="563"/>
      <c r="OI94" s="563" t="s">
        <v>62</v>
      </c>
      <c r="OJ94" s="34">
        <v>-0.2621</v>
      </c>
      <c r="OK94" s="34">
        <v>-0.23180000000000001</v>
      </c>
      <c r="OL94" s="34">
        <v>-0.1888</v>
      </c>
      <c r="OM94" s="83">
        <v>-0.17419999999999999</v>
      </c>
      <c r="ON94" s="34">
        <v>-0.1593</v>
      </c>
      <c r="OO94" s="563"/>
      <c r="OP94" s="563"/>
      <c r="OQ94" s="563"/>
      <c r="OR94" s="563"/>
      <c r="OS94" s="61" t="s">
        <v>76</v>
      </c>
      <c r="OT94" s="563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s="743"/>
      <c r="PF94" s="743"/>
      <c r="PG94" s="743"/>
      <c r="PH94" s="743"/>
      <c r="PI94" s="743"/>
      <c r="PJ94" s="743"/>
      <c r="PK94" s="743"/>
      <c r="PL94" s="743"/>
      <c r="PM94" t="s">
        <v>62</v>
      </c>
      <c r="PN94"/>
      <c r="PO94" s="699">
        <v>-4.87E-2</v>
      </c>
      <c r="PP94" s="86">
        <v>-4.5199999999999997E-2</v>
      </c>
      <c r="PQ94" s="86">
        <v>-5.8999999999999997E-2</v>
      </c>
      <c r="PR94" s="86">
        <v>-4.5999999999999999E-2</v>
      </c>
      <c r="PS94" s="86">
        <v>-6.3899999999999998E-2</v>
      </c>
      <c r="PT94" s="10" t="s">
        <v>62</v>
      </c>
      <c r="PU94" s="10"/>
      <c r="PV94" s="86">
        <v>-7.5899999999999995E-2</v>
      </c>
      <c r="PW94" s="563"/>
      <c r="PX94" s="563"/>
      <c r="PY94" s="563"/>
      <c r="PZ94" s="563"/>
      <c r="QA94" s="10" t="s">
        <v>62</v>
      </c>
      <c r="QB94" s="10"/>
      <c r="QC94" s="563"/>
      <c r="QD94" s="563"/>
      <c r="QE94" s="563"/>
      <c r="QF94" s="563"/>
      <c r="QG94" s="563"/>
      <c r="QH94" s="10" t="s">
        <v>62</v>
      </c>
      <c r="QI94" s="10"/>
      <c r="QJ94" s="563"/>
      <c r="QK94" s="563"/>
      <c r="QL94" s="563"/>
      <c r="QM94" s="563"/>
      <c r="QN94" s="563"/>
      <c r="QO94" s="563"/>
      <c r="QP94" s="563"/>
      <c r="QQ94" s="563"/>
      <c r="QR94" s="563"/>
      <c r="QS94" s="563"/>
      <c r="QT94" s="563"/>
      <c r="QU94" s="61" t="s">
        <v>76</v>
      </c>
      <c r="QV94" s="563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A95" s="559"/>
      <c r="B95" s="560"/>
      <c r="C95" s="560"/>
      <c r="D95" s="560"/>
      <c r="E95" s="560"/>
      <c r="F95" s="560"/>
      <c r="G95" s="560"/>
      <c r="H95" s="560"/>
      <c r="I95" s="560"/>
      <c r="J95" s="560"/>
      <c r="K95" s="560"/>
      <c r="L95" s="560"/>
      <c r="M95" s="560"/>
      <c r="N95" s="560"/>
      <c r="O95" s="560"/>
      <c r="P95" s="560"/>
      <c r="Q95" s="560"/>
      <c r="R95" s="560"/>
      <c r="S95" s="560"/>
      <c r="T95" s="560"/>
      <c r="U95" s="560"/>
      <c r="V95" s="560"/>
      <c r="W95" s="560"/>
      <c r="X95" s="560"/>
      <c r="Y95" s="560"/>
      <c r="Z95" s="560"/>
      <c r="AA95" s="560"/>
      <c r="AB95" s="560"/>
      <c r="AC95" s="560"/>
      <c r="AD95" s="560"/>
      <c r="AE95" s="560"/>
      <c r="AF95" s="560"/>
      <c r="AG95" s="560"/>
      <c r="AH95" s="560"/>
      <c r="AI95" s="560"/>
      <c r="AJ95" s="560"/>
      <c r="AK95" s="560"/>
      <c r="AL95" s="560"/>
      <c r="AM95" s="560"/>
      <c r="AN95" s="560"/>
      <c r="AO95" s="560"/>
      <c r="AP95" s="560"/>
      <c r="AQ95" s="560"/>
      <c r="AR95" s="560"/>
      <c r="AS95" s="560"/>
      <c r="AT95" s="560"/>
      <c r="AU95" s="560"/>
      <c r="AV95" s="560"/>
      <c r="AW95" s="560"/>
      <c r="AX95" s="560"/>
      <c r="AY95" s="560"/>
      <c r="AZ95" s="560"/>
      <c r="BA95" s="560"/>
      <c r="BB95" s="560"/>
      <c r="BC95" s="560"/>
      <c r="BD95" s="560"/>
      <c r="BE95" s="560"/>
      <c r="BF95" s="560"/>
      <c r="BG95" s="560"/>
      <c r="BH95" s="560"/>
      <c r="BI95" s="560"/>
      <c r="BJ95" s="560"/>
      <c r="BK95" s="560"/>
      <c r="BL95" s="560"/>
      <c r="BM95" s="560"/>
      <c r="BN95" s="560"/>
      <c r="BO95" s="560"/>
      <c r="BP95" s="560"/>
      <c r="BQ95" s="560"/>
      <c r="BR95" s="560"/>
      <c r="BS95" s="590" t="s">
        <v>91</v>
      </c>
      <c r="BT95" s="560"/>
      <c r="BU95" s="560"/>
      <c r="BV95" s="560"/>
      <c r="BW95" s="560"/>
      <c r="BX95" s="560"/>
      <c r="BY95" s="560"/>
      <c r="BZ95" s="560"/>
      <c r="CA95" s="560"/>
      <c r="CB95" s="560"/>
      <c r="CC95" s="560"/>
      <c r="CD95" s="560"/>
      <c r="CE95" s="560"/>
      <c r="CF95" s="560"/>
      <c r="CG95" s="560"/>
      <c r="CH95" s="560"/>
      <c r="CI95" s="560"/>
      <c r="CJ95" s="560"/>
      <c r="CK95" s="560"/>
      <c r="CL95" s="560"/>
      <c r="CM95" s="560"/>
      <c r="CN95" s="560"/>
      <c r="CO95" s="560"/>
      <c r="CP95" s="560"/>
      <c r="CQ95" s="560"/>
      <c r="CR95" s="560"/>
      <c r="CS95" s="560"/>
      <c r="CT95" s="560"/>
      <c r="CU95" s="560"/>
      <c r="CV95" s="560"/>
      <c r="CW95" s="560"/>
      <c r="CX95" s="560"/>
      <c r="CY95" s="560"/>
      <c r="CZ95" s="560"/>
      <c r="DA95" s="560"/>
      <c r="DB95" s="560"/>
      <c r="DC95" s="560"/>
      <c r="DD95" s="560"/>
      <c r="DE95" s="560"/>
      <c r="DF95" s="560"/>
      <c r="DG95" s="560"/>
      <c r="DH95" s="560"/>
      <c r="DI95" s="560"/>
      <c r="DJ95" s="560"/>
      <c r="DK95" s="560"/>
      <c r="DL95" s="560"/>
      <c r="DM95" s="560"/>
      <c r="DN95" s="560"/>
      <c r="DO95" s="560"/>
      <c r="DP95" s="560"/>
      <c r="DQ95" s="560"/>
      <c r="DR95" s="560"/>
      <c r="DS95" s="560"/>
      <c r="DT95" s="560"/>
      <c r="DU95" s="560"/>
      <c r="DV95" s="560"/>
      <c r="DW95" s="560"/>
      <c r="DX95" s="560"/>
      <c r="DY95" s="560"/>
      <c r="DZ95" s="560"/>
      <c r="EA95" s="560"/>
      <c r="EB95" s="560"/>
      <c r="EC95" s="560"/>
      <c r="ED95" s="560"/>
      <c r="EE95" s="560"/>
      <c r="EF95" s="560"/>
      <c r="EG95" s="560"/>
      <c r="EH95" s="560"/>
      <c r="EI95" s="560"/>
      <c r="EJ95" s="560"/>
      <c r="EK95" s="590" t="s">
        <v>91</v>
      </c>
      <c r="EL95" s="560"/>
      <c r="EM95" s="560"/>
      <c r="EN95" s="560"/>
      <c r="EO95" s="560"/>
      <c r="EP95" s="560"/>
      <c r="EQ95" s="560"/>
      <c r="ER95" s="560"/>
      <c r="ES95" s="560"/>
      <c r="ET95" s="560"/>
      <c r="EU95" s="560"/>
      <c r="EV95" s="560"/>
      <c r="EW95" s="560"/>
      <c r="EX95" s="560"/>
      <c r="EY95" s="560"/>
      <c r="EZ95" s="560"/>
      <c r="FA95" s="560"/>
      <c r="FB95" s="560"/>
      <c r="FC95" s="560"/>
      <c r="FD95" s="560"/>
      <c r="FE95" s="560"/>
      <c r="FF95" s="560"/>
      <c r="FG95" s="560"/>
      <c r="FH95" s="560"/>
      <c r="FI95" s="560"/>
      <c r="FJ95" s="560"/>
      <c r="FK95" s="560"/>
      <c r="FL95" s="560"/>
      <c r="FM95" s="560"/>
      <c r="FN95" s="560"/>
      <c r="FO95" s="560"/>
      <c r="FP95" s="560"/>
      <c r="FQ95" s="560"/>
      <c r="FR95" s="560"/>
      <c r="FS95" s="560"/>
      <c r="FT95" s="560"/>
      <c r="FU95" s="560"/>
      <c r="FV95" s="560"/>
      <c r="FW95" s="560"/>
      <c r="FX95" s="560"/>
      <c r="FY95" s="560"/>
      <c r="FZ95" s="560"/>
      <c r="GA95" s="560"/>
      <c r="GB95" s="560"/>
      <c r="GC95" s="560"/>
      <c r="GD95" s="560"/>
      <c r="GE95" s="560"/>
      <c r="GF95" s="560"/>
      <c r="GG95" s="560"/>
      <c r="GH95" s="560"/>
      <c r="GI95" s="560"/>
      <c r="GJ95" s="560"/>
      <c r="GK95" s="560"/>
      <c r="GL95" s="560"/>
      <c r="GM95" s="560"/>
      <c r="GN95" s="560"/>
      <c r="GO95" s="560"/>
      <c r="GP95" s="560"/>
      <c r="GQ95" s="560"/>
      <c r="GR95" s="560"/>
      <c r="GS95" s="560"/>
      <c r="GT95" s="560"/>
      <c r="GU95" s="560"/>
      <c r="GV95" s="560"/>
      <c r="GW95" s="560"/>
      <c r="GX95" s="560"/>
      <c r="GY95" s="560"/>
      <c r="GZ95" s="560"/>
      <c r="HA95" s="560"/>
      <c r="HB95" s="560"/>
      <c r="HC95" s="590" t="s">
        <v>91</v>
      </c>
      <c r="HD95" s="560"/>
      <c r="HE95" s="560"/>
      <c r="HF95" s="560"/>
      <c r="HG95" s="560"/>
      <c r="HH95" s="560"/>
      <c r="HI95" s="560"/>
      <c r="HJ95" s="560"/>
      <c r="HK95" s="560"/>
      <c r="HL95" s="560"/>
      <c r="HM95" s="560"/>
      <c r="HN95" s="560"/>
      <c r="HO95" s="560"/>
      <c r="HP95" s="560"/>
      <c r="HQ95" s="560"/>
      <c r="HR95" s="560"/>
      <c r="HS95" s="560"/>
      <c r="HT95" s="560"/>
      <c r="HU95" s="560"/>
      <c r="HV95" s="560"/>
      <c r="HW95" s="560"/>
      <c r="HX95" s="560"/>
      <c r="HY95" s="560"/>
      <c r="HZ95" s="560"/>
      <c r="IA95" s="560"/>
      <c r="IB95" s="560"/>
      <c r="IC95" s="560"/>
      <c r="ID95" s="560"/>
      <c r="IE95" s="560"/>
      <c r="IF95" s="560"/>
      <c r="IG95" s="560"/>
      <c r="IH95" s="560"/>
      <c r="II95" s="560"/>
      <c r="IJ95" s="560"/>
      <c r="IK95" s="560"/>
      <c r="IL95" s="560"/>
      <c r="IM95" s="560"/>
      <c r="IN95" s="560"/>
      <c r="IO95" s="560"/>
      <c r="IP95" s="560"/>
      <c r="IQ95" s="560"/>
      <c r="IR95" s="560"/>
      <c r="IS95" s="560"/>
      <c r="IT95" s="560"/>
      <c r="IU95" s="560"/>
      <c r="IV95" s="560"/>
      <c r="IW95" s="560"/>
      <c r="IX95" s="560"/>
      <c r="IY95" s="560"/>
      <c r="IZ95" s="560"/>
      <c r="JA95" s="560"/>
      <c r="JB95" s="560"/>
      <c r="JC95" s="560"/>
      <c r="JD95" s="560"/>
      <c r="JE95" s="560"/>
      <c r="JF95" s="560"/>
      <c r="JG95" s="560"/>
      <c r="JH95" s="560"/>
      <c r="JI95" s="560"/>
      <c r="JJ95" s="560"/>
      <c r="JK95" s="560"/>
      <c r="JL95" s="560"/>
      <c r="JM95" s="560"/>
      <c r="JN95" s="560"/>
      <c r="JO95" s="560"/>
      <c r="JP95" s="560"/>
      <c r="JQ95" s="560"/>
      <c r="JR95" s="560"/>
      <c r="JS95" s="560"/>
      <c r="JT95" s="560"/>
      <c r="JU95" s="587" t="s">
        <v>114</v>
      </c>
      <c r="JV95" s="587" t="s">
        <v>170</v>
      </c>
      <c r="JW95" s="560"/>
      <c r="JX95" s="560"/>
      <c r="JY95" s="560"/>
      <c r="JZ95" s="560"/>
      <c r="KA95" s="560"/>
      <c r="KB95" s="560"/>
      <c r="KC95" s="560"/>
      <c r="KD95" s="560"/>
      <c r="KE95" s="560"/>
      <c r="KF95" s="560"/>
      <c r="KG95" s="560"/>
      <c r="KH95" s="560"/>
      <c r="KI95" s="560"/>
      <c r="KJ95" s="560"/>
      <c r="KK95" s="560"/>
      <c r="KL95" s="560"/>
      <c r="KM95" s="560"/>
      <c r="KN95" s="560"/>
      <c r="KO95" s="560"/>
      <c r="KP95" s="560"/>
      <c r="KQ95" s="560"/>
      <c r="KR95" s="560"/>
      <c r="KS95" s="560"/>
      <c r="KT95" s="560"/>
      <c r="KU95" s="560"/>
      <c r="KV95" s="560"/>
      <c r="KW95" s="560"/>
      <c r="KX95" s="560"/>
      <c r="KY95" s="560"/>
      <c r="KZ95" s="560"/>
      <c r="LA95" s="560"/>
      <c r="LB95" s="560"/>
      <c r="LC95" s="560"/>
      <c r="LD95" s="560"/>
      <c r="LE95" s="560"/>
      <c r="LF95" s="560"/>
      <c r="LG95" s="560"/>
      <c r="LH95" s="560"/>
      <c r="LI95" s="560"/>
      <c r="LJ95" s="560"/>
      <c r="LK95" s="560"/>
      <c r="LL95" s="560"/>
      <c r="LM95" s="560"/>
      <c r="LN95" s="560"/>
      <c r="LO95" s="560"/>
      <c r="LP95" s="560"/>
      <c r="LQ95" s="560"/>
      <c r="LR95" s="560"/>
      <c r="LS95" s="560"/>
      <c r="LT95" s="560"/>
      <c r="LU95" s="560"/>
      <c r="LV95" s="560"/>
      <c r="LW95" s="560"/>
      <c r="LX95" s="560"/>
      <c r="LY95" s="560"/>
      <c r="LZ95" s="560"/>
      <c r="MA95" s="560"/>
      <c r="MB95" s="560"/>
      <c r="MC95" s="560"/>
      <c r="MD95" s="560"/>
      <c r="ME95" s="560"/>
      <c r="MF95" s="560"/>
      <c r="MG95" s="560"/>
      <c r="MH95" s="560"/>
      <c r="MI95" s="560"/>
      <c r="MJ95" s="560"/>
      <c r="MK95" s="560"/>
      <c r="ML95" s="560"/>
      <c r="MM95" s="587" t="s">
        <v>114</v>
      </c>
      <c r="MN95" s="587" t="s">
        <v>170</v>
      </c>
      <c r="MO95" s="560"/>
      <c r="MP95" s="560"/>
      <c r="MQ95" s="560"/>
      <c r="MR95" s="560"/>
      <c r="MS95" s="560"/>
      <c r="MT95" s="560"/>
      <c r="MU95" s="560"/>
      <c r="MV95" s="560"/>
      <c r="MW95" s="560"/>
      <c r="MX95" s="560"/>
      <c r="MY95" s="560"/>
      <c r="MZ95" s="560"/>
      <c r="NA95" s="560"/>
      <c r="NB95" s="560"/>
      <c r="NC95" s="560"/>
      <c r="ND95" s="560"/>
      <c r="NE95" s="560"/>
      <c r="NF95" s="560"/>
      <c r="NG95" s="560"/>
      <c r="NH95" s="560"/>
      <c r="NI95" s="560"/>
      <c r="NJ95" s="560"/>
      <c r="NK95" s="560"/>
      <c r="NL95" s="560"/>
      <c r="NM95" s="560"/>
      <c r="NN95" s="561"/>
      <c r="NO95" s="561"/>
      <c r="NP95" s="561"/>
      <c r="NQ95" s="561"/>
      <c r="NR95" s="561"/>
      <c r="NS95" s="561"/>
      <c r="NT95" s="561"/>
      <c r="NU95" s="561"/>
      <c r="NV95" s="561"/>
      <c r="NW95" s="561"/>
      <c r="NX95" s="561"/>
      <c r="NY95" s="561"/>
      <c r="NZ95" s="561"/>
      <c r="OA95" s="561"/>
      <c r="OB95" s="561"/>
      <c r="OC95" s="561"/>
      <c r="OD95" s="561"/>
      <c r="OE95" s="561"/>
      <c r="OF95" s="561"/>
      <c r="OG95" s="561"/>
      <c r="OH95" s="561"/>
      <c r="OI95" s="561"/>
      <c r="OJ95" s="561"/>
      <c r="OK95" s="561"/>
      <c r="OL95" s="561"/>
      <c r="OM95" s="561"/>
      <c r="ON95" s="561"/>
      <c r="OO95" s="561"/>
      <c r="OP95" s="561"/>
      <c r="OQ95" s="561"/>
      <c r="OR95" s="560"/>
      <c r="OS95" s="560"/>
      <c r="OT95" s="560"/>
      <c r="OU95" s="560"/>
      <c r="OV95" s="560"/>
      <c r="OW95" s="560"/>
      <c r="OX95" s="560"/>
      <c r="OY95" s="560"/>
      <c r="OZ95" s="560"/>
      <c r="PA95" s="560"/>
      <c r="PB95" s="560"/>
      <c r="PC95" s="560"/>
      <c r="PD95" s="560"/>
      <c r="PE95" s="589" t="s">
        <v>91</v>
      </c>
      <c r="PF95" s="561"/>
      <c r="PG95" s="561"/>
      <c r="PH95" s="561"/>
      <c r="PI95" s="561"/>
      <c r="PJ95" s="561"/>
      <c r="PK95" s="561"/>
      <c r="PL95" s="561"/>
      <c r="PM95" s="561"/>
      <c r="PN95" s="561"/>
      <c r="PO95" s="561"/>
      <c r="PP95" s="561"/>
      <c r="PQ95" s="561"/>
      <c r="PR95" s="561"/>
      <c r="PS95" s="561"/>
      <c r="PT95" s="560"/>
      <c r="PU95" s="560"/>
      <c r="PV95" s="560"/>
      <c r="PW95" s="560"/>
      <c r="PX95" s="560"/>
      <c r="PY95" s="560"/>
      <c r="PZ95" s="560"/>
      <c r="QA95" s="560"/>
      <c r="QB95" s="560"/>
      <c r="QC95" s="560"/>
      <c r="QD95" s="560"/>
      <c r="QE95" s="560"/>
      <c r="QF95" s="560"/>
      <c r="QG95" s="560"/>
      <c r="QH95" s="560"/>
      <c r="QI95" s="560"/>
      <c r="QJ95" s="560"/>
      <c r="QK95" s="560"/>
      <c r="QL95" s="560"/>
      <c r="QM95" s="560"/>
      <c r="QN95" s="560"/>
      <c r="QO95" s="560"/>
      <c r="QP95" s="560"/>
      <c r="QQ95" s="560"/>
      <c r="QR95" s="560"/>
      <c r="QS95" s="560"/>
      <c r="QT95" s="560"/>
      <c r="QU95" s="560"/>
      <c r="QV95" s="560"/>
      <c r="QW95" s="560"/>
      <c r="QX95" s="560"/>
      <c r="QY95" s="560"/>
      <c r="QZ95" s="560"/>
      <c r="RA95" s="560"/>
      <c r="RB95" s="560"/>
      <c r="RC95" s="560"/>
      <c r="RD95" s="560"/>
      <c r="RE95" s="560"/>
      <c r="RF95" s="560"/>
      <c r="RG95" s="560"/>
      <c r="RH95" s="560"/>
      <c r="RI95" s="560"/>
      <c r="RJ95" s="560"/>
      <c r="RK95" s="560"/>
      <c r="RL95" s="560"/>
      <c r="RM95" s="560"/>
      <c r="RN95" s="560"/>
      <c r="RO95" s="560"/>
      <c r="RP95" s="560"/>
      <c r="RQ95" s="560"/>
      <c r="RR95" s="560"/>
      <c r="RS95" s="560"/>
      <c r="RT95" s="560"/>
      <c r="RU95" s="560"/>
    </row>
    <row r="96" spans="1:608" ht="15.75" thickBot="1" x14ac:dyDescent="0.3">
      <c r="BS96" s="241"/>
      <c r="BT96" s="63">
        <v>43132</v>
      </c>
      <c r="BU96" s="244" t="s">
        <v>77</v>
      </c>
      <c r="BV96" s="245"/>
      <c r="BW96" s="67">
        <v>43135</v>
      </c>
      <c r="BX96" s="290"/>
      <c r="BY96" s="245"/>
      <c r="BZ96" s="67">
        <v>43136</v>
      </c>
      <c r="CA96" s="247"/>
      <c r="CB96" s="245"/>
      <c r="CC96" s="67">
        <v>43137</v>
      </c>
      <c r="CD96" s="295"/>
      <c r="CE96" s="245"/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510"/>
      <c r="NX96" s="511">
        <v>43635</v>
      </c>
      <c r="NY96" s="512"/>
      <c r="NZ96" s="510"/>
      <c r="OA96" s="511">
        <v>43636</v>
      </c>
      <c r="OB96" s="512"/>
      <c r="OC96" s="510"/>
      <c r="OD96" s="511">
        <v>43637</v>
      </c>
      <c r="OE96" s="512"/>
      <c r="OF96" s="472"/>
      <c r="OG96" s="473">
        <v>43640</v>
      </c>
      <c r="OH96" s="474"/>
      <c r="OI96" s="472"/>
      <c r="OJ96" s="473">
        <v>43641</v>
      </c>
      <c r="OK96" s="474"/>
      <c r="OL96" s="472"/>
      <c r="OM96" s="473">
        <v>43642</v>
      </c>
      <c r="ON96" s="474"/>
      <c r="OO96" s="472"/>
      <c r="OP96" s="473">
        <v>43643</v>
      </c>
      <c r="OQ96" s="474"/>
      <c r="OR96" s="65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484"/>
      <c r="PF96" s="485">
        <v>43647</v>
      </c>
      <c r="PG96" s="514"/>
      <c r="PH96" s="484"/>
      <c r="PI96" s="485">
        <v>43648</v>
      </c>
      <c r="PJ96" s="518"/>
      <c r="PK96" s="484"/>
      <c r="PL96" s="485">
        <v>43649</v>
      </c>
      <c r="PM96" s="486"/>
      <c r="PN96" s="484"/>
      <c r="PO96" s="485">
        <v>43650</v>
      </c>
      <c r="PP96" s="514"/>
      <c r="PQ96" s="484"/>
      <c r="PR96" s="485">
        <v>43651</v>
      </c>
      <c r="PS96" s="522" t="s">
        <v>77</v>
      </c>
      <c r="PT96" s="271"/>
      <c r="PU96" s="70">
        <v>43654</v>
      </c>
      <c r="PV96" s="249"/>
      <c r="PW96" s="248"/>
      <c r="PX96" s="70">
        <v>43655</v>
      </c>
      <c r="PY96" s="249"/>
      <c r="PZ96" s="248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19" t="s">
        <v>78</v>
      </c>
      <c r="BT97" s="55" t="s">
        <v>79</v>
      </c>
      <c r="BU97" s="120" t="s">
        <v>80</v>
      </c>
      <c r="BV97" s="119" t="s">
        <v>78</v>
      </c>
      <c r="BW97" s="55" t="s">
        <v>79</v>
      </c>
      <c r="BX97" s="120" t="s">
        <v>80</v>
      </c>
      <c r="BY97" s="119" t="s">
        <v>78</v>
      </c>
      <c r="BZ97" s="55" t="s">
        <v>79</v>
      </c>
      <c r="CA97" s="120" t="s">
        <v>80</v>
      </c>
      <c r="CB97" s="119" t="s">
        <v>78</v>
      </c>
      <c r="CC97" s="55" t="s">
        <v>79</v>
      </c>
      <c r="CD97" s="120" t="s">
        <v>80</v>
      </c>
      <c r="CE97" s="119" t="s">
        <v>78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120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25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120" t="s">
        <v>80</v>
      </c>
      <c r="PT97" s="25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1" t="s">
        <v>81</v>
      </c>
      <c r="BT98" s="54" t="s">
        <v>82</v>
      </c>
      <c r="BU98" s="122" t="s">
        <v>83</v>
      </c>
      <c r="BV98" s="121" t="s">
        <v>81</v>
      </c>
      <c r="BW98" s="54" t="s">
        <v>82</v>
      </c>
      <c r="BX98" s="122" t="s">
        <v>83</v>
      </c>
      <c r="BY98" s="121" t="s">
        <v>81</v>
      </c>
      <c r="BZ98" s="54" t="s">
        <v>82</v>
      </c>
      <c r="CA98" s="122" t="s">
        <v>83</v>
      </c>
      <c r="CB98" s="121" t="s">
        <v>81</v>
      </c>
      <c r="CC98" s="54" t="s">
        <v>82</v>
      </c>
      <c r="CD98" s="122" t="s">
        <v>83</v>
      </c>
      <c r="CE98" s="121" t="s">
        <v>81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122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98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122" t="s">
        <v>83</v>
      </c>
      <c r="PT98" s="98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7">
        <v>8.8999999999999999E-3</v>
      </c>
      <c r="BT99" s="16">
        <v>1.9599999999999999E-2</v>
      </c>
      <c r="BU99" s="84">
        <v>3.0800000000000001E-2</v>
      </c>
      <c r="BV99" s="123">
        <v>3.5400000000000001E-2</v>
      </c>
      <c r="BW99" s="40">
        <v>3.8600000000000002E-2</v>
      </c>
      <c r="BX99" s="84">
        <v>3.7900000000000003E-2</v>
      </c>
      <c r="BY99" s="123">
        <v>2.8899999999999999E-2</v>
      </c>
      <c r="BZ99" s="40">
        <v>3.7499999999999999E-2</v>
      </c>
      <c r="CA99" s="82">
        <v>4.0899999999999999E-2</v>
      </c>
      <c r="CB99" s="127">
        <v>6.4600000000000005E-2</v>
      </c>
      <c r="CC99" s="7">
        <v>6.3700000000000007E-2</v>
      </c>
      <c r="CD99" s="82">
        <v>8.9599999999999999E-2</v>
      </c>
      <c r="CE99" s="127">
        <v>9.69E-2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124">
        <v>0.21340000000000001</v>
      </c>
      <c r="NX99" s="47">
        <v>0.19869999999999999</v>
      </c>
      <c r="NY99" s="79">
        <v>0.1993</v>
      </c>
      <c r="NZ99" s="124">
        <v>0.20080000000000001</v>
      </c>
      <c r="OA99" s="16">
        <v>0.18090000000000001</v>
      </c>
      <c r="OB99" s="79">
        <v>0.2107</v>
      </c>
      <c r="OC99" s="124">
        <v>0.2132</v>
      </c>
      <c r="OD99" s="47">
        <v>0.20499999999999999</v>
      </c>
      <c r="OE99" s="130">
        <v>0.2036</v>
      </c>
      <c r="OF99" s="125">
        <v>0.20449999999999999</v>
      </c>
      <c r="OG99" s="16">
        <v>0.2089</v>
      </c>
      <c r="OH99" s="130">
        <v>0.20630000000000001</v>
      </c>
      <c r="OI99" s="125">
        <v>0.20130000000000001</v>
      </c>
      <c r="OJ99" s="16">
        <v>0.19719999999999999</v>
      </c>
      <c r="OK99" s="130">
        <v>0.19139999999999999</v>
      </c>
      <c r="OL99" s="125">
        <v>0.18679999999999999</v>
      </c>
      <c r="OM99" s="16">
        <v>0.18870000000000001</v>
      </c>
      <c r="ON99" s="130">
        <v>0.18859999999999999</v>
      </c>
      <c r="OO99" s="125">
        <v>0.19009999999999999</v>
      </c>
      <c r="OP99" s="16">
        <v>0.1832</v>
      </c>
      <c r="OQ99" s="130">
        <v>0.1807</v>
      </c>
      <c r="OR99" s="103">
        <v>0.18090000000000001</v>
      </c>
      <c r="OS99" s="16">
        <v>0.183</v>
      </c>
      <c r="OT99" s="16">
        <v>0.17399999999999999</v>
      </c>
      <c r="OU99" s="487"/>
      <c r="OV99" s="53"/>
      <c r="OW99" s="488"/>
      <c r="OX99" s="489"/>
      <c r="OY99" s="53"/>
      <c r="OZ99" s="53"/>
      <c r="PA99" s="53"/>
      <c r="PB99" s="53"/>
      <c r="PC99" s="53"/>
      <c r="PE99" s="127">
        <v>2.3099999999999999E-2</v>
      </c>
      <c r="PF99" s="101">
        <v>1.9599999999999999E-2</v>
      </c>
      <c r="PG99" s="606">
        <v>4.4999999999999998E-2</v>
      </c>
      <c r="PH99" s="127">
        <v>4.0500000000000001E-2</v>
      </c>
      <c r="PI99" s="7">
        <v>4.0399999999999998E-2</v>
      </c>
      <c r="PJ99" s="82">
        <v>3.6499999999999998E-2</v>
      </c>
      <c r="PK99" s="124">
        <v>5.1799999999999999E-2</v>
      </c>
      <c r="PL99" s="47">
        <v>3.7400000000000003E-2</v>
      </c>
      <c r="PM99" s="84">
        <v>4.2099999999999999E-2</v>
      </c>
      <c r="PN99" s="129">
        <v>4.2799999999999998E-2</v>
      </c>
      <c r="PO99" s="40">
        <v>3.7600000000000001E-2</v>
      </c>
      <c r="PP99" s="84">
        <v>4.8000000000000001E-2</v>
      </c>
      <c r="PQ99" s="123">
        <v>4.7199999999999999E-2</v>
      </c>
      <c r="PR99" s="40">
        <v>5.2900000000000003E-2</v>
      </c>
      <c r="PS99" s="84">
        <v>7.3899999999999993E-2</v>
      </c>
      <c r="PT99" s="100">
        <v>6.9099999999999995E-2</v>
      </c>
      <c r="PU99" s="40">
        <v>8.2000000000000003E-2</v>
      </c>
      <c r="PV99" s="7">
        <v>7.2900000000000006E-2</v>
      </c>
      <c r="PW99" s="7"/>
      <c r="PX99" s="7"/>
      <c r="PY99" s="7"/>
      <c r="PZ99" s="7"/>
      <c r="QA99" s="7"/>
      <c r="QB99" s="7"/>
      <c r="QC99" s="7"/>
      <c r="QD99" s="7"/>
      <c r="QE99" s="7"/>
      <c r="QF99" s="7"/>
      <c r="QG99" s="7"/>
      <c r="QH99" s="7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8">
        <v>7.4000000000000003E-3</v>
      </c>
      <c r="BT100" s="86">
        <v>1.2800000000000001E-2</v>
      </c>
      <c r="BU100" s="130">
        <v>1.77E-2</v>
      </c>
      <c r="BV100" s="127">
        <v>1.9800000000000002E-2</v>
      </c>
      <c r="BW100" s="7">
        <v>2.8299999999999999E-2</v>
      </c>
      <c r="BX100" s="82">
        <v>2.9100000000000001E-2</v>
      </c>
      <c r="BY100" s="127">
        <v>2.4799999999999999E-2</v>
      </c>
      <c r="BZ100" s="7">
        <v>3.1899999999999998E-2</v>
      </c>
      <c r="CA100" s="84">
        <v>3.6999999999999998E-2</v>
      </c>
      <c r="CB100" s="125">
        <v>2.7699999999999999E-2</v>
      </c>
      <c r="CC100" s="16">
        <v>2.8500000000000001E-2</v>
      </c>
      <c r="CD100" s="130">
        <v>3.5400000000000001E-2</v>
      </c>
      <c r="CE100" s="125">
        <v>4.1200000000000001E-2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25">
        <v>0.17080000000000001</v>
      </c>
      <c r="NX100" s="16">
        <v>0.17549999999999999</v>
      </c>
      <c r="NY100" s="130">
        <v>0.1666</v>
      </c>
      <c r="NZ100" s="125">
        <v>0.1721</v>
      </c>
      <c r="OA100" s="47">
        <v>0.18049999999999999</v>
      </c>
      <c r="OB100" s="130">
        <v>0.16139999999999999</v>
      </c>
      <c r="OC100" s="125">
        <v>0.16170000000000001</v>
      </c>
      <c r="OD100" s="16">
        <v>0.18890000000000001</v>
      </c>
      <c r="OE100" s="79">
        <v>0.19089999999999999</v>
      </c>
      <c r="OF100" s="124">
        <v>0.17019999999999999</v>
      </c>
      <c r="OG100" s="47">
        <v>0.17660000000000001</v>
      </c>
      <c r="OH100" s="79">
        <v>0.1714</v>
      </c>
      <c r="OI100" s="124">
        <v>0.18529999999999999</v>
      </c>
      <c r="OJ100" s="47">
        <v>0.18940000000000001</v>
      </c>
      <c r="OK100" s="79">
        <v>0.185</v>
      </c>
      <c r="OL100" s="124">
        <v>0.1638</v>
      </c>
      <c r="OM100" s="47">
        <v>0.1376</v>
      </c>
      <c r="ON100" s="79">
        <v>0.1328</v>
      </c>
      <c r="OO100" s="124">
        <v>0.1154</v>
      </c>
      <c r="OP100" s="47">
        <v>0.12330000000000001</v>
      </c>
      <c r="OQ100" s="79">
        <v>0.1245</v>
      </c>
      <c r="OR100" s="99">
        <v>0.12509999999999999</v>
      </c>
      <c r="OS100" s="47">
        <v>0.123</v>
      </c>
      <c r="OT100" s="47">
        <v>0.1111</v>
      </c>
      <c r="OU100" s="487"/>
      <c r="OV100" s="53"/>
      <c r="OW100" s="488"/>
      <c r="OX100" s="489"/>
      <c r="OY100" s="53"/>
      <c r="OZ100" s="53"/>
      <c r="PA100" s="53"/>
      <c r="PB100" s="53"/>
      <c r="PC100" s="53"/>
      <c r="PE100" s="123">
        <v>2.01E-2</v>
      </c>
      <c r="PF100" s="100">
        <v>1.9300000000000001E-2</v>
      </c>
      <c r="PG100" s="608">
        <v>2.1399999999999999E-2</v>
      </c>
      <c r="PH100" s="123">
        <v>2.75E-2</v>
      </c>
      <c r="PI100" s="40">
        <v>2.76E-2</v>
      </c>
      <c r="PJ100" s="79">
        <v>3.3300000000000003E-2</v>
      </c>
      <c r="PK100" s="127">
        <v>3.5900000000000001E-2</v>
      </c>
      <c r="PL100" s="30">
        <v>2.6700000000000002E-2</v>
      </c>
      <c r="PM100" s="85">
        <v>3.7600000000000001E-2</v>
      </c>
      <c r="PN100" s="123">
        <v>3.4099999999999998E-2</v>
      </c>
      <c r="PO100" s="30">
        <v>3.2199999999999999E-2</v>
      </c>
      <c r="PP100" s="85">
        <v>3.0700000000000002E-2</v>
      </c>
      <c r="PQ100" s="129">
        <v>3.1E-2</v>
      </c>
      <c r="PR100" s="7">
        <v>4.02E-2</v>
      </c>
      <c r="PS100" s="82">
        <v>6.4699999999999994E-2</v>
      </c>
      <c r="PT100" s="101">
        <v>5.8999999999999997E-2</v>
      </c>
      <c r="PU100" s="7">
        <v>6.2300000000000001E-2</v>
      </c>
      <c r="PV100" s="40">
        <v>7.2800000000000004E-2</v>
      </c>
      <c r="PW100" s="40"/>
      <c r="PX100" s="40"/>
      <c r="PY100" s="40"/>
      <c r="PZ100" s="40"/>
      <c r="QA100" s="40"/>
      <c r="QB100" s="40"/>
      <c r="QC100" s="40"/>
      <c r="QD100" s="40"/>
      <c r="QE100" s="40"/>
      <c r="QF100" s="40"/>
      <c r="QG100" s="40"/>
      <c r="QH100" s="40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5">
        <v>6.6E-3</v>
      </c>
      <c r="BT101" s="34">
        <v>7.9000000000000008E-3</v>
      </c>
      <c r="BU101" s="82">
        <v>1.2699999999999999E-2</v>
      </c>
      <c r="BV101" s="125">
        <v>1.9699999999999999E-2</v>
      </c>
      <c r="BW101" s="16">
        <v>2.7300000000000001E-2</v>
      </c>
      <c r="BX101" s="130">
        <v>2.3099999999999999E-2</v>
      </c>
      <c r="BY101" s="125">
        <v>1.2200000000000001E-2</v>
      </c>
      <c r="BZ101" s="16">
        <v>1.8800000000000001E-2</v>
      </c>
      <c r="CA101" s="83">
        <v>1.49E-2</v>
      </c>
      <c r="CB101" s="123">
        <v>2.3199999999999998E-2</v>
      </c>
      <c r="CC101" s="40">
        <v>2.0899999999999998E-2</v>
      </c>
      <c r="CD101" s="84">
        <v>3.2399999999999998E-2</v>
      </c>
      <c r="CE101" s="126">
        <v>2.9100000000000001E-2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27">
        <v>9.5600000000000004E-2</v>
      </c>
      <c r="NX101" s="7">
        <v>9.2600000000000002E-2</v>
      </c>
      <c r="NY101" s="82">
        <v>6.9199999999999998E-2</v>
      </c>
      <c r="NZ101" s="127">
        <v>3.9100000000000003E-2</v>
      </c>
      <c r="OA101" s="40">
        <v>6.0299999999999999E-2</v>
      </c>
      <c r="OB101" s="80">
        <v>8.3500000000000005E-2</v>
      </c>
      <c r="OC101" s="126">
        <v>7.9200000000000007E-2</v>
      </c>
      <c r="OD101" s="86">
        <v>8.8900000000000007E-2</v>
      </c>
      <c r="OE101" s="80">
        <v>0.11210000000000001</v>
      </c>
      <c r="OF101" s="126">
        <v>9.3899999999999997E-2</v>
      </c>
      <c r="OG101" s="86">
        <v>0.1101</v>
      </c>
      <c r="OH101" s="80">
        <v>0.127</v>
      </c>
      <c r="OI101" s="126">
        <v>0.1212</v>
      </c>
      <c r="OJ101" s="86">
        <v>8.4900000000000003E-2</v>
      </c>
      <c r="OK101" s="80">
        <v>9.9699999999999997E-2</v>
      </c>
      <c r="OL101" s="126">
        <v>8.8599999999999998E-2</v>
      </c>
      <c r="OM101" s="86">
        <v>7.8100000000000003E-2</v>
      </c>
      <c r="ON101" s="80">
        <v>7.2400000000000006E-2</v>
      </c>
      <c r="OO101" s="123">
        <v>6.0199999999999997E-2</v>
      </c>
      <c r="OP101" s="40">
        <v>4.9099999999999998E-2</v>
      </c>
      <c r="OQ101" s="84">
        <v>6.3700000000000007E-2</v>
      </c>
      <c r="OR101" s="102">
        <v>6.1699999999999998E-2</v>
      </c>
      <c r="OS101" s="40">
        <v>5.8200000000000002E-2</v>
      </c>
      <c r="OT101" s="40">
        <v>5.9799999999999999E-2</v>
      </c>
      <c r="OU101" s="487"/>
      <c r="OV101" s="53"/>
      <c r="OW101" s="488"/>
      <c r="OX101" s="489"/>
      <c r="OY101" s="53"/>
      <c r="OZ101" s="53"/>
      <c r="PA101" s="53"/>
      <c r="PB101" s="53"/>
      <c r="PC101" s="53"/>
      <c r="PE101" s="128">
        <v>1.7500000000000002E-2</v>
      </c>
      <c r="PF101" s="103">
        <v>8.8000000000000005E-3</v>
      </c>
      <c r="PG101" s="612">
        <v>1.37E-2</v>
      </c>
      <c r="PH101" s="128">
        <v>1.32E-2</v>
      </c>
      <c r="PI101" s="30">
        <v>9.4999999999999998E-3</v>
      </c>
      <c r="PJ101" s="84">
        <v>2.86E-2</v>
      </c>
      <c r="PK101" s="123">
        <v>2.4799999999999999E-2</v>
      </c>
      <c r="PL101" s="7">
        <v>2.63E-2</v>
      </c>
      <c r="PM101" s="79">
        <v>2.58E-2</v>
      </c>
      <c r="PN101" s="127">
        <v>2.6499999999999999E-2</v>
      </c>
      <c r="PO101" s="47">
        <v>2.9700000000000001E-2</v>
      </c>
      <c r="PP101" s="79">
        <v>2.63E-2</v>
      </c>
      <c r="PQ101" s="127">
        <v>3.2399999999999998E-2</v>
      </c>
      <c r="PR101" s="30">
        <v>3.8399999999999997E-2</v>
      </c>
      <c r="PS101" s="85">
        <v>2.23E-2</v>
      </c>
      <c r="PT101" s="104">
        <v>2.4500000000000001E-2</v>
      </c>
      <c r="PU101" s="30">
        <v>2.92E-2</v>
      </c>
      <c r="PV101" s="30">
        <v>2.63E-2</v>
      </c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6">
        <v>4.1000000000000003E-3</v>
      </c>
      <c r="BT102" s="7">
        <v>4.8999999999999998E-3</v>
      </c>
      <c r="BU102" s="80">
        <v>4.7999999999999996E-3</v>
      </c>
      <c r="BV102" s="128">
        <v>5.4000000000000003E-3</v>
      </c>
      <c r="BW102" s="22">
        <v>1.1000000000000001E-3</v>
      </c>
      <c r="BX102" s="80">
        <v>6.9999999999999999E-4</v>
      </c>
      <c r="BY102" s="129">
        <v>6.7999999999999996E-3</v>
      </c>
      <c r="BZ102" s="34">
        <v>1.09E-2</v>
      </c>
      <c r="CA102" s="130">
        <v>1.32E-2</v>
      </c>
      <c r="CB102" s="126">
        <v>9.2999999999999992E-3</v>
      </c>
      <c r="CC102" s="86">
        <v>1.18E-2</v>
      </c>
      <c r="CD102" s="80">
        <v>2.2200000000000001E-2</v>
      </c>
      <c r="CE102" s="123">
        <v>2.0299999999999999E-2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26">
        <v>1.4E-2</v>
      </c>
      <c r="NX102" s="86">
        <v>2.9000000000000001E-2</v>
      </c>
      <c r="NY102" s="84">
        <v>4.0500000000000001E-2</v>
      </c>
      <c r="NZ102" s="123">
        <v>4.2599999999999999E-2</v>
      </c>
      <c r="OA102" s="86">
        <v>5.5899999999999998E-2</v>
      </c>
      <c r="OB102" s="84">
        <v>4.3099999999999999E-2</v>
      </c>
      <c r="OC102" s="123">
        <v>4.5600000000000002E-2</v>
      </c>
      <c r="OD102" s="40">
        <v>5.1900000000000002E-2</v>
      </c>
      <c r="OE102" s="84">
        <v>1.29E-2</v>
      </c>
      <c r="OF102" s="123">
        <v>2.1899999999999999E-2</v>
      </c>
      <c r="OG102" s="40">
        <v>2.1100000000000001E-2</v>
      </c>
      <c r="OH102" s="84">
        <v>1.8499999999999999E-2</v>
      </c>
      <c r="OI102" s="123">
        <v>6.1000000000000004E-3</v>
      </c>
      <c r="OJ102" s="40">
        <v>2.0199999999999999E-2</v>
      </c>
      <c r="OK102" s="84">
        <v>3.3099999999999997E-2</v>
      </c>
      <c r="OL102" s="123">
        <v>3.1199999999999999E-2</v>
      </c>
      <c r="OM102" s="40">
        <v>3.9699999999999999E-2</v>
      </c>
      <c r="ON102" s="84">
        <v>5.4600000000000003E-2</v>
      </c>
      <c r="OO102" s="126">
        <v>5.7200000000000001E-2</v>
      </c>
      <c r="OP102" s="86">
        <v>4.6600000000000003E-2</v>
      </c>
      <c r="OQ102" s="80">
        <v>5.4300000000000001E-2</v>
      </c>
      <c r="OR102" s="100">
        <v>5.8900000000000001E-2</v>
      </c>
      <c r="OS102" s="86">
        <v>5.5899999999999998E-2</v>
      </c>
      <c r="OT102" s="86">
        <v>5.1999999999999998E-2</v>
      </c>
      <c r="OU102" s="487"/>
      <c r="OV102" s="53"/>
      <c r="OW102" s="488"/>
      <c r="OX102" s="489"/>
      <c r="OY102" s="53"/>
      <c r="OZ102" s="53"/>
      <c r="PA102" s="53"/>
      <c r="PB102" s="53"/>
      <c r="PC102" s="53"/>
      <c r="PE102" s="125">
        <v>-5.0000000000000001E-4</v>
      </c>
      <c r="PF102" s="105">
        <v>-5.9999999999999995E-4</v>
      </c>
      <c r="PG102" s="710">
        <v>3.0999999999999999E-3</v>
      </c>
      <c r="PH102" s="124">
        <v>1.9E-3</v>
      </c>
      <c r="PI102" s="47">
        <v>8.3000000000000001E-3</v>
      </c>
      <c r="PJ102" s="85">
        <v>6.7999999999999996E-3</v>
      </c>
      <c r="PK102" s="129">
        <v>4.8999999999999998E-3</v>
      </c>
      <c r="PL102" s="40">
        <v>2.24E-2</v>
      </c>
      <c r="PM102" s="82">
        <v>2.5700000000000001E-2</v>
      </c>
      <c r="PN102" s="124">
        <v>2.5499999999999998E-2</v>
      </c>
      <c r="PO102" s="7">
        <v>2.75E-2</v>
      </c>
      <c r="PP102" s="82">
        <v>2.5100000000000001E-2</v>
      </c>
      <c r="PQ102" s="124">
        <v>2.24E-2</v>
      </c>
      <c r="PR102" s="47">
        <v>2.0500000000000001E-2</v>
      </c>
      <c r="PS102" s="79">
        <v>1.54E-2</v>
      </c>
      <c r="PT102" s="99">
        <v>1.8700000000000001E-2</v>
      </c>
      <c r="PU102" s="47">
        <v>3.0999999999999999E-3</v>
      </c>
      <c r="PV102" s="47">
        <v>1.5E-3</v>
      </c>
      <c r="PW102" s="47"/>
      <c r="PX102" s="47"/>
      <c r="PY102" s="47"/>
      <c r="PZ102" s="47"/>
      <c r="QA102" s="47"/>
      <c r="QB102" s="47"/>
      <c r="QC102" s="47"/>
      <c r="QD102" s="47"/>
      <c r="QE102" s="47"/>
      <c r="QF102" s="47"/>
      <c r="QG102" s="47"/>
      <c r="QH102" s="47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24">
        <v>2.8999999999999998E-3</v>
      </c>
      <c r="BT103" s="47">
        <v>1.2999999999999999E-3</v>
      </c>
      <c r="BU103" s="81">
        <v>-2.3999999999999998E-3</v>
      </c>
      <c r="BV103" s="126">
        <v>5.0000000000000001E-4</v>
      </c>
      <c r="BW103" s="86">
        <v>6.9999999999999999E-4</v>
      </c>
      <c r="BX103" s="83">
        <v>-6.4999999999999997E-3</v>
      </c>
      <c r="BY103" s="131">
        <v>8.9999999999999998E-4</v>
      </c>
      <c r="BZ103" s="30">
        <v>3.5999999999999999E-3</v>
      </c>
      <c r="CA103" s="85">
        <v>-4.4999999999999997E-3</v>
      </c>
      <c r="CB103" s="124">
        <v>-3.2000000000000002E-3</v>
      </c>
      <c r="CC103" s="34">
        <v>-6.7999999999999996E-3</v>
      </c>
      <c r="CD103" s="79">
        <v>-1.8E-3</v>
      </c>
      <c r="CE103" s="124">
        <v>7.3000000000000001E-3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23">
        <v>1.2500000000000001E-2</v>
      </c>
      <c r="NX103" s="40">
        <v>8.6999999999999994E-3</v>
      </c>
      <c r="NY103" s="80">
        <v>3.3599999999999998E-2</v>
      </c>
      <c r="NZ103" s="126">
        <v>3.9100000000000003E-2</v>
      </c>
      <c r="OA103" s="7">
        <v>2.3099999999999999E-2</v>
      </c>
      <c r="OB103" s="82">
        <v>1.8800000000000001E-2</v>
      </c>
      <c r="OC103" s="127">
        <v>2.1499999999999998E-2</v>
      </c>
      <c r="OD103" s="7">
        <v>2.8000000000000001E-2</v>
      </c>
      <c r="OE103" s="82">
        <v>3.3E-3</v>
      </c>
      <c r="OF103" s="127">
        <v>-8.6999999999999994E-3</v>
      </c>
      <c r="OG103" s="7">
        <v>-1.2999999999999999E-2</v>
      </c>
      <c r="OH103" s="82">
        <v>-1.6400000000000001E-2</v>
      </c>
      <c r="OI103" s="127">
        <v>-2.23E-2</v>
      </c>
      <c r="OJ103" s="7">
        <v>-1.5599999999999999E-2</v>
      </c>
      <c r="OK103" s="82">
        <v>-1.23E-2</v>
      </c>
      <c r="OL103" s="127">
        <v>-1.43E-2</v>
      </c>
      <c r="OM103" s="7">
        <v>-1.6799999999999999E-2</v>
      </c>
      <c r="ON103" s="82">
        <v>-1.7600000000000001E-2</v>
      </c>
      <c r="OO103" s="127">
        <v>-9.7999999999999997E-3</v>
      </c>
      <c r="OP103" s="7">
        <v>-2.0299999999999999E-2</v>
      </c>
      <c r="OQ103" s="82">
        <v>-2.6100000000000002E-2</v>
      </c>
      <c r="OR103" s="101">
        <v>-3.2300000000000002E-2</v>
      </c>
      <c r="OS103" s="7">
        <v>-3.0300000000000001E-2</v>
      </c>
      <c r="OT103" s="7">
        <v>-3.09E-2</v>
      </c>
      <c r="OU103" s="487"/>
      <c r="OV103" s="53"/>
      <c r="OW103" s="488"/>
      <c r="OX103" s="489"/>
      <c r="OY103" s="53"/>
      <c r="OZ103" s="53"/>
      <c r="PA103" s="53"/>
      <c r="PB103" s="53"/>
      <c r="PC103" s="53"/>
      <c r="PE103" s="131">
        <v>-6.9999999999999999E-4</v>
      </c>
      <c r="PF103" s="106">
        <v>-6.0000000000000001E-3</v>
      </c>
      <c r="PG103" s="610">
        <v>-5.7000000000000002E-3</v>
      </c>
      <c r="PH103" s="129">
        <v>2.0000000000000001E-4</v>
      </c>
      <c r="PI103" s="22">
        <v>4.5999999999999999E-3</v>
      </c>
      <c r="PJ103" s="83">
        <v>-1.8700000000000001E-2</v>
      </c>
      <c r="PK103" s="131">
        <v>-1.18E-2</v>
      </c>
      <c r="PL103" s="34">
        <v>-9.4999999999999998E-3</v>
      </c>
      <c r="PM103" s="83">
        <v>8.2000000000000007E-3</v>
      </c>
      <c r="PN103" s="131">
        <v>3.3E-3</v>
      </c>
      <c r="PO103" s="34">
        <v>-1.43E-2</v>
      </c>
      <c r="PP103" s="83">
        <v>-1.21E-2</v>
      </c>
      <c r="PQ103" s="131">
        <v>-1.9900000000000001E-2</v>
      </c>
      <c r="PR103" s="34">
        <v>-2.76E-2</v>
      </c>
      <c r="PS103" s="130">
        <v>-2.9899999999999999E-2</v>
      </c>
      <c r="PT103" s="105">
        <v>-3.3300000000000003E-2</v>
      </c>
      <c r="PU103" s="34">
        <v>-2.9899999999999999E-2</v>
      </c>
      <c r="PV103" s="16">
        <v>-2.8799999999999999E-2</v>
      </c>
      <c r="PW103" s="16"/>
      <c r="PX103" s="16"/>
      <c r="PY103" s="16"/>
      <c r="PZ103" s="16"/>
      <c r="QA103" s="16"/>
      <c r="QB103" s="16"/>
      <c r="QC103" s="16"/>
      <c r="QD103" s="16"/>
      <c r="QE103" s="16"/>
      <c r="QF103" s="16"/>
      <c r="QG103" s="16"/>
      <c r="QH103" s="16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64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31">
        <v>1.2999999999999999E-3</v>
      </c>
      <c r="BT104" s="40">
        <v>-5.7000000000000002E-3</v>
      </c>
      <c r="BU104" s="83">
        <v>-1.23E-2</v>
      </c>
      <c r="BV104" s="131">
        <v>-4.3E-3</v>
      </c>
      <c r="BW104" s="34">
        <v>-1.3899999999999999E-2</v>
      </c>
      <c r="BX104" s="81">
        <v>-9.7999999999999997E-3</v>
      </c>
      <c r="BY104" s="128">
        <v>-7.7999999999999996E-3</v>
      </c>
      <c r="BZ104" s="22">
        <v>-2.23E-2</v>
      </c>
      <c r="CA104" s="80">
        <v>-5.7999999999999996E-3</v>
      </c>
      <c r="CB104" s="131">
        <v>-5.3E-3</v>
      </c>
      <c r="CC104" s="47">
        <v>-8.8999999999999999E-3</v>
      </c>
      <c r="CD104" s="81">
        <v>-4.1000000000000003E-3</v>
      </c>
      <c r="CE104" s="128">
        <v>2E-3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29">
        <v>-0.11940000000000001</v>
      </c>
      <c r="NX104" s="22">
        <v>-0.1149</v>
      </c>
      <c r="NY104" s="81">
        <v>-0.1012</v>
      </c>
      <c r="NZ104" s="128">
        <v>-9.6799999999999997E-2</v>
      </c>
      <c r="OA104" s="22">
        <v>-0.1149</v>
      </c>
      <c r="OB104" s="81">
        <v>-0.11260000000000001</v>
      </c>
      <c r="OC104" s="128">
        <v>-0.115</v>
      </c>
      <c r="OD104" s="22">
        <v>-0.12889999999999999</v>
      </c>
      <c r="OE104" s="81">
        <v>-0.10009999999999999</v>
      </c>
      <c r="OF104" s="128">
        <v>-0.10050000000000001</v>
      </c>
      <c r="OG104" s="22">
        <v>-0.10440000000000001</v>
      </c>
      <c r="OH104" s="81">
        <v>-0.1208</v>
      </c>
      <c r="OI104" s="128">
        <v>-0.1113</v>
      </c>
      <c r="OJ104" s="30">
        <v>-0.1172</v>
      </c>
      <c r="OK104" s="85">
        <v>-0.11899999999999999</v>
      </c>
      <c r="OL104" s="129">
        <v>-9.7799999999999998E-2</v>
      </c>
      <c r="OM104" s="30">
        <v>-9.6699999999999994E-2</v>
      </c>
      <c r="ON104" s="85">
        <v>-9.5100000000000004E-2</v>
      </c>
      <c r="OO104" s="129">
        <v>-8.0399999999999999E-2</v>
      </c>
      <c r="OP104" s="30">
        <v>-8.77E-2</v>
      </c>
      <c r="OQ104" s="85">
        <v>-7.7600000000000002E-2</v>
      </c>
      <c r="OR104" s="104">
        <v>-7.6999999999999999E-2</v>
      </c>
      <c r="OS104" s="30">
        <v>-8.6499999999999994E-2</v>
      </c>
      <c r="OT104" s="30">
        <v>-7.1099999999999997E-2</v>
      </c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129">
        <v>-4.1000000000000003E-3</v>
      </c>
      <c r="PF104" s="104">
        <v>-6.0000000000000001E-3</v>
      </c>
      <c r="PG104" s="609">
        <v>-1.17E-2</v>
      </c>
      <c r="PH104" s="125">
        <v>-9.9000000000000008E-3</v>
      </c>
      <c r="PI104" s="16">
        <v>-6.3E-3</v>
      </c>
      <c r="PJ104" s="130">
        <v>-1.9199999999999998E-2</v>
      </c>
      <c r="PK104" s="125">
        <v>-2.0799999999999999E-2</v>
      </c>
      <c r="PL104" s="16">
        <v>-2.3800000000000002E-2</v>
      </c>
      <c r="PM104" s="130">
        <v>-3.5299999999999998E-2</v>
      </c>
      <c r="PN104" s="125">
        <v>-2.8899999999999999E-2</v>
      </c>
      <c r="PO104" s="16">
        <v>-2.4899999999999999E-2</v>
      </c>
      <c r="PP104" s="130">
        <v>-0.03</v>
      </c>
      <c r="PQ104" s="125">
        <v>-2.8799999999999999E-2</v>
      </c>
      <c r="PR104" s="16">
        <v>-2.8799999999999999E-2</v>
      </c>
      <c r="PS104" s="81">
        <v>-3.5200000000000002E-2</v>
      </c>
      <c r="PT104" s="103">
        <v>-3.56E-2</v>
      </c>
      <c r="PU104" s="16">
        <v>-3.4799999999999998E-2</v>
      </c>
      <c r="PV104" s="22">
        <v>-3.2399999999999998E-2</v>
      </c>
      <c r="PW104" s="22"/>
      <c r="PX104" s="22"/>
      <c r="PY104" s="22"/>
      <c r="PZ104" s="22"/>
      <c r="QA104" s="22"/>
      <c r="QB104" s="22"/>
      <c r="QC104" s="22"/>
      <c r="QD104" s="22"/>
      <c r="QE104" s="22"/>
      <c r="QF104" s="22"/>
      <c r="QG104" s="22"/>
      <c r="QH104" s="22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3">
        <v>-7.9000000000000008E-3</v>
      </c>
      <c r="BT105" s="30">
        <v>-1.3599999999999999E-2</v>
      </c>
      <c r="BU105" s="85">
        <v>-1.78E-2</v>
      </c>
      <c r="BV105" s="129">
        <v>-2.2700000000000001E-2</v>
      </c>
      <c r="BW105" s="30">
        <v>-3.2000000000000001E-2</v>
      </c>
      <c r="BX105" s="85">
        <v>-2.47E-2</v>
      </c>
      <c r="BY105" s="126">
        <v>-1.23E-2</v>
      </c>
      <c r="BZ105" s="86">
        <v>-2.63E-2</v>
      </c>
      <c r="CA105" s="79">
        <v>-4.6199999999999998E-2</v>
      </c>
      <c r="CB105" s="128">
        <v>-2.9600000000000001E-2</v>
      </c>
      <c r="CC105" s="22">
        <v>-2.0400000000000001E-2</v>
      </c>
      <c r="CD105" s="83">
        <v>-7.9299999999999995E-2</v>
      </c>
      <c r="CE105" s="129">
        <v>-9.5100000000000004E-2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28">
        <v>-0.13039999999999999</v>
      </c>
      <c r="NX105" s="30">
        <v>-0.1258</v>
      </c>
      <c r="NY105" s="85">
        <v>-0.13669999999999999</v>
      </c>
      <c r="NZ105" s="129">
        <v>-0.14180000000000001</v>
      </c>
      <c r="OA105" s="30">
        <v>-0.1295</v>
      </c>
      <c r="OB105" s="85">
        <v>-0.1394</v>
      </c>
      <c r="OC105" s="129">
        <v>-0.1363</v>
      </c>
      <c r="OD105" s="30">
        <v>-0.1467</v>
      </c>
      <c r="OE105" s="85">
        <v>-0.1454</v>
      </c>
      <c r="OF105" s="129">
        <v>-0.1235</v>
      </c>
      <c r="OG105" s="30">
        <v>-0.1313</v>
      </c>
      <c r="OH105" s="85">
        <v>-0.1239</v>
      </c>
      <c r="OI105" s="129">
        <v>-0.1348</v>
      </c>
      <c r="OJ105" s="22">
        <v>-0.1234</v>
      </c>
      <c r="OK105" s="81">
        <v>-0.14610000000000001</v>
      </c>
      <c r="OL105" s="128">
        <v>-0.1517</v>
      </c>
      <c r="OM105" s="22">
        <v>-0.1482</v>
      </c>
      <c r="ON105" s="81">
        <v>-0.1469</v>
      </c>
      <c r="OO105" s="128">
        <v>-0.14430000000000001</v>
      </c>
      <c r="OP105" s="22">
        <v>-0.1353</v>
      </c>
      <c r="OQ105" s="81">
        <v>-0.16669999999999999</v>
      </c>
      <c r="OR105" s="106">
        <v>-0.1651</v>
      </c>
      <c r="OS105" s="22">
        <v>-0.155</v>
      </c>
      <c r="OT105" s="22">
        <v>-0.157</v>
      </c>
      <c r="OU105" s="487"/>
      <c r="OV105" s="53"/>
      <c r="OW105" s="488"/>
      <c r="OX105" s="489"/>
      <c r="OY105" s="53"/>
      <c r="OZ105" s="53"/>
      <c r="PA105" s="53"/>
      <c r="PB105" s="53"/>
      <c r="PC105" s="53"/>
      <c r="PE105" s="124">
        <v>-2.1299999999999999E-2</v>
      </c>
      <c r="PF105" s="709">
        <v>-1.17E-2</v>
      </c>
      <c r="PG105" s="611">
        <v>-1.7100000000000001E-2</v>
      </c>
      <c r="PH105" s="131">
        <v>-1.95E-2</v>
      </c>
      <c r="PI105" s="34">
        <v>-2.5399999999999999E-2</v>
      </c>
      <c r="PJ105" s="81">
        <v>-2.2100000000000002E-2</v>
      </c>
      <c r="PK105" s="128">
        <v>-3.9899999999999998E-2</v>
      </c>
      <c r="PL105" s="86">
        <v>-3.8300000000000001E-2</v>
      </c>
      <c r="PM105" s="81">
        <v>-4.5100000000000001E-2</v>
      </c>
      <c r="PN105" s="128">
        <v>-4.3799999999999999E-2</v>
      </c>
      <c r="PO105" s="22">
        <v>-3.7100000000000001E-2</v>
      </c>
      <c r="PP105" s="81">
        <v>-4.2000000000000003E-2</v>
      </c>
      <c r="PQ105" s="128">
        <v>-3.4000000000000002E-2</v>
      </c>
      <c r="PR105" s="22">
        <v>-4.1200000000000001E-2</v>
      </c>
      <c r="PS105" s="83">
        <v>-4.7300000000000002E-2</v>
      </c>
      <c r="PT105" s="106">
        <v>-3.9399999999999998E-2</v>
      </c>
      <c r="PU105" s="22">
        <v>-4.2700000000000002E-2</v>
      </c>
      <c r="PV105" s="34">
        <v>-3.6400000000000002E-2</v>
      </c>
      <c r="PW105" s="34"/>
      <c r="PX105" s="34"/>
      <c r="PY105" s="34"/>
      <c r="PZ105" s="34"/>
      <c r="QA105" s="34"/>
      <c r="QB105" s="34"/>
      <c r="QC105" s="34"/>
      <c r="QD105" s="34"/>
      <c r="QE105" s="34"/>
      <c r="QF105" s="34"/>
      <c r="QG105" s="34"/>
      <c r="QH105" s="34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129">
        <v>-2.3300000000000001E-2</v>
      </c>
      <c r="BT106" s="22">
        <v>-2.7199999999999998E-2</v>
      </c>
      <c r="BU106" s="79">
        <v>-3.3500000000000002E-2</v>
      </c>
      <c r="BV106" s="124">
        <v>-5.3800000000000001E-2</v>
      </c>
      <c r="BW106" s="47">
        <v>-5.0099999999999999E-2</v>
      </c>
      <c r="BX106" s="79">
        <v>-4.9799999999999997E-2</v>
      </c>
      <c r="BY106" s="124">
        <v>-5.3499999999999999E-2</v>
      </c>
      <c r="BZ106" s="47">
        <v>-5.4100000000000002E-2</v>
      </c>
      <c r="CA106" s="81">
        <v>-4.9500000000000002E-2</v>
      </c>
      <c r="CB106" s="129">
        <v>-8.6699999999999999E-2</v>
      </c>
      <c r="CC106" s="30">
        <v>-8.8800000000000004E-2</v>
      </c>
      <c r="CD106" s="85">
        <v>-9.4399999999999998E-2</v>
      </c>
      <c r="CE106" s="131">
        <v>-0.1017</v>
      </c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31">
        <v>-0.25650000000000001</v>
      </c>
      <c r="NX106" s="34">
        <v>-0.26379999999999998</v>
      </c>
      <c r="NY106" s="83">
        <v>-0.27129999999999999</v>
      </c>
      <c r="NZ106" s="131">
        <v>-0.25509999999999999</v>
      </c>
      <c r="OA106" s="34">
        <v>-0.25629999999999997</v>
      </c>
      <c r="OB106" s="83">
        <v>-0.26550000000000001</v>
      </c>
      <c r="OC106" s="131">
        <v>-0.26989999999999997</v>
      </c>
      <c r="OD106" s="34">
        <v>-0.28710000000000002</v>
      </c>
      <c r="OE106" s="83">
        <v>-0.27729999999999999</v>
      </c>
      <c r="OF106" s="131">
        <v>-0.25779999999999997</v>
      </c>
      <c r="OG106" s="34">
        <v>-0.26800000000000002</v>
      </c>
      <c r="OH106" s="83">
        <v>-0.2621</v>
      </c>
      <c r="OI106" s="131">
        <v>-0.2455</v>
      </c>
      <c r="OJ106" s="34">
        <v>-0.23549999999999999</v>
      </c>
      <c r="OK106" s="83">
        <v>-0.23180000000000001</v>
      </c>
      <c r="OL106" s="131">
        <v>-0.20660000000000001</v>
      </c>
      <c r="OM106" s="34">
        <v>-0.18240000000000001</v>
      </c>
      <c r="ON106" s="83">
        <v>-0.1888</v>
      </c>
      <c r="OO106" s="131">
        <v>-0.18840000000000001</v>
      </c>
      <c r="OP106" s="34">
        <v>-0.18029999999999999</v>
      </c>
      <c r="OQ106" s="83">
        <v>-0.17419999999999999</v>
      </c>
      <c r="OR106" s="105">
        <v>-0.1736</v>
      </c>
      <c r="OS106" s="34">
        <v>-0.16969999999999999</v>
      </c>
      <c r="OT106" s="34">
        <v>-0.1593</v>
      </c>
      <c r="OU106" s="487"/>
      <c r="OV106" s="53"/>
      <c r="OW106" s="488"/>
      <c r="OX106" s="489"/>
      <c r="OY106" s="53"/>
      <c r="OZ106" s="53"/>
      <c r="PA106" s="53"/>
      <c r="PB106" s="53"/>
      <c r="PC106" s="53"/>
      <c r="PE106" s="126">
        <v>-3.4099999999999998E-2</v>
      </c>
      <c r="PF106" s="699">
        <v>-2.3400000000000001E-2</v>
      </c>
      <c r="PG106" s="698">
        <v>-4.87E-2</v>
      </c>
      <c r="PH106" s="126">
        <v>-5.3900000000000003E-2</v>
      </c>
      <c r="PI106" s="86">
        <v>-5.8700000000000002E-2</v>
      </c>
      <c r="PJ106" s="80">
        <v>-4.5199999999999997E-2</v>
      </c>
      <c r="PK106" s="126">
        <v>-4.4900000000000002E-2</v>
      </c>
      <c r="PL106" s="22">
        <v>-4.1200000000000001E-2</v>
      </c>
      <c r="PM106" s="80">
        <v>-5.8999999999999997E-2</v>
      </c>
      <c r="PN106" s="126">
        <v>-5.9499999999999997E-2</v>
      </c>
      <c r="PO106" s="86">
        <v>-5.0700000000000002E-2</v>
      </c>
      <c r="PP106" s="80">
        <v>-4.5999999999999999E-2</v>
      </c>
      <c r="PQ106" s="540">
        <v>-5.0299999999999997E-2</v>
      </c>
      <c r="PR106" s="545">
        <v>-5.4399999999999997E-2</v>
      </c>
      <c r="PS106" s="547">
        <v>-6.3899999999999998E-2</v>
      </c>
      <c r="PT106" s="102">
        <v>-6.3E-2</v>
      </c>
      <c r="PU106" s="86">
        <v>-6.9199999999999998E-2</v>
      </c>
      <c r="PV106" s="86">
        <v>-7.5899999999999995E-2</v>
      </c>
      <c r="PW106" s="86"/>
      <c r="PX106" s="86"/>
      <c r="PY106" s="86"/>
      <c r="PZ106" s="86"/>
      <c r="QA106" s="86"/>
      <c r="QB106" s="86"/>
      <c r="QC106" s="86"/>
      <c r="QD106" s="86"/>
      <c r="QE106" s="86"/>
      <c r="QF106" s="86"/>
      <c r="QG106" s="86"/>
      <c r="QH106" s="86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77"/>
      <c r="BT107" s="56"/>
      <c r="BU107" s="78"/>
      <c r="BV107" s="77"/>
      <c r="BW107" s="56"/>
      <c r="BX107" s="78"/>
      <c r="BY107" s="77"/>
      <c r="BZ107" s="56"/>
      <c r="CA107" s="78"/>
      <c r="CB107" s="77"/>
      <c r="CC107" s="56"/>
      <c r="CD107" s="78"/>
      <c r="CE107" s="77"/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78"/>
      <c r="OL107" s="77"/>
      <c r="OM107" s="56"/>
      <c r="ON107" s="78"/>
      <c r="OO107" s="77"/>
      <c r="OP107" s="56"/>
      <c r="OQ107" s="78"/>
      <c r="OR107" s="10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742"/>
      <c r="PR107" s="739"/>
      <c r="PS107" s="740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38">
        <v>8.8999999999999999E-3</v>
      </c>
      <c r="BT108" s="267">
        <v>1.2999999999999999E-2</v>
      </c>
      <c r="BU108" s="197">
        <v>3.6499999999999998E-2</v>
      </c>
      <c r="BV108" s="207">
        <v>8.0000000000000002E-3</v>
      </c>
      <c r="BW108" s="238">
        <v>8.5000000000000006E-3</v>
      </c>
      <c r="BX108" s="215">
        <v>7.4000000000000003E-3</v>
      </c>
      <c r="BY108" s="205">
        <v>3.15E-2</v>
      </c>
      <c r="BZ108" s="207">
        <v>0.01</v>
      </c>
      <c r="CA108" s="235">
        <v>2.0500000000000001E-2</v>
      </c>
      <c r="CB108" s="208">
        <v>4.2999999999999997E-2</v>
      </c>
      <c r="CC108" s="260">
        <v>9.1999999999999998E-3</v>
      </c>
      <c r="CD108" s="213">
        <v>2.5899999999999999E-2</v>
      </c>
      <c r="CE108" s="208">
        <v>9.1000000000000004E-3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57">
        <v>1.14E-2</v>
      </c>
      <c r="NX108" s="106">
        <v>1.55E-2</v>
      </c>
      <c r="NY108" s="441">
        <v>3.1800000000000002E-2</v>
      </c>
      <c r="NZ108" s="453">
        <v>1.6199999999999999E-2</v>
      </c>
      <c r="OA108" s="100">
        <v>1.77E-2</v>
      </c>
      <c r="OB108" s="605">
        <v>3.0200000000000001E-2</v>
      </c>
      <c r="OC108" s="129">
        <v>3.0999999999999999E-3</v>
      </c>
      <c r="OD108" s="103">
        <v>2.7199999999999998E-2</v>
      </c>
      <c r="OE108" s="612">
        <v>2.8799999999999999E-2</v>
      </c>
      <c r="OF108" s="129">
        <v>2.1899999999999999E-2</v>
      </c>
      <c r="OG108" s="86">
        <v>1.6199999999999999E-2</v>
      </c>
      <c r="OH108" s="80">
        <v>1.6899999999999998E-2</v>
      </c>
      <c r="OI108" s="131">
        <v>1.66E-2</v>
      </c>
      <c r="OJ108" s="104">
        <v>1.7600000000000001E-2</v>
      </c>
      <c r="OK108" s="607">
        <v>1.4800000000000001E-2</v>
      </c>
      <c r="OL108" s="131">
        <v>2.52E-2</v>
      </c>
      <c r="OM108" s="105">
        <v>2.4199999999999999E-2</v>
      </c>
      <c r="ON108" s="608">
        <v>1.49E-2</v>
      </c>
      <c r="OO108" s="129">
        <v>1.47E-2</v>
      </c>
      <c r="OP108" s="106">
        <v>8.9999999999999993E-3</v>
      </c>
      <c r="OQ108" s="608">
        <v>1.46E-2</v>
      </c>
      <c r="OR108" s="102">
        <v>7.4000000000000003E-3</v>
      </c>
      <c r="OS108" s="106">
        <v>1.01E-2</v>
      </c>
      <c r="OT108" s="104">
        <v>1.54E-2</v>
      </c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127">
        <v>2.3099999999999999E-2</v>
      </c>
      <c r="PF108" s="102">
        <v>1.0699999999999999E-2</v>
      </c>
      <c r="PG108" s="606">
        <v>2.5399999999999999E-2</v>
      </c>
      <c r="PH108" s="129">
        <v>1.7299999999999999E-2</v>
      </c>
      <c r="PI108" s="104">
        <v>9.2999999999999992E-3</v>
      </c>
      <c r="PJ108" s="605">
        <v>2.5000000000000001E-2</v>
      </c>
      <c r="PK108" s="124">
        <v>1.8499999999999999E-2</v>
      </c>
      <c r="PL108" s="104">
        <v>2.18E-2</v>
      </c>
      <c r="PM108" s="608">
        <v>1.9699999999999999E-2</v>
      </c>
      <c r="PN108" s="125">
        <v>6.4000000000000003E-3</v>
      </c>
      <c r="PO108" s="102">
        <v>8.8000000000000005E-3</v>
      </c>
      <c r="PP108" s="608">
        <v>1.04E-2</v>
      </c>
      <c r="PQ108" s="106">
        <v>8.0000000000000002E-3</v>
      </c>
      <c r="PR108" s="101">
        <v>7.7999999999999996E-3</v>
      </c>
      <c r="PS108" s="101">
        <v>2.4500000000000001E-2</v>
      </c>
      <c r="PT108" s="105">
        <v>1.4E-2</v>
      </c>
      <c r="PU108" s="100">
        <v>1.29E-2</v>
      </c>
      <c r="PV108" s="606">
        <v>1.06E-2</v>
      </c>
      <c r="PW108" s="491"/>
      <c r="PX108" s="492"/>
      <c r="PY108" s="493"/>
      <c r="PZ108" s="491"/>
      <c r="QA108" s="492"/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205">
        <v>-2.3300000000000001E-2</v>
      </c>
      <c r="BT109" s="260">
        <v>-3.4599999999999999E-2</v>
      </c>
      <c r="BU109" s="196">
        <v>-3.4799999999999998E-2</v>
      </c>
      <c r="BV109" s="208">
        <v>-2.0299999999999999E-2</v>
      </c>
      <c r="BW109" s="207">
        <v>-9.5999999999999992E-3</v>
      </c>
      <c r="BX109" s="203">
        <v>-1.09E-2</v>
      </c>
      <c r="BY109" s="232">
        <v>-1.2999999999999999E-2</v>
      </c>
      <c r="BZ109" s="260">
        <v>-1.4500000000000001E-2</v>
      </c>
      <c r="CA109" s="203">
        <v>-2.7199999999999998E-2</v>
      </c>
      <c r="CB109" s="205">
        <v>-8.2199999999999995E-2</v>
      </c>
      <c r="CC109" s="208">
        <v>-5.7000000000000002E-3</v>
      </c>
      <c r="CD109" s="215">
        <v>-7.2499999999999995E-2</v>
      </c>
      <c r="CE109" s="207">
        <v>-2.24E-2</v>
      </c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53">
        <v>-3.2000000000000002E-3</v>
      </c>
      <c r="NX109" s="99">
        <v>-1.47E-2</v>
      </c>
      <c r="NY109" s="445">
        <v>-2.3400000000000001E-2</v>
      </c>
      <c r="NZ109" s="449">
        <v>-3.0099999999999998E-2</v>
      </c>
      <c r="OA109" s="99">
        <v>-2.0299999999999999E-2</v>
      </c>
      <c r="OB109" s="609">
        <v>-1.95E-2</v>
      </c>
      <c r="OC109" s="131">
        <v>-4.4000000000000003E-3</v>
      </c>
      <c r="OD109" s="105">
        <v>-1.72E-2</v>
      </c>
      <c r="OE109" s="608">
        <v>-3.9E-2</v>
      </c>
      <c r="OF109" s="124">
        <v>-2.07E-2</v>
      </c>
      <c r="OG109" s="34">
        <v>-1.0200000000000001E-2</v>
      </c>
      <c r="OH109" s="81">
        <v>-1.6400000000000001E-2</v>
      </c>
      <c r="OI109" s="123">
        <v>-1.24E-2</v>
      </c>
      <c r="OJ109" s="102">
        <v>-3.6299999999999999E-2</v>
      </c>
      <c r="OK109" s="612">
        <v>-2.2700000000000001E-2</v>
      </c>
      <c r="OL109" s="124">
        <v>-2.12E-2</v>
      </c>
      <c r="OM109" s="99">
        <v>-2.6200000000000001E-2</v>
      </c>
      <c r="ON109" s="610">
        <v>-6.4000000000000003E-3</v>
      </c>
      <c r="OO109" s="124">
        <v>-1.7399999999999999E-2</v>
      </c>
      <c r="OP109" s="100">
        <v>-1.11E-2</v>
      </c>
      <c r="OQ109" s="612">
        <v>-3.1399999999999997E-2</v>
      </c>
      <c r="OR109" s="101">
        <v>-6.1999999999999998E-3</v>
      </c>
      <c r="OS109" s="104">
        <v>-9.4999999999999998E-3</v>
      </c>
      <c r="OT109" s="99">
        <v>-1.1900000000000001E-2</v>
      </c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126">
        <v>-3.4099999999999998E-2</v>
      </c>
      <c r="PF109" s="106">
        <v>-2.35E-2</v>
      </c>
      <c r="PG109" s="607">
        <v>-2.53E-2</v>
      </c>
      <c r="PH109" s="131">
        <v>-1.38E-2</v>
      </c>
      <c r="PI109" s="713">
        <v>-8.6E-3</v>
      </c>
      <c r="PJ109" s="692">
        <v>-2.6700000000000002E-2</v>
      </c>
      <c r="PK109" s="128">
        <v>-1.78E-2</v>
      </c>
      <c r="PL109" s="99">
        <v>-1.44E-2</v>
      </c>
      <c r="PM109" s="607">
        <v>-2.07E-2</v>
      </c>
      <c r="PN109" s="123">
        <v>-8.0000000000000002E-3</v>
      </c>
      <c r="PO109" s="105">
        <v>-1.7600000000000001E-2</v>
      </c>
      <c r="PP109" s="609">
        <v>-5.1000000000000004E-3</v>
      </c>
      <c r="PQ109" s="105">
        <v>-7.7999999999999996E-3</v>
      </c>
      <c r="PR109" s="615">
        <v>-7.7000000000000002E-3</v>
      </c>
      <c r="PS109" s="615">
        <v>-1.9699999999999999E-2</v>
      </c>
      <c r="PT109" s="103">
        <v>-5.7000000000000002E-3</v>
      </c>
      <c r="PU109" s="99">
        <v>-1.5599999999999999E-2</v>
      </c>
      <c r="PV109" s="608">
        <v>-9.1999999999999998E-3</v>
      </c>
      <c r="PW109" s="491"/>
      <c r="PX109" s="492"/>
      <c r="PY109" s="493"/>
      <c r="PZ109" s="491"/>
      <c r="QA109" s="492"/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 t="s">
        <v>62</v>
      </c>
      <c r="BU110" s="197">
        <v>3.0800000000000001E-2</v>
      </c>
      <c r="BV110" s="132"/>
      <c r="BW110" s="133"/>
      <c r="BX110" s="213">
        <v>1.6400000000000001E-2</v>
      </c>
      <c r="BY110" s="132"/>
      <c r="BZ110" s="133"/>
      <c r="CA110" s="215">
        <v>2.1399999999999999E-2</v>
      </c>
      <c r="CB110" s="132"/>
      <c r="CC110" s="133"/>
      <c r="CD110" s="213">
        <v>4.87E-2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594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2"/>
      <c r="NX110" s="133"/>
      <c r="NY110" s="81">
        <v>2.64E-2</v>
      </c>
      <c r="NZ110" s="132"/>
      <c r="OA110" s="133"/>
      <c r="OB110" s="607">
        <v>4.99E-2</v>
      </c>
      <c r="OC110" s="132"/>
      <c r="OD110" s="133"/>
      <c r="OE110" s="609">
        <v>4.2200000000000001E-2</v>
      </c>
      <c r="OF110" s="132"/>
      <c r="OG110" s="133"/>
      <c r="OH110" s="611">
        <v>2.1499999999999998E-2</v>
      </c>
      <c r="OI110" s="132"/>
      <c r="OJ110" s="133"/>
      <c r="OK110" s="610">
        <v>3.0300000000000001E-2</v>
      </c>
      <c r="OL110" s="132"/>
      <c r="OM110" s="133"/>
      <c r="ON110" s="610">
        <v>4.2999999999999997E-2</v>
      </c>
      <c r="OO110" s="132"/>
      <c r="OP110" s="133"/>
      <c r="OQ110" s="611">
        <v>1.7500000000000002E-2</v>
      </c>
      <c r="OR110" s="133"/>
      <c r="OS110" s="133"/>
      <c r="OT110" s="105">
        <v>1.49E-2</v>
      </c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606">
        <v>4.4999999999999998E-2</v>
      </c>
      <c r="PH110" s="132"/>
      <c r="PI110" s="133"/>
      <c r="PJ110" s="710">
        <v>3.0200000000000001E-2</v>
      </c>
      <c r="PK110" s="132"/>
      <c r="PL110" s="133"/>
      <c r="PM110" s="611">
        <v>3.0800000000000001E-2</v>
      </c>
      <c r="PN110" s="132"/>
      <c r="PO110" s="133"/>
      <c r="PP110" s="698">
        <v>1.2999999999999999E-2</v>
      </c>
      <c r="PQ110" s="133"/>
      <c r="PR110" s="133"/>
      <c r="PS110" s="101">
        <v>3.9600000000000003E-2</v>
      </c>
      <c r="PT110" s="132"/>
      <c r="PU110" s="133"/>
      <c r="PV110" s="618">
        <v>1.09E-2</v>
      </c>
      <c r="PW110" s="132"/>
      <c r="PX110" s="133"/>
      <c r="PY110" s="494"/>
      <c r="PZ110" s="132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132"/>
      <c r="BT111" s="133"/>
      <c r="BU111" s="196">
        <v>-3.3500000000000002E-2</v>
      </c>
      <c r="BV111" s="132" t="s">
        <v>62</v>
      </c>
      <c r="BW111" s="133"/>
      <c r="BX111" s="196">
        <v>-1.6299999999999999E-2</v>
      </c>
      <c r="BY111" s="132"/>
      <c r="BZ111" s="133" t="s">
        <v>62</v>
      </c>
      <c r="CA111" s="203">
        <v>-3.9699999999999999E-2</v>
      </c>
      <c r="CB111" s="132"/>
      <c r="CC111" s="133" t="s">
        <v>62</v>
      </c>
      <c r="CD111" s="215">
        <v>-9.4200000000000006E-2</v>
      </c>
      <c r="CE111" s="132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595">
        <v>-1.37E-2</v>
      </c>
      <c r="NN111" s="596" t="s">
        <v>62</v>
      </c>
      <c r="NO111" s="597" t="s">
        <v>62</v>
      </c>
      <c r="NP111" s="598">
        <v>-4.8800000000000003E-2</v>
      </c>
      <c r="NQ111" s="596" t="s">
        <v>62</v>
      </c>
      <c r="NR111" s="597" t="s">
        <v>62</v>
      </c>
      <c r="NS111" s="546">
        <v>-2.87E-2</v>
      </c>
      <c r="NT111" s="596" t="s">
        <v>62</v>
      </c>
      <c r="NU111" s="597" t="s">
        <v>62</v>
      </c>
      <c r="NV111" s="538">
        <v>-2.53E-2</v>
      </c>
      <c r="NW111" s="596" t="s">
        <v>62</v>
      </c>
      <c r="NX111" s="597" t="s">
        <v>62</v>
      </c>
      <c r="NY111" s="534">
        <v>-2.81E-2</v>
      </c>
      <c r="NZ111" s="596" t="s">
        <v>62</v>
      </c>
      <c r="OA111" s="597" t="s">
        <v>62</v>
      </c>
      <c r="OB111" s="637">
        <v>-5.04E-2</v>
      </c>
      <c r="OC111" s="596" t="s">
        <v>62</v>
      </c>
      <c r="OD111" s="597" t="s">
        <v>62</v>
      </c>
      <c r="OE111" s="663">
        <v>-3.0200000000000001E-2</v>
      </c>
      <c r="OF111" s="596" t="s">
        <v>62</v>
      </c>
      <c r="OG111" s="597" t="s">
        <v>62</v>
      </c>
      <c r="OH111" s="692">
        <v>-2.07E-2</v>
      </c>
      <c r="OI111" s="596" t="s">
        <v>62</v>
      </c>
      <c r="OJ111" s="597" t="s">
        <v>62</v>
      </c>
      <c r="OK111" s="698">
        <v>-2.7300000000000001E-2</v>
      </c>
      <c r="OL111" s="596" t="s">
        <v>62</v>
      </c>
      <c r="OM111" s="597" t="s">
        <v>62</v>
      </c>
      <c r="ON111" s="710">
        <v>-5.2200000000000003E-2</v>
      </c>
      <c r="OO111" s="596" t="s">
        <v>62</v>
      </c>
      <c r="OP111" s="597" t="s">
        <v>62</v>
      </c>
      <c r="OQ111" s="692">
        <v>-1.9800000000000002E-2</v>
      </c>
      <c r="OR111" s="133" t="s">
        <v>62</v>
      </c>
      <c r="OS111" s="133" t="s">
        <v>62</v>
      </c>
      <c r="OT111" s="709">
        <v>-1.34E-2</v>
      </c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596" t="s">
        <v>62</v>
      </c>
      <c r="PF111" s="597" t="s">
        <v>62</v>
      </c>
      <c r="PG111" s="698">
        <v>-4.87E-2</v>
      </c>
      <c r="PH111" s="596" t="s">
        <v>62</v>
      </c>
      <c r="PI111" s="597" t="s">
        <v>62</v>
      </c>
      <c r="PJ111" s="692">
        <v>-3.5799999999999998E-2</v>
      </c>
      <c r="PK111" s="596" t="s">
        <v>62</v>
      </c>
      <c r="PL111" s="597" t="s">
        <v>62</v>
      </c>
      <c r="PM111" s="692">
        <v>-2.3E-2</v>
      </c>
      <c r="PN111" s="596" t="s">
        <v>62</v>
      </c>
      <c r="PO111" s="597" t="s">
        <v>62</v>
      </c>
      <c r="PP111" s="733">
        <v>-2.0299999999999999E-2</v>
      </c>
      <c r="PQ111" s="133" t="s">
        <v>62</v>
      </c>
      <c r="PR111" s="133" t="s">
        <v>62</v>
      </c>
      <c r="PS111" s="105">
        <v>-3.5200000000000002E-2</v>
      </c>
      <c r="PT111" s="132" t="s">
        <v>62</v>
      </c>
      <c r="PU111" s="133" t="s">
        <v>62</v>
      </c>
      <c r="PV111" s="715">
        <v>-1.3899999999999999E-2</v>
      </c>
      <c r="PW111" s="132" t="s">
        <v>62</v>
      </c>
      <c r="PX111" s="133" t="s">
        <v>62</v>
      </c>
      <c r="PY111" s="494"/>
      <c r="PZ111" s="132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A113" s="75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LB114" s="48" t="s">
        <v>121</v>
      </c>
      <c r="LC114" s="321" t="s">
        <v>91</v>
      </c>
      <c r="LD114" s="48" t="s">
        <v>1</v>
      </c>
      <c r="LE114" s="48" t="s">
        <v>2</v>
      </c>
      <c r="LF114" s="48" t="s">
        <v>3</v>
      </c>
      <c r="LG114" s="49" t="s">
        <v>62</v>
      </c>
      <c r="LH114" s="49" t="s">
        <v>62</v>
      </c>
      <c r="LI114" s="48" t="s">
        <v>6</v>
      </c>
      <c r="LJ114" s="48" t="s">
        <v>7</v>
      </c>
      <c r="LK114" s="48" t="s">
        <v>8</v>
      </c>
      <c r="LL114" s="48" t="s">
        <v>9</v>
      </c>
      <c r="LM114" s="48" t="s">
        <v>10</v>
      </c>
      <c r="LN114" s="49" t="s">
        <v>62</v>
      </c>
      <c r="LO114" s="49" t="s">
        <v>62</v>
      </c>
      <c r="LP114" s="48" t="s">
        <v>13</v>
      </c>
      <c r="LQ114" s="48" t="s">
        <v>14</v>
      </c>
      <c r="LR114" s="48" t="s">
        <v>15</v>
      </c>
      <c r="LS114" s="48" t="s">
        <v>16</v>
      </c>
      <c r="LT114" s="48" t="s">
        <v>17</v>
      </c>
      <c r="LU114" s="49" t="s">
        <v>62</v>
      </c>
      <c r="LV114" s="49" t="s">
        <v>62</v>
      </c>
      <c r="LW114" s="48" t="s">
        <v>20</v>
      </c>
      <c r="LX114" s="48" t="s">
        <v>21</v>
      </c>
      <c r="LY114" s="48" t="s">
        <v>22</v>
      </c>
      <c r="LZ114" s="48" t="s">
        <v>23</v>
      </c>
      <c r="MA114" s="48" t="s">
        <v>24</v>
      </c>
      <c r="MB114" s="49" t="s">
        <v>62</v>
      </c>
      <c r="MC114" s="49" t="s">
        <v>62</v>
      </c>
      <c r="MD114" s="48" t="s">
        <v>27</v>
      </c>
      <c r="ME114" s="48" t="s">
        <v>28</v>
      </c>
      <c r="MF114" s="48" t="s">
        <v>29</v>
      </c>
      <c r="MG114" s="48" t="s">
        <v>30</v>
      </c>
      <c r="MH114" s="48" t="s">
        <v>31</v>
      </c>
      <c r="MI114" s="49"/>
      <c r="MJ114" s="49"/>
      <c r="MK114" s="272" t="s">
        <v>123</v>
      </c>
      <c r="ML114" t="s">
        <v>62</v>
      </c>
      <c r="MT114" t="s">
        <v>62</v>
      </c>
      <c r="NK114" s="48" t="s">
        <v>122</v>
      </c>
      <c r="NL114" s="321" t="s">
        <v>91</v>
      </c>
      <c r="NM114" s="49" t="s">
        <v>62</v>
      </c>
      <c r="NN114" s="49" t="s">
        <v>62</v>
      </c>
      <c r="NO114" s="48" t="s">
        <v>3</v>
      </c>
      <c r="NP114" s="48" t="s">
        <v>4</v>
      </c>
      <c r="NQ114" s="48" t="s">
        <v>5</v>
      </c>
      <c r="NR114" s="48" t="s">
        <v>6</v>
      </c>
      <c r="NS114" s="48" t="s">
        <v>7</v>
      </c>
      <c r="NT114" s="49" t="s">
        <v>62</v>
      </c>
      <c r="NU114" s="49" t="s">
        <v>62</v>
      </c>
      <c r="NV114" s="48" t="s">
        <v>10</v>
      </c>
      <c r="NW114" s="48" t="s">
        <v>11</v>
      </c>
      <c r="NX114" s="48" t="s">
        <v>12</v>
      </c>
      <c r="NY114" s="48" t="s">
        <v>13</v>
      </c>
      <c r="NZ114" s="48" t="s">
        <v>14</v>
      </c>
      <c r="OA114" s="49" t="s">
        <v>62</v>
      </c>
      <c r="OB114" s="49" t="s">
        <v>62</v>
      </c>
      <c r="OC114" s="48" t="s">
        <v>17</v>
      </c>
      <c r="OD114" s="48" t="s">
        <v>18</v>
      </c>
      <c r="OE114" s="48" t="s">
        <v>19</v>
      </c>
      <c r="OF114" s="48" t="s">
        <v>20</v>
      </c>
      <c r="OG114" s="48" t="s">
        <v>21</v>
      </c>
      <c r="OH114" s="49" t="s">
        <v>62</v>
      </c>
      <c r="OI114" s="49" t="s">
        <v>62</v>
      </c>
      <c r="OJ114" s="48" t="s">
        <v>24</v>
      </c>
      <c r="OK114" s="48" t="s">
        <v>25</v>
      </c>
      <c r="OL114" s="48" t="s">
        <v>26</v>
      </c>
      <c r="OM114" s="48" t="s">
        <v>27</v>
      </c>
      <c r="ON114" s="48" t="s">
        <v>28</v>
      </c>
      <c r="OO114" s="49" t="s">
        <v>62</v>
      </c>
      <c r="OP114" s="49" t="s">
        <v>62</v>
      </c>
      <c r="OQ114" s="49" t="s">
        <v>62</v>
      </c>
      <c r="OR114" s="49"/>
      <c r="OS114" s="49"/>
      <c r="OT114" s="272" t="s">
        <v>122</v>
      </c>
      <c r="PE114" t="s">
        <v>62</v>
      </c>
    </row>
    <row r="115" spans="1:608" ht="15.75" thickBot="1" x14ac:dyDescent="0.3">
      <c r="LC115" t="s">
        <v>62</v>
      </c>
      <c r="LD115" s="22">
        <v>2.6800000000000001E-2</v>
      </c>
      <c r="LE115" s="22">
        <v>2.8299999999999999E-2</v>
      </c>
      <c r="LF115" s="22">
        <v>8.4000000000000005E-2</v>
      </c>
      <c r="LG115" s="53"/>
      <c r="LH115" s="53"/>
      <c r="LI115" s="22">
        <v>5.79E-2</v>
      </c>
      <c r="LJ115" s="47">
        <v>8.2400000000000001E-2</v>
      </c>
      <c r="LK115" s="47">
        <v>0.105</v>
      </c>
      <c r="LL115" s="47">
        <v>0.1166</v>
      </c>
      <c r="LM115" s="47">
        <v>8.9700000000000002E-2</v>
      </c>
      <c r="LN115" s="53"/>
      <c r="LO115" s="53"/>
      <c r="LP115" s="47">
        <v>0.1447</v>
      </c>
      <c r="LQ115" s="47">
        <v>0.13100000000000001</v>
      </c>
      <c r="LR115" s="47">
        <v>0.1411</v>
      </c>
      <c r="LS115" s="47">
        <v>0.1431</v>
      </c>
      <c r="LT115" s="47">
        <v>0.1464</v>
      </c>
      <c r="LU115" s="53"/>
      <c r="LV115" s="53"/>
      <c r="LW115" s="47">
        <v>0.13439999999999999</v>
      </c>
      <c r="LX115" s="86">
        <v>0.12330000000000001</v>
      </c>
      <c r="LY115" s="86">
        <v>0.1384</v>
      </c>
      <c r="LZ115" s="86">
        <v>0.16769999999999999</v>
      </c>
      <c r="MA115" s="47">
        <v>0.1648</v>
      </c>
      <c r="MB115" s="53"/>
      <c r="MC115" s="53"/>
      <c r="MD115" s="47">
        <v>0.15659999999999999</v>
      </c>
      <c r="ME115" s="47">
        <v>0.1759</v>
      </c>
      <c r="MF115" s="47">
        <v>0.17230000000000001</v>
      </c>
      <c r="MG115" s="47">
        <v>0.1709</v>
      </c>
      <c r="MH115" s="47">
        <v>0.23219999999999999</v>
      </c>
      <c r="MI115" s="495" t="s">
        <v>32</v>
      </c>
      <c r="MJ115" s="3" t="s">
        <v>33</v>
      </c>
      <c r="MK115" s="495" t="s">
        <v>34</v>
      </c>
      <c r="NM115" s="53"/>
      <c r="NN115" s="53"/>
      <c r="NO115" s="34">
        <v>3.5799999999999998E-2</v>
      </c>
      <c r="NP115" s="34">
        <v>4.1200000000000001E-2</v>
      </c>
      <c r="NQ115" s="34">
        <v>6.4699999999999994E-2</v>
      </c>
      <c r="NR115" s="34">
        <v>5.4399999999999997E-2</v>
      </c>
      <c r="NS115" s="34">
        <v>7.2700000000000001E-2</v>
      </c>
      <c r="NT115" s="53"/>
      <c r="NU115" s="53"/>
      <c r="NV115" s="40">
        <v>7.0400000000000004E-2</v>
      </c>
      <c r="NW115" s="16">
        <v>6.7199999999999996E-2</v>
      </c>
      <c r="NX115" s="16">
        <v>6.2199999999999998E-2</v>
      </c>
      <c r="NY115" s="16">
        <v>5.7099999999999998E-2</v>
      </c>
      <c r="NZ115" s="16">
        <v>5.4300000000000001E-2</v>
      </c>
      <c r="OA115" s="53"/>
      <c r="OB115" s="53"/>
      <c r="OC115" s="16">
        <v>6.9199999999999998E-2</v>
      </c>
      <c r="OD115" s="40">
        <v>6.0199999999999997E-2</v>
      </c>
      <c r="OE115" s="40">
        <v>8.5999999999999993E-2</v>
      </c>
      <c r="OF115" s="40">
        <v>8.8599999999999998E-2</v>
      </c>
      <c r="OG115" s="86">
        <v>9.64E-2</v>
      </c>
      <c r="OH115" s="53"/>
      <c r="OI115" s="53"/>
      <c r="OJ115" s="86">
        <v>0.1113</v>
      </c>
      <c r="OK115" s="86">
        <v>8.4000000000000005E-2</v>
      </c>
      <c r="OL115" s="40">
        <v>0.10009999999999999</v>
      </c>
      <c r="OM115" s="84">
        <v>0.10920000000000001</v>
      </c>
      <c r="ON115" s="40">
        <v>0.1053</v>
      </c>
      <c r="OO115" s="53"/>
      <c r="OP115" s="53"/>
      <c r="OQ115" s="53"/>
      <c r="OR115" s="495" t="s">
        <v>32</v>
      </c>
      <c r="OS115" s="3" t="s">
        <v>33</v>
      </c>
      <c r="OT115" s="495" t="s">
        <v>34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D116" s="86">
        <v>2.6200000000000001E-2</v>
      </c>
      <c r="LE116" s="86">
        <v>2.5700000000000001E-2</v>
      </c>
      <c r="LF116" s="86">
        <v>1.7600000000000001E-2</v>
      </c>
      <c r="LG116" s="53"/>
      <c r="LH116" s="53"/>
      <c r="LI116" s="47">
        <v>4.4699999999999997E-2</v>
      </c>
      <c r="LJ116" s="22">
        <v>4.3400000000000001E-2</v>
      </c>
      <c r="LK116" s="7">
        <v>0.02</v>
      </c>
      <c r="LL116" s="86">
        <v>4.1399999999999999E-2</v>
      </c>
      <c r="LM116" s="86">
        <v>6.2899999999999998E-2</v>
      </c>
      <c r="LN116" s="53"/>
      <c r="LO116" s="53"/>
      <c r="LP116" s="86">
        <v>0.11310000000000001</v>
      </c>
      <c r="LQ116" s="86">
        <v>0.10199999999999999</v>
      </c>
      <c r="LR116" s="86">
        <v>0.109</v>
      </c>
      <c r="LS116" s="86">
        <v>0.12039999999999999</v>
      </c>
      <c r="LT116" s="86">
        <v>0.12709999999999999</v>
      </c>
      <c r="LU116" s="53"/>
      <c r="LV116" s="53"/>
      <c r="LW116" s="86">
        <v>0.12959999999999999</v>
      </c>
      <c r="LX116" s="47">
        <v>0.1158</v>
      </c>
      <c r="LY116" s="47">
        <v>0.13059999999999999</v>
      </c>
      <c r="LZ116" s="47">
        <v>0.16550000000000001</v>
      </c>
      <c r="MA116" s="86">
        <v>0.15740000000000001</v>
      </c>
      <c r="MB116" s="53"/>
      <c r="MC116" s="53"/>
      <c r="MD116" s="86">
        <v>0.15210000000000001</v>
      </c>
      <c r="ME116" s="86">
        <v>0.13239999999999999</v>
      </c>
      <c r="MF116" s="86">
        <v>0.1424</v>
      </c>
      <c r="MG116" s="86">
        <v>0.1444</v>
      </c>
      <c r="MH116" s="86">
        <v>0.16719999999999999</v>
      </c>
      <c r="MI116" s="53" t="e">
        <f>MIN(#REF!,LX186:LX186,LX188:LX196,LX197:LX198,LX193:LX203,LX201:LX202,LX206)</f>
        <v>#REF!</v>
      </c>
      <c r="MJ116" s="51" t="e">
        <f>AVERAGE(#REF!,LY186:LY186,LY188:LY192,LY194:LY197,LY199:LY201,LY205:LY206,LY204)</f>
        <v>#REF!</v>
      </c>
      <c r="MK116" s="53" t="e">
        <f>MAX(#REF!,LZ186:LZ186,LZ188:LZ190,LZ196:LZ197,LZ199:LZ201,LZ203:LZ204,LZ206)</f>
        <v>#REF!</v>
      </c>
      <c r="NL116" t="s">
        <v>62</v>
      </c>
      <c r="NM116" s="53"/>
      <c r="NN116" s="53"/>
      <c r="NO116" s="86">
        <v>2.3900000000000001E-2</v>
      </c>
      <c r="NP116" s="40">
        <v>1.61E-2</v>
      </c>
      <c r="NQ116" s="40">
        <v>1.29E-2</v>
      </c>
      <c r="NR116" s="16">
        <v>2.7900000000000001E-2</v>
      </c>
      <c r="NS116" s="40">
        <v>4.6300000000000001E-2</v>
      </c>
      <c r="NT116" s="53"/>
      <c r="NU116" s="53"/>
      <c r="NV116" s="16">
        <v>5.2299999999999999E-2</v>
      </c>
      <c r="NW116" s="40">
        <v>6.4399999999999999E-2</v>
      </c>
      <c r="NX116" s="40">
        <v>4.6800000000000001E-2</v>
      </c>
      <c r="NY116" s="40">
        <v>5.6300000000000003E-2</v>
      </c>
      <c r="NZ116" s="40">
        <v>4.7399999999999998E-2</v>
      </c>
      <c r="OA116" s="53"/>
      <c r="OB116" s="53"/>
      <c r="OC116" s="40">
        <v>5.04E-2</v>
      </c>
      <c r="OD116" s="16">
        <v>4.3900000000000002E-2</v>
      </c>
      <c r="OE116" s="16">
        <v>3.9699999999999999E-2</v>
      </c>
      <c r="OF116" s="86">
        <v>6.7799999999999999E-2</v>
      </c>
      <c r="OG116" s="16">
        <v>7.6700000000000004E-2</v>
      </c>
      <c r="OH116" s="53"/>
      <c r="OI116" s="53"/>
      <c r="OJ116" s="16">
        <v>7.9399999999999998E-2</v>
      </c>
      <c r="OK116" s="40">
        <v>7.8600000000000003E-2</v>
      </c>
      <c r="OL116" s="16">
        <v>6.1699999999999998E-2</v>
      </c>
      <c r="OM116" s="83">
        <v>7.22E-2</v>
      </c>
      <c r="ON116" s="34">
        <v>8.7099999999999997E-2</v>
      </c>
      <c r="OO116" s="53"/>
      <c r="OP116" s="53"/>
      <c r="OQ116" s="53"/>
      <c r="OR116" s="53">
        <f>MIN(OP173:OP179,OP181:OP186,OP188:OP192,OP194:OP197,OP199:OP201,OP203:OP204,OP206)</f>
        <v>0</v>
      </c>
      <c r="OS116" s="51" t="e">
        <f>AVERAGE(OQ173:OQ179,OQ181:OQ186,OQ188:OQ192,OQ194:OQ197,OQ199:OQ201,OQ203:OQ204,OQ206)</f>
        <v>#DIV/0!</v>
      </c>
      <c r="OT116" s="53">
        <f>MAX(OR173:OR179,OR181:OR186,OR188:OR192,OR194:OR197,OR199:OR201,OR203:OR204,OR206)</f>
        <v>0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LA117" t="s">
        <v>62</v>
      </c>
      <c r="LB117" t="s">
        <v>62</v>
      </c>
      <c r="LC117" t="s">
        <v>62</v>
      </c>
      <c r="LD117" s="47">
        <v>1.54E-2</v>
      </c>
      <c r="LE117" s="7">
        <v>2.4299999999999999E-2</v>
      </c>
      <c r="LF117" s="47">
        <v>1.47E-2</v>
      </c>
      <c r="LG117" s="53"/>
      <c r="LH117" s="53"/>
      <c r="LI117" s="86">
        <v>2.2800000000000001E-2</v>
      </c>
      <c r="LJ117" s="86">
        <v>1.0200000000000001E-2</v>
      </c>
      <c r="LK117" s="22">
        <v>1.5699999999999999E-2</v>
      </c>
      <c r="LL117" s="16">
        <v>1.89E-2</v>
      </c>
      <c r="LM117" s="16">
        <v>2.6100000000000002E-2</v>
      </c>
      <c r="LN117" s="53"/>
      <c r="LO117" s="53"/>
      <c r="LP117" s="16">
        <v>3.1699999999999999E-2</v>
      </c>
      <c r="LQ117" s="16">
        <v>2.5499999999999998E-2</v>
      </c>
      <c r="LR117" s="16">
        <v>3.1399999999999997E-2</v>
      </c>
      <c r="LS117" s="7">
        <v>4.8599999999999997E-2</v>
      </c>
      <c r="LT117" s="7">
        <v>6.5199999999999994E-2</v>
      </c>
      <c r="LU117" s="53"/>
      <c r="LV117" s="53"/>
      <c r="LW117" s="7">
        <v>5.0500000000000003E-2</v>
      </c>
      <c r="LX117" s="7">
        <v>6.3899999999999998E-2</v>
      </c>
      <c r="LY117" s="7">
        <v>6.83E-2</v>
      </c>
      <c r="LZ117" s="16">
        <v>5.0599999999999999E-2</v>
      </c>
      <c r="MA117" s="16">
        <v>4.6300000000000001E-2</v>
      </c>
      <c r="MB117" s="53"/>
      <c r="MC117" s="53"/>
      <c r="MD117" s="16">
        <v>4.9599999999999998E-2</v>
      </c>
      <c r="ME117" s="7">
        <v>4.7E-2</v>
      </c>
      <c r="MF117" s="7">
        <v>6.0699999999999997E-2</v>
      </c>
      <c r="MG117" s="7">
        <v>6.1600000000000002E-2</v>
      </c>
      <c r="MH117" s="16">
        <v>3.56E-2</v>
      </c>
      <c r="MI117" s="53"/>
      <c r="MJ117" s="54" t="s">
        <v>73</v>
      </c>
      <c r="MK117" s="53"/>
      <c r="NM117" s="53"/>
      <c r="NN117" s="53"/>
      <c r="NO117" s="16">
        <v>1.15E-2</v>
      </c>
      <c r="NP117" s="30">
        <v>1.5299999999999999E-2</v>
      </c>
      <c r="NQ117" s="86">
        <v>6.8999999999999999E-3</v>
      </c>
      <c r="NR117" s="40">
        <v>2.6800000000000001E-2</v>
      </c>
      <c r="NS117" s="16">
        <v>4.0500000000000001E-2</v>
      </c>
      <c r="NT117" s="53"/>
      <c r="NU117" s="53"/>
      <c r="NV117" s="34">
        <v>3.04E-2</v>
      </c>
      <c r="NW117" s="22">
        <v>1.38E-2</v>
      </c>
      <c r="NX117" s="34">
        <v>1.32E-2</v>
      </c>
      <c r="NY117" s="86">
        <v>8.5000000000000006E-3</v>
      </c>
      <c r="NZ117" s="86">
        <v>1.18E-2</v>
      </c>
      <c r="OA117" s="53"/>
      <c r="OB117" s="53"/>
      <c r="OC117" s="7">
        <v>1.7600000000000001E-2</v>
      </c>
      <c r="OD117" s="7">
        <v>6.7999999999999996E-3</v>
      </c>
      <c r="OE117" s="86">
        <v>1.7899999999999999E-2</v>
      </c>
      <c r="OF117" s="16">
        <v>3.4500000000000003E-2</v>
      </c>
      <c r="OG117" s="40">
        <v>5.8400000000000001E-2</v>
      </c>
      <c r="OH117" s="53"/>
      <c r="OI117" s="53"/>
      <c r="OJ117" s="40">
        <v>6.4000000000000001E-2</v>
      </c>
      <c r="OK117" s="16">
        <v>6.4500000000000002E-2</v>
      </c>
      <c r="OL117" s="34">
        <v>5.7599999999999998E-2</v>
      </c>
      <c r="OM117" s="130">
        <v>5.3800000000000001E-2</v>
      </c>
      <c r="ON117" s="16">
        <v>4.7100000000000003E-2</v>
      </c>
      <c r="OO117" s="53"/>
      <c r="OP117" s="53"/>
      <c r="OQ117" s="53"/>
      <c r="OR117" s="53"/>
      <c r="OS117" s="54" t="s">
        <v>73</v>
      </c>
      <c r="OT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LB118" t="s">
        <v>62</v>
      </c>
      <c r="LD118" s="7">
        <v>1.4E-2</v>
      </c>
      <c r="LE118" s="47">
        <v>1.6899999999999998E-2</v>
      </c>
      <c r="LF118" s="7">
        <v>-7.1999999999999998E-3</v>
      </c>
      <c r="LG118" s="53"/>
      <c r="LH118" s="53"/>
      <c r="LI118" s="7">
        <v>8.2000000000000007E-3</v>
      </c>
      <c r="LJ118" s="7">
        <v>7.4000000000000003E-3</v>
      </c>
      <c r="LK118" s="16">
        <v>1.5599999999999999E-2</v>
      </c>
      <c r="LL118" s="7">
        <v>8.8000000000000005E-3</v>
      </c>
      <c r="LM118" s="7">
        <v>-3.3999999999999998E-3</v>
      </c>
      <c r="LN118" s="53"/>
      <c r="LO118" s="53"/>
      <c r="LP118" s="7">
        <v>6.4000000000000003E-3</v>
      </c>
      <c r="LQ118" s="7">
        <v>1.6799999999999999E-2</v>
      </c>
      <c r="LR118" s="7">
        <v>2.5399999999999999E-2</v>
      </c>
      <c r="LS118" s="16">
        <v>3.1899999999999998E-2</v>
      </c>
      <c r="LT118" s="16">
        <v>3.8899999999999997E-2</v>
      </c>
      <c r="LU118" s="53"/>
      <c r="LV118" s="53"/>
      <c r="LW118" s="16">
        <v>3.1E-2</v>
      </c>
      <c r="LX118" s="16">
        <v>4.4299999999999999E-2</v>
      </c>
      <c r="LY118" s="16">
        <v>4.5900000000000003E-2</v>
      </c>
      <c r="LZ118" s="7">
        <v>4.8500000000000001E-2</v>
      </c>
      <c r="MA118" s="7">
        <v>2.5600000000000001E-2</v>
      </c>
      <c r="MB118" s="53"/>
      <c r="MC118" s="53"/>
      <c r="MD118" s="7">
        <v>3.6499999999999998E-2</v>
      </c>
      <c r="ME118" s="16">
        <v>4.0800000000000003E-2</v>
      </c>
      <c r="MF118" s="16">
        <v>3.5400000000000001E-2</v>
      </c>
      <c r="MG118" s="16">
        <v>3.6400000000000002E-2</v>
      </c>
      <c r="MH118" s="7">
        <v>3.2599999999999997E-2</v>
      </c>
      <c r="MI118" s="53"/>
      <c r="MJ118" s="54" t="s">
        <v>74</v>
      </c>
      <c r="MK118" s="53"/>
      <c r="NB118" t="s">
        <v>62</v>
      </c>
      <c r="NM118" s="53"/>
      <c r="NN118" s="53"/>
      <c r="NO118" s="30">
        <v>8.0999999999999996E-3</v>
      </c>
      <c r="NP118" s="86">
        <v>1.4500000000000001E-2</v>
      </c>
      <c r="NQ118" s="16">
        <v>2.7000000000000001E-3</v>
      </c>
      <c r="NR118" s="86">
        <v>1.7100000000000001E-2</v>
      </c>
      <c r="NS118" s="86">
        <v>1.4200000000000001E-2</v>
      </c>
      <c r="NT118" s="53"/>
      <c r="NU118" s="53"/>
      <c r="NV118" s="86">
        <v>1.9E-2</v>
      </c>
      <c r="NW118" s="34">
        <v>5.1999999999999998E-3</v>
      </c>
      <c r="NX118" s="22">
        <v>1.3100000000000001E-2</v>
      </c>
      <c r="NY118" s="22">
        <v>7.1999999999999998E-3</v>
      </c>
      <c r="NZ118" s="7">
        <v>1.0999999999999999E-2</v>
      </c>
      <c r="OA118" s="53"/>
      <c r="OB118" s="53"/>
      <c r="OC118" s="86">
        <v>1.4999999999999999E-2</v>
      </c>
      <c r="OD118" s="86">
        <v>-2.8E-3</v>
      </c>
      <c r="OE118" s="22">
        <v>-1.1999999999999999E-3</v>
      </c>
      <c r="OF118" s="47">
        <v>-6.7999999999999996E-3</v>
      </c>
      <c r="OG118" s="22">
        <v>-1E-4</v>
      </c>
      <c r="OH118" s="53"/>
      <c r="OI118" s="53"/>
      <c r="OJ118" s="34">
        <v>-1.5699999999999999E-2</v>
      </c>
      <c r="OK118" s="34">
        <v>1.46E-2</v>
      </c>
      <c r="OL118" s="86">
        <v>5.67E-2</v>
      </c>
      <c r="OM118" s="80">
        <v>3.8600000000000002E-2</v>
      </c>
      <c r="ON118" s="86">
        <v>3.6299999999999999E-2</v>
      </c>
      <c r="OO118" s="53"/>
      <c r="OP118" s="53"/>
      <c r="OQ118" s="53"/>
      <c r="OR118" s="53"/>
      <c r="OS118" s="54" t="s">
        <v>74</v>
      </c>
      <c r="OT118" s="53"/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LB119" t="s">
        <v>62</v>
      </c>
      <c r="LC119" t="s">
        <v>62</v>
      </c>
      <c r="LD119" s="16">
        <v>1.2999999999999999E-3</v>
      </c>
      <c r="LE119" s="16">
        <v>-3.7000000000000002E-3</v>
      </c>
      <c r="LF119" s="16">
        <v>-1.1599999999999999E-2</v>
      </c>
      <c r="LG119" s="53"/>
      <c r="LH119" s="53"/>
      <c r="LI119" s="16">
        <v>5.7000000000000002E-3</v>
      </c>
      <c r="LJ119" s="16">
        <v>1.5E-3</v>
      </c>
      <c r="LK119" s="86">
        <v>1.26E-2</v>
      </c>
      <c r="LL119" s="22">
        <v>3.2000000000000002E-3</v>
      </c>
      <c r="LM119" s="22">
        <v>-8.9999999999999993E-3</v>
      </c>
      <c r="LN119" s="53"/>
      <c r="LO119" s="53"/>
      <c r="LP119" s="22">
        <v>-2.53E-2</v>
      </c>
      <c r="LQ119" s="40">
        <v>-2.8400000000000002E-2</v>
      </c>
      <c r="LR119" s="40">
        <v>-8.3000000000000001E-3</v>
      </c>
      <c r="LS119" s="40">
        <v>-2.5000000000000001E-3</v>
      </c>
      <c r="LT119" s="40">
        <v>8.5000000000000006E-3</v>
      </c>
      <c r="LU119" s="53"/>
      <c r="LV119" s="53"/>
      <c r="LW119" s="40">
        <v>1.41E-2</v>
      </c>
      <c r="LX119" s="40">
        <v>4.2200000000000001E-2</v>
      </c>
      <c r="LY119" s="40">
        <v>3.2000000000000001E-2</v>
      </c>
      <c r="LZ119" s="40">
        <v>-1.0500000000000001E-2</v>
      </c>
      <c r="MA119" s="40">
        <v>-1.29E-2</v>
      </c>
      <c r="MB119" s="53"/>
      <c r="MC119" s="53"/>
      <c r="MD119" s="40">
        <v>-3.5000000000000001E-3</v>
      </c>
      <c r="ME119" s="40">
        <v>-2.3699999999999999E-2</v>
      </c>
      <c r="MF119" s="40">
        <v>-2.3199999999999998E-2</v>
      </c>
      <c r="MG119" s="40">
        <v>-1.2500000000000001E-2</v>
      </c>
      <c r="MH119" s="40">
        <v>-5.4199999999999998E-2</v>
      </c>
      <c r="MI119" s="3" t="s">
        <v>32</v>
      </c>
      <c r="MJ119" s="3" t="s">
        <v>33</v>
      </c>
      <c r="MK119" s="3" t="s">
        <v>34</v>
      </c>
      <c r="ML119" t="s">
        <v>62</v>
      </c>
      <c r="NK119" t="s">
        <v>62</v>
      </c>
      <c r="NL119" t="s">
        <v>62</v>
      </c>
      <c r="NM119" s="53"/>
      <c r="NN119" s="53"/>
      <c r="NO119" s="40">
        <v>5.9999999999999995E-4</v>
      </c>
      <c r="NP119" s="16">
        <v>9.9000000000000008E-3</v>
      </c>
      <c r="NQ119" s="30">
        <v>2.5000000000000001E-3</v>
      </c>
      <c r="NR119" s="30">
        <v>-2E-3</v>
      </c>
      <c r="NS119" s="30">
        <v>-5.8999999999999999E-3</v>
      </c>
      <c r="NT119" s="53"/>
      <c r="NU119" s="53"/>
      <c r="NV119" s="22">
        <v>-1.26E-2</v>
      </c>
      <c r="NW119" s="86">
        <v>2.5999999999999999E-3</v>
      </c>
      <c r="NX119" s="86">
        <v>-3.7000000000000002E-3</v>
      </c>
      <c r="NY119" s="34">
        <v>5.0000000000000001E-3</v>
      </c>
      <c r="NZ119" s="22">
        <v>-2.8E-3</v>
      </c>
      <c r="OA119" s="53"/>
      <c r="OB119" s="53"/>
      <c r="OC119" s="47">
        <v>-1.15E-2</v>
      </c>
      <c r="OD119" s="34">
        <v>-6.8999999999999999E-3</v>
      </c>
      <c r="OE119" s="47">
        <v>-1.8200000000000001E-2</v>
      </c>
      <c r="OF119" s="22">
        <v>-1.26E-2</v>
      </c>
      <c r="OG119" s="47">
        <v>-2.6599999999999999E-2</v>
      </c>
      <c r="OH119" s="53"/>
      <c r="OI119" s="53"/>
      <c r="OJ119" s="22">
        <v>-2.0799999999999999E-2</v>
      </c>
      <c r="OK119" s="47">
        <v>-3.2500000000000001E-2</v>
      </c>
      <c r="OL119" s="30">
        <v>-3.6400000000000002E-2</v>
      </c>
      <c r="OM119" s="85">
        <v>-1.89E-2</v>
      </c>
      <c r="ON119" s="30">
        <v>-1.24E-2</v>
      </c>
      <c r="OO119" s="53"/>
      <c r="OP119" s="53"/>
      <c r="OQ119" s="53"/>
      <c r="OR119" s="3" t="s">
        <v>32</v>
      </c>
      <c r="OS119" s="3" t="s">
        <v>33</v>
      </c>
      <c r="OT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LB120" t="s">
        <v>62</v>
      </c>
      <c r="LC120" t="s">
        <v>62</v>
      </c>
      <c r="LD120" s="40">
        <v>-1.23E-2</v>
      </c>
      <c r="LE120" s="40">
        <v>-1.8700000000000001E-2</v>
      </c>
      <c r="LF120" s="40">
        <v>-2.1999999999999999E-2</v>
      </c>
      <c r="LG120" s="53"/>
      <c r="LH120" s="53"/>
      <c r="LI120" s="40">
        <v>-2.12E-2</v>
      </c>
      <c r="LJ120" s="30">
        <v>-2.3800000000000002E-2</v>
      </c>
      <c r="LK120" s="40">
        <v>-2.7699999999999999E-2</v>
      </c>
      <c r="LL120" s="40">
        <v>-3.5999999999999997E-2</v>
      </c>
      <c r="LM120" s="40">
        <v>-1.67E-2</v>
      </c>
      <c r="LN120" s="53"/>
      <c r="LO120" s="53"/>
      <c r="LP120" s="40">
        <v>-4.3999999999999997E-2</v>
      </c>
      <c r="LQ120" s="22">
        <v>-4.6399999999999997E-2</v>
      </c>
      <c r="LR120" s="22">
        <v>-7.6700000000000004E-2</v>
      </c>
      <c r="LS120" s="22">
        <v>-8.77E-2</v>
      </c>
      <c r="LT120" s="22">
        <v>-0.1171</v>
      </c>
      <c r="LU120" s="53"/>
      <c r="LV120" s="53"/>
      <c r="LW120" s="30">
        <v>-9.8500000000000004E-2</v>
      </c>
      <c r="LX120" s="30">
        <v>-0.1106</v>
      </c>
      <c r="LY120" s="30">
        <v>-0.10680000000000001</v>
      </c>
      <c r="LZ120" s="30">
        <v>-0.1075</v>
      </c>
      <c r="MA120" s="30">
        <v>-9.69E-2</v>
      </c>
      <c r="MB120" s="53"/>
      <c r="MC120" s="53"/>
      <c r="MD120" s="30">
        <v>-9.7100000000000006E-2</v>
      </c>
      <c r="ME120" s="30">
        <v>-8.1600000000000006E-2</v>
      </c>
      <c r="MF120" s="30">
        <v>-7.3499999999999996E-2</v>
      </c>
      <c r="MG120" s="30">
        <v>-7.8399999999999997E-2</v>
      </c>
      <c r="MH120" s="30">
        <v>-8.1900000000000001E-2</v>
      </c>
      <c r="MI120" s="51" t="e">
        <f>MIN(#REF!,LX187,LX199,LX190,LX204,LX205,#REF!,#REF!)</f>
        <v>#REF!</v>
      </c>
      <c r="MJ120" s="51" t="e">
        <f>AVERAGE(#REF!,LY187,LY193,LY198,LY202,LY203,#REF!,#REF!)</f>
        <v>#REF!</v>
      </c>
      <c r="MK120" s="51" t="e">
        <f>MAX(#REF!,LZ187,LZ195,LZ198,LZ202,LZ205,#REF!,#REF!)</f>
        <v>#REF!</v>
      </c>
      <c r="ML120" t="s">
        <v>62</v>
      </c>
      <c r="NK120" t="s">
        <v>62</v>
      </c>
      <c r="NM120" s="53"/>
      <c r="NN120" s="53"/>
      <c r="NO120" s="22">
        <v>-1.7000000000000001E-2</v>
      </c>
      <c r="NP120" s="22">
        <v>-5.1000000000000004E-3</v>
      </c>
      <c r="NQ120" s="22">
        <v>-2.9999999999999997E-4</v>
      </c>
      <c r="NR120" s="22">
        <v>-8.8999999999999999E-3</v>
      </c>
      <c r="NS120" s="22">
        <v>-8.0000000000000002E-3</v>
      </c>
      <c r="NT120" s="53"/>
      <c r="NU120" s="53"/>
      <c r="NV120" s="30">
        <v>-2.63E-2</v>
      </c>
      <c r="NW120" s="30">
        <v>-2.1999999999999999E-2</v>
      </c>
      <c r="NX120" s="7">
        <v>-3.3599999999999998E-2</v>
      </c>
      <c r="NY120" s="7">
        <v>-3.15E-2</v>
      </c>
      <c r="NZ120" s="47">
        <v>-1.8200000000000001E-2</v>
      </c>
      <c r="OA120" s="53"/>
      <c r="OB120" s="53"/>
      <c r="OC120" s="22">
        <v>-3.15E-2</v>
      </c>
      <c r="OD120" s="47">
        <v>-1.55E-2</v>
      </c>
      <c r="OE120" s="7">
        <v>-2.1299999999999999E-2</v>
      </c>
      <c r="OF120" s="34">
        <v>-1.9099999999999999E-2</v>
      </c>
      <c r="OG120" s="34">
        <v>-3.09E-2</v>
      </c>
      <c r="OH120" s="53"/>
      <c r="OI120" s="53"/>
      <c r="OJ120" s="47">
        <v>-4.6100000000000002E-2</v>
      </c>
      <c r="OK120" s="22">
        <v>-4.6100000000000002E-2</v>
      </c>
      <c r="OL120" s="22">
        <v>-4.6899999999999997E-2</v>
      </c>
      <c r="OM120" s="81">
        <v>-6.6699999999999995E-2</v>
      </c>
      <c r="ON120" s="22">
        <v>-5.7000000000000002E-2</v>
      </c>
      <c r="OO120" s="53"/>
      <c r="OP120" s="53"/>
      <c r="OQ120" s="53"/>
      <c r="OR120" s="51">
        <f>MIN(OP180,OP187,OP193,OP198,OP202,OP205,OP207,OP208)</f>
        <v>0</v>
      </c>
      <c r="OS120" s="51" t="e">
        <f>AVERAGE(OQ180,OQ187,OQ193,OQ198,OQ202,OQ205,OQ207,#REF!)</f>
        <v>#REF!</v>
      </c>
      <c r="OT120" s="51">
        <f>MAX(OR180,OR187,OR193,OR198,OR202,OR205,OR207,OR208)</f>
        <v>0</v>
      </c>
    </row>
    <row r="121" spans="1:608" s="564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 t="s">
        <v>62</v>
      </c>
      <c r="LC121" t="s">
        <v>62</v>
      </c>
      <c r="LD121" s="30">
        <v>-2.2100000000000002E-2</v>
      </c>
      <c r="LE121" s="30">
        <v>-2.7699999999999999E-2</v>
      </c>
      <c r="LF121" s="30">
        <v>-3.1399999999999997E-2</v>
      </c>
      <c r="LG121" s="53"/>
      <c r="LH121" s="53"/>
      <c r="LI121" s="30">
        <v>-4.4400000000000002E-2</v>
      </c>
      <c r="LJ121" s="40">
        <v>-3.6499999999999998E-2</v>
      </c>
      <c r="LK121" s="30">
        <v>-3.7699999999999997E-2</v>
      </c>
      <c r="LL121" s="30">
        <v>-5.0799999999999998E-2</v>
      </c>
      <c r="LM121" s="30">
        <v>-4.7300000000000002E-2</v>
      </c>
      <c r="LN121" s="53"/>
      <c r="LO121" s="53"/>
      <c r="LP121" s="30">
        <v>-9.8799999999999999E-2</v>
      </c>
      <c r="LQ121" s="30">
        <v>-9.01E-2</v>
      </c>
      <c r="LR121" s="30">
        <v>-0.10199999999999999</v>
      </c>
      <c r="LS121" s="30">
        <v>-0.122</v>
      </c>
      <c r="LT121" s="30">
        <v>-0.1323</v>
      </c>
      <c r="LU121" s="53"/>
      <c r="LV121" s="53"/>
      <c r="LW121" s="22">
        <v>-0.1278</v>
      </c>
      <c r="LX121" s="22">
        <v>-0.12740000000000001</v>
      </c>
      <c r="LY121" s="22">
        <v>-0.14879999999999999</v>
      </c>
      <c r="LZ121" s="34">
        <v>-0.14899999999999999</v>
      </c>
      <c r="MA121" s="34">
        <v>-0.13250000000000001</v>
      </c>
      <c r="MB121" s="53"/>
      <c r="MC121" s="53"/>
      <c r="MD121" s="34">
        <v>-0.13189999999999999</v>
      </c>
      <c r="ME121" s="34">
        <v>-0.1234</v>
      </c>
      <c r="MF121" s="34">
        <v>-0.1457</v>
      </c>
      <c r="MG121" s="34">
        <v>-0.14799999999999999</v>
      </c>
      <c r="MH121" s="34">
        <v>-0.1439</v>
      </c>
      <c r="MI121" s="53"/>
      <c r="MJ121" s="54" t="s">
        <v>75</v>
      </c>
      <c r="MK121" s="53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 t="s">
        <v>62</v>
      </c>
      <c r="NM121" s="53"/>
      <c r="NN121" s="53"/>
      <c r="NO121" s="47">
        <v>-2.3699999999999999E-2</v>
      </c>
      <c r="NP121" s="47">
        <v>-4.1000000000000002E-2</v>
      </c>
      <c r="NQ121" s="7">
        <v>-3.78E-2</v>
      </c>
      <c r="NR121" s="7">
        <v>-5.3199999999999997E-2</v>
      </c>
      <c r="NS121" s="47">
        <v>-7.7499999999999999E-2</v>
      </c>
      <c r="NT121" s="53"/>
      <c r="NU121" s="53"/>
      <c r="NV121" s="7">
        <v>-5.6800000000000003E-2</v>
      </c>
      <c r="NW121" s="7">
        <v>-5.33E-2</v>
      </c>
      <c r="NX121" s="30">
        <v>-4.0899999999999999E-2</v>
      </c>
      <c r="NY121" s="47">
        <v>-4.8000000000000001E-2</v>
      </c>
      <c r="NZ121" s="34">
        <v>-4.3799999999999999E-2</v>
      </c>
      <c r="OA121" s="53"/>
      <c r="OB121" s="53"/>
      <c r="OC121" s="34">
        <v>-3.4700000000000002E-2</v>
      </c>
      <c r="OD121" s="22">
        <v>-2.76E-2</v>
      </c>
      <c r="OE121" s="34">
        <v>-2.4899999999999999E-2</v>
      </c>
      <c r="OF121" s="7">
        <v>-7.17E-2</v>
      </c>
      <c r="OG121" s="30">
        <v>-8.6699999999999999E-2</v>
      </c>
      <c r="OH121" s="53"/>
      <c r="OI121" s="53"/>
      <c r="OJ121" s="30">
        <v>-6.5199999999999994E-2</v>
      </c>
      <c r="OK121" s="30">
        <v>-6.0299999999999999E-2</v>
      </c>
      <c r="OL121" s="47">
        <v>-8.4699999999999998E-2</v>
      </c>
      <c r="OM121" s="79">
        <v>-9.2999999999999999E-2</v>
      </c>
      <c r="ON121" s="47">
        <v>-0.10639999999999999</v>
      </c>
      <c r="OO121" s="53"/>
      <c r="OP121" s="53"/>
      <c r="OQ121" s="53"/>
      <c r="OR121" s="53"/>
      <c r="OS121" s="54" t="s">
        <v>75</v>
      </c>
      <c r="OT121" s="53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LB122" t="s">
        <v>62</v>
      </c>
      <c r="LC122" t="s">
        <v>62</v>
      </c>
      <c r="LD122" s="34">
        <v>-4.9299999999999997E-2</v>
      </c>
      <c r="LE122" s="34">
        <v>-4.5100000000000001E-2</v>
      </c>
      <c r="LF122" s="34">
        <v>-4.41E-2</v>
      </c>
      <c r="LG122" s="53"/>
      <c r="LH122" s="53"/>
      <c r="LI122" s="34">
        <v>-7.3700000000000002E-2</v>
      </c>
      <c r="LJ122" s="34">
        <v>-8.4599999999999995E-2</v>
      </c>
      <c r="LK122" s="34">
        <v>-0.10349999999999999</v>
      </c>
      <c r="LL122" s="34">
        <v>-0.1021</v>
      </c>
      <c r="LM122" s="34">
        <v>-0.1023</v>
      </c>
      <c r="LN122" s="53"/>
      <c r="LO122" s="53" t="s">
        <v>62</v>
      </c>
      <c r="LP122" s="34">
        <v>-0.1278</v>
      </c>
      <c r="LQ122" s="34">
        <v>-0.1104</v>
      </c>
      <c r="LR122" s="34">
        <v>-0.11990000000000001</v>
      </c>
      <c r="LS122" s="34">
        <v>-0.1318</v>
      </c>
      <c r="LT122" s="34">
        <v>-0.13669999999999999</v>
      </c>
      <c r="LU122" s="53" t="s">
        <v>62</v>
      </c>
      <c r="LV122" s="53" t="s">
        <v>62</v>
      </c>
      <c r="LW122" s="34">
        <v>-0.1333</v>
      </c>
      <c r="LX122" s="34">
        <v>-0.1515</v>
      </c>
      <c r="LY122" s="34">
        <v>-0.15959999999999999</v>
      </c>
      <c r="LZ122" s="22">
        <v>-0.1653</v>
      </c>
      <c r="MA122" s="22">
        <v>-0.15179999999999999</v>
      </c>
      <c r="MB122" s="53" t="s">
        <v>62</v>
      </c>
      <c r="MC122" s="53" t="s">
        <v>62</v>
      </c>
      <c r="MD122" s="22">
        <v>-0.1623</v>
      </c>
      <c r="ME122" s="22">
        <v>-0.16739999999999999</v>
      </c>
      <c r="MF122" s="22">
        <v>-0.16839999999999999</v>
      </c>
      <c r="MG122" s="22">
        <v>-0.1744</v>
      </c>
      <c r="MH122" s="22">
        <v>-0.18759999999999999</v>
      </c>
      <c r="MI122" s="53"/>
      <c r="MJ122" s="61" t="s">
        <v>76</v>
      </c>
      <c r="MK122" s="53"/>
      <c r="NL122" t="s">
        <v>62</v>
      </c>
      <c r="NM122" s="53"/>
      <c r="NN122" s="53" t="s">
        <v>62</v>
      </c>
      <c r="NO122" s="7">
        <v>-3.9199999999999999E-2</v>
      </c>
      <c r="NP122" s="7">
        <v>-5.0900000000000001E-2</v>
      </c>
      <c r="NQ122" s="47">
        <v>-5.16E-2</v>
      </c>
      <c r="NR122" s="47">
        <v>-6.2100000000000002E-2</v>
      </c>
      <c r="NS122" s="7">
        <v>-8.2299999999999998E-2</v>
      </c>
      <c r="NT122" s="53" t="s">
        <v>62</v>
      </c>
      <c r="NU122" s="53" t="s">
        <v>62</v>
      </c>
      <c r="NV122" s="47">
        <v>-7.6399999999999996E-2</v>
      </c>
      <c r="NW122" s="47">
        <v>-7.7899999999999997E-2</v>
      </c>
      <c r="NX122" s="47">
        <v>-5.7099999999999998E-2</v>
      </c>
      <c r="NY122" s="30">
        <v>-5.4600000000000003E-2</v>
      </c>
      <c r="NZ122" s="30">
        <v>-5.9700000000000003E-2</v>
      </c>
      <c r="OA122" s="53" t="s">
        <v>62</v>
      </c>
      <c r="OB122" s="53" t="s">
        <v>62</v>
      </c>
      <c r="OC122" s="30">
        <v>-7.4499999999999997E-2</v>
      </c>
      <c r="OD122" s="30">
        <v>-5.8099999999999999E-2</v>
      </c>
      <c r="OE122" s="30">
        <v>-7.8E-2</v>
      </c>
      <c r="OF122" s="30">
        <v>-8.0699999999999994E-2</v>
      </c>
      <c r="OG122" s="7">
        <v>-8.72E-2</v>
      </c>
      <c r="OH122" s="53"/>
      <c r="OI122" s="53" t="s">
        <v>62</v>
      </c>
      <c r="OJ122" s="7">
        <v>-0.1069</v>
      </c>
      <c r="OK122" s="7">
        <v>-0.1028</v>
      </c>
      <c r="OL122" s="7">
        <v>-0.1081</v>
      </c>
      <c r="OM122" s="82">
        <v>-0.1166</v>
      </c>
      <c r="ON122" s="7">
        <v>-0.12139999999999999</v>
      </c>
      <c r="OO122" s="53"/>
      <c r="OP122" s="53"/>
      <c r="OQ122" s="53"/>
      <c r="OR122" s="53"/>
      <c r="OS122" s="61" t="s">
        <v>76</v>
      </c>
      <c r="OT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A123" s="564"/>
      <c r="B123" s="56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  <c r="AA123" s="564"/>
      <c r="AB123" s="564"/>
      <c r="AC123" s="564"/>
      <c r="AD123" s="564"/>
      <c r="AE123" s="564"/>
      <c r="AF123" s="564"/>
      <c r="AG123" s="564"/>
      <c r="AH123" s="564"/>
      <c r="AI123" s="564"/>
      <c r="AJ123" s="564"/>
      <c r="AK123" s="564"/>
      <c r="AL123" s="564"/>
      <c r="AM123" s="564"/>
      <c r="AN123" s="564"/>
      <c r="AO123" s="564"/>
      <c r="AP123" s="564"/>
      <c r="AQ123" s="564"/>
      <c r="AR123" s="564"/>
      <c r="AS123" s="564"/>
      <c r="AT123" s="564"/>
      <c r="AU123" s="564"/>
      <c r="AV123" s="564"/>
      <c r="AW123" s="564"/>
      <c r="AX123" s="564"/>
      <c r="AY123" s="564"/>
      <c r="AZ123" s="564"/>
      <c r="BA123" s="564"/>
      <c r="BB123" s="564"/>
      <c r="BC123" s="564"/>
      <c r="BD123" s="564"/>
      <c r="BE123" s="564"/>
      <c r="BF123" s="564"/>
      <c r="BG123" s="564"/>
      <c r="BH123" s="564"/>
      <c r="BI123" s="564"/>
      <c r="BJ123" s="564"/>
      <c r="BK123" s="564"/>
      <c r="BL123" s="564"/>
      <c r="BM123" s="564"/>
      <c r="BN123" s="564"/>
      <c r="BO123" s="564"/>
      <c r="BP123" s="564"/>
      <c r="BQ123" s="564"/>
      <c r="BR123" s="564"/>
      <c r="BS123" s="564"/>
      <c r="BT123" s="564"/>
      <c r="BU123" s="564"/>
      <c r="BV123" s="564"/>
      <c r="BW123" s="564"/>
      <c r="BX123" s="564"/>
      <c r="BY123" s="564"/>
      <c r="BZ123" s="564"/>
      <c r="CA123" s="564"/>
      <c r="CB123" s="564"/>
      <c r="CC123" s="564"/>
      <c r="CD123" s="564"/>
      <c r="CE123" s="564"/>
      <c r="CF123" s="564"/>
      <c r="CG123" s="564"/>
      <c r="CH123" s="564"/>
      <c r="CI123" s="564"/>
      <c r="CJ123" s="564"/>
      <c r="CK123" s="564"/>
      <c r="CL123" s="564"/>
      <c r="CM123" s="564"/>
      <c r="CN123" s="564"/>
      <c r="CO123" s="564"/>
      <c r="CP123" s="564"/>
      <c r="CQ123" s="564"/>
      <c r="CR123" s="564"/>
      <c r="CS123" s="564"/>
      <c r="CT123" s="564"/>
      <c r="CU123" s="564"/>
      <c r="CV123" s="564"/>
      <c r="CW123" s="564"/>
      <c r="CX123" s="564"/>
      <c r="CY123" s="564"/>
      <c r="CZ123" s="564"/>
      <c r="DA123" s="564"/>
      <c r="DB123" s="564"/>
      <c r="DC123" s="564"/>
      <c r="DD123" s="564"/>
      <c r="DE123" s="564"/>
      <c r="DF123" s="564"/>
      <c r="DG123" s="564"/>
      <c r="DH123" s="564"/>
      <c r="DI123" s="564"/>
      <c r="DJ123" s="564"/>
      <c r="DK123" s="564"/>
      <c r="DL123" s="564"/>
      <c r="DM123" s="564"/>
      <c r="DN123" s="564"/>
      <c r="DO123" s="564"/>
      <c r="DP123" s="564"/>
      <c r="DQ123" s="564"/>
      <c r="DR123" s="564"/>
      <c r="DS123" s="564"/>
      <c r="DT123" s="564"/>
      <c r="DU123" s="564"/>
      <c r="DV123" s="564"/>
      <c r="DW123" s="564"/>
      <c r="DX123" s="564"/>
      <c r="DY123" s="564"/>
      <c r="DZ123" s="564"/>
      <c r="EA123" s="564"/>
      <c r="EB123" s="564"/>
      <c r="EC123" s="564"/>
      <c r="ED123" s="564"/>
      <c r="EE123" s="564"/>
      <c r="EF123" s="564"/>
      <c r="EG123" s="564"/>
      <c r="EH123" s="564"/>
      <c r="EI123" s="564"/>
      <c r="EJ123" s="564"/>
      <c r="EK123" s="564"/>
      <c r="EL123" s="564"/>
      <c r="EM123" s="564"/>
      <c r="EN123" s="564"/>
      <c r="EO123" s="564"/>
      <c r="EP123" s="564"/>
      <c r="EQ123" s="564"/>
      <c r="ER123" s="564"/>
      <c r="ES123" s="564"/>
      <c r="ET123" s="564"/>
      <c r="EU123" s="564"/>
      <c r="EV123" s="564"/>
      <c r="EW123" s="564"/>
      <c r="EX123" s="564"/>
      <c r="EY123" s="564"/>
      <c r="EZ123" s="564"/>
      <c r="FA123" s="564"/>
      <c r="FB123" s="564"/>
      <c r="FC123" s="564"/>
      <c r="FD123" s="564"/>
      <c r="FE123" s="564"/>
      <c r="FF123" s="564"/>
      <c r="FG123" s="564"/>
      <c r="FH123" s="564"/>
      <c r="FI123" s="564"/>
      <c r="FJ123" s="564"/>
      <c r="FK123" s="564"/>
      <c r="FL123" s="564"/>
      <c r="FM123" s="564"/>
      <c r="FN123" s="564"/>
      <c r="FO123" s="564"/>
      <c r="FP123" s="564"/>
      <c r="FQ123" s="564"/>
      <c r="FR123" s="564"/>
      <c r="FS123" s="564"/>
      <c r="FT123" s="564"/>
      <c r="FU123" s="564"/>
      <c r="FV123" s="564"/>
      <c r="FW123" s="564"/>
      <c r="FX123" s="564"/>
      <c r="FY123" s="564"/>
      <c r="FZ123" s="564"/>
      <c r="GA123" s="564"/>
      <c r="GB123" s="564"/>
      <c r="GC123" s="564"/>
      <c r="GD123" s="564"/>
      <c r="GE123" s="564"/>
      <c r="GF123" s="564"/>
      <c r="GG123" s="564"/>
      <c r="GH123" s="564"/>
      <c r="GI123" s="564"/>
      <c r="GJ123" s="564"/>
      <c r="GK123" s="564"/>
      <c r="GL123" s="564"/>
      <c r="GM123" s="564"/>
      <c r="GN123" s="564"/>
      <c r="GO123" s="564"/>
      <c r="GP123" s="564"/>
      <c r="GQ123" s="564"/>
      <c r="GR123" s="564"/>
      <c r="GS123" s="564"/>
      <c r="GT123" s="564"/>
      <c r="GU123" s="564"/>
      <c r="GV123" s="564"/>
      <c r="GW123" s="564"/>
      <c r="GX123" s="564"/>
      <c r="GY123" s="564"/>
      <c r="GZ123" s="564"/>
      <c r="HA123" s="564"/>
      <c r="HB123" s="564"/>
      <c r="HC123" s="564"/>
      <c r="HD123" s="564"/>
      <c r="HE123" s="564"/>
      <c r="HF123" s="564"/>
      <c r="HG123" s="564"/>
      <c r="HH123" s="564"/>
      <c r="HI123" s="564"/>
      <c r="HJ123" s="564"/>
      <c r="HK123" s="564"/>
      <c r="HL123" s="564"/>
      <c r="HM123" s="564"/>
      <c r="HN123" s="564"/>
      <c r="HO123" s="564"/>
      <c r="HP123" s="564"/>
      <c r="HQ123" s="564"/>
      <c r="HR123" s="564"/>
      <c r="HS123" s="564"/>
      <c r="HT123" s="564"/>
      <c r="HU123" s="564"/>
      <c r="HV123" s="564"/>
      <c r="HW123" s="564"/>
      <c r="HX123" s="564"/>
      <c r="HY123" s="564"/>
      <c r="HZ123" s="564"/>
      <c r="IA123" s="564"/>
      <c r="IB123" s="564"/>
      <c r="IC123" s="564"/>
      <c r="ID123" s="564"/>
      <c r="IE123" s="564"/>
      <c r="IF123" s="564"/>
      <c r="IG123" s="564"/>
      <c r="IH123" s="564"/>
      <c r="II123" s="564"/>
      <c r="IJ123" s="564"/>
      <c r="IK123" s="564"/>
      <c r="IL123" s="564"/>
      <c r="IM123" s="564"/>
      <c r="IN123" s="564"/>
      <c r="IO123" s="564"/>
      <c r="IP123" s="564"/>
      <c r="IQ123" s="564"/>
      <c r="IR123" s="564"/>
      <c r="IS123" s="564"/>
      <c r="IT123" s="564"/>
      <c r="IU123" s="564"/>
      <c r="IV123" s="564"/>
      <c r="IW123" s="564"/>
      <c r="IX123" s="564"/>
      <c r="IY123" s="564"/>
      <c r="IZ123" s="564"/>
      <c r="JA123" s="564"/>
      <c r="JB123" s="564"/>
      <c r="JC123" s="564"/>
      <c r="JD123" s="564"/>
      <c r="JE123" s="564"/>
      <c r="JF123" s="564"/>
      <c r="JG123" s="564"/>
      <c r="JH123" s="564"/>
      <c r="JI123" s="564"/>
      <c r="JJ123" s="564"/>
      <c r="JK123" s="564"/>
      <c r="JL123" s="564"/>
      <c r="JM123" s="564"/>
      <c r="JN123" s="564"/>
      <c r="JO123" s="564"/>
      <c r="JP123" s="564"/>
      <c r="JQ123" s="564"/>
      <c r="JR123" s="564"/>
      <c r="JS123" s="564"/>
      <c r="JT123" s="564"/>
      <c r="JU123" s="589" t="s">
        <v>91</v>
      </c>
      <c r="JV123" s="561"/>
      <c r="JW123" s="561"/>
      <c r="JX123" s="561"/>
      <c r="JY123" s="561"/>
      <c r="JZ123" s="561"/>
      <c r="KA123" s="561"/>
      <c r="KB123" s="561"/>
      <c r="KC123" s="561"/>
      <c r="KD123" s="561"/>
      <c r="KE123" s="561"/>
      <c r="KF123" s="561"/>
      <c r="KG123" s="561"/>
      <c r="KH123" s="561"/>
      <c r="KI123" s="561"/>
      <c r="KJ123" s="561"/>
      <c r="KK123" s="561"/>
      <c r="KL123" s="561"/>
      <c r="KM123" s="561"/>
      <c r="KN123" s="561"/>
      <c r="KO123" s="561"/>
      <c r="KP123" s="561"/>
      <c r="KQ123" s="561"/>
      <c r="KR123" s="561"/>
      <c r="KS123" s="561"/>
      <c r="KT123" s="561"/>
      <c r="KU123" s="561"/>
      <c r="KV123" s="561"/>
      <c r="KW123" s="561"/>
      <c r="KX123" s="561"/>
      <c r="KY123" s="561"/>
      <c r="KZ123" s="561"/>
      <c r="LA123" s="561"/>
      <c r="LB123" s="561"/>
      <c r="LC123" s="561"/>
      <c r="LD123" s="561"/>
      <c r="LE123" s="561"/>
      <c r="LF123" s="561"/>
      <c r="LG123" s="561"/>
      <c r="LH123" s="561"/>
      <c r="LI123" s="561"/>
      <c r="LJ123" s="561"/>
      <c r="LK123" s="561"/>
      <c r="LL123" s="561"/>
      <c r="LM123" s="561"/>
      <c r="LN123" s="561"/>
      <c r="LO123" s="561"/>
      <c r="LP123" s="561"/>
      <c r="LQ123" s="561"/>
      <c r="LR123" s="561"/>
      <c r="LS123" s="561"/>
      <c r="LT123" s="561"/>
      <c r="LU123" s="561"/>
      <c r="LV123" s="561"/>
      <c r="LW123" s="561"/>
      <c r="LX123" s="561"/>
      <c r="LY123" s="561"/>
      <c r="LZ123" s="561"/>
      <c r="MA123" s="561"/>
      <c r="MB123" s="561"/>
      <c r="MC123" s="561"/>
      <c r="MD123" s="561"/>
      <c r="ME123" s="561"/>
      <c r="MF123" s="561"/>
      <c r="MG123" s="561"/>
      <c r="MH123" s="561"/>
      <c r="MI123" s="560"/>
      <c r="MJ123" s="560"/>
      <c r="MK123" s="560"/>
      <c r="ML123" s="564"/>
      <c r="MM123" s="589" t="s">
        <v>91</v>
      </c>
      <c r="MN123" s="561"/>
      <c r="MO123" s="561"/>
      <c r="MP123" s="561"/>
      <c r="MQ123" s="561"/>
      <c r="MR123" s="561"/>
      <c r="MS123" s="561"/>
      <c r="MT123" s="561"/>
      <c r="MU123" s="561"/>
      <c r="MV123" s="561"/>
      <c r="MW123" s="561"/>
      <c r="MX123" s="561"/>
      <c r="MY123" s="561"/>
      <c r="MZ123" s="561"/>
      <c r="NA123" s="561"/>
      <c r="NB123" s="561"/>
      <c r="NC123" s="561"/>
      <c r="ND123" s="561"/>
      <c r="NE123" s="561"/>
      <c r="NF123" s="561"/>
      <c r="NG123" s="561"/>
      <c r="NH123" s="561"/>
      <c r="NI123" s="561"/>
      <c r="NJ123" s="561"/>
      <c r="NK123" s="560"/>
      <c r="NL123" s="560"/>
      <c r="NM123" s="560"/>
      <c r="NN123" s="561"/>
      <c r="NO123" s="561"/>
      <c r="NP123" s="561"/>
      <c r="NQ123" s="561"/>
      <c r="NR123" s="561"/>
      <c r="NS123" s="561"/>
      <c r="NT123" s="560"/>
      <c r="NU123" s="560"/>
      <c r="NV123" s="560"/>
      <c r="NW123" s="561"/>
      <c r="NX123" s="561"/>
      <c r="NY123" s="561"/>
      <c r="NZ123" s="561"/>
      <c r="OA123" s="561"/>
      <c r="OB123" s="561"/>
      <c r="OC123" s="561"/>
      <c r="OD123" s="561"/>
      <c r="OE123" s="561"/>
      <c r="OF123" s="561"/>
      <c r="OG123" s="561"/>
      <c r="OH123" s="561"/>
      <c r="OI123" s="561"/>
      <c r="OJ123" s="561"/>
      <c r="OK123" s="561"/>
      <c r="OL123" s="561"/>
      <c r="OM123" s="561"/>
      <c r="ON123" s="561"/>
      <c r="OO123" s="561"/>
      <c r="OP123" s="561"/>
      <c r="OQ123" s="561"/>
      <c r="OR123" s="560"/>
      <c r="OS123" s="560"/>
      <c r="OT123" s="560"/>
      <c r="OU123" s="560"/>
      <c r="OV123" s="560"/>
      <c r="OW123" s="560"/>
      <c r="OX123" s="560"/>
      <c r="OY123" s="560"/>
      <c r="OZ123" s="560"/>
      <c r="PA123" s="560"/>
      <c r="PB123" s="560"/>
      <c r="PC123" s="560"/>
      <c r="PD123" s="564"/>
      <c r="PE123" s="564"/>
      <c r="PF123" s="564"/>
      <c r="PG123" s="564"/>
      <c r="PH123" s="564"/>
      <c r="PI123" s="564"/>
      <c r="PJ123" s="564"/>
      <c r="PK123" s="564"/>
      <c r="PL123" s="564"/>
      <c r="PM123" s="564"/>
      <c r="PN123" s="564"/>
      <c r="PO123" s="564"/>
      <c r="PP123" s="564"/>
      <c r="PQ123" s="564"/>
      <c r="PR123" s="564"/>
      <c r="PS123" s="564"/>
      <c r="PT123" s="564"/>
      <c r="PU123" s="564"/>
      <c r="PV123" s="564"/>
      <c r="PW123" s="564"/>
      <c r="PX123" s="564"/>
      <c r="PY123" s="564"/>
      <c r="PZ123" s="564"/>
      <c r="QA123" s="564"/>
      <c r="QB123" s="564"/>
      <c r="QC123" s="564"/>
      <c r="QD123" s="564"/>
      <c r="QE123" s="564"/>
      <c r="QF123" s="564"/>
      <c r="QG123" s="564"/>
      <c r="QH123" s="564"/>
      <c r="QI123" s="564"/>
      <c r="QJ123" s="564"/>
      <c r="QK123" s="564"/>
      <c r="QL123" s="564"/>
      <c r="QM123" s="564"/>
      <c r="QN123" s="564"/>
      <c r="QO123" s="564"/>
      <c r="QP123" s="564"/>
      <c r="QQ123" s="564"/>
      <c r="QR123" s="564"/>
      <c r="QS123" s="564"/>
      <c r="QT123" s="564"/>
      <c r="QU123" s="564"/>
      <c r="QV123" s="564"/>
      <c r="QW123" s="564"/>
      <c r="QX123" s="564"/>
      <c r="QY123" s="564"/>
      <c r="QZ123" s="564"/>
      <c r="RA123" s="564"/>
      <c r="RB123" s="564"/>
      <c r="RC123" s="564"/>
      <c r="RD123" s="564"/>
      <c r="RE123" s="564"/>
      <c r="RF123" s="564"/>
      <c r="RG123" s="564"/>
      <c r="RH123" s="564"/>
      <c r="RI123" s="564"/>
      <c r="RJ123" s="564"/>
      <c r="RK123" s="564"/>
      <c r="RL123" s="564"/>
      <c r="RM123" s="564"/>
      <c r="RN123" s="564"/>
      <c r="RO123" s="564"/>
      <c r="RP123" s="564"/>
      <c r="RQ123" s="564"/>
      <c r="RR123" s="564"/>
      <c r="RS123" s="564"/>
      <c r="RT123" s="564"/>
      <c r="RU123" s="564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97"/>
      <c r="NW124" s="510"/>
      <c r="NX124" s="511">
        <v>43635</v>
      </c>
      <c r="NY124" s="512"/>
      <c r="NZ124" s="510"/>
      <c r="OA124" s="511">
        <v>43636</v>
      </c>
      <c r="OB124" s="512"/>
      <c r="OC124" s="510"/>
      <c r="OD124" s="511">
        <v>43637</v>
      </c>
      <c r="OE124" s="512"/>
      <c r="OF124" s="472"/>
      <c r="OG124" s="473">
        <v>43640</v>
      </c>
      <c r="OH124" s="474"/>
      <c r="OI124" s="472"/>
      <c r="OJ124" s="473">
        <v>43641</v>
      </c>
      <c r="OK124" s="474"/>
      <c r="OL124" s="472"/>
      <c r="OM124" s="473">
        <v>43642</v>
      </c>
      <c r="ON124" s="474"/>
      <c r="OO124" s="472"/>
      <c r="OP124" s="473">
        <v>43643</v>
      </c>
      <c r="OQ124" s="474"/>
      <c r="OR124" s="65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258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120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25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91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122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98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314">
        <v>6.0199999999999997E-2</v>
      </c>
      <c r="NW127" s="123">
        <v>5.8000000000000003E-2</v>
      </c>
      <c r="NX127" s="40">
        <v>5.4199999999999998E-2</v>
      </c>
      <c r="NY127" s="84">
        <v>8.5999999999999993E-2</v>
      </c>
      <c r="NZ127" s="123">
        <v>8.8099999999999998E-2</v>
      </c>
      <c r="OA127" s="40">
        <v>0.10580000000000001</v>
      </c>
      <c r="OB127" s="84">
        <v>8.8599999999999998E-2</v>
      </c>
      <c r="OC127" s="123">
        <v>9.11E-2</v>
      </c>
      <c r="OD127" s="40">
        <v>9.74E-2</v>
      </c>
      <c r="OE127" s="80">
        <v>9.64E-2</v>
      </c>
      <c r="OF127" s="126">
        <v>7.8200000000000006E-2</v>
      </c>
      <c r="OG127" s="86">
        <v>9.4399999999999998E-2</v>
      </c>
      <c r="OH127" s="80">
        <v>0.1113</v>
      </c>
      <c r="OI127" s="126">
        <v>0.1055</v>
      </c>
      <c r="OJ127" s="16">
        <v>7.0300000000000001E-2</v>
      </c>
      <c r="OK127" s="80">
        <v>8.4000000000000005E-2</v>
      </c>
      <c r="OL127" s="123">
        <v>7.6700000000000004E-2</v>
      </c>
      <c r="OM127" s="40">
        <v>8.5199999999999998E-2</v>
      </c>
      <c r="ON127" s="84">
        <v>0.10009999999999999</v>
      </c>
      <c r="OO127" s="123">
        <v>0.1057</v>
      </c>
      <c r="OP127" s="40">
        <v>9.4600000000000004E-2</v>
      </c>
      <c r="OQ127" s="84">
        <v>0.10920000000000001</v>
      </c>
      <c r="OR127" s="100">
        <v>0.10440000000000001</v>
      </c>
      <c r="OS127" s="40">
        <v>0.1037</v>
      </c>
      <c r="OT127" s="40">
        <v>0.1053</v>
      </c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299">
        <v>4.3900000000000002E-2</v>
      </c>
      <c r="NW128" s="125">
        <v>4.3900000000000002E-2</v>
      </c>
      <c r="NX128" s="16">
        <v>4.8599999999999997E-2</v>
      </c>
      <c r="NY128" s="130">
        <v>3.9699999999999999E-2</v>
      </c>
      <c r="NZ128" s="125">
        <v>4.5199999999999997E-2</v>
      </c>
      <c r="OA128" s="16">
        <v>5.3999999999999999E-2</v>
      </c>
      <c r="OB128" s="80">
        <v>6.7799999999999999E-2</v>
      </c>
      <c r="OC128" s="126">
        <v>6.3500000000000001E-2</v>
      </c>
      <c r="OD128" s="86">
        <v>7.3200000000000001E-2</v>
      </c>
      <c r="OE128" s="130">
        <v>7.6700000000000004E-2</v>
      </c>
      <c r="OF128" s="125">
        <v>7.7600000000000002E-2</v>
      </c>
      <c r="OG128" s="16">
        <v>8.2000000000000003E-2</v>
      </c>
      <c r="OH128" s="130">
        <v>7.9399999999999998E-2</v>
      </c>
      <c r="OI128" s="125">
        <v>7.4399999999999994E-2</v>
      </c>
      <c r="OJ128" s="86">
        <v>6.9199999999999998E-2</v>
      </c>
      <c r="OK128" s="84">
        <v>7.8600000000000003E-2</v>
      </c>
      <c r="OL128" s="126">
        <v>7.2900000000000006E-2</v>
      </c>
      <c r="OM128" s="34">
        <v>6.4000000000000001E-2</v>
      </c>
      <c r="ON128" s="130">
        <v>6.1699999999999998E-2</v>
      </c>
      <c r="OO128" s="125">
        <v>6.3200000000000006E-2</v>
      </c>
      <c r="OP128" s="34">
        <v>6.6100000000000006E-2</v>
      </c>
      <c r="OQ128" s="83">
        <v>7.22E-2</v>
      </c>
      <c r="OR128" s="105">
        <v>7.2800000000000004E-2</v>
      </c>
      <c r="OS128" s="34">
        <v>7.6700000000000004E-2</v>
      </c>
      <c r="OT128" s="34">
        <v>8.7099999999999997E-2</v>
      </c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300">
        <v>6.7999999999999996E-3</v>
      </c>
      <c r="NW129" s="127">
        <v>5.1000000000000004E-3</v>
      </c>
      <c r="NX129" s="86">
        <v>1.3299999999999999E-2</v>
      </c>
      <c r="NY129" s="80">
        <v>1.7899999999999999E-2</v>
      </c>
      <c r="NZ129" s="126">
        <v>2.3400000000000001E-2</v>
      </c>
      <c r="OA129" s="86">
        <v>4.02E-2</v>
      </c>
      <c r="OB129" s="130">
        <v>3.4500000000000003E-2</v>
      </c>
      <c r="OC129" s="125">
        <v>3.4799999999999998E-2</v>
      </c>
      <c r="OD129" s="16">
        <v>6.2E-2</v>
      </c>
      <c r="OE129" s="84">
        <v>5.8400000000000001E-2</v>
      </c>
      <c r="OF129" s="123">
        <v>6.7400000000000002E-2</v>
      </c>
      <c r="OG129" s="40">
        <v>6.6600000000000006E-2</v>
      </c>
      <c r="OH129" s="84">
        <v>6.4000000000000001E-2</v>
      </c>
      <c r="OI129" s="123">
        <v>5.16E-2</v>
      </c>
      <c r="OJ129" s="40">
        <v>6.5699999999999995E-2</v>
      </c>
      <c r="OK129" s="130">
        <v>6.4500000000000002E-2</v>
      </c>
      <c r="OL129" s="125">
        <v>5.9900000000000002E-2</v>
      </c>
      <c r="OM129" s="86">
        <v>6.2399999999999997E-2</v>
      </c>
      <c r="ON129" s="83">
        <v>5.7599999999999998E-2</v>
      </c>
      <c r="OO129" s="131">
        <v>5.8000000000000003E-2</v>
      </c>
      <c r="OP129" s="16">
        <v>5.6300000000000003E-2</v>
      </c>
      <c r="OQ129" s="130">
        <v>5.3800000000000001E-2</v>
      </c>
      <c r="OR129" s="103">
        <v>5.3999999999999999E-2</v>
      </c>
      <c r="OS129" s="16">
        <v>5.6099999999999997E-2</v>
      </c>
      <c r="OT129" s="16">
        <v>4.7100000000000003E-2</v>
      </c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303">
        <v>-2.8E-3</v>
      </c>
      <c r="NW130" s="126">
        <v>-1.6999999999999999E-3</v>
      </c>
      <c r="NX130" s="7">
        <v>2.0999999999999999E-3</v>
      </c>
      <c r="NY130" s="81">
        <v>-1.1999999999999999E-3</v>
      </c>
      <c r="NZ130" s="128">
        <v>3.2000000000000002E-3</v>
      </c>
      <c r="OA130" s="34">
        <v>-9.9000000000000008E-3</v>
      </c>
      <c r="OB130" s="79">
        <v>-6.7999999999999996E-3</v>
      </c>
      <c r="OC130" s="124">
        <v>-4.3E-3</v>
      </c>
      <c r="OD130" s="47">
        <v>-1.2500000000000001E-2</v>
      </c>
      <c r="OE130" s="81">
        <v>-1E-4</v>
      </c>
      <c r="OF130" s="128">
        <v>-5.0000000000000001E-4</v>
      </c>
      <c r="OG130" s="22">
        <v>-4.4000000000000003E-3</v>
      </c>
      <c r="OH130" s="83">
        <v>-1.5699999999999999E-2</v>
      </c>
      <c r="OI130" s="131">
        <v>8.9999999999999998E-4</v>
      </c>
      <c r="OJ130" s="34">
        <v>1.09E-2</v>
      </c>
      <c r="OK130" s="83">
        <v>1.46E-2</v>
      </c>
      <c r="OL130" s="131">
        <v>3.9800000000000002E-2</v>
      </c>
      <c r="OM130" s="16">
        <v>6.1800000000000001E-2</v>
      </c>
      <c r="ON130" s="80">
        <v>5.67E-2</v>
      </c>
      <c r="OO130" s="126">
        <v>4.1500000000000002E-2</v>
      </c>
      <c r="OP130" s="86">
        <v>3.09E-2</v>
      </c>
      <c r="OQ130" s="80">
        <v>3.8600000000000002E-2</v>
      </c>
      <c r="OR130" s="102">
        <v>4.5999999999999999E-2</v>
      </c>
      <c r="OS130" s="86">
        <v>4.02E-2</v>
      </c>
      <c r="OT130" s="86">
        <v>3.6299999999999999E-2</v>
      </c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15">
        <v>-6.8999999999999999E-3</v>
      </c>
      <c r="NW131" s="124">
        <v>-4.1000000000000003E-3</v>
      </c>
      <c r="NX131" s="22">
        <v>-1.49E-2</v>
      </c>
      <c r="NY131" s="79">
        <v>-1.8200000000000001E-2</v>
      </c>
      <c r="NZ131" s="131">
        <v>-8.6999999999999994E-3</v>
      </c>
      <c r="OA131" s="22">
        <v>-1.49E-2</v>
      </c>
      <c r="OB131" s="81">
        <v>-1.26E-2</v>
      </c>
      <c r="OC131" s="128">
        <v>-1.4999999999999999E-2</v>
      </c>
      <c r="OD131" s="22">
        <v>-2.8899999999999999E-2</v>
      </c>
      <c r="OE131" s="79">
        <v>-2.6599999999999999E-2</v>
      </c>
      <c r="OF131" s="131">
        <v>-1.14E-2</v>
      </c>
      <c r="OG131" s="34">
        <v>-2.1600000000000001E-2</v>
      </c>
      <c r="OH131" s="81">
        <v>-2.0799999999999999E-2</v>
      </c>
      <c r="OI131" s="128">
        <v>-1.1299999999999999E-2</v>
      </c>
      <c r="OJ131" s="22">
        <v>-2.3400000000000001E-2</v>
      </c>
      <c r="OK131" s="79">
        <v>-3.2500000000000001E-2</v>
      </c>
      <c r="OL131" s="129">
        <v>-3.9100000000000003E-2</v>
      </c>
      <c r="OM131" s="30">
        <v>-3.7999999999999999E-2</v>
      </c>
      <c r="ON131" s="85">
        <v>-3.6400000000000002E-2</v>
      </c>
      <c r="OO131" s="129">
        <v>-2.1700000000000001E-2</v>
      </c>
      <c r="OP131" s="30">
        <v>-2.9000000000000001E-2</v>
      </c>
      <c r="OQ131" s="85">
        <v>-1.89E-2</v>
      </c>
      <c r="OR131" s="104">
        <v>-1.83E-2</v>
      </c>
      <c r="OS131" s="30">
        <v>-2.7799999999999998E-2</v>
      </c>
      <c r="OT131" s="30">
        <v>-1.24E-2</v>
      </c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317">
        <v>-1.55E-2</v>
      </c>
      <c r="NW132" s="131">
        <v>-1.01E-2</v>
      </c>
      <c r="NX132" s="34">
        <v>-1.7399999999999999E-2</v>
      </c>
      <c r="NY132" s="82">
        <v>-2.1299999999999999E-2</v>
      </c>
      <c r="NZ132" s="124">
        <v>-1.67E-2</v>
      </c>
      <c r="OA132" s="47">
        <v>-3.6999999999999998E-2</v>
      </c>
      <c r="OB132" s="83">
        <v>-1.9099999999999999E-2</v>
      </c>
      <c r="OC132" s="131">
        <v>-2.35E-2</v>
      </c>
      <c r="OD132" s="34">
        <v>-4.07E-2</v>
      </c>
      <c r="OE132" s="83">
        <v>-3.09E-2</v>
      </c>
      <c r="OF132" s="124">
        <v>-4.7300000000000002E-2</v>
      </c>
      <c r="OG132" s="47">
        <v>-4.0899999999999999E-2</v>
      </c>
      <c r="OH132" s="79">
        <v>-4.6100000000000002E-2</v>
      </c>
      <c r="OI132" s="124">
        <v>-3.2199999999999999E-2</v>
      </c>
      <c r="OJ132" s="47">
        <v>-2.81E-2</v>
      </c>
      <c r="OK132" s="81">
        <v>-4.6100000000000002E-2</v>
      </c>
      <c r="OL132" s="128">
        <v>-5.1700000000000003E-2</v>
      </c>
      <c r="OM132" s="22">
        <v>-4.82E-2</v>
      </c>
      <c r="ON132" s="81">
        <v>-4.6899999999999997E-2</v>
      </c>
      <c r="OO132" s="128">
        <v>-4.4299999999999999E-2</v>
      </c>
      <c r="OP132" s="22">
        <v>-3.5299999999999998E-2</v>
      </c>
      <c r="OQ132" s="81">
        <v>-6.6699999999999995E-2</v>
      </c>
      <c r="OR132" s="106">
        <v>-6.5100000000000005E-2</v>
      </c>
      <c r="OS132" s="22">
        <v>-5.5E-2</v>
      </c>
      <c r="OT132" s="22">
        <v>-5.7000000000000002E-2</v>
      </c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302">
        <v>-2.76E-2</v>
      </c>
      <c r="NW133" s="128">
        <v>-3.04E-2</v>
      </c>
      <c r="NX133" s="47">
        <v>-1.8800000000000001E-2</v>
      </c>
      <c r="NY133" s="83">
        <v>-2.4899999999999999E-2</v>
      </c>
      <c r="NZ133" s="127">
        <v>-5.1400000000000001E-2</v>
      </c>
      <c r="OA133" s="7">
        <v>-6.7400000000000002E-2</v>
      </c>
      <c r="OB133" s="82">
        <v>-7.17E-2</v>
      </c>
      <c r="OC133" s="127">
        <v>-6.9000000000000006E-2</v>
      </c>
      <c r="OD133" s="7">
        <v>-6.25E-2</v>
      </c>
      <c r="OE133" s="85">
        <v>-8.6699999999999999E-2</v>
      </c>
      <c r="OF133" s="129">
        <v>-6.4799999999999996E-2</v>
      </c>
      <c r="OG133" s="30">
        <v>-7.2599999999999998E-2</v>
      </c>
      <c r="OH133" s="85">
        <v>-6.5199999999999994E-2</v>
      </c>
      <c r="OI133" s="129">
        <v>-7.6100000000000001E-2</v>
      </c>
      <c r="OJ133" s="30">
        <v>-5.8500000000000003E-2</v>
      </c>
      <c r="OK133" s="85">
        <v>-6.0299999999999999E-2</v>
      </c>
      <c r="OL133" s="124">
        <v>-5.3699999999999998E-2</v>
      </c>
      <c r="OM133" s="47">
        <v>-7.9899999999999999E-2</v>
      </c>
      <c r="ON133" s="79">
        <v>-8.4699999999999998E-2</v>
      </c>
      <c r="OO133" s="127">
        <v>-0.1003</v>
      </c>
      <c r="OP133" s="47">
        <v>-9.4200000000000006E-2</v>
      </c>
      <c r="OQ133" s="79">
        <v>-9.2999999999999999E-2</v>
      </c>
      <c r="OR133" s="99">
        <v>-9.2399999999999996E-2</v>
      </c>
      <c r="OS133" s="47">
        <v>-9.4500000000000001E-2</v>
      </c>
      <c r="OT133" s="47">
        <v>-0.10639999999999999</v>
      </c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16">
        <v>-5.8099999999999999E-2</v>
      </c>
      <c r="NW134" s="129">
        <v>-6.0699999999999997E-2</v>
      </c>
      <c r="NX134" s="30">
        <v>-6.7100000000000007E-2</v>
      </c>
      <c r="NY134" s="85">
        <v>-7.8E-2</v>
      </c>
      <c r="NZ134" s="129">
        <v>-8.3099999999999993E-2</v>
      </c>
      <c r="OA134" s="30">
        <v>-7.0800000000000002E-2</v>
      </c>
      <c r="OB134" s="85">
        <v>-8.0699999999999994E-2</v>
      </c>
      <c r="OC134" s="129">
        <v>-7.7600000000000002E-2</v>
      </c>
      <c r="OD134" s="30">
        <v>-8.7999999999999995E-2</v>
      </c>
      <c r="OE134" s="82">
        <v>-8.72E-2</v>
      </c>
      <c r="OF134" s="127">
        <v>-9.9199999999999997E-2</v>
      </c>
      <c r="OG134" s="7">
        <v>-0.10349999999999999</v>
      </c>
      <c r="OH134" s="82">
        <v>-0.1069</v>
      </c>
      <c r="OI134" s="127">
        <v>-0.1128</v>
      </c>
      <c r="OJ134" s="7">
        <v>-0.1061</v>
      </c>
      <c r="OK134" s="82">
        <v>-0.1028</v>
      </c>
      <c r="OL134" s="127">
        <v>-0.1048</v>
      </c>
      <c r="OM134" s="7">
        <v>-0.10730000000000001</v>
      </c>
      <c r="ON134" s="82">
        <v>-0.1081</v>
      </c>
      <c r="OO134" s="124">
        <v>-0.1021</v>
      </c>
      <c r="OP134" s="7">
        <v>-0.1108</v>
      </c>
      <c r="OQ134" s="82">
        <v>-0.1166</v>
      </c>
      <c r="OR134" s="101">
        <v>-0.12280000000000001</v>
      </c>
      <c r="OS134" s="7">
        <v>-0.1208</v>
      </c>
      <c r="OT134" s="7">
        <v>-0.12139999999999999</v>
      </c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93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78"/>
      <c r="OL135" s="77"/>
      <c r="OM135" s="56"/>
      <c r="ON135" s="78"/>
      <c r="OO135" s="77"/>
      <c r="OP135" s="56"/>
      <c r="OQ135" s="78"/>
      <c r="OR135" s="10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523">
        <v>2.58E-2</v>
      </c>
      <c r="NW136" s="457">
        <v>1.14E-2</v>
      </c>
      <c r="NX136" s="106">
        <v>1.55E-2</v>
      </c>
      <c r="NY136" s="441">
        <v>3.1800000000000002E-2</v>
      </c>
      <c r="NZ136" s="453">
        <v>1.6199999999999999E-2</v>
      </c>
      <c r="OA136" s="100">
        <v>1.77E-2</v>
      </c>
      <c r="OB136" s="605">
        <v>3.0200000000000001E-2</v>
      </c>
      <c r="OC136" s="129">
        <v>3.0999999999999999E-3</v>
      </c>
      <c r="OD136" s="103">
        <v>2.7199999999999998E-2</v>
      </c>
      <c r="OE136" s="612">
        <v>2.8799999999999999E-2</v>
      </c>
      <c r="OF136" s="129">
        <v>2.1899999999999999E-2</v>
      </c>
      <c r="OG136" s="86">
        <v>1.6199999999999999E-2</v>
      </c>
      <c r="OH136" s="80">
        <v>1.6899999999999998E-2</v>
      </c>
      <c r="OI136" s="131">
        <v>1.66E-2</v>
      </c>
      <c r="OJ136" s="104">
        <v>1.7600000000000001E-2</v>
      </c>
      <c r="OK136" s="607">
        <v>1.4800000000000001E-2</v>
      </c>
      <c r="OL136" s="131">
        <v>2.52E-2</v>
      </c>
      <c r="OM136" s="105">
        <v>2.4199999999999999E-2</v>
      </c>
      <c r="ON136" s="608">
        <v>1.49E-2</v>
      </c>
      <c r="OO136" s="129">
        <v>1.47E-2</v>
      </c>
      <c r="OP136" s="106">
        <v>8.9999999999999993E-3</v>
      </c>
      <c r="OQ136" s="608">
        <v>1.46E-2</v>
      </c>
      <c r="OR136" s="102">
        <v>7.4000000000000003E-3</v>
      </c>
      <c r="OS136" s="106">
        <v>1.01E-2</v>
      </c>
      <c r="OT136" s="104">
        <v>1.54E-2</v>
      </c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67">
        <v>-2.2800000000000001E-2</v>
      </c>
      <c r="NW137" s="453">
        <v>-3.2000000000000002E-3</v>
      </c>
      <c r="NX137" s="99">
        <v>-1.47E-2</v>
      </c>
      <c r="NY137" s="445">
        <v>-2.3400000000000001E-2</v>
      </c>
      <c r="NZ137" s="449">
        <v>-3.0099999999999998E-2</v>
      </c>
      <c r="OA137" s="99">
        <v>-2.0299999999999999E-2</v>
      </c>
      <c r="OB137" s="609">
        <v>-1.95E-2</v>
      </c>
      <c r="OC137" s="131">
        <v>-4.4000000000000003E-3</v>
      </c>
      <c r="OD137" s="105">
        <v>-1.72E-2</v>
      </c>
      <c r="OE137" s="608">
        <v>-3.9E-2</v>
      </c>
      <c r="OF137" s="124">
        <v>-2.07E-2</v>
      </c>
      <c r="OG137" s="34">
        <v>-1.0200000000000001E-2</v>
      </c>
      <c r="OH137" s="81">
        <v>-1.6400000000000001E-2</v>
      </c>
      <c r="OI137" s="123">
        <v>-1.24E-2</v>
      </c>
      <c r="OJ137" s="102">
        <v>-3.6299999999999999E-2</v>
      </c>
      <c r="OK137" s="612">
        <v>-2.2700000000000001E-2</v>
      </c>
      <c r="OL137" s="124">
        <v>-2.12E-2</v>
      </c>
      <c r="OM137" s="99">
        <v>-2.6200000000000001E-2</v>
      </c>
      <c r="ON137" s="610">
        <v>-6.4000000000000003E-3</v>
      </c>
      <c r="OO137" s="124">
        <v>-1.7399999999999999E-2</v>
      </c>
      <c r="OP137" s="100">
        <v>-1.11E-2</v>
      </c>
      <c r="OQ137" s="612">
        <v>-3.1399999999999997E-2</v>
      </c>
      <c r="OR137" s="101">
        <v>-6.1999999999999998E-3</v>
      </c>
      <c r="OS137" s="104">
        <v>-9.4999999999999998E-3</v>
      </c>
      <c r="OT137" s="99">
        <v>-1.1900000000000001E-2</v>
      </c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594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315">
        <v>2.7799999999999998E-2</v>
      </c>
      <c r="NW138" s="132" t="s">
        <v>62</v>
      </c>
      <c r="NX138" s="133"/>
      <c r="NY138" s="81">
        <v>2.64E-2</v>
      </c>
      <c r="NZ138" s="132"/>
      <c r="OA138" s="133"/>
      <c r="OB138" s="607">
        <v>4.99E-2</v>
      </c>
      <c r="OC138" s="132"/>
      <c r="OD138" s="133"/>
      <c r="OE138" s="609">
        <v>4.2200000000000001E-2</v>
      </c>
      <c r="OF138" s="132"/>
      <c r="OG138" s="133"/>
      <c r="OH138" s="611">
        <v>2.1499999999999998E-2</v>
      </c>
      <c r="OI138" s="132"/>
      <c r="OJ138" s="133"/>
      <c r="OK138" s="610">
        <v>3.0300000000000001E-2</v>
      </c>
      <c r="OL138" s="132"/>
      <c r="OM138" s="133"/>
      <c r="ON138" s="610">
        <v>4.2999999999999997E-2</v>
      </c>
      <c r="OO138" s="132"/>
      <c r="OP138" s="133"/>
      <c r="OQ138" s="611">
        <v>1.7500000000000002E-2</v>
      </c>
      <c r="OR138" s="133"/>
      <c r="OS138" s="133"/>
      <c r="OT138" s="105">
        <v>1.49E-2</v>
      </c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595">
        <v>-1.37E-2</v>
      </c>
      <c r="NN139" s="596" t="s">
        <v>62</v>
      </c>
      <c r="NO139" s="597" t="s">
        <v>62</v>
      </c>
      <c r="NP139" s="598">
        <v>-4.8800000000000003E-2</v>
      </c>
      <c r="NQ139" s="596" t="s">
        <v>62</v>
      </c>
      <c r="NR139" s="597" t="s">
        <v>62</v>
      </c>
      <c r="NS139" s="546">
        <v>-2.87E-2</v>
      </c>
      <c r="NT139" s="133" t="s">
        <v>62</v>
      </c>
      <c r="NU139" s="133" t="s">
        <v>62</v>
      </c>
      <c r="NV139" s="638">
        <v>-2.53E-2</v>
      </c>
      <c r="NW139" s="596" t="s">
        <v>62</v>
      </c>
      <c r="NX139" s="597" t="s">
        <v>62</v>
      </c>
      <c r="NY139" s="534">
        <v>-2.81E-2</v>
      </c>
      <c r="NZ139" s="596" t="s">
        <v>62</v>
      </c>
      <c r="OA139" s="597" t="s">
        <v>62</v>
      </c>
      <c r="OB139" s="637">
        <v>-5.04E-2</v>
      </c>
      <c r="OC139" s="596" t="s">
        <v>62</v>
      </c>
      <c r="OD139" s="597" t="s">
        <v>62</v>
      </c>
      <c r="OE139" s="663">
        <v>-3.0200000000000001E-2</v>
      </c>
      <c r="OF139" s="596" t="s">
        <v>62</v>
      </c>
      <c r="OG139" s="597" t="s">
        <v>62</v>
      </c>
      <c r="OH139" s="692">
        <v>-2.07E-2</v>
      </c>
      <c r="OI139" s="596" t="s">
        <v>62</v>
      </c>
      <c r="OJ139" s="597" t="s">
        <v>62</v>
      </c>
      <c r="OK139" s="698">
        <v>-2.7300000000000001E-2</v>
      </c>
      <c r="OL139" s="596" t="s">
        <v>62</v>
      </c>
      <c r="OM139" s="597" t="s">
        <v>62</v>
      </c>
      <c r="ON139" s="710">
        <v>-5.2200000000000003E-2</v>
      </c>
      <c r="OO139" s="596" t="s">
        <v>62</v>
      </c>
      <c r="OP139" s="597" t="s">
        <v>62</v>
      </c>
      <c r="OQ139" s="692">
        <v>-1.9800000000000002E-2</v>
      </c>
      <c r="OR139" s="133" t="s">
        <v>62</v>
      </c>
      <c r="OS139" s="133" t="s">
        <v>62</v>
      </c>
      <c r="OT139" s="709">
        <v>-1.34E-2</v>
      </c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A140" s="564"/>
      <c r="B140" s="56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  <c r="Y140" s="564"/>
      <c r="Z140" s="564"/>
      <c r="AA140" s="564"/>
      <c r="AB140" s="564"/>
      <c r="AC140" s="564"/>
      <c r="AD140" s="564"/>
      <c r="AE140" s="564"/>
      <c r="AF140" s="564"/>
      <c r="AG140" s="564"/>
      <c r="AH140" s="564"/>
      <c r="AI140" s="564"/>
      <c r="AJ140" s="564"/>
      <c r="AK140" s="564"/>
      <c r="AL140" s="564"/>
      <c r="AM140" s="564"/>
      <c r="AN140" s="564"/>
      <c r="AO140" s="564"/>
      <c r="AP140" s="564"/>
      <c r="AQ140" s="564"/>
      <c r="AR140" s="564"/>
      <c r="AS140" s="564"/>
      <c r="AT140" s="564"/>
      <c r="AU140" s="564"/>
      <c r="AV140" s="564"/>
      <c r="AW140" s="564"/>
      <c r="AX140" s="564"/>
      <c r="AY140" s="564"/>
      <c r="AZ140" s="564"/>
      <c r="BA140" s="564"/>
      <c r="BB140" s="564"/>
      <c r="BC140" s="564"/>
      <c r="BD140" s="564"/>
      <c r="BE140" s="564"/>
      <c r="BF140" s="564"/>
      <c r="BG140" s="564"/>
      <c r="BH140" s="564"/>
      <c r="BI140" s="564"/>
      <c r="BJ140" s="564"/>
      <c r="BK140" s="564"/>
      <c r="BL140" s="564"/>
      <c r="BM140" s="564"/>
      <c r="BN140" s="564"/>
      <c r="BO140" s="564"/>
      <c r="BP140" s="564"/>
      <c r="BQ140" s="564"/>
      <c r="BR140" s="564"/>
      <c r="BS140" s="564"/>
      <c r="BT140" s="564"/>
      <c r="BU140" s="564"/>
      <c r="BV140" s="564"/>
      <c r="BW140" s="564"/>
      <c r="BX140" s="564"/>
      <c r="BY140" s="564"/>
      <c r="BZ140" s="564"/>
      <c r="CA140" s="564"/>
      <c r="CB140" s="564"/>
      <c r="CC140" s="564"/>
      <c r="CD140" s="564"/>
      <c r="CE140" s="564"/>
      <c r="CF140" s="564"/>
      <c r="CG140" s="564"/>
      <c r="CH140" s="564"/>
      <c r="CI140" s="564"/>
      <c r="CJ140" s="564"/>
      <c r="CK140" s="564"/>
      <c r="CL140" s="564"/>
      <c r="CM140" s="564"/>
      <c r="CN140" s="564"/>
      <c r="CO140" s="564"/>
      <c r="CP140" s="564"/>
      <c r="CQ140" s="564"/>
      <c r="CR140" s="564"/>
      <c r="CS140" s="564"/>
      <c r="CT140" s="564"/>
      <c r="CU140" s="564"/>
      <c r="CV140" s="564"/>
      <c r="CW140" s="564"/>
      <c r="CX140" s="564"/>
      <c r="CY140" s="564"/>
      <c r="CZ140" s="564"/>
      <c r="DA140" s="564"/>
      <c r="DB140" s="564"/>
      <c r="DC140" s="564"/>
      <c r="DD140" s="564"/>
      <c r="DE140" s="564"/>
      <c r="DF140" s="564"/>
      <c r="DG140" s="564"/>
      <c r="DH140" s="564"/>
      <c r="DI140" s="564"/>
      <c r="DJ140" s="564"/>
      <c r="DK140" s="564"/>
      <c r="DL140" s="564"/>
      <c r="DM140" s="564"/>
      <c r="DN140" s="564"/>
      <c r="DO140" s="564"/>
      <c r="DP140" s="564"/>
      <c r="DQ140" s="564"/>
      <c r="DR140" s="564"/>
      <c r="DS140" s="564"/>
      <c r="DT140" s="564"/>
      <c r="DU140" s="564"/>
      <c r="DV140" s="564"/>
      <c r="DW140" s="564"/>
      <c r="DX140" s="564"/>
      <c r="DY140" s="564"/>
      <c r="DZ140" s="564"/>
      <c r="EA140" s="564"/>
      <c r="EB140" s="564"/>
      <c r="EC140" s="564"/>
      <c r="ED140" s="564"/>
      <c r="EE140" s="564"/>
      <c r="EF140" s="564"/>
      <c r="EG140" s="564"/>
      <c r="EH140" s="564"/>
      <c r="EI140" s="564"/>
      <c r="EJ140" s="564"/>
      <c r="EK140" s="564"/>
      <c r="EL140" s="564"/>
      <c r="EM140" s="564"/>
      <c r="EN140" s="564"/>
      <c r="EO140" s="564"/>
      <c r="EP140" s="564"/>
      <c r="EQ140" s="564"/>
      <c r="ER140" s="564"/>
      <c r="ES140" s="564"/>
      <c r="ET140" s="564"/>
      <c r="EU140" s="564"/>
      <c r="EV140" s="564"/>
      <c r="EW140" s="564"/>
      <c r="EX140" s="564"/>
      <c r="EY140" s="564"/>
      <c r="EZ140" s="564"/>
      <c r="FA140" s="564"/>
      <c r="FB140" s="564"/>
      <c r="FC140" s="564"/>
      <c r="FD140" s="564"/>
      <c r="FE140" s="564"/>
      <c r="FF140" s="564"/>
      <c r="FG140" s="564"/>
      <c r="FH140" s="564"/>
      <c r="FI140" s="564"/>
      <c r="FJ140" s="564"/>
      <c r="FK140" s="564"/>
      <c r="FL140" s="564"/>
      <c r="FM140" s="564"/>
      <c r="FN140" s="564"/>
      <c r="FO140" s="564"/>
      <c r="FP140" s="564"/>
      <c r="FQ140" s="564"/>
      <c r="FR140" s="564"/>
      <c r="FS140" s="564"/>
      <c r="FT140" s="564"/>
      <c r="FU140" s="564"/>
      <c r="FV140" s="564"/>
      <c r="FW140" s="564"/>
      <c r="FX140" s="564"/>
      <c r="FY140" s="564"/>
      <c r="FZ140" s="564"/>
      <c r="GA140" s="564"/>
      <c r="GB140" s="564"/>
      <c r="GC140" s="564"/>
      <c r="GD140" s="564"/>
      <c r="GE140" s="564"/>
      <c r="GF140" s="564"/>
      <c r="GG140" s="564"/>
      <c r="GH140" s="564"/>
      <c r="GI140" s="564"/>
      <c r="GJ140" s="564"/>
      <c r="GK140" s="564"/>
      <c r="GL140" s="564"/>
      <c r="GM140" s="564"/>
      <c r="GN140" s="564"/>
      <c r="GO140" s="564"/>
      <c r="GP140" s="564"/>
      <c r="GQ140" s="564"/>
      <c r="GR140" s="564"/>
      <c r="GS140" s="564"/>
      <c r="GT140" s="564"/>
      <c r="GU140" s="564"/>
      <c r="GV140" s="564"/>
      <c r="GW140" s="564"/>
      <c r="GX140" s="564"/>
      <c r="GY140" s="564"/>
      <c r="GZ140" s="564"/>
      <c r="HA140" s="564"/>
      <c r="HB140" s="564"/>
      <c r="HC140" s="564"/>
      <c r="HD140" s="564"/>
      <c r="HE140" s="564"/>
      <c r="HF140" s="564"/>
      <c r="HG140" s="564"/>
      <c r="HH140" s="564"/>
      <c r="HI140" s="564"/>
      <c r="HJ140" s="564"/>
      <c r="HK140" s="564"/>
      <c r="HL140" s="564"/>
      <c r="HM140" s="564"/>
      <c r="HN140" s="564"/>
      <c r="HO140" s="564"/>
      <c r="HP140" s="564"/>
      <c r="HQ140" s="564"/>
      <c r="HR140" s="564"/>
      <c r="HS140" s="564"/>
      <c r="HT140" s="564"/>
      <c r="HU140" s="564"/>
      <c r="HV140" s="564"/>
      <c r="HW140" s="564"/>
      <c r="HX140" s="564"/>
      <c r="HY140" s="564"/>
      <c r="HZ140" s="564"/>
      <c r="IA140" s="564"/>
      <c r="IB140" s="564"/>
      <c r="IC140" s="564"/>
      <c r="ID140" s="564"/>
      <c r="IE140" s="564"/>
      <c r="IF140" s="564"/>
      <c r="IG140" s="564"/>
      <c r="IH140" s="564"/>
      <c r="II140" s="564"/>
      <c r="IJ140" s="564"/>
      <c r="IK140" s="564"/>
      <c r="IL140" s="564"/>
      <c r="IM140" s="564"/>
      <c r="IN140" s="564"/>
      <c r="IO140" s="564"/>
      <c r="IP140" s="564"/>
      <c r="IQ140" s="564"/>
      <c r="IR140" s="564"/>
      <c r="IS140" s="564"/>
      <c r="IT140" s="564"/>
      <c r="IU140" s="564"/>
      <c r="IV140" s="564"/>
      <c r="IW140" s="564"/>
      <c r="IX140" s="564"/>
      <c r="IY140" s="564"/>
      <c r="IZ140" s="564"/>
      <c r="JA140" s="564"/>
      <c r="JB140" s="564"/>
      <c r="JC140" s="564"/>
      <c r="JD140" s="564"/>
      <c r="JE140" s="564"/>
      <c r="JF140" s="564"/>
      <c r="JG140" s="564"/>
      <c r="JH140" s="564"/>
      <c r="JI140" s="564"/>
      <c r="JJ140" s="564"/>
      <c r="JK140" s="564"/>
      <c r="JL140" s="564"/>
      <c r="JM140" s="564"/>
      <c r="JN140" s="564"/>
      <c r="JO140" s="564"/>
      <c r="JP140" s="564"/>
      <c r="JQ140" s="564"/>
      <c r="JR140" s="564"/>
      <c r="JS140" s="564"/>
      <c r="JT140" s="564"/>
      <c r="JU140" s="564"/>
      <c r="JV140" s="564"/>
      <c r="JW140" s="564"/>
      <c r="JX140" s="564"/>
      <c r="JY140" s="564"/>
      <c r="JZ140" s="564"/>
      <c r="KA140" s="564"/>
      <c r="KB140" s="564"/>
      <c r="KC140" s="564"/>
      <c r="KD140" s="564"/>
      <c r="KE140" s="564"/>
      <c r="KF140" s="564"/>
      <c r="KG140" s="564"/>
      <c r="KH140" s="564"/>
      <c r="KI140" s="564"/>
      <c r="KJ140" s="564"/>
      <c r="KK140" s="564"/>
      <c r="KL140" s="564"/>
      <c r="KM140" s="564"/>
      <c r="KN140" s="564"/>
      <c r="KO140" s="564"/>
      <c r="KP140" s="564"/>
      <c r="KQ140" s="564"/>
      <c r="KR140" s="564"/>
      <c r="KS140" s="564"/>
      <c r="KT140" s="564"/>
      <c r="KU140" s="564"/>
      <c r="KV140" s="564"/>
      <c r="KW140" s="564"/>
      <c r="KX140" s="564"/>
      <c r="KY140" s="564"/>
      <c r="KZ140" s="564"/>
      <c r="LA140" s="564"/>
      <c r="LB140" s="564"/>
      <c r="LC140" s="564"/>
      <c r="LD140" s="564"/>
      <c r="LE140" s="564"/>
      <c r="LF140" s="564"/>
      <c r="LG140" s="564"/>
      <c r="LH140" s="564"/>
      <c r="LI140" s="564"/>
      <c r="LJ140" s="564"/>
      <c r="LK140" s="564"/>
      <c r="LL140" s="564"/>
      <c r="LM140" s="564"/>
      <c r="LN140" s="564"/>
      <c r="LO140" s="564"/>
      <c r="LP140" s="564"/>
      <c r="LQ140" s="564"/>
      <c r="LR140" s="564"/>
      <c r="LS140" s="564"/>
      <c r="LT140" s="564"/>
      <c r="LU140" s="564"/>
      <c r="LV140" s="564"/>
      <c r="LW140" s="564"/>
      <c r="LX140" s="564"/>
      <c r="LY140" s="564"/>
      <c r="LZ140" s="564"/>
      <c r="MA140" s="564"/>
      <c r="MB140" s="564"/>
      <c r="MC140" s="564"/>
      <c r="MD140" s="564"/>
      <c r="ME140" s="564"/>
      <c r="MF140" s="564"/>
      <c r="MG140" s="564"/>
      <c r="MH140" s="564"/>
      <c r="MI140" s="564"/>
      <c r="MJ140" s="564"/>
      <c r="MK140" s="564"/>
      <c r="ML140" s="564"/>
      <c r="MM140" s="564"/>
      <c r="MN140" s="564"/>
      <c r="MO140" s="564"/>
      <c r="MP140" s="564"/>
      <c r="MQ140" s="564"/>
      <c r="MR140" s="564"/>
      <c r="MS140" s="564"/>
      <c r="MT140" s="564"/>
      <c r="MU140" s="564"/>
      <c r="MV140" s="564"/>
      <c r="MW140" s="564"/>
      <c r="MX140" s="564"/>
      <c r="MY140" s="564"/>
      <c r="MZ140" s="564"/>
      <c r="NA140" s="564"/>
      <c r="NB140" s="564"/>
      <c r="NC140" s="564"/>
      <c r="ND140" s="564"/>
      <c r="NE140" s="564"/>
      <c r="NF140" s="564"/>
      <c r="NG140" s="564"/>
      <c r="NH140" s="564"/>
      <c r="NI140" s="564"/>
      <c r="NJ140" s="564"/>
      <c r="NK140" s="564"/>
      <c r="NL140" s="564"/>
      <c r="NM140" s="564"/>
      <c r="NN140" s="564"/>
      <c r="NO140" s="564"/>
      <c r="NP140" s="564"/>
      <c r="NQ140" s="564"/>
      <c r="NR140" s="564"/>
      <c r="NS140" s="564"/>
      <c r="NT140" s="564"/>
      <c r="NU140" s="564"/>
      <c r="NV140" s="564"/>
      <c r="NW140" s="564"/>
      <c r="NX140" s="564"/>
      <c r="NY140" s="564"/>
      <c r="NZ140" s="564"/>
      <c r="OA140" s="564"/>
      <c r="OB140" s="564"/>
      <c r="OC140" s="564"/>
      <c r="OD140" s="564"/>
      <c r="OE140" s="564"/>
      <c r="OF140" s="564"/>
      <c r="OG140" s="564"/>
      <c r="OH140" s="564"/>
      <c r="OI140" s="564"/>
      <c r="OJ140" s="564"/>
      <c r="OK140" s="564"/>
      <c r="OL140" s="564"/>
      <c r="OM140" s="564"/>
      <c r="ON140" s="564"/>
      <c r="OO140" s="564"/>
      <c r="OP140" s="564"/>
      <c r="OQ140" s="564"/>
      <c r="OR140" s="564"/>
      <c r="OS140" s="564"/>
      <c r="OT140" s="564"/>
      <c r="OU140" s="564"/>
      <c r="OV140" s="564"/>
      <c r="OW140" s="564"/>
      <c r="OX140" s="564"/>
      <c r="OY140" s="564"/>
      <c r="OZ140" s="564"/>
      <c r="PA140" s="564"/>
      <c r="PB140" s="564"/>
      <c r="PC140" s="564"/>
      <c r="PD140" s="564"/>
      <c r="PE140" s="564"/>
      <c r="PF140" s="564"/>
      <c r="PG140" s="564"/>
      <c r="PH140" s="564"/>
      <c r="PI140" s="564"/>
      <c r="PJ140" s="564"/>
      <c r="PK140" s="564"/>
      <c r="PL140" s="564"/>
      <c r="PM140" s="564"/>
      <c r="PN140" s="564"/>
      <c r="PO140" s="564"/>
      <c r="PP140" s="564"/>
      <c r="PQ140" s="564"/>
      <c r="PR140" s="564"/>
      <c r="PS140" s="564"/>
      <c r="PT140" s="564"/>
      <c r="PU140" s="564"/>
      <c r="PV140" s="564"/>
      <c r="PW140" s="564"/>
      <c r="PX140" s="564"/>
      <c r="PY140" s="564"/>
      <c r="PZ140" s="564"/>
      <c r="QA140" s="564"/>
      <c r="QB140" s="564"/>
      <c r="QC140" s="564"/>
      <c r="QD140" s="564"/>
      <c r="QE140" s="564"/>
      <c r="QF140" s="564"/>
      <c r="QG140" s="564"/>
      <c r="QH140" s="564"/>
      <c r="QI140" s="564"/>
      <c r="QJ140" s="564"/>
      <c r="QK140" s="564"/>
      <c r="QL140" s="564"/>
      <c r="QM140" s="564"/>
      <c r="QN140" s="564"/>
      <c r="QO140" s="564"/>
      <c r="QP140" s="564"/>
      <c r="QQ140" s="564"/>
      <c r="QR140" s="564"/>
      <c r="QS140" s="564"/>
      <c r="QT140" s="564"/>
      <c r="QU140" s="564"/>
      <c r="QV140" s="564"/>
      <c r="QW140" s="564"/>
      <c r="QX140" s="564"/>
      <c r="QY140" s="564"/>
      <c r="QZ140" s="564"/>
      <c r="RA140" s="564"/>
      <c r="RB140" s="564"/>
      <c r="RC140" s="564"/>
      <c r="RD140" s="564"/>
      <c r="RE140" s="564"/>
      <c r="RF140" s="564"/>
      <c r="RG140" s="564"/>
      <c r="RH140" s="564"/>
      <c r="RI140" s="564"/>
      <c r="RJ140" s="564"/>
      <c r="RK140" s="564"/>
      <c r="RL140" s="564"/>
      <c r="RM140" s="564"/>
      <c r="RN140" s="564"/>
      <c r="RO140" s="564"/>
      <c r="RP140" s="564"/>
      <c r="RQ140" s="564"/>
      <c r="RR140" s="564"/>
      <c r="RS140" s="564"/>
      <c r="RT140" s="564"/>
      <c r="RU140" s="564"/>
    </row>
    <row r="141" spans="1:608" ht="15.75" thickBot="1" x14ac:dyDescent="0.3">
      <c r="NP141" t="s">
        <v>62</v>
      </c>
    </row>
    <row r="142" spans="1:608" ht="15.75" thickBot="1" x14ac:dyDescent="0.3">
      <c r="NS142" s="722" t="s">
        <v>175</v>
      </c>
      <c r="NT142" s="723"/>
      <c r="NU142" s="723"/>
      <c r="NV142" s="723"/>
      <c r="NW142" s="723"/>
      <c r="NX142" s="723"/>
      <c r="NY142" s="723"/>
      <c r="NZ142" s="723"/>
      <c r="OA142" s="724"/>
    </row>
    <row r="143" spans="1:608" ht="15.75" thickBot="1" x14ac:dyDescent="0.3">
      <c r="NG143" s="701"/>
      <c r="NH143" s="702"/>
      <c r="NI143" s="702"/>
      <c r="NJ143" s="703">
        <v>43497</v>
      </c>
      <c r="NK143" s="701">
        <v>43504</v>
      </c>
      <c r="NL143" s="702">
        <v>43511</v>
      </c>
      <c r="NM143" s="702">
        <v>43518</v>
      </c>
      <c r="NN143" s="702">
        <v>43525</v>
      </c>
      <c r="NO143" s="703">
        <v>43532</v>
      </c>
      <c r="NP143" s="701">
        <v>43539</v>
      </c>
      <c r="NQ143" s="702">
        <v>43546</v>
      </c>
      <c r="NR143" s="702">
        <v>43553</v>
      </c>
      <c r="NS143" s="701">
        <v>43560</v>
      </c>
      <c r="NT143" s="702">
        <v>43567</v>
      </c>
      <c r="NU143" s="702">
        <v>43574</v>
      </c>
      <c r="NV143" s="703">
        <v>43581</v>
      </c>
      <c r="NW143" s="701">
        <v>43588</v>
      </c>
      <c r="NX143" s="702">
        <v>43595</v>
      </c>
      <c r="NY143" s="702">
        <v>43602</v>
      </c>
      <c r="NZ143" s="702">
        <v>43609</v>
      </c>
      <c r="OA143" s="703">
        <v>43616</v>
      </c>
      <c r="OB143" s="701">
        <v>43623</v>
      </c>
      <c r="OC143" s="702">
        <v>43630</v>
      </c>
      <c r="OD143" s="702">
        <v>43637</v>
      </c>
      <c r="OE143" s="703">
        <v>43644</v>
      </c>
      <c r="OF143" s="529">
        <v>43651</v>
      </c>
    </row>
    <row r="144" spans="1:608" ht="15.75" thickBot="1" x14ac:dyDescent="0.3">
      <c r="NG144" t="s">
        <v>62</v>
      </c>
      <c r="NJ144" s="85">
        <v>5.3699999999999998E-2</v>
      </c>
      <c r="NK144" s="82">
        <v>8.5699999999999998E-2</v>
      </c>
      <c r="NL144" s="83">
        <v>0.13070000000000001</v>
      </c>
      <c r="NM144" s="302">
        <v>7.8E-2</v>
      </c>
      <c r="NN144" s="81">
        <v>0.1208</v>
      </c>
      <c r="NO144" s="79">
        <v>8.48E-2</v>
      </c>
      <c r="NP144" s="81">
        <v>0.1171</v>
      </c>
      <c r="NQ144" s="79">
        <v>9.6299999999999997E-2</v>
      </c>
      <c r="NR144" s="40">
        <f>SUM( -GF71,GU71)</f>
        <v>7.4800000000000005E-2</v>
      </c>
      <c r="NS144" s="30">
        <v>4.02E-2</v>
      </c>
      <c r="NT144" s="30">
        <v>5.4600000000000003E-2</v>
      </c>
      <c r="NU144" s="616">
        <v>4.2299999999999997E-2</v>
      </c>
      <c r="NV144" s="47">
        <v>5.5300000000000002E-2</v>
      </c>
      <c r="NW144" s="22">
        <v>0.13389999999999999</v>
      </c>
      <c r="NX144" s="47">
        <v>7.4999999999999997E-2</v>
      </c>
      <c r="NY144" s="616">
        <v>6.8599999999999994E-2</v>
      </c>
      <c r="NZ144" s="30">
        <v>3.5400000000000001E-2</v>
      </c>
      <c r="OA144" s="47">
        <v>6.7400000000000002E-2</v>
      </c>
      <c r="OB144" s="34">
        <v>7.2700000000000001E-2</v>
      </c>
      <c r="OC144" s="7">
        <v>9.3299999999999994E-2</v>
      </c>
      <c r="OD144" s="86">
        <v>8.4599999999999995E-2</v>
      </c>
      <c r="OE144" s="34">
        <v>0.11799999999999999</v>
      </c>
      <c r="OF144" s="40">
        <v>7.3899999999999993E-2</v>
      </c>
    </row>
    <row r="145" spans="253:396" ht="15.75" thickBot="1" x14ac:dyDescent="0.3">
      <c r="NJ145" s="84">
        <v>4.8599999999999997E-2</v>
      </c>
      <c r="NK145" s="79">
        <v>5.5500000000000001E-2</v>
      </c>
      <c r="NL145" s="85">
        <v>5.2400000000000002E-2</v>
      </c>
      <c r="NM145" s="314">
        <v>3.4099999999999998E-2</v>
      </c>
      <c r="NN145" s="130">
        <v>5.0099999999999999E-2</v>
      </c>
      <c r="NO145" s="83">
        <v>5.79E-2</v>
      </c>
      <c r="NP145" s="130">
        <v>2.7300000000000001E-2</v>
      </c>
      <c r="NQ145" s="80">
        <v>5.8000000000000003E-2</v>
      </c>
      <c r="NR145" s="30">
        <f>SUM( -GF70,GU70)</f>
        <v>5.6900000000000006E-2</v>
      </c>
      <c r="NS145" s="22">
        <v>3.4099999999999998E-2</v>
      </c>
      <c r="NT145" s="16">
        <v>4.2599999999999999E-2</v>
      </c>
      <c r="NU145" s="730">
        <v>4.0800000000000003E-2</v>
      </c>
      <c r="NV145" s="616">
        <v>4.1200000000000001E-2</v>
      </c>
      <c r="NW145" s="16">
        <v>1.4800000000000001E-2</v>
      </c>
      <c r="NX145" s="86">
        <v>4.53E-2</v>
      </c>
      <c r="NY145" s="86">
        <v>6.4199999999999993E-2</v>
      </c>
      <c r="NZ145" s="86">
        <v>3.0300000000000001E-2</v>
      </c>
      <c r="OA145" s="30">
        <v>1.4999999999999999E-2</v>
      </c>
      <c r="OB145" s="40">
        <v>4.6300000000000001E-2</v>
      </c>
      <c r="OC145" s="47">
        <v>5.9299999999999999E-2</v>
      </c>
      <c r="OD145" s="16">
        <v>2.24E-2</v>
      </c>
      <c r="OE145" s="30">
        <v>7.4300000000000005E-2</v>
      </c>
      <c r="OF145" s="7">
        <v>6.4699999999999994E-2</v>
      </c>
    </row>
    <row r="146" spans="253:396" ht="15.75" thickBot="1" x14ac:dyDescent="0.3">
      <c r="NJ146" s="83">
        <v>4.4200000000000003E-2</v>
      </c>
      <c r="NK146" s="80">
        <v>4.0599999999999997E-2</v>
      </c>
      <c r="NL146" s="84">
        <v>4.1000000000000003E-3</v>
      </c>
      <c r="NM146" s="299">
        <v>1.6299999999999999E-2</v>
      </c>
      <c r="NN146" s="80">
        <v>2.7699999999999999E-2</v>
      </c>
      <c r="NO146" s="82">
        <v>3.9100000000000003E-2</v>
      </c>
      <c r="NP146" s="83">
        <v>3.0000000000000001E-3</v>
      </c>
      <c r="NQ146" s="83">
        <v>2.24E-2</v>
      </c>
      <c r="NR146" s="7">
        <f>SUM( -GF72,GU72)</f>
        <v>3.1099999999999996E-2</v>
      </c>
      <c r="NS146" s="16">
        <v>2.5399999999999999E-2</v>
      </c>
      <c r="NT146" s="34">
        <v>9.7999999999999997E-3</v>
      </c>
      <c r="NU146" s="731">
        <v>1.66E-2</v>
      </c>
      <c r="NV146" s="34">
        <v>4.5999999999999999E-3</v>
      </c>
      <c r="NW146" s="86">
        <v>-4.7000000000000002E-3</v>
      </c>
      <c r="NX146" s="16">
        <v>3.7699999999999997E-2</v>
      </c>
      <c r="NY146" s="730">
        <v>5.67E-2</v>
      </c>
      <c r="NZ146" s="730">
        <v>1.84E-2</v>
      </c>
      <c r="OA146" s="86">
        <v>9.7999999999999997E-3</v>
      </c>
      <c r="OB146" s="16">
        <v>4.0500000000000001E-2</v>
      </c>
      <c r="OC146" s="16">
        <v>1.38E-2</v>
      </c>
      <c r="OD146" s="34">
        <v>1.29E-2</v>
      </c>
      <c r="OE146" s="40">
        <v>4.6899999999999997E-2</v>
      </c>
      <c r="OF146" s="30">
        <v>2.23E-2</v>
      </c>
    </row>
    <row r="147" spans="253:396" ht="15.75" thickBot="1" x14ac:dyDescent="0.3">
      <c r="MR147" s="722" t="s">
        <v>159</v>
      </c>
      <c r="MS147" s="723"/>
      <c r="MT147" s="723"/>
      <c r="MU147" s="723"/>
      <c r="MV147" s="724"/>
      <c r="MX147" t="s">
        <v>62</v>
      </c>
      <c r="NJ147" s="130">
        <v>1.9599999999999999E-2</v>
      </c>
      <c r="NK147" s="81">
        <v>1.2800000000000001E-2</v>
      </c>
      <c r="NL147" s="82">
        <v>-9.4999999999999998E-3</v>
      </c>
      <c r="NM147" s="303">
        <v>7.4000000000000003E-3</v>
      </c>
      <c r="NN147" s="82">
        <v>1.6500000000000001E-2</v>
      </c>
      <c r="NO147" s="85">
        <v>3.3999999999999998E-3</v>
      </c>
      <c r="NP147" s="85">
        <v>-1.1000000000000001E-3</v>
      </c>
      <c r="NQ147" s="82">
        <v>-1.1299999999999999E-2</v>
      </c>
      <c r="NR147" s="86">
        <v>6.1999999999999998E-3</v>
      </c>
      <c r="NS147" s="616">
        <v>2.5000000000000001E-2</v>
      </c>
      <c r="NT147" s="696">
        <v>7.1999999999999998E-3</v>
      </c>
      <c r="NU147" s="16">
        <v>1.3299999999999999E-2</v>
      </c>
      <c r="NV147" s="86">
        <v>-1.8E-3</v>
      </c>
      <c r="NW147" s="730">
        <v>-6.4999999999999997E-3</v>
      </c>
      <c r="NX147" s="696">
        <v>5.3E-3</v>
      </c>
      <c r="NY147" s="696">
        <v>2.52E-2</v>
      </c>
      <c r="NZ147" s="16">
        <v>7.4000000000000003E-3</v>
      </c>
      <c r="OA147" s="7">
        <v>7.0000000000000001E-3</v>
      </c>
      <c r="OB147" s="86">
        <v>1.4200000000000001E-2</v>
      </c>
      <c r="OC147" s="22">
        <v>5.1999999999999998E-3</v>
      </c>
      <c r="OD147" s="40">
        <v>1.0999999999999999E-2</v>
      </c>
      <c r="OE147" s="16">
        <v>-2.9600000000000001E-2</v>
      </c>
      <c r="OF147" s="533">
        <v>1.54E-2</v>
      </c>
    </row>
    <row r="148" spans="253:396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  <c r="NJ148" s="79">
        <v>-2.0199999999999999E-2</v>
      </c>
      <c r="NK148" s="130">
        <v>2.2000000000000001E-3</v>
      </c>
      <c r="NL148" s="130">
        <v>-2.3800000000000002E-2</v>
      </c>
      <c r="NM148" s="300">
        <v>-2.3900000000000001E-2</v>
      </c>
      <c r="NN148" s="85">
        <v>-2.4299999999999999E-2</v>
      </c>
      <c r="NO148" s="80">
        <v>-3.4299999999999997E-2</v>
      </c>
      <c r="NP148" s="80">
        <v>-4.4000000000000003E-3</v>
      </c>
      <c r="NQ148" s="85">
        <v>-1.66E-2</v>
      </c>
      <c r="NR148" s="16">
        <f>SUM( -GF73,GU73)</f>
        <v>-1.7200000000000007E-2</v>
      </c>
      <c r="NS148" s="696">
        <v>2E-3</v>
      </c>
      <c r="NT148" s="22">
        <v>5.7999999999999996E-3</v>
      </c>
      <c r="NU148" s="22">
        <v>1E-4</v>
      </c>
      <c r="NV148" s="696">
        <v>-4.7999999999999996E-3</v>
      </c>
      <c r="NW148" s="696">
        <v>-1.1599999999999999E-2</v>
      </c>
      <c r="NX148" s="616">
        <v>3.8E-3</v>
      </c>
      <c r="NY148" s="16">
        <v>1.2800000000000001E-2</v>
      </c>
      <c r="NZ148" s="34">
        <v>4.1999999999999997E-3</v>
      </c>
      <c r="OA148" s="16">
        <v>-1.0699999999999999E-2</v>
      </c>
      <c r="OB148" s="30">
        <v>-5.8999999999999999E-3</v>
      </c>
      <c r="OC148" s="40">
        <v>1.1000000000000001E-3</v>
      </c>
      <c r="OD148" s="22">
        <v>2.7000000000000001E-3</v>
      </c>
      <c r="OE148" s="7">
        <v>-3.4200000000000001E-2</v>
      </c>
      <c r="OF148" s="16">
        <v>-2.9899999999999999E-2</v>
      </c>
    </row>
    <row r="149" spans="253:396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  <c r="NJ149" s="82">
        <v>-2.0899999999999998E-2</v>
      </c>
      <c r="NK149" s="84">
        <v>-2.23E-2</v>
      </c>
      <c r="NL149" s="81">
        <v>-3.39E-2</v>
      </c>
      <c r="NM149" s="316">
        <v>-3.39E-2</v>
      </c>
      <c r="NN149" s="83">
        <v>-2.9499999999999998E-2</v>
      </c>
      <c r="NO149" s="84">
        <v>-3.7100000000000001E-2</v>
      </c>
      <c r="NP149" s="84">
        <v>-1.0800000000000001E-2</v>
      </c>
      <c r="NQ149" s="130">
        <v>-2.0799999999999999E-2</v>
      </c>
      <c r="NR149" s="47">
        <v>-4.1500000000000002E-2</v>
      </c>
      <c r="NS149" s="86">
        <v>-2.2700000000000001E-2</v>
      </c>
      <c r="NT149" s="616">
        <v>-2.2599999999999999E-2</v>
      </c>
      <c r="NU149" s="696">
        <v>-6.1000000000000004E-3</v>
      </c>
      <c r="NV149" s="16">
        <v>-1.6400000000000001E-2</v>
      </c>
      <c r="NW149" s="616">
        <v>-2.6200000000000001E-2</v>
      </c>
      <c r="NX149" s="731">
        <v>-1.5900000000000001E-2</v>
      </c>
      <c r="NY149" s="34">
        <v>-3.44E-2</v>
      </c>
      <c r="NZ149" s="696">
        <v>-2.1399999999999999E-2</v>
      </c>
      <c r="OA149" s="34">
        <v>-1.14E-2</v>
      </c>
      <c r="OB149" s="22">
        <v>-8.0000000000000002E-3</v>
      </c>
      <c r="OC149" s="86">
        <v>-2.3999999999999998E-3</v>
      </c>
      <c r="OD149" s="47">
        <v>-8.3999999999999995E-3</v>
      </c>
      <c r="OE149" s="22">
        <v>-5.6899999999999999E-2</v>
      </c>
      <c r="OF149" s="22">
        <v>-3.5200000000000002E-2</v>
      </c>
    </row>
    <row r="150" spans="253:396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  <c r="NJ150" s="80">
        <v>-4.0399999999999998E-2</v>
      </c>
      <c r="NK150" s="85">
        <v>-8.4599999999999995E-2</v>
      </c>
      <c r="NL150" s="80">
        <v>-5.1200000000000002E-2</v>
      </c>
      <c r="NM150" s="317">
        <v>-3.8399999999999997E-2</v>
      </c>
      <c r="NN150" s="84">
        <v>-7.9100000000000004E-2</v>
      </c>
      <c r="NO150" s="130">
        <v>-4.4600000000000001E-2</v>
      </c>
      <c r="NP150" s="82">
        <v>-5.04E-2</v>
      </c>
      <c r="NQ150" s="81">
        <v>-5.4199999999999998E-2</v>
      </c>
      <c r="NR150" s="34">
        <f>SUM( -GF69,GU69)</f>
        <v>-4.9699999999999994E-2</v>
      </c>
      <c r="NS150" s="730">
        <v>-3.95E-2</v>
      </c>
      <c r="NT150" s="86">
        <v>-4.7300000000000002E-2</v>
      </c>
      <c r="NU150" s="34">
        <v>-4.9599999999999998E-2</v>
      </c>
      <c r="NV150" s="22">
        <v>-4.0300000000000002E-2</v>
      </c>
      <c r="NW150" s="731">
        <v>-4.3799999999999999E-2</v>
      </c>
      <c r="NX150" s="34">
        <v>-5.8200000000000002E-2</v>
      </c>
      <c r="NY150" s="731">
        <v>-8.5000000000000006E-2</v>
      </c>
      <c r="NZ150" s="22">
        <v>-3.4700000000000002E-2</v>
      </c>
      <c r="OA150" s="22">
        <v>-3.5799999999999998E-2</v>
      </c>
      <c r="OB150" s="47">
        <v>-7.7499999999999999E-2</v>
      </c>
      <c r="OC150" s="30">
        <v>-5.3800000000000001E-2</v>
      </c>
      <c r="OD150" s="30">
        <v>-2.7E-2</v>
      </c>
      <c r="OE150" s="545">
        <v>-6.0100000000000001E-2</v>
      </c>
      <c r="OF150" s="34">
        <v>-4.7300000000000002E-2</v>
      </c>
    </row>
    <row r="151" spans="253:396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  <c r="NJ151" s="81">
        <v>-8.4599999999999995E-2</v>
      </c>
      <c r="NK151" s="83">
        <v>-8.9899999999999994E-2</v>
      </c>
      <c r="NL151" s="79">
        <v>-6.88E-2</v>
      </c>
      <c r="NM151" s="315">
        <v>-3.9600000000000003E-2</v>
      </c>
      <c r="NN151" s="79">
        <v>-8.2199999999999995E-2</v>
      </c>
      <c r="NO151" s="81">
        <v>-6.9199999999999998E-2</v>
      </c>
      <c r="NP151" s="79">
        <v>-8.0699999999999994E-2</v>
      </c>
      <c r="NQ151" s="84">
        <v>-7.3800000000000004E-2</v>
      </c>
      <c r="NR151" s="22">
        <f>SUM( -GF68,GU68)</f>
        <v>-6.0600000000000015E-2</v>
      </c>
      <c r="NS151" s="34">
        <v>-6.4500000000000002E-2</v>
      </c>
      <c r="NT151" s="730">
        <v>-4.87E-2</v>
      </c>
      <c r="NU151" s="86">
        <v>-5.74E-2</v>
      </c>
      <c r="NV151" s="731">
        <v>-7.5800000000000006E-2</v>
      </c>
      <c r="NW151" s="34">
        <v>-4.6899999999999997E-2</v>
      </c>
      <c r="NX151" s="22">
        <v>-9.2999999999999999E-2</v>
      </c>
      <c r="NY151" s="22">
        <v>-0.1081</v>
      </c>
      <c r="NZ151" s="7">
        <v>-3.9600000000000003E-2</v>
      </c>
      <c r="OA151" s="40">
        <v>-4.1300000000000003E-2</v>
      </c>
      <c r="OB151" s="7">
        <v>-8.2299999999999998E-2</v>
      </c>
      <c r="OC151" s="34">
        <v>-0.11650000000000001</v>
      </c>
      <c r="OD151" s="7">
        <v>-9.8199999999999996E-2</v>
      </c>
      <c r="OE151" s="47">
        <v>-7.9799999999999996E-2</v>
      </c>
      <c r="OF151" s="86">
        <v>-6.3899999999999998E-2</v>
      </c>
    </row>
    <row r="152" spans="253:396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  <c r="NJ152" s="701"/>
      <c r="NK152" s="741"/>
      <c r="NL152" s="702"/>
      <c r="NM152" s="702"/>
      <c r="NN152" s="701"/>
      <c r="NO152" s="702"/>
      <c r="NP152" s="702"/>
      <c r="NQ152" s="702"/>
      <c r="NR152" s="703"/>
      <c r="NS152" s="701"/>
      <c r="NT152" s="741"/>
      <c r="NU152" s="702"/>
      <c r="NV152" s="702"/>
      <c r="NW152" s="701"/>
      <c r="NX152" s="702"/>
      <c r="NY152" s="702"/>
      <c r="NZ152" s="702"/>
      <c r="OA152" s="703"/>
      <c r="OB152" s="701"/>
      <c r="OC152" s="702"/>
      <c r="OD152" s="702"/>
      <c r="OE152" s="703"/>
      <c r="OF152" s="529"/>
    </row>
    <row r="153" spans="253:396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96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96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96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  <c r="NQ156" s="54" t="s">
        <v>90</v>
      </c>
    </row>
    <row r="157" spans="253:396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  <c r="NQ157" s="342">
        <v>43647</v>
      </c>
      <c r="NR157" s="342">
        <v>43648</v>
      </c>
      <c r="NS157" s="342">
        <v>43649</v>
      </c>
      <c r="NT157" s="342">
        <v>43650</v>
      </c>
      <c r="NU157" s="342">
        <v>43651</v>
      </c>
      <c r="NV157" s="342">
        <v>43654</v>
      </c>
      <c r="NW157" s="342">
        <v>43655</v>
      </c>
      <c r="NX157" s="342">
        <v>43656</v>
      </c>
      <c r="NY157" s="342">
        <v>43657</v>
      </c>
      <c r="NZ157" s="342">
        <v>43658</v>
      </c>
    </row>
    <row r="158" spans="253:396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  <c r="NI158" s="22">
        <v>0.13950000000000001</v>
      </c>
      <c r="NJ158" s="22">
        <v>0.12809999999999999</v>
      </c>
      <c r="NK158" s="22">
        <v>0.1406</v>
      </c>
      <c r="NL158" s="16">
        <v>0.12330000000000001</v>
      </c>
      <c r="NM158" s="40">
        <v>0.114</v>
      </c>
      <c r="NN158" s="40">
        <v>0.13550000000000001</v>
      </c>
      <c r="NO158" s="40">
        <v>0.14460000000000001</v>
      </c>
      <c r="NP158" s="40">
        <v>0.14069999999999999</v>
      </c>
      <c r="NQ158" s="40">
        <v>0.16209999999999999</v>
      </c>
      <c r="NR158" s="40">
        <v>0.16930000000000001</v>
      </c>
      <c r="NS158" s="40">
        <v>0.18279999999999999</v>
      </c>
      <c r="NT158" s="40">
        <v>0.18870000000000001</v>
      </c>
      <c r="NU158" s="40">
        <v>0.21460000000000001</v>
      </c>
      <c r="NV158" s="40">
        <v>0.2135</v>
      </c>
    </row>
    <row r="159" spans="253:396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  <c r="NI159" s="16">
        <v>8.3599999999999994E-2</v>
      </c>
      <c r="NJ159" s="40">
        <v>0.124</v>
      </c>
      <c r="NK159" s="16">
        <v>0.1206</v>
      </c>
      <c r="NL159" s="22">
        <v>0.11990000000000001</v>
      </c>
      <c r="NM159" s="16">
        <v>0.1084</v>
      </c>
      <c r="NN159" s="16">
        <v>0.1056</v>
      </c>
      <c r="NO159" s="16">
        <v>9.7699999999999995E-2</v>
      </c>
      <c r="NP159" s="16">
        <v>9.0999999999999998E-2</v>
      </c>
      <c r="NQ159" s="22">
        <v>9.7600000000000006E-2</v>
      </c>
      <c r="NR159" s="16">
        <v>7.1800000000000003E-2</v>
      </c>
      <c r="NS159" s="30">
        <v>5.7299999999999997E-2</v>
      </c>
      <c r="NT159" s="16">
        <v>6.0999999999999999E-2</v>
      </c>
      <c r="NU159" s="16">
        <v>6.1100000000000002E-2</v>
      </c>
      <c r="NV159" s="16">
        <v>6.2199999999999998E-2</v>
      </c>
    </row>
    <row r="160" spans="253:396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  <c r="NI160" s="40">
        <v>0.12139999999999999</v>
      </c>
      <c r="NJ160" s="16">
        <v>7.8399999999999997E-2</v>
      </c>
      <c r="NK160" s="40">
        <v>9.3799999999999994E-2</v>
      </c>
      <c r="NL160" s="40">
        <v>9.9400000000000002E-2</v>
      </c>
      <c r="NM160" s="22">
        <v>9.4600000000000004E-2</v>
      </c>
      <c r="NN160" s="22">
        <v>9.3799999999999994E-2</v>
      </c>
      <c r="NO160" s="22">
        <v>7.4200000000000002E-2</v>
      </c>
      <c r="NP160" s="22">
        <v>8.3900000000000002E-2</v>
      </c>
      <c r="NQ160" s="16">
        <v>7.9299999999999995E-2</v>
      </c>
      <c r="NR160" s="22">
        <v>6.1800000000000001E-2</v>
      </c>
      <c r="NS160" s="16">
        <v>5.57E-2</v>
      </c>
      <c r="NT160" s="30">
        <v>5.04E-2</v>
      </c>
      <c r="NU160" s="22">
        <v>4.87E-2</v>
      </c>
      <c r="NV160" s="22">
        <v>5.1499999999999997E-2</v>
      </c>
    </row>
    <row r="161" spans="40:390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  <c r="NI161" s="7">
        <v>4.4200000000000003E-2</v>
      </c>
      <c r="NJ161" s="7">
        <v>-6.1999999999999998E-3</v>
      </c>
      <c r="NK161" s="7">
        <v>-2.1700000000000001E-2</v>
      </c>
      <c r="NL161" s="30">
        <v>-3.3099999999999997E-2</v>
      </c>
      <c r="NM161" s="30">
        <v>-2.8199999999999999E-2</v>
      </c>
      <c r="NN161" s="30">
        <v>-4.3E-3</v>
      </c>
      <c r="NO161" s="30">
        <v>1.32E-2</v>
      </c>
      <c r="NP161" s="30">
        <v>1.9699999999999999E-2</v>
      </c>
      <c r="NQ161" s="30">
        <v>2.5999999999999999E-3</v>
      </c>
      <c r="NR161" s="30">
        <v>2.6499999999999999E-2</v>
      </c>
      <c r="NS161" s="22">
        <v>3.8800000000000001E-2</v>
      </c>
      <c r="NT161" s="22">
        <v>4.19E-2</v>
      </c>
      <c r="NU161" s="30">
        <v>4.2000000000000003E-2</v>
      </c>
      <c r="NV161" s="30">
        <v>4.5999999999999999E-2</v>
      </c>
    </row>
    <row r="162" spans="40:390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  <c r="NI162" s="47">
        <v>-1.8700000000000001E-2</v>
      </c>
      <c r="NJ162" s="47">
        <v>-7.3000000000000001E-3</v>
      </c>
      <c r="NK162" s="47">
        <v>-2.7099999999999999E-2</v>
      </c>
      <c r="NL162" s="7">
        <v>-4.1399999999999999E-2</v>
      </c>
      <c r="NM162" s="47">
        <v>-3.3000000000000002E-2</v>
      </c>
      <c r="NN162" s="7">
        <v>-4.2599999999999999E-2</v>
      </c>
      <c r="NO162" s="7">
        <v>-5.11E-2</v>
      </c>
      <c r="NP162" s="7">
        <v>-5.5899999999999998E-2</v>
      </c>
      <c r="NQ162" s="7">
        <v>-1.09E-2</v>
      </c>
      <c r="NR162" s="7">
        <v>-1.9400000000000001E-2</v>
      </c>
      <c r="NS162" s="7">
        <v>-3.0200000000000001E-2</v>
      </c>
      <c r="NT162" s="7">
        <v>-3.0800000000000001E-2</v>
      </c>
      <c r="NU162" s="7">
        <v>8.8000000000000005E-3</v>
      </c>
      <c r="NV162" s="7">
        <v>1.7000000000000001E-2</v>
      </c>
    </row>
    <row r="163" spans="40:390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  <c r="NI163" s="30">
        <v>-4.5900000000000003E-2</v>
      </c>
      <c r="NJ163" s="30">
        <v>-4.8599999999999997E-2</v>
      </c>
      <c r="NK163" s="30">
        <v>-5.4600000000000003E-2</v>
      </c>
      <c r="NL163" s="47">
        <v>-4.6600000000000003E-2</v>
      </c>
      <c r="NM163" s="7">
        <v>-3.73E-2</v>
      </c>
      <c r="NN163" s="47">
        <v>-8.5199999999999998E-2</v>
      </c>
      <c r="NO163" s="34">
        <v>-7.4399999999999994E-2</v>
      </c>
      <c r="NP163" s="34">
        <v>-5.9499999999999997E-2</v>
      </c>
      <c r="NQ163" s="34">
        <v>-6.5199999999999994E-2</v>
      </c>
      <c r="NR163" s="47">
        <v>-7.3599999999999999E-2</v>
      </c>
      <c r="NS163" s="34">
        <v>-5.1299999999999998E-2</v>
      </c>
      <c r="NT163" s="34">
        <v>-7.1599999999999997E-2</v>
      </c>
      <c r="NU163" s="47">
        <v>-9.1499999999999998E-2</v>
      </c>
      <c r="NV163" s="34">
        <v>-9.5899999999999999E-2</v>
      </c>
    </row>
    <row r="164" spans="40:390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  <c r="NI164" s="86">
        <v>-0.15260000000000001</v>
      </c>
      <c r="NJ164" s="86">
        <v>-0.1027</v>
      </c>
      <c r="NK164" s="86">
        <v>-7.4099999999999999E-2</v>
      </c>
      <c r="NL164" s="86">
        <v>-5.9200000000000003E-2</v>
      </c>
      <c r="NM164" s="86">
        <v>-8.6499999999999994E-2</v>
      </c>
      <c r="NN164" s="34">
        <v>-8.8999999999999996E-2</v>
      </c>
      <c r="NO164" s="47">
        <v>-9.35E-2</v>
      </c>
      <c r="NP164" s="47">
        <v>-0.1069</v>
      </c>
      <c r="NQ164" s="47">
        <v>-0.1038</v>
      </c>
      <c r="NR164" s="34">
        <v>-7.8200000000000006E-2</v>
      </c>
      <c r="NS164" s="47">
        <v>-8.1100000000000005E-2</v>
      </c>
      <c r="NT164" s="47">
        <v>-8.0600000000000005E-2</v>
      </c>
      <c r="NU164" s="34">
        <v>-0.10680000000000001</v>
      </c>
      <c r="NV164" s="47">
        <v>-0.10539999999999999</v>
      </c>
    </row>
    <row r="165" spans="40:390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  <c r="NI165" s="34">
        <v>-0.17150000000000001</v>
      </c>
      <c r="NJ165" s="34">
        <v>-0.16569999999999999</v>
      </c>
      <c r="NK165" s="34">
        <v>-0.17749999999999999</v>
      </c>
      <c r="NL165" s="34">
        <v>-0.1623</v>
      </c>
      <c r="NM165" s="34">
        <v>-0.13200000000000001</v>
      </c>
      <c r="NN165" s="86">
        <v>-0.1138</v>
      </c>
      <c r="NO165" s="86">
        <v>-0.11070000000000001</v>
      </c>
      <c r="NP165" s="86">
        <v>-0.113</v>
      </c>
      <c r="NQ165" s="86">
        <v>-0.16170000000000001</v>
      </c>
      <c r="NR165" s="86">
        <v>-0.15820000000000001</v>
      </c>
      <c r="NS165" s="86">
        <v>-0.17199999999999999</v>
      </c>
      <c r="NT165" s="86">
        <v>-0.159</v>
      </c>
      <c r="NU165" s="86">
        <v>-0.1769</v>
      </c>
      <c r="NV165" s="86">
        <v>-0.18890000000000001</v>
      </c>
    </row>
    <row r="166" spans="40:390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  <c r="NQ166" s="54" t="s">
        <v>91</v>
      </c>
      <c r="NR166" t="s">
        <v>62</v>
      </c>
      <c r="NS166" t="s">
        <v>62</v>
      </c>
    </row>
    <row r="167" spans="40:390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  <c r="NQ167" s="342">
        <v>43647</v>
      </c>
      <c r="NR167" s="342">
        <v>43648</v>
      </c>
      <c r="NS167" s="342">
        <v>43649</v>
      </c>
      <c r="NT167" s="342">
        <v>43650</v>
      </c>
      <c r="NU167" s="342">
        <v>43651</v>
      </c>
      <c r="NV167" s="342">
        <v>43654</v>
      </c>
      <c r="NW167" s="342">
        <v>43655</v>
      </c>
      <c r="NX167" s="342">
        <v>43656</v>
      </c>
      <c r="NY167" s="342">
        <v>43657</v>
      </c>
      <c r="NZ167" s="342">
        <v>43658</v>
      </c>
    </row>
    <row r="168" spans="40:390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  <c r="NI168" s="47">
        <v>0.1993</v>
      </c>
      <c r="NJ168" s="47">
        <v>0.2107</v>
      </c>
      <c r="NK168" s="16">
        <v>0.2036</v>
      </c>
      <c r="NL168" s="16">
        <v>0.20630000000000001</v>
      </c>
      <c r="NM168" s="16">
        <v>0.19139999999999999</v>
      </c>
      <c r="NN168" s="16">
        <v>0.18859999999999999</v>
      </c>
      <c r="NO168" s="130">
        <v>0.1807</v>
      </c>
      <c r="NP168" s="16">
        <v>0.17399999999999999</v>
      </c>
      <c r="NQ168" s="101">
        <v>4.4999999999999998E-2</v>
      </c>
      <c r="NR168" s="7">
        <v>3.6499999999999998E-2</v>
      </c>
      <c r="NS168" s="40">
        <v>4.2099999999999999E-2</v>
      </c>
      <c r="NT168" s="40">
        <v>4.8000000000000001E-2</v>
      </c>
      <c r="NU168" s="40">
        <v>7.3899999999999993E-2</v>
      </c>
      <c r="NV168" s="7">
        <v>7.2900000000000006E-2</v>
      </c>
    </row>
    <row r="169" spans="40:390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  <c r="NI169" s="16">
        <v>0.1666</v>
      </c>
      <c r="NJ169" s="16">
        <v>0.16139999999999999</v>
      </c>
      <c r="NK169" s="47">
        <v>0.19089999999999999</v>
      </c>
      <c r="NL169" s="47">
        <v>0.1714</v>
      </c>
      <c r="NM169" s="47">
        <v>0.185</v>
      </c>
      <c r="NN169" s="47">
        <v>0.1328</v>
      </c>
      <c r="NO169" s="79">
        <v>0.1245</v>
      </c>
      <c r="NP169" s="47">
        <v>0.1111</v>
      </c>
      <c r="NQ169" s="100">
        <v>2.1399999999999999E-2</v>
      </c>
      <c r="NR169" s="47">
        <v>3.3300000000000003E-2</v>
      </c>
      <c r="NS169" s="30">
        <v>3.7600000000000001E-2</v>
      </c>
      <c r="NT169" s="30">
        <v>3.0700000000000002E-2</v>
      </c>
      <c r="NU169" s="7">
        <v>6.4699999999999994E-2</v>
      </c>
      <c r="NV169" s="40">
        <v>7.2800000000000004E-2</v>
      </c>
    </row>
    <row r="170" spans="40:390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  <c r="NI170" s="7">
        <v>6.9199999999999998E-2</v>
      </c>
      <c r="NJ170" s="86">
        <v>8.3500000000000005E-2</v>
      </c>
      <c r="NK170" s="86">
        <v>0.11210000000000001</v>
      </c>
      <c r="NL170" s="86">
        <v>0.127</v>
      </c>
      <c r="NM170" s="86">
        <v>9.9699999999999997E-2</v>
      </c>
      <c r="NN170" s="86">
        <v>7.2400000000000006E-2</v>
      </c>
      <c r="NO170" s="84">
        <v>6.3700000000000007E-2</v>
      </c>
      <c r="NP170" s="40">
        <v>5.9799999999999999E-2</v>
      </c>
      <c r="NQ170" s="106">
        <v>1.37E-2</v>
      </c>
      <c r="NR170" s="40">
        <v>2.86E-2</v>
      </c>
      <c r="NS170" s="47">
        <v>2.58E-2</v>
      </c>
      <c r="NT170" s="47">
        <v>2.63E-2</v>
      </c>
      <c r="NU170" s="30">
        <v>2.23E-2</v>
      </c>
      <c r="NV170" s="30">
        <v>2.63E-2</v>
      </c>
    </row>
    <row r="171" spans="40:390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  <c r="NI171" s="40">
        <v>4.0500000000000001E-2</v>
      </c>
      <c r="NJ171" s="40">
        <v>4.3099999999999999E-2</v>
      </c>
      <c r="NK171" s="40">
        <v>1.29E-2</v>
      </c>
      <c r="NL171" s="40">
        <v>1.8499999999999999E-2</v>
      </c>
      <c r="NM171" s="40">
        <v>3.3099999999999997E-2</v>
      </c>
      <c r="NN171" s="40">
        <v>5.4600000000000003E-2</v>
      </c>
      <c r="NO171" s="80">
        <v>5.4300000000000001E-2</v>
      </c>
      <c r="NP171" s="86">
        <v>5.1999999999999998E-2</v>
      </c>
      <c r="NQ171" s="709">
        <v>3.0999999999999999E-3</v>
      </c>
      <c r="NR171" s="30">
        <v>6.7999999999999996E-3</v>
      </c>
      <c r="NS171" s="7">
        <v>2.5700000000000001E-2</v>
      </c>
      <c r="NT171" s="7">
        <v>2.5100000000000001E-2</v>
      </c>
      <c r="NU171" s="47">
        <v>1.54E-2</v>
      </c>
      <c r="NV171" s="47">
        <v>1.5E-3</v>
      </c>
    </row>
    <row r="172" spans="40:390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  <c r="NI172" s="86">
        <v>3.3599999999999998E-2</v>
      </c>
      <c r="NJ172" s="7">
        <v>1.8800000000000001E-2</v>
      </c>
      <c r="NK172" s="7">
        <v>3.3E-3</v>
      </c>
      <c r="NL172" s="7">
        <v>-1.6400000000000001E-2</v>
      </c>
      <c r="NM172" s="7">
        <v>-1.23E-2</v>
      </c>
      <c r="NN172" s="7">
        <v>-1.7600000000000001E-2</v>
      </c>
      <c r="NO172" s="82">
        <v>-2.6100000000000002E-2</v>
      </c>
      <c r="NP172" s="7">
        <v>-3.09E-2</v>
      </c>
      <c r="NQ172" s="105">
        <v>-5.7000000000000002E-3</v>
      </c>
      <c r="NR172" s="34">
        <v>-1.8700000000000001E-2</v>
      </c>
      <c r="NS172" s="34">
        <v>8.2000000000000007E-3</v>
      </c>
      <c r="NT172" s="34">
        <v>-1.21E-2</v>
      </c>
      <c r="NU172" s="16">
        <v>-2.9899999999999999E-2</v>
      </c>
      <c r="NV172" s="16">
        <v>-2.8799999999999999E-2</v>
      </c>
    </row>
    <row r="173" spans="40:390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  <c r="NI173" s="22">
        <v>-0.1012</v>
      </c>
      <c r="NJ173" s="22">
        <v>-0.11260000000000001</v>
      </c>
      <c r="NK173" s="22">
        <v>-0.10009999999999999</v>
      </c>
      <c r="NL173" s="22">
        <v>-0.1208</v>
      </c>
      <c r="NM173" s="30">
        <v>-0.11899999999999999</v>
      </c>
      <c r="NN173" s="30">
        <v>-9.5100000000000004E-2</v>
      </c>
      <c r="NO173" s="85">
        <v>-7.7600000000000002E-2</v>
      </c>
      <c r="NP173" s="30">
        <v>-7.1099999999999997E-2</v>
      </c>
      <c r="NQ173" s="103">
        <v>-1.17E-2</v>
      </c>
      <c r="NR173" s="16">
        <v>-1.9199999999999998E-2</v>
      </c>
      <c r="NS173" s="16">
        <v>-3.5299999999999998E-2</v>
      </c>
      <c r="NT173" s="16">
        <v>-0.03</v>
      </c>
      <c r="NU173" s="22">
        <v>-3.5200000000000002E-2</v>
      </c>
      <c r="NV173" s="22">
        <v>-3.2399999999999998E-2</v>
      </c>
    </row>
    <row r="174" spans="40:390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  <c r="NI174" s="30">
        <v>-0.13669999999999999</v>
      </c>
      <c r="NJ174" s="30">
        <v>-0.1394</v>
      </c>
      <c r="NK174" s="30">
        <v>-0.1454</v>
      </c>
      <c r="NL174" s="30">
        <v>-0.1239</v>
      </c>
      <c r="NM174" s="22">
        <v>-0.14610000000000001</v>
      </c>
      <c r="NN174" s="22">
        <v>-0.1469</v>
      </c>
      <c r="NO174" s="81">
        <v>-0.16669999999999999</v>
      </c>
      <c r="NP174" s="22">
        <v>-0.157</v>
      </c>
      <c r="NQ174" s="104">
        <v>-1.7100000000000001E-2</v>
      </c>
      <c r="NR174" s="22">
        <v>-2.2100000000000002E-2</v>
      </c>
      <c r="NS174" s="22">
        <v>-4.5100000000000001E-2</v>
      </c>
      <c r="NT174" s="22">
        <v>-4.2000000000000003E-2</v>
      </c>
      <c r="NU174" s="34">
        <v>-4.7300000000000002E-2</v>
      </c>
      <c r="NV174" s="34">
        <v>-3.6400000000000002E-2</v>
      </c>
    </row>
    <row r="175" spans="40:390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  <c r="NI175" s="34">
        <v>-0.27129999999999999</v>
      </c>
      <c r="NJ175" s="34">
        <v>-0.26550000000000001</v>
      </c>
      <c r="NK175" s="34">
        <v>-0.27729999999999999</v>
      </c>
      <c r="NL175" s="34">
        <v>-0.2621</v>
      </c>
      <c r="NM175" s="34">
        <v>-0.23180000000000001</v>
      </c>
      <c r="NN175" s="34">
        <v>-0.1888</v>
      </c>
      <c r="NO175" s="83">
        <v>-0.17419999999999999</v>
      </c>
      <c r="NP175" s="34">
        <v>-0.1593</v>
      </c>
      <c r="NQ175" s="699">
        <v>-4.87E-2</v>
      </c>
      <c r="NR175" s="86">
        <v>-4.5199999999999997E-2</v>
      </c>
      <c r="NS175" s="86">
        <v>-5.8999999999999997E-2</v>
      </c>
      <c r="NT175" s="86">
        <v>-4.5999999999999999E-2</v>
      </c>
      <c r="NU175" s="86">
        <v>-6.3899999999999998E-2</v>
      </c>
      <c r="NV175" s="86">
        <v>-7.5899999999999995E-2</v>
      </c>
    </row>
    <row r="176" spans="40:390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3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3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  <c r="NI178" s="40">
        <v>8.5999999999999993E-2</v>
      </c>
      <c r="NJ178" s="40">
        <v>8.8599999999999998E-2</v>
      </c>
      <c r="NK178" s="86">
        <v>9.64E-2</v>
      </c>
      <c r="NL178" s="86">
        <v>0.1113</v>
      </c>
      <c r="NM178" s="86">
        <v>8.4000000000000005E-2</v>
      </c>
      <c r="NN178" s="40">
        <v>0.10009999999999999</v>
      </c>
      <c r="NO178" s="84">
        <v>0.10920000000000001</v>
      </c>
      <c r="NP178" s="40">
        <v>0.1053</v>
      </c>
    </row>
    <row r="179" spans="7:383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  <c r="NI179" s="16">
        <v>3.9699999999999999E-2</v>
      </c>
      <c r="NJ179" s="86">
        <v>6.7799999999999999E-2</v>
      </c>
      <c r="NK179" s="16">
        <v>7.6700000000000004E-2</v>
      </c>
      <c r="NL179" s="16">
        <v>7.9399999999999998E-2</v>
      </c>
      <c r="NM179" s="40">
        <v>7.8600000000000003E-2</v>
      </c>
      <c r="NN179" s="16">
        <v>6.1699999999999998E-2</v>
      </c>
      <c r="NO179" s="83">
        <v>7.22E-2</v>
      </c>
      <c r="NP179" s="34">
        <v>8.7099999999999997E-2</v>
      </c>
    </row>
    <row r="180" spans="7:383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  <c r="NI180" s="86">
        <v>1.7899999999999999E-2</v>
      </c>
      <c r="NJ180" s="16">
        <v>3.4500000000000003E-2</v>
      </c>
      <c r="NK180" s="40">
        <v>5.8400000000000001E-2</v>
      </c>
      <c r="NL180" s="40">
        <v>6.4000000000000001E-2</v>
      </c>
      <c r="NM180" s="16">
        <v>6.4500000000000002E-2</v>
      </c>
      <c r="NN180" s="34">
        <v>5.7599999999999998E-2</v>
      </c>
      <c r="NO180" s="130">
        <v>5.3800000000000001E-2</v>
      </c>
      <c r="NP180" s="16">
        <v>4.7100000000000003E-2</v>
      </c>
    </row>
    <row r="181" spans="7:383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  <c r="NI181" s="22">
        <v>-1.1999999999999999E-3</v>
      </c>
      <c r="NJ181" s="47">
        <v>-6.7999999999999996E-3</v>
      </c>
      <c r="NK181" s="22">
        <v>-1E-4</v>
      </c>
      <c r="NL181" s="34">
        <v>-1.5699999999999999E-2</v>
      </c>
      <c r="NM181" s="34">
        <v>1.46E-2</v>
      </c>
      <c r="NN181" s="86">
        <v>5.67E-2</v>
      </c>
      <c r="NO181" s="80">
        <v>3.8600000000000002E-2</v>
      </c>
      <c r="NP181" s="86">
        <v>3.6299999999999999E-2</v>
      </c>
    </row>
    <row r="182" spans="7:383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  <c r="NI182" s="47">
        <v>-1.8200000000000001E-2</v>
      </c>
      <c r="NJ182" s="22">
        <v>-1.26E-2</v>
      </c>
      <c r="NK182" s="47">
        <v>-2.6599999999999999E-2</v>
      </c>
      <c r="NL182" s="22">
        <v>-2.0799999999999999E-2</v>
      </c>
      <c r="NM182" s="47">
        <v>-3.2500000000000001E-2</v>
      </c>
      <c r="NN182" s="30">
        <v>-3.6400000000000002E-2</v>
      </c>
      <c r="NO182" s="85">
        <v>-1.89E-2</v>
      </c>
      <c r="NP182" s="30">
        <v>-1.24E-2</v>
      </c>
    </row>
    <row r="183" spans="7:383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  <c r="NI183" s="7">
        <v>-2.1299999999999999E-2</v>
      </c>
      <c r="NJ183" s="34">
        <v>-1.9099999999999999E-2</v>
      </c>
      <c r="NK183" s="34">
        <v>-3.09E-2</v>
      </c>
      <c r="NL183" s="47">
        <v>-4.6100000000000002E-2</v>
      </c>
      <c r="NM183" s="22">
        <v>-4.6100000000000002E-2</v>
      </c>
      <c r="NN183" s="22">
        <v>-4.6899999999999997E-2</v>
      </c>
      <c r="NO183" s="81">
        <v>-6.6699999999999995E-2</v>
      </c>
      <c r="NP183" s="22">
        <v>-5.7000000000000002E-2</v>
      </c>
    </row>
    <row r="184" spans="7:383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  <c r="NI184" s="34">
        <v>-2.4899999999999999E-2</v>
      </c>
      <c r="NJ184" s="7">
        <v>-7.17E-2</v>
      </c>
      <c r="NK184" s="30">
        <v>-8.6699999999999999E-2</v>
      </c>
      <c r="NL184" s="30">
        <v>-6.5199999999999994E-2</v>
      </c>
      <c r="NM184" s="30">
        <v>-6.0299999999999999E-2</v>
      </c>
      <c r="NN184" s="47">
        <v>-8.4699999999999998E-2</v>
      </c>
      <c r="NO184" s="79">
        <v>-9.2999999999999999E-2</v>
      </c>
      <c r="NP184" s="47">
        <v>-0.10639999999999999</v>
      </c>
    </row>
    <row r="185" spans="7:383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  <c r="NI185" s="30">
        <v>-7.8E-2</v>
      </c>
      <c r="NJ185" s="30">
        <v>-8.0699999999999994E-2</v>
      </c>
      <c r="NK185" s="7">
        <v>-8.72E-2</v>
      </c>
      <c r="NL185" s="7">
        <v>-0.1069</v>
      </c>
      <c r="NM185" s="7">
        <v>-0.1028</v>
      </c>
      <c r="NN185" s="7">
        <v>-0.1081</v>
      </c>
      <c r="NO185" s="82">
        <v>-0.1166</v>
      </c>
      <c r="NP185" s="7">
        <v>-0.12139999999999999</v>
      </c>
    </row>
    <row r="186" spans="7:383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3" ht="15.75" thickBot="1" x14ac:dyDescent="0.3">
      <c r="Y187" s="344" t="s">
        <v>107</v>
      </c>
      <c r="AU187" s="344" t="s">
        <v>107</v>
      </c>
      <c r="NP187" t="s">
        <v>62</v>
      </c>
    </row>
    <row r="188" spans="7:383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3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  <c r="NQ189" t="s">
        <v>62</v>
      </c>
    </row>
    <row r="190" spans="7:383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  <c r="NQ190" s="342">
        <v>43637</v>
      </c>
      <c r="NR190" s="342">
        <v>43644</v>
      </c>
      <c r="NS190" s="342">
        <v>43651</v>
      </c>
    </row>
    <row r="191" spans="7:383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  <c r="NQ191" s="47">
        <v>-2.7099999999999999E-2</v>
      </c>
      <c r="NR191" s="47">
        <v>-0.1069</v>
      </c>
      <c r="NS191" s="47">
        <v>-9.1499999999999998E-2</v>
      </c>
    </row>
    <row r="192" spans="7:383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s="30">
        <v>-5.4600000000000003E-2</v>
      </c>
      <c r="NR192" s="30">
        <v>1.9699999999999999E-2</v>
      </c>
      <c r="NS192" s="30">
        <v>4.2000000000000003E-2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  <c r="NQ193" s="34">
        <v>-0.17749999999999999</v>
      </c>
      <c r="NR193" s="34">
        <v>-5.9499999999999997E-2</v>
      </c>
      <c r="NS193" s="34">
        <v>-0.10680000000000001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  <c r="NQ194" s="7">
        <v>-2.1700000000000001E-2</v>
      </c>
      <c r="NR194" s="7">
        <v>-5.5899999999999998E-2</v>
      </c>
      <c r="NS194" s="7">
        <v>8.8000000000000005E-3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  <c r="NM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5" t="s">
        <v>100</v>
      </c>
      <c r="NN197" s="342">
        <v>43630</v>
      </c>
      <c r="NO197" s="342">
        <v>43637</v>
      </c>
      <c r="NP197" s="342">
        <v>43644</v>
      </c>
      <c r="NQ197" s="342">
        <v>43651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  <c r="NR202" t="s">
        <v>62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77:743" ht="15.75" thickBot="1" x14ac:dyDescent="0.3">
      <c r="JS225" t="s">
        <v>62</v>
      </c>
      <c r="NM225" t="s">
        <v>62</v>
      </c>
    </row>
    <row r="226" spans="77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77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  <c r="NO227" s="501" t="s">
        <v>119</v>
      </c>
      <c r="NP227" s="501" t="s">
        <v>119</v>
      </c>
      <c r="NQ227" s="501" t="s">
        <v>119</v>
      </c>
    </row>
    <row r="228" spans="77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  <c r="NO228" s="342">
        <v>43637</v>
      </c>
      <c r="NP228" s="342">
        <v>43644</v>
      </c>
      <c r="NQ228" s="345" t="s">
        <v>100</v>
      </c>
    </row>
    <row r="229" spans="77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s="22">
        <v>0.1406</v>
      </c>
      <c r="NP229" s="40">
        <v>0.14069999999999999</v>
      </c>
      <c r="NQ229" s="40">
        <v>0.21460000000000001</v>
      </c>
    </row>
    <row r="230" spans="77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s="16">
        <v>0.1206</v>
      </c>
      <c r="NP230" s="16">
        <v>9.0999999999999998E-2</v>
      </c>
      <c r="NQ230" s="16">
        <v>6.1100000000000002E-2</v>
      </c>
    </row>
    <row r="231" spans="77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s="40">
        <v>9.3799999999999994E-2</v>
      </c>
      <c r="NP231" s="22">
        <v>8.3900000000000002E-2</v>
      </c>
      <c r="NQ231" s="22">
        <v>4.87E-2</v>
      </c>
    </row>
    <row r="232" spans="77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  <c r="NO232" s="7">
        <v>-2.1700000000000001E-2</v>
      </c>
      <c r="NP232" s="30">
        <v>1.9699999999999999E-2</v>
      </c>
      <c r="NQ232" s="30">
        <v>4.2000000000000003E-2</v>
      </c>
    </row>
    <row r="233" spans="77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s="47">
        <v>-2.7099999999999999E-2</v>
      </c>
      <c r="NP233" s="7">
        <v>-5.5899999999999998E-2</v>
      </c>
      <c r="NQ233" s="7">
        <v>8.8000000000000005E-3</v>
      </c>
    </row>
    <row r="234" spans="77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s="30">
        <v>-5.4600000000000003E-2</v>
      </c>
      <c r="NP234" s="34">
        <v>-5.9499999999999997E-2</v>
      </c>
      <c r="NQ234" s="47">
        <v>-9.1499999999999998E-2</v>
      </c>
    </row>
    <row r="235" spans="77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s="86">
        <v>-7.4099999999999999E-2</v>
      </c>
      <c r="NP235" s="47">
        <v>-0.1069</v>
      </c>
      <c r="NQ235" s="34">
        <v>-0.10680000000000001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77:743" ht="15.75" thickBot="1" x14ac:dyDescent="0.3">
      <c r="BY236" t="s">
        <v>62</v>
      </c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s="34">
        <v>-0.17749999999999999</v>
      </c>
      <c r="NP236" s="86">
        <v>-0.113</v>
      </c>
      <c r="NQ236" s="86">
        <v>-0.1769</v>
      </c>
    </row>
    <row r="237" spans="77:743" ht="15.75" thickBot="1" x14ac:dyDescent="0.3">
      <c r="NN237" t="s">
        <v>62</v>
      </c>
    </row>
    <row r="238" spans="77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  <c r="NO238" s="40">
        <v>9.3799999999999994E-2</v>
      </c>
      <c r="NP238" s="40">
        <v>0.14069999999999999</v>
      </c>
      <c r="NQ238" s="40">
        <v>0.21460000000000001</v>
      </c>
    </row>
    <row r="239" spans="77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  <c r="NO239" s="30">
        <v>-5.4600000000000003E-2</v>
      </c>
      <c r="NP239" s="30">
        <v>1.9699999999999999E-2</v>
      </c>
      <c r="NQ239" s="30">
        <v>4.2000000000000003E-2</v>
      </c>
    </row>
    <row r="240" spans="77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  <c r="NO240" s="47">
        <v>-2.7099999999999999E-2</v>
      </c>
      <c r="NP240" s="47">
        <v>-0.1069</v>
      </c>
      <c r="NQ240" s="47">
        <v>-9.1499999999999998E-2</v>
      </c>
    </row>
    <row r="241" spans="1:381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  <c r="NO241" s="34">
        <v>-0.17749999999999999</v>
      </c>
      <c r="NP241" s="34">
        <v>-5.9499999999999997E-2</v>
      </c>
      <c r="NQ241" s="34">
        <v>-0.10680000000000001</v>
      </c>
    </row>
    <row r="242" spans="1:381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  <c r="NO242" s="7">
        <v>-2.1700000000000001E-2</v>
      </c>
      <c r="NP242" s="7">
        <v>-5.5899999999999998E-2</v>
      </c>
      <c r="NQ242" s="7">
        <v>8.8000000000000005E-3</v>
      </c>
    </row>
    <row r="243" spans="1:381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  <c r="NO243" s="22">
        <v>0.1406</v>
      </c>
      <c r="NP243" s="22">
        <v>8.3900000000000002E-2</v>
      </c>
      <c r="NQ243" s="22">
        <v>4.87E-2</v>
      </c>
    </row>
    <row r="244" spans="1:381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s="16">
        <v>0.1206</v>
      </c>
      <c r="NP244" s="16">
        <v>9.0999999999999998E-2</v>
      </c>
      <c r="NQ244" s="16">
        <v>6.1100000000000002E-2</v>
      </c>
    </row>
    <row r="245" spans="1:381" ht="15.75" thickBot="1" x14ac:dyDescent="0.3">
      <c r="A245" s="8" t="s">
        <v>126</v>
      </c>
      <c r="B245" s="505">
        <f t="shared" ref="B245:BM245" si="91">LINEST(B246:B247)</f>
        <v>1.9700000000000002E-2</v>
      </c>
      <c r="C245" s="505">
        <f t="shared" si="91"/>
        <v>6.7400000000000002E-2</v>
      </c>
      <c r="D245" s="505">
        <f t="shared" si="91"/>
        <v>0.1079</v>
      </c>
      <c r="E245" s="505">
        <f t="shared" si="91"/>
        <v>0.23270000000000002</v>
      </c>
      <c r="F245" s="505">
        <f t="shared" si="91"/>
        <v>0.2214000000000001</v>
      </c>
      <c r="G245" s="505">
        <f t="shared" si="91"/>
        <v>0.1736</v>
      </c>
      <c r="H245" s="505">
        <f t="shared" si="91"/>
        <v>0.13630000000000003</v>
      </c>
      <c r="I245" s="505">
        <f t="shared" si="91"/>
        <v>0.10050000000000005</v>
      </c>
      <c r="J245" s="505">
        <f t="shared" si="91"/>
        <v>-2.1600000000000001E-2</v>
      </c>
      <c r="K245" s="505">
        <f t="shared" si="91"/>
        <v>-2.930000000000002E-2</v>
      </c>
      <c r="L245" s="505">
        <f t="shared" si="91"/>
        <v>-3.1600000000000017E-2</v>
      </c>
      <c r="M245" s="505">
        <f t="shared" si="91"/>
        <v>-8.1000000000000016E-2</v>
      </c>
      <c r="N245" s="505">
        <f t="shared" si="91"/>
        <v>-7.0900000000000032E-2</v>
      </c>
      <c r="O245" s="505">
        <f t="shared" si="91"/>
        <v>-6.8999999999999978E-2</v>
      </c>
      <c r="P245" s="505">
        <f t="shared" si="91"/>
        <v>-8.0299999999999983E-2</v>
      </c>
      <c r="Q245" s="505">
        <f t="shared" si="91"/>
        <v>-0.11219999999999999</v>
      </c>
      <c r="R245" s="505">
        <f t="shared" si="91"/>
        <v>-0.12420000000000002</v>
      </c>
      <c r="S245" s="505">
        <f t="shared" si="91"/>
        <v>-7.2000000000000036E-2</v>
      </c>
      <c r="T245" s="505">
        <f t="shared" si="91"/>
        <v>-6.1199999999999997E-2</v>
      </c>
      <c r="U245" s="505">
        <f t="shared" si="91"/>
        <v>-8.7099999999999997E-2</v>
      </c>
      <c r="V245" s="505">
        <f t="shared" si="91"/>
        <v>-0.11320000000000004</v>
      </c>
      <c r="W245" s="505">
        <f t="shared" si="91"/>
        <v>-0.13910000000000006</v>
      </c>
      <c r="X245" s="505">
        <f t="shared" si="91"/>
        <v>-0.15460000000000002</v>
      </c>
      <c r="Y245" s="505">
        <f t="shared" si="91"/>
        <v>-0.1547</v>
      </c>
      <c r="Z245" s="505">
        <f t="shared" si="91"/>
        <v>-9.7100000000000047E-2</v>
      </c>
      <c r="AA245" s="505">
        <f t="shared" si="91"/>
        <v>-0.10930000000000002</v>
      </c>
      <c r="AB245" s="505">
        <f t="shared" si="91"/>
        <v>-0.11420000000000005</v>
      </c>
      <c r="AC245" s="505">
        <f t="shared" si="91"/>
        <v>-0.17460000000000003</v>
      </c>
      <c r="AD245" s="505">
        <f t="shared" si="91"/>
        <v>-0.12469999999999999</v>
      </c>
      <c r="AE245" s="505">
        <f t="shared" si="91"/>
        <v>-0.15630000000000002</v>
      </c>
      <c r="AF245" s="505">
        <f t="shared" si="91"/>
        <v>-0.16320000000000001</v>
      </c>
      <c r="AG245" s="505">
        <f t="shared" si="91"/>
        <v>-0.14269999999999999</v>
      </c>
      <c r="AH245" s="505">
        <f t="shared" si="91"/>
        <v>-0.15650000000000003</v>
      </c>
      <c r="AI245" s="505">
        <f t="shared" si="91"/>
        <v>-0.12040000000000005</v>
      </c>
      <c r="AJ245" s="505">
        <f t="shared" si="91"/>
        <v>-0.13590000000000002</v>
      </c>
      <c r="AK245" s="505">
        <f t="shared" si="91"/>
        <v>-0.1974000000000001</v>
      </c>
      <c r="AL245" s="505">
        <f t="shared" si="91"/>
        <v>-0.20940000000000006</v>
      </c>
      <c r="AM245" s="505">
        <f t="shared" si="91"/>
        <v>-0.22120000000000012</v>
      </c>
      <c r="AN245" s="505">
        <f t="shared" si="91"/>
        <v>-0.2045000000000001</v>
      </c>
      <c r="AO245" s="505">
        <f t="shared" si="91"/>
        <v>-0.20030000000000001</v>
      </c>
      <c r="AP245" s="505">
        <f t="shared" si="91"/>
        <v>-0.18330000000000005</v>
      </c>
      <c r="AQ245" s="505">
        <f t="shared" si="91"/>
        <v>-0.19660000000000002</v>
      </c>
      <c r="AR245" s="505">
        <f t="shared" si="91"/>
        <v>-0.1467</v>
      </c>
      <c r="AS245" s="505">
        <f t="shared" si="91"/>
        <v>-0.15310000000000007</v>
      </c>
      <c r="AT245" s="505">
        <f t="shared" si="91"/>
        <v>-0.13240000000000002</v>
      </c>
      <c r="AU245" s="505">
        <f t="shared" si="91"/>
        <v>-0.16900000000000001</v>
      </c>
      <c r="AV245" s="505">
        <f t="shared" si="91"/>
        <v>-0.17069999999999999</v>
      </c>
      <c r="AW245" s="505">
        <f t="shared" si="91"/>
        <v>-0.17089999999999997</v>
      </c>
      <c r="AX245" s="505">
        <f t="shared" si="91"/>
        <v>-0.1353</v>
      </c>
      <c r="AY245" s="505">
        <f t="shared" si="91"/>
        <v>-0.14000000000000007</v>
      </c>
      <c r="AZ245" s="505">
        <f t="shared" si="91"/>
        <v>-0.11770000000000004</v>
      </c>
      <c r="BA245" s="505">
        <f t="shared" si="91"/>
        <v>-0.13740000000000005</v>
      </c>
      <c r="BB245" s="505">
        <f t="shared" si="91"/>
        <v>-0.15740000000000004</v>
      </c>
      <c r="BC245" s="505">
        <f t="shared" si="91"/>
        <v>-0.20770000000000011</v>
      </c>
      <c r="BD245" s="505">
        <f t="shared" si="91"/>
        <v>-0.20430000000000009</v>
      </c>
      <c r="BE245" s="505">
        <f t="shared" si="91"/>
        <v>-0.19500000000000001</v>
      </c>
      <c r="BF245" s="505">
        <f t="shared" si="91"/>
        <v>-0.17849999999999999</v>
      </c>
      <c r="BG245" s="505">
        <f t="shared" si="91"/>
        <v>-0.16639999999999996</v>
      </c>
      <c r="BH245" s="505">
        <f t="shared" si="91"/>
        <v>-0.18679999999999999</v>
      </c>
      <c r="BI245" s="505">
        <f t="shared" si="91"/>
        <v>-0.16540000000000002</v>
      </c>
      <c r="BJ245" s="505">
        <f t="shared" si="91"/>
        <v>-0.20630000000000001</v>
      </c>
      <c r="BK245" s="505">
        <f t="shared" si="91"/>
        <v>-0.2162</v>
      </c>
      <c r="BL245" s="505">
        <f t="shared" si="91"/>
        <v>-0.24650000000000011</v>
      </c>
      <c r="BM245" s="505">
        <f t="shared" si="91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92">LINEST(BT246:BT247)</f>
        <v>-2.6200000000000005E-2</v>
      </c>
      <c r="BU245" s="505">
        <f t="shared" si="92"/>
        <v>-1.49E-2</v>
      </c>
      <c r="BV245" s="505">
        <f t="shared" si="92"/>
        <v>1.5700000000000002E-2</v>
      </c>
      <c r="BW245" s="505">
        <f t="shared" si="92"/>
        <v>3.1099999999999999E-2</v>
      </c>
      <c r="BX245" s="505">
        <f t="shared" si="92"/>
        <v>1.8099999999999995E-2</v>
      </c>
      <c r="BY245" s="505">
        <f t="shared" si="92"/>
        <v>2.5100000000000001E-2</v>
      </c>
      <c r="BZ245" s="505">
        <f t="shared" si="92"/>
        <v>6.0300000000000013E-2</v>
      </c>
      <c r="CA245" s="505">
        <f t="shared" si="92"/>
        <v>5.7700000000000022E-2</v>
      </c>
      <c r="CB245" s="505">
        <f t="shared" si="92"/>
        <v>4.1700000000000001E-2</v>
      </c>
      <c r="CC245" s="505">
        <f t="shared" si="92"/>
        <v>-8.3500000000000005E-2</v>
      </c>
      <c r="CD245" s="505">
        <f t="shared" si="92"/>
        <v>-7.9900000000000013E-2</v>
      </c>
      <c r="CE245" s="505">
        <f t="shared" si="92"/>
        <v>-9.2600000000000002E-2</v>
      </c>
      <c r="CF245" s="505">
        <f t="shared" si="92"/>
        <v>-0.1024</v>
      </c>
      <c r="CG245" s="505">
        <f t="shared" si="92"/>
        <v>-0.10410000000000004</v>
      </c>
      <c r="CH245" s="505">
        <f t="shared" si="92"/>
        <v>-0.10620000000000004</v>
      </c>
      <c r="CI245" s="505">
        <f t="shared" si="92"/>
        <v>-0.12859999999999999</v>
      </c>
      <c r="CJ245" s="505">
        <f t="shared" si="92"/>
        <v>-0.13050000000000006</v>
      </c>
      <c r="CK245" s="505">
        <f t="shared" si="92"/>
        <v>-0.12440000000000005</v>
      </c>
      <c r="CL245" s="505">
        <f t="shared" si="92"/>
        <v>-9.4100000000000059E-2</v>
      </c>
      <c r="CM245" s="505">
        <f t="shared" si="92"/>
        <v>-0.1033</v>
      </c>
      <c r="CN245" s="505">
        <f t="shared" si="92"/>
        <v>-0.10300000000000002</v>
      </c>
      <c r="CO245" s="505">
        <f t="shared" si="92"/>
        <v>-6.500000000000003E-2</v>
      </c>
      <c r="CP245" s="505">
        <f t="shared" si="92"/>
        <v>-6.7500000000000032E-2</v>
      </c>
      <c r="CQ245" s="505">
        <f t="shared" si="92"/>
        <v>-5.7400000000000007E-2</v>
      </c>
      <c r="CR245" s="505">
        <f t="shared" si="92"/>
        <v>-1.0100000000000005E-2</v>
      </c>
      <c r="CS245" s="505">
        <f t="shared" si="92"/>
        <v>-1.9000000000000003E-2</v>
      </c>
      <c r="CT245" s="505">
        <f t="shared" si="92"/>
        <v>-2.420000000000002E-2</v>
      </c>
      <c r="CU245" s="505">
        <f t="shared" si="92"/>
        <v>2.3100000000000006E-2</v>
      </c>
      <c r="CV245" s="505">
        <f t="shared" si="92"/>
        <v>-5.0000000000000066E-4</v>
      </c>
      <c r="CW245" s="505">
        <f t="shared" si="92"/>
        <v>-4.0699999999999993E-2</v>
      </c>
      <c r="CX245" s="505">
        <f t="shared" si="92"/>
        <v>-7.1600000000000025E-2</v>
      </c>
      <c r="CY245" s="505">
        <f t="shared" si="92"/>
        <v>-2.8600000000000007E-2</v>
      </c>
      <c r="CZ245" s="505">
        <f t="shared" si="92"/>
        <v>-3.2000000000000028E-3</v>
      </c>
      <c r="DA245" s="505">
        <f t="shared" si="92"/>
        <v>1.9199999999999995E-2</v>
      </c>
      <c r="DB245" s="505">
        <f t="shared" si="92"/>
        <v>2.7499999999999997E-2</v>
      </c>
      <c r="DC245" s="505">
        <f t="shared" si="92"/>
        <v>-4.9999999999999351E-4</v>
      </c>
      <c r="DD245" s="505">
        <f t="shared" si="92"/>
        <v>-1.7300000000000006E-2</v>
      </c>
      <c r="DE245" s="505">
        <f t="shared" si="92"/>
        <v>-1.3600000000000008E-2</v>
      </c>
      <c r="DF245" s="505">
        <f t="shared" si="92"/>
        <v>3.6600000000000001E-2</v>
      </c>
      <c r="DG245" s="505">
        <f t="shared" si="92"/>
        <v>5.7600000000000005E-2</v>
      </c>
      <c r="DH245" s="505">
        <f t="shared" si="92"/>
        <v>4.5700000000000005E-2</v>
      </c>
      <c r="DI245" s="505">
        <f t="shared" si="92"/>
        <v>5.5300000000000002E-2</v>
      </c>
      <c r="DJ245" s="505">
        <f t="shared" si="92"/>
        <v>-1.2999999999999958E-3</v>
      </c>
      <c r="DK245" s="505">
        <f t="shared" si="92"/>
        <v>-1.5400000000000013E-2</v>
      </c>
      <c r="DL245" s="505">
        <f t="shared" si="92"/>
        <v>-3.6400000000000002E-2</v>
      </c>
      <c r="DM245" s="505">
        <f t="shared" si="92"/>
        <v>-6.8999999999999929E-3</v>
      </c>
      <c r="DN245" s="505">
        <f t="shared" si="92"/>
        <v>2.2999999999999965E-3</v>
      </c>
      <c r="DO245" s="505">
        <f t="shared" si="92"/>
        <v>1.2999999999999958E-3</v>
      </c>
      <c r="DP245" s="505">
        <f t="shared" si="92"/>
        <v>5.9500000000000011E-2</v>
      </c>
      <c r="DQ245" s="505">
        <f t="shared" si="92"/>
        <v>7.9900000000000013E-2</v>
      </c>
      <c r="DR245" s="505">
        <f t="shared" si="92"/>
        <v>5.2300000000000013E-2</v>
      </c>
      <c r="DS245" s="505">
        <f t="shared" si="92"/>
        <v>4.7800000000000016E-2</v>
      </c>
      <c r="DT245" s="505">
        <f t="shared" si="92"/>
        <v>6.6700000000000023E-2</v>
      </c>
      <c r="DU245" s="505">
        <f t="shared" si="92"/>
        <v>5.2100000000000007E-2</v>
      </c>
      <c r="DV245" s="505">
        <f t="shared" si="92"/>
        <v>2.9900000000000006E-2</v>
      </c>
      <c r="DW245" s="505">
        <f t="shared" si="92"/>
        <v>4.8600000000000004E-2</v>
      </c>
      <c r="DX245" s="505">
        <f t="shared" si="92"/>
        <v>2.9400000000000009E-2</v>
      </c>
      <c r="DY245" s="505">
        <f t="shared" si="92"/>
        <v>3.9800000000000002E-2</v>
      </c>
      <c r="DZ245" s="505">
        <f t="shared" si="92"/>
        <v>3.4600000000000006E-2</v>
      </c>
      <c r="EN245" s="8" t="s">
        <v>126</v>
      </c>
      <c r="EO245" s="505">
        <f t="shared" ref="EO245:GY245" si="93">LINEST(EO246:EO247)</f>
        <v>-3.4200000000000001E-2</v>
      </c>
      <c r="EP245" s="505">
        <f t="shared" si="93"/>
        <v>-5.7700000000000022E-2</v>
      </c>
      <c r="EQ245" s="505">
        <f t="shared" si="93"/>
        <v>-2.46E-2</v>
      </c>
      <c r="ER245" s="505">
        <f t="shared" si="93"/>
        <v>-3.8500000000000006E-2</v>
      </c>
      <c r="ES245" s="505">
        <f t="shared" si="93"/>
        <v>-3.9599999999999996E-2</v>
      </c>
      <c r="ET245" s="505">
        <f t="shared" si="93"/>
        <v>-3.3500000000000002E-2</v>
      </c>
      <c r="EU245" s="505">
        <f t="shared" si="93"/>
        <v>-2.7300000000000008E-2</v>
      </c>
      <c r="EV245" s="505">
        <f t="shared" si="93"/>
        <v>-2.5200000000000004E-2</v>
      </c>
      <c r="EW245" s="505">
        <f t="shared" si="93"/>
        <v>-3.44E-2</v>
      </c>
      <c r="EX245" s="505">
        <f t="shared" si="93"/>
        <v>2.9700000000000011E-2</v>
      </c>
      <c r="EY245" s="505">
        <f t="shared" si="93"/>
        <v>2.8500000000000001E-2</v>
      </c>
      <c r="EZ245" s="505">
        <f t="shared" si="93"/>
        <v>3.4599999999999999E-2</v>
      </c>
      <c r="FA245" s="505">
        <f t="shared" si="93"/>
        <v>2.5100000000000001E-2</v>
      </c>
      <c r="FB245" s="505">
        <f t="shared" si="93"/>
        <v>1.9499999999999997E-2</v>
      </c>
      <c r="FC245" s="505">
        <f t="shared" si="93"/>
        <v>6.550000000000003E-2</v>
      </c>
      <c r="FD245" s="505">
        <f t="shared" si="93"/>
        <v>0.11510000000000006</v>
      </c>
      <c r="FE245" s="505">
        <f t="shared" si="93"/>
        <v>7.8800000000000009E-2</v>
      </c>
      <c r="FF245" s="505">
        <f t="shared" si="93"/>
        <v>5.6799999999999996E-2</v>
      </c>
      <c r="FG245" s="505">
        <f t="shared" si="93"/>
        <v>5.6100000000000011E-2</v>
      </c>
      <c r="FH245" s="505">
        <f t="shared" si="93"/>
        <v>5.0900000000000022E-2</v>
      </c>
      <c r="FI245" s="505">
        <f t="shared" si="93"/>
        <v>2.3100000000000006E-2</v>
      </c>
      <c r="FJ245" s="505">
        <f t="shared" si="93"/>
        <v>1.9600000000000003E-2</v>
      </c>
      <c r="FK245" s="505">
        <f t="shared" si="93"/>
        <v>2.1899999999999992E-2</v>
      </c>
      <c r="FL245" s="505">
        <f t="shared" si="93"/>
        <v>3.2999999999999987E-3</v>
      </c>
      <c r="FM245" s="505">
        <f t="shared" si="93"/>
        <v>3.3400000000000006E-2</v>
      </c>
      <c r="FN245" s="505">
        <f t="shared" si="93"/>
        <v>2.0100000000000003E-2</v>
      </c>
      <c r="FO245" s="505">
        <f t="shared" si="93"/>
        <v>-3.2000000000000002E-3</v>
      </c>
      <c r="FP245" s="505">
        <f t="shared" si="93"/>
        <v>2.2000000000000014E-3</v>
      </c>
      <c r="FQ245" s="505">
        <f t="shared" si="93"/>
        <v>1.0700000000000001E-2</v>
      </c>
      <c r="FR245" s="505">
        <f t="shared" si="93"/>
        <v>-1.1099999999999999E-2</v>
      </c>
      <c r="FS245" s="505">
        <f t="shared" si="93"/>
        <v>-3.5000000000000017E-2</v>
      </c>
      <c r="FT245" s="505">
        <f t="shared" si="93"/>
        <v>-2.9000000000000008E-2</v>
      </c>
      <c r="FU245" s="505">
        <f t="shared" si="93"/>
        <v>-2.2800000000000004E-2</v>
      </c>
      <c r="FV245" s="505">
        <f t="shared" si="93"/>
        <v>-6.9000000000000006E-2</v>
      </c>
      <c r="FW245" s="505">
        <f t="shared" si="93"/>
        <v>-5.5500000000000008E-2</v>
      </c>
      <c r="FX245" s="505">
        <f t="shared" si="93"/>
        <v>-4.3799999999999999E-2</v>
      </c>
      <c r="FY245" s="505">
        <f t="shared" si="93"/>
        <v>-2.9900000000000017E-2</v>
      </c>
      <c r="FZ245" s="505">
        <f t="shared" si="93"/>
        <v>-2.5000000000000012E-2</v>
      </c>
      <c r="GA245" s="505">
        <f t="shared" si="93"/>
        <v>-2.3700000000000013E-2</v>
      </c>
      <c r="GB245" s="505">
        <f t="shared" si="93"/>
        <v>-2.8300000000000006E-2</v>
      </c>
      <c r="GC245" s="505">
        <f t="shared" si="93"/>
        <v>-4.130000000000001E-2</v>
      </c>
      <c r="GD245" s="505">
        <f t="shared" si="93"/>
        <v>-5.7000000000000011E-3</v>
      </c>
      <c r="GE245" s="505">
        <f t="shared" si="93"/>
        <v>-2.3700000000000013E-2</v>
      </c>
      <c r="GF245" s="505">
        <f t="shared" si="93"/>
        <v>-1.0500000000000002E-2</v>
      </c>
      <c r="GG245" s="505">
        <f t="shared" si="93"/>
        <v>-8.7000000000000029E-3</v>
      </c>
      <c r="GH245" s="505">
        <f t="shared" si="93"/>
        <v>-5.000000000000001E-3</v>
      </c>
      <c r="GI245" s="505">
        <f t="shared" si="93"/>
        <v>4.4699999999999997E-2</v>
      </c>
      <c r="GJ245" s="505">
        <f t="shared" si="93"/>
        <v>9.0100000000000013E-2</v>
      </c>
      <c r="GK245" s="505">
        <f t="shared" si="93"/>
        <v>8.7099999999999997E-2</v>
      </c>
      <c r="GL245" s="505">
        <f t="shared" si="93"/>
        <v>5.3700000000000019E-2</v>
      </c>
      <c r="GM245" s="505">
        <f t="shared" si="93"/>
        <v>4.7600000000000003E-2</v>
      </c>
      <c r="GN245" s="505">
        <f t="shared" si="93"/>
        <v>2.4100000000000014E-2</v>
      </c>
      <c r="GO245" s="505">
        <f t="shared" si="93"/>
        <v>-3.1000000000000003E-3</v>
      </c>
      <c r="GP245" s="505">
        <f t="shared" si="93"/>
        <v>-2.6500000000000006E-2</v>
      </c>
      <c r="GQ245" s="505">
        <f t="shared" si="93"/>
        <v>1.1600000000000008E-2</v>
      </c>
      <c r="GR245" s="505">
        <f t="shared" si="93"/>
        <v>3.6199999999999989E-2</v>
      </c>
      <c r="GS245" s="505">
        <f t="shared" si="93"/>
        <v>3.7000000000000005E-2</v>
      </c>
      <c r="GT245" s="505">
        <f t="shared" si="93"/>
        <v>4.2300000000000004E-2</v>
      </c>
      <c r="GU245" s="505">
        <f t="shared" si="93"/>
        <v>4.7900000000000026E-2</v>
      </c>
      <c r="GV245" s="505">
        <f t="shared" si="93"/>
        <v>3.4000000000000016E-2</v>
      </c>
      <c r="GW245" s="505">
        <f t="shared" si="93"/>
        <v>6.800000000000004E-3</v>
      </c>
      <c r="GX245" s="505">
        <f t="shared" si="93"/>
        <v>3.0000000000000044E-3</v>
      </c>
      <c r="GY245" s="505">
        <f t="shared" si="93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  <c r="NO245" s="86">
        <v>-7.4099999999999999E-2</v>
      </c>
      <c r="NP245" s="86">
        <v>-0.113</v>
      </c>
      <c r="NQ245" s="86">
        <v>-0.1769</v>
      </c>
    </row>
    <row r="246" spans="1:381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1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s="342">
        <v>43637</v>
      </c>
      <c r="NP247" s="342">
        <v>43644</v>
      </c>
      <c r="NQ247" s="342">
        <v>43651</v>
      </c>
    </row>
    <row r="248" spans="1:381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1" x14ac:dyDescent="0.25">
      <c r="CJ249" t="s">
        <v>62</v>
      </c>
      <c r="CN249" t="s">
        <v>62</v>
      </c>
      <c r="CT249" t="s">
        <v>62</v>
      </c>
    </row>
    <row r="250" spans="1:381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1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1" x14ac:dyDescent="0.25">
      <c r="CI252" t="s">
        <v>62</v>
      </c>
      <c r="CN252" t="s">
        <v>62</v>
      </c>
      <c r="CQ252" t="s">
        <v>62</v>
      </c>
    </row>
    <row r="253" spans="1:381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1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1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1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94">LINEST(HC267:HC268)</f>
        <v>-5.5800000000000009E-2</v>
      </c>
      <c r="HD266" s="505">
        <f t="shared" si="94"/>
        <v>-3.6199999999999989E-2</v>
      </c>
      <c r="HE266" s="505">
        <f t="shared" si="94"/>
        <v>-6.0200000000000024E-2</v>
      </c>
      <c r="HF266" s="505">
        <f t="shared" si="94"/>
        <v>-2.0500000000000001E-2</v>
      </c>
      <c r="HG266" s="505">
        <f t="shared" si="94"/>
        <v>-3.0600000000000006E-2</v>
      </c>
      <c r="HH266" s="505">
        <f t="shared" si="94"/>
        <v>-1.2200000000000006E-2</v>
      </c>
      <c r="HI266" s="505">
        <f t="shared" si="94"/>
        <v>-7.8600000000000031E-2</v>
      </c>
      <c r="HJ266" s="505">
        <f t="shared" si="94"/>
        <v>-8.0299999999999983E-2</v>
      </c>
      <c r="HK266" s="505">
        <f t="shared" si="94"/>
        <v>-7.0800000000000002E-2</v>
      </c>
      <c r="HL266" s="505">
        <f t="shared" si="94"/>
        <v>-6.7700000000000038E-2</v>
      </c>
      <c r="HM266" s="505">
        <f t="shared" si="94"/>
        <v>-6.6000000000000003E-2</v>
      </c>
      <c r="HN266" s="505">
        <f t="shared" si="94"/>
        <v>-8.4799999999999986E-2</v>
      </c>
      <c r="HO266" s="505">
        <f t="shared" si="94"/>
        <v>-0.10070000000000003</v>
      </c>
      <c r="HP266" s="505">
        <f t="shared" si="94"/>
        <v>-9.2500000000000013E-2</v>
      </c>
      <c r="HQ266" s="505">
        <f t="shared" si="94"/>
        <v>-7.9699999999999993E-2</v>
      </c>
      <c r="HR266" s="505">
        <f t="shared" si="94"/>
        <v>-5.6099999999999997E-2</v>
      </c>
      <c r="HS266" s="505">
        <f t="shared" si="94"/>
        <v>-6.5900000000000014E-2</v>
      </c>
      <c r="HT266" s="505">
        <f t="shared" si="94"/>
        <v>-9.0600000000000014E-2</v>
      </c>
      <c r="HU266" s="505">
        <f t="shared" si="94"/>
        <v>-0.10280000000000002</v>
      </c>
      <c r="HV266" s="505">
        <f t="shared" si="94"/>
        <v>-0.1013</v>
      </c>
      <c r="HW266" s="505">
        <f t="shared" si="94"/>
        <v>-6.7100000000000007E-2</v>
      </c>
      <c r="HX266" s="505">
        <f t="shared" si="94"/>
        <v>-9.5200000000000007E-2</v>
      </c>
      <c r="HY266" s="505">
        <f t="shared" si="94"/>
        <v>-0.10010000000000002</v>
      </c>
      <c r="HZ266" s="505">
        <f t="shared" si="94"/>
        <v>-0.10690000000000001</v>
      </c>
      <c r="IA266" s="505">
        <f t="shared" si="94"/>
        <v>-0.10530000000000002</v>
      </c>
      <c r="IB266" s="505">
        <f t="shared" si="94"/>
        <v>-0.10310000000000001</v>
      </c>
      <c r="IC266" s="505">
        <f t="shared" si="94"/>
        <v>-0.10260000000000001</v>
      </c>
      <c r="ID266" s="505">
        <f t="shared" si="94"/>
        <v>-0.1216</v>
      </c>
      <c r="IE266" s="505">
        <f t="shared" si="94"/>
        <v>-0.1807</v>
      </c>
      <c r="IF266" s="505">
        <f t="shared" si="94"/>
        <v>-0.18440000000000004</v>
      </c>
      <c r="IG266" s="505">
        <f t="shared" si="94"/>
        <v>-0.17559999999999995</v>
      </c>
      <c r="IH266" s="505">
        <f t="shared" si="94"/>
        <v>-0.186</v>
      </c>
      <c r="II266" s="505">
        <f t="shared" si="94"/>
        <v>-0.18880000000000008</v>
      </c>
      <c r="IJ266" s="505">
        <f t="shared" si="94"/>
        <v>-0.15110000000000001</v>
      </c>
      <c r="IK266" s="505">
        <f t="shared" si="94"/>
        <v>-0.1648</v>
      </c>
      <c r="IL266" s="505">
        <f t="shared" si="94"/>
        <v>-0.1896000000000001</v>
      </c>
      <c r="IM266" s="505">
        <f t="shared" si="94"/>
        <v>-0.21000000000000005</v>
      </c>
      <c r="IN266" s="505">
        <f t="shared" si="94"/>
        <v>-0.20800000000000002</v>
      </c>
      <c r="IO266" s="505">
        <f t="shared" si="94"/>
        <v>-0.1974000000000001</v>
      </c>
      <c r="IP266" s="505">
        <f t="shared" si="94"/>
        <v>-0.1968</v>
      </c>
      <c r="IQ266" s="505">
        <f t="shared" si="94"/>
        <v>-0.1638</v>
      </c>
      <c r="IR266" s="505">
        <f t="shared" si="94"/>
        <v>-0.1598</v>
      </c>
      <c r="IS266" s="505">
        <f t="shared" si="94"/>
        <v>-0.16049999999999998</v>
      </c>
      <c r="IT266" s="505">
        <f t="shared" si="94"/>
        <v>-0.16349999999999998</v>
      </c>
      <c r="IU266" s="505">
        <f t="shared" si="94"/>
        <v>-0.16020000000000001</v>
      </c>
      <c r="IV266" s="505">
        <f t="shared" si="94"/>
        <v>-0.14810000000000006</v>
      </c>
      <c r="IW266" s="505">
        <f t="shared" si="94"/>
        <v>-0.1484</v>
      </c>
      <c r="IX266" s="505">
        <f t="shared" si="94"/>
        <v>-0.14650000000000002</v>
      </c>
      <c r="IY266" s="505">
        <f t="shared" si="94"/>
        <v>-0.12410000000000003</v>
      </c>
      <c r="IZ266" s="505">
        <f t="shared" si="94"/>
        <v>-0.1203</v>
      </c>
      <c r="JA266" s="505">
        <f t="shared" si="94"/>
        <v>-0.10510000000000001</v>
      </c>
      <c r="JB266" s="505">
        <f t="shared" si="94"/>
        <v>-2.5400000000000013E-2</v>
      </c>
      <c r="JC266" s="505">
        <f t="shared" si="94"/>
        <v>-2.3700000000000013E-2</v>
      </c>
      <c r="JD266" s="505">
        <f t="shared" si="94"/>
        <v>-2.470000000000001E-2</v>
      </c>
      <c r="JE266" s="505">
        <f t="shared" si="94"/>
        <v>-1.3500000000000002E-2</v>
      </c>
      <c r="JF266" s="505">
        <f t="shared" si="94"/>
        <v>1.0200000000000002E-2</v>
      </c>
      <c r="JG266" s="505">
        <f t="shared" si="94"/>
        <v>5.2999999999999992E-3</v>
      </c>
      <c r="JH266" s="505">
        <f t="shared" si="94"/>
        <v>-1.6E-2</v>
      </c>
      <c r="JI266" s="505">
        <f t="shared" si="94"/>
        <v>-3.2600000000000004E-2</v>
      </c>
      <c r="JJ266" s="505">
        <f t="shared" si="94"/>
        <v>-2.9100000000000004E-2</v>
      </c>
      <c r="JK266" s="505">
        <f t="shared" si="94"/>
        <v>-5.9800000000000006E-2</v>
      </c>
      <c r="JL266" s="505">
        <f t="shared" si="94"/>
        <v>-5.8200000000000009E-2</v>
      </c>
      <c r="JM266" s="505">
        <f t="shared" si="94"/>
        <v>-5.8000000000000003E-2</v>
      </c>
      <c r="JN266" s="505">
        <f t="shared" si="94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87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87" x14ac:dyDescent="0.25">
      <c r="CE274" t="s">
        <v>62</v>
      </c>
      <c r="CP274" t="s">
        <v>62</v>
      </c>
    </row>
    <row r="275" spans="2:387" x14ac:dyDescent="0.25">
      <c r="D275" t="s">
        <v>62</v>
      </c>
      <c r="CS275" t="s">
        <v>62</v>
      </c>
    </row>
    <row r="276" spans="2:387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87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87" x14ac:dyDescent="0.25">
      <c r="CD282" t="s">
        <v>62</v>
      </c>
      <c r="CF282" t="s">
        <v>62</v>
      </c>
      <c r="CL282" t="s">
        <v>62</v>
      </c>
    </row>
    <row r="283" spans="2:387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87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87" ht="15.75" thickBot="1" x14ac:dyDescent="0.3">
      <c r="CG285" t="s">
        <v>62</v>
      </c>
      <c r="CP285" t="s">
        <v>62</v>
      </c>
      <c r="CS285" t="s">
        <v>62</v>
      </c>
    </row>
    <row r="286" spans="2:387" ht="15.75" thickBot="1" x14ac:dyDescent="0.3">
      <c r="CH286" t="s">
        <v>62</v>
      </c>
      <c r="CK286" t="s">
        <v>62</v>
      </c>
      <c r="CO286" t="s">
        <v>62</v>
      </c>
      <c r="NR286" s="342">
        <v>43647</v>
      </c>
      <c r="NS286" s="342">
        <v>43648</v>
      </c>
      <c r="NT286" s="342">
        <v>43649</v>
      </c>
      <c r="NU286" s="342">
        <v>43650</v>
      </c>
      <c r="NV286" s="342">
        <v>43651</v>
      </c>
      <c r="NW286" s="342">
        <v>43654</v>
      </c>
    </row>
    <row r="287" spans="2:387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  <c r="NI287" s="34">
        <v>-2.4899999999999999E-2</v>
      </c>
      <c r="NJ287" s="34">
        <v>-1.9099999999999999E-2</v>
      </c>
      <c r="NK287" s="34">
        <v>-3.09E-2</v>
      </c>
      <c r="NL287" s="34">
        <v>-1.5699999999999999E-2</v>
      </c>
      <c r="NM287" s="34">
        <v>1.46E-2</v>
      </c>
      <c r="NN287" s="34">
        <v>5.7599999999999998E-2</v>
      </c>
      <c r="NO287" s="83">
        <v>7.22E-2</v>
      </c>
      <c r="NP287" s="34">
        <v>8.7099999999999997E-2</v>
      </c>
      <c r="NR287" s="101">
        <v>4.4999999999999998E-2</v>
      </c>
      <c r="NS287" s="7">
        <v>3.6499999999999998E-2</v>
      </c>
      <c r="NT287" s="7">
        <v>2.5700000000000001E-2</v>
      </c>
      <c r="NU287" s="7">
        <v>2.5100000000000001E-2</v>
      </c>
      <c r="NV287" s="7">
        <v>6.4699999999999994E-2</v>
      </c>
      <c r="NW287" s="7">
        <v>7.2900000000000006E-2</v>
      </c>
    </row>
    <row r="288" spans="2:387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  <c r="NI288" s="86">
        <v>1.7899999999999999E-2</v>
      </c>
      <c r="NJ288" s="86">
        <v>6.7799999999999999E-2</v>
      </c>
      <c r="NK288" s="86">
        <v>9.64E-2</v>
      </c>
      <c r="NL288" s="86">
        <v>0.1113</v>
      </c>
      <c r="NM288" s="86">
        <v>8.4000000000000005E-2</v>
      </c>
      <c r="NN288" s="86">
        <v>5.67E-2</v>
      </c>
      <c r="NO288" s="80">
        <v>3.8600000000000002E-2</v>
      </c>
      <c r="NP288" s="86">
        <v>3.6299999999999999E-2</v>
      </c>
      <c r="NR288" s="100">
        <v>2.1399999999999999E-2</v>
      </c>
      <c r="NS288" s="40">
        <v>2.86E-2</v>
      </c>
      <c r="NT288" s="40">
        <v>4.2099999999999999E-2</v>
      </c>
      <c r="NU288" s="40">
        <v>4.8000000000000001E-2</v>
      </c>
      <c r="NV288" s="40">
        <v>7.3899999999999993E-2</v>
      </c>
      <c r="NW288" s="40">
        <v>7.2800000000000004E-2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  <c r="NI289" s="16">
        <v>3.9699999999999999E-2</v>
      </c>
      <c r="NJ289" s="16">
        <v>3.4500000000000003E-2</v>
      </c>
      <c r="NK289" s="16">
        <v>7.6700000000000004E-2</v>
      </c>
      <c r="NL289" s="16">
        <v>7.9399999999999998E-2</v>
      </c>
      <c r="NM289" s="16">
        <v>6.4500000000000002E-2</v>
      </c>
      <c r="NN289" s="16">
        <v>6.1699999999999998E-2</v>
      </c>
      <c r="NO289" s="130">
        <v>5.3800000000000001E-2</v>
      </c>
      <c r="NP289" s="16">
        <v>4.7100000000000003E-2</v>
      </c>
      <c r="NR289" s="106">
        <v>1.37E-2</v>
      </c>
      <c r="NS289" s="22">
        <v>-2.2100000000000002E-2</v>
      </c>
      <c r="NT289" s="22">
        <v>-4.5100000000000001E-2</v>
      </c>
      <c r="NU289" s="22">
        <v>-4.2000000000000003E-2</v>
      </c>
      <c r="NV289" s="22">
        <v>-3.5200000000000002E-2</v>
      </c>
      <c r="NW289" s="22">
        <v>-3.2399999999999998E-2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  <c r="NI290" s="30">
        <v>-7.8E-2</v>
      </c>
      <c r="NJ290" s="30">
        <v>-8.0699999999999994E-2</v>
      </c>
      <c r="NK290" s="30">
        <v>-8.6699999999999999E-2</v>
      </c>
      <c r="NL290" s="30">
        <v>-6.5199999999999994E-2</v>
      </c>
      <c r="NM290" s="30">
        <v>-6.0299999999999999E-2</v>
      </c>
      <c r="NN290" s="30">
        <v>-3.6400000000000002E-2</v>
      </c>
      <c r="NO290" s="85">
        <v>-1.89E-2</v>
      </c>
      <c r="NP290" s="30">
        <v>-1.24E-2</v>
      </c>
      <c r="NR290" s="709">
        <v>3.0999999999999999E-3</v>
      </c>
      <c r="NS290" s="47">
        <v>3.3300000000000003E-2</v>
      </c>
      <c r="NT290" s="47">
        <v>2.58E-2</v>
      </c>
      <c r="NU290" s="47">
        <v>2.63E-2</v>
      </c>
      <c r="NV290" s="47">
        <v>1.54E-2</v>
      </c>
      <c r="NW290" s="47">
        <v>1.5E-3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  <c r="NI291" s="40">
        <v>8.5999999999999993E-2</v>
      </c>
      <c r="NJ291" s="40">
        <v>8.8599999999999998E-2</v>
      </c>
      <c r="NK291" s="40">
        <v>5.8400000000000001E-2</v>
      </c>
      <c r="NL291" s="40">
        <v>6.4000000000000001E-2</v>
      </c>
      <c r="NM291" s="40">
        <v>7.8600000000000003E-2</v>
      </c>
      <c r="NN291" s="40">
        <v>0.10009999999999999</v>
      </c>
      <c r="NO291" s="84">
        <v>0.10920000000000001</v>
      </c>
      <c r="NP291" s="40">
        <v>0.1053</v>
      </c>
      <c r="NR291" s="105">
        <v>-5.7000000000000002E-3</v>
      </c>
      <c r="NS291" s="34">
        <v>-1.8700000000000001E-2</v>
      </c>
      <c r="NT291" s="34">
        <v>8.2000000000000007E-3</v>
      </c>
      <c r="NU291" s="34">
        <v>-1.21E-2</v>
      </c>
      <c r="NV291" s="34">
        <v>-4.7300000000000002E-2</v>
      </c>
      <c r="NW291" s="34">
        <v>-3.6400000000000002E-2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  <c r="NI292" s="22">
        <v>-1.1999999999999999E-3</v>
      </c>
      <c r="NJ292" s="22">
        <v>-1.26E-2</v>
      </c>
      <c r="NK292" s="22">
        <v>-1E-4</v>
      </c>
      <c r="NL292" s="22">
        <v>-2.0799999999999999E-2</v>
      </c>
      <c r="NM292" s="22">
        <v>-4.6100000000000002E-2</v>
      </c>
      <c r="NN292" s="22">
        <v>-4.6899999999999997E-2</v>
      </c>
      <c r="NO292" s="81">
        <v>-6.6699999999999995E-2</v>
      </c>
      <c r="NP292" s="22">
        <v>-5.7000000000000002E-2</v>
      </c>
      <c r="NR292" s="103">
        <v>-1.17E-2</v>
      </c>
      <c r="NS292" s="16">
        <v>-1.9199999999999998E-2</v>
      </c>
      <c r="NT292" s="16">
        <v>-3.5299999999999998E-2</v>
      </c>
      <c r="NU292" s="16">
        <v>-0.03</v>
      </c>
      <c r="NV292" s="16">
        <v>-2.9899999999999999E-2</v>
      </c>
      <c r="NW292" s="16">
        <v>-2.8799999999999999E-2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  <c r="NI293" s="47">
        <v>-1.8200000000000001E-2</v>
      </c>
      <c r="NJ293" s="47">
        <v>-6.7999999999999996E-3</v>
      </c>
      <c r="NK293" s="47">
        <v>-2.6599999999999999E-2</v>
      </c>
      <c r="NL293" s="47">
        <v>-4.6100000000000002E-2</v>
      </c>
      <c r="NM293" s="47">
        <v>-3.2500000000000001E-2</v>
      </c>
      <c r="NN293" s="47">
        <v>-8.4699999999999998E-2</v>
      </c>
      <c r="NO293" s="79">
        <v>-9.2999999999999999E-2</v>
      </c>
      <c r="NP293" s="47">
        <v>-0.10639999999999999</v>
      </c>
      <c r="NR293" s="104">
        <v>-1.7100000000000001E-2</v>
      </c>
      <c r="NS293" s="30">
        <v>6.7999999999999996E-3</v>
      </c>
      <c r="NT293" s="30">
        <v>3.7600000000000001E-2</v>
      </c>
      <c r="NU293" s="30">
        <v>3.0700000000000002E-2</v>
      </c>
      <c r="NV293" s="30">
        <v>2.23E-2</v>
      </c>
      <c r="NW293" s="30">
        <v>2.63E-2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  <c r="NI294" s="7">
        <v>-2.1299999999999999E-2</v>
      </c>
      <c r="NJ294" s="7">
        <v>-7.17E-2</v>
      </c>
      <c r="NK294" s="7">
        <v>-8.72E-2</v>
      </c>
      <c r="NL294" s="7">
        <v>-0.1069</v>
      </c>
      <c r="NM294" s="7">
        <v>-0.1028</v>
      </c>
      <c r="NN294" s="7">
        <v>-0.1081</v>
      </c>
      <c r="NO294" s="82">
        <v>-0.1166</v>
      </c>
      <c r="NP294" s="7">
        <v>-0.12139999999999999</v>
      </c>
      <c r="NR294" s="699">
        <v>-4.87E-2</v>
      </c>
      <c r="NS294" s="86">
        <v>-4.5199999999999997E-2</v>
      </c>
      <c r="NT294" s="86">
        <v>-5.8999999999999997E-2</v>
      </c>
      <c r="NU294" s="86">
        <v>-4.5999999999999999E-2</v>
      </c>
      <c r="NV294" s="86">
        <v>-6.3899999999999998E-2</v>
      </c>
      <c r="NW294" s="86">
        <v>-7.5899999999999995E-2</v>
      </c>
    </row>
    <row r="295" spans="24:739" x14ac:dyDescent="0.25">
      <c r="CV295" t="s">
        <v>62</v>
      </c>
      <c r="ABK295" t="s">
        <v>62</v>
      </c>
    </row>
    <row r="296" spans="24:739" ht="15.75" thickBot="1" x14ac:dyDescent="0.3"/>
    <row r="297" spans="24:739" ht="15.75" thickBot="1" x14ac:dyDescent="0.3">
      <c r="CI297" t="s">
        <v>62</v>
      </c>
      <c r="MW297" s="342">
        <v>43619</v>
      </c>
      <c r="MX297" s="342">
        <v>43620</v>
      </c>
      <c r="MY297" s="342">
        <v>43621</v>
      </c>
      <c r="MZ297" s="342">
        <v>43622</v>
      </c>
      <c r="NA297" s="345" t="s">
        <v>100</v>
      </c>
      <c r="NB297" s="342">
        <v>43626</v>
      </c>
      <c r="NC297" s="342">
        <v>43627</v>
      </c>
      <c r="ND297" s="342">
        <v>43628</v>
      </c>
      <c r="NE297" s="342">
        <v>43629</v>
      </c>
      <c r="NF297" s="342">
        <v>43630</v>
      </c>
      <c r="NG297" s="342">
        <v>43633</v>
      </c>
      <c r="NH297" s="342">
        <v>43634</v>
      </c>
      <c r="NI297" s="342">
        <v>43635</v>
      </c>
      <c r="NJ297" s="342">
        <v>43636</v>
      </c>
      <c r="NK297" s="342">
        <v>43637</v>
      </c>
      <c r="NL297" s="342">
        <v>43640</v>
      </c>
      <c r="NM297" s="342">
        <v>43641</v>
      </c>
      <c r="NN297" s="342">
        <v>43642</v>
      </c>
      <c r="NO297" s="342">
        <v>43643</v>
      </c>
      <c r="NP297" s="342">
        <v>43644</v>
      </c>
      <c r="NT297" s="342">
        <v>43647</v>
      </c>
      <c r="NU297" s="342">
        <v>43648</v>
      </c>
      <c r="NV297" s="342">
        <v>43649</v>
      </c>
      <c r="NW297" s="342">
        <v>43650</v>
      </c>
      <c r="NX297" s="342">
        <v>43651</v>
      </c>
      <c r="NY297" s="342">
        <v>43654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NQ304" s="11" t="s">
        <v>43</v>
      </c>
    </row>
    <row r="305" spans="83:381" ht="15.75" thickBot="1" x14ac:dyDescent="0.3">
      <c r="NQ305" s="18" t="s">
        <v>50</v>
      </c>
    </row>
    <row r="306" spans="83:381" ht="15.75" thickBot="1" x14ac:dyDescent="0.3">
      <c r="NQ306" s="23" t="s">
        <v>56</v>
      </c>
    </row>
    <row r="307" spans="83:381" ht="15.75" thickBot="1" x14ac:dyDescent="0.3">
      <c r="NQ307" s="27" t="s">
        <v>61</v>
      </c>
    </row>
    <row r="308" spans="83:381" ht="15.75" thickBot="1" x14ac:dyDescent="0.3">
      <c r="NQ308" s="44" t="s">
        <v>72</v>
      </c>
    </row>
    <row r="309" spans="83:381" ht="15.75" thickBot="1" x14ac:dyDescent="0.3">
      <c r="NQ309" s="31" t="s">
        <v>66</v>
      </c>
    </row>
    <row r="310" spans="83:381" ht="15.75" thickBot="1" x14ac:dyDescent="0.3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NQ310" s="35" t="s">
        <v>69</v>
      </c>
    </row>
    <row r="311" spans="83:381" ht="15.75" thickBot="1" x14ac:dyDescent="0.3">
      <c r="CF311" t="s">
        <v>62</v>
      </c>
      <c r="CI311" t="s">
        <v>62</v>
      </c>
      <c r="CK311" t="s">
        <v>62</v>
      </c>
      <c r="CR311" t="s">
        <v>62</v>
      </c>
      <c r="NQ311" s="41" t="s">
        <v>71</v>
      </c>
    </row>
    <row r="312" spans="83:381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381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381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381" x14ac:dyDescent="0.25">
      <c r="CN315" t="s">
        <v>62</v>
      </c>
      <c r="CT315" t="s">
        <v>62</v>
      </c>
      <c r="DA315" t="s">
        <v>62</v>
      </c>
    </row>
    <row r="317" spans="83:381" x14ac:dyDescent="0.25">
      <c r="CS317" t="s">
        <v>62</v>
      </c>
      <c r="CT317" t="s">
        <v>62</v>
      </c>
      <c r="CV317" t="s">
        <v>62</v>
      </c>
    </row>
    <row r="318" spans="83:381" x14ac:dyDescent="0.25">
      <c r="CR318" t="s">
        <v>62</v>
      </c>
    </row>
    <row r="320" spans="83:381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95">LINEST(JU502:JU503)</f>
        <v>-1.1800000000000005E-2</v>
      </c>
      <c r="JV501" s="505">
        <f t="shared" si="95"/>
        <v>3.700000000000001E-3</v>
      </c>
      <c r="JW501" s="505">
        <f t="shared" si="95"/>
        <v>3.7500000000000006E-2</v>
      </c>
      <c r="JX501" s="505">
        <f t="shared" si="95"/>
        <v>1.8699999999999998E-2</v>
      </c>
      <c r="JY501" s="505">
        <f t="shared" si="95"/>
        <v>1.9299999999999998E-2</v>
      </c>
      <c r="JZ501" s="505">
        <f t="shared" si="95"/>
        <v>4.4600000000000001E-2</v>
      </c>
      <c r="KA501" s="505">
        <f t="shared" si="95"/>
        <v>5.4900000000000018E-2</v>
      </c>
      <c r="KB501" s="505">
        <f t="shared" si="95"/>
        <v>4.8300000000000017E-2</v>
      </c>
      <c r="KC501" s="505">
        <f t="shared" si="95"/>
        <v>4.6100000000000009E-2</v>
      </c>
      <c r="KD501" s="505">
        <f t="shared" si="95"/>
        <v>0.11140000000000004</v>
      </c>
      <c r="KE501" s="505">
        <f t="shared" si="95"/>
        <v>9.9799999999999986E-2</v>
      </c>
      <c r="KF501" s="505">
        <f t="shared" si="95"/>
        <v>8.9099999999999999E-2</v>
      </c>
      <c r="KG501" s="505">
        <f t="shared" si="95"/>
        <v>4.8500000000000029E-2</v>
      </c>
      <c r="KH501" s="505">
        <f t="shared" si="95"/>
        <v>6.4700000000000008E-2</v>
      </c>
      <c r="KI501" s="505">
        <f t="shared" si="95"/>
        <v>0.10620000000000004</v>
      </c>
      <c r="KJ501" s="505">
        <f t="shared" si="95"/>
        <v>0.12830000000000005</v>
      </c>
      <c r="KK501" s="505">
        <f t="shared" si="95"/>
        <v>0.12830000000000005</v>
      </c>
      <c r="KL501" s="505">
        <f t="shared" si="95"/>
        <v>0.14269999999999999</v>
      </c>
      <c r="KM501" s="505">
        <f t="shared" si="95"/>
        <v>0.17369999999999997</v>
      </c>
      <c r="KN501" s="505">
        <f t="shared" si="95"/>
        <v>0.17560000000000003</v>
      </c>
      <c r="KO501" s="505">
        <f t="shared" si="95"/>
        <v>0.16739999999999999</v>
      </c>
      <c r="KP501" s="505">
        <f t="shared" si="95"/>
        <v>0.15839999999999999</v>
      </c>
      <c r="KQ501" s="505">
        <f t="shared" si="95"/>
        <v>0.15940000000000007</v>
      </c>
      <c r="KR501" s="505">
        <f t="shared" si="95"/>
        <v>0.13700000000000001</v>
      </c>
      <c r="KS501" s="505">
        <f t="shared" si="95"/>
        <v>0.17629999999999998</v>
      </c>
      <c r="KT501" s="505">
        <f t="shared" si="95"/>
        <v>0.19410000000000011</v>
      </c>
      <c r="KU501" s="505">
        <f t="shared" si="95"/>
        <v>0.24349999999999999</v>
      </c>
      <c r="KV501" s="505">
        <f t="shared" si="95"/>
        <v>0.2117</v>
      </c>
      <c r="KW501" s="505">
        <f t="shared" si="95"/>
        <v>0.21610000000000001</v>
      </c>
      <c r="KX501" s="505">
        <f t="shared" si="95"/>
        <v>0.22110000000000013</v>
      </c>
      <c r="KY501" s="505">
        <f t="shared" si="95"/>
        <v>0.23050000000000001</v>
      </c>
      <c r="KZ501" s="505">
        <f t="shared" si="95"/>
        <v>0.26900000000000013</v>
      </c>
      <c r="LA501" s="505">
        <f t="shared" si="95"/>
        <v>0.24310000000000009</v>
      </c>
      <c r="LB501" s="505">
        <f t="shared" si="95"/>
        <v>0.26890000000000008</v>
      </c>
      <c r="LC501" s="505">
        <f t="shared" si="95"/>
        <v>0.24470000000000006</v>
      </c>
      <c r="LD501" s="505">
        <f t="shared" si="95"/>
        <v>0.2651</v>
      </c>
      <c r="LE501" s="505">
        <f t="shared" si="95"/>
        <v>0.29019999999999996</v>
      </c>
      <c r="LF501" s="505">
        <f t="shared" si="95"/>
        <v>0.29970000000000008</v>
      </c>
      <c r="LG501" s="505">
        <f t="shared" si="95"/>
        <v>0.2787</v>
      </c>
      <c r="LH501" s="505">
        <f t="shared" si="95"/>
        <v>0.20290000000000002</v>
      </c>
      <c r="LI501" s="505">
        <f t="shared" si="95"/>
        <v>0.23370000000000002</v>
      </c>
      <c r="LJ501" s="505">
        <f t="shared" si="95"/>
        <v>0.23290000000000011</v>
      </c>
      <c r="LK501" s="505">
        <f t="shared" si="95"/>
        <v>0.2556000000000001</v>
      </c>
      <c r="LL501" s="505">
        <f t="shared" si="95"/>
        <v>0.2477</v>
      </c>
      <c r="LM501" s="505">
        <f t="shared" si="95"/>
        <v>0.22640000000000007</v>
      </c>
      <c r="LN501" s="505">
        <f t="shared" si="95"/>
        <v>0.23190000000000008</v>
      </c>
      <c r="LO501" s="505">
        <f t="shared" si="95"/>
        <v>0.22830000000000003</v>
      </c>
      <c r="LP501" s="505">
        <f t="shared" si="95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95"/>
        <v>0.27300000000000002</v>
      </c>
      <c r="LT501" s="505">
        <f t="shared" si="95"/>
        <v>0.27979999999999999</v>
      </c>
      <c r="LU501" s="505">
        <f t="shared" si="95"/>
        <v>0.26380000000000003</v>
      </c>
      <c r="LV501" s="505">
        <f t="shared" si="95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95"/>
        <v>0.25370000000000004</v>
      </c>
      <c r="LZ501" s="505">
        <f t="shared" si="95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95"/>
        <v>0.2681</v>
      </c>
      <c r="MD501" s="505">
        <f t="shared" si="95"/>
        <v>0.26080000000000003</v>
      </c>
      <c r="ME501" s="505">
        <f t="shared" si="95"/>
        <v>0.24580000000000005</v>
      </c>
      <c r="MF501" s="505">
        <f t="shared" si="95"/>
        <v>0.21140000000000009</v>
      </c>
      <c r="MG501" s="505">
        <f t="shared" ref="MG501:MK501" si="96">LINEST(MG502:MG503)</f>
        <v>0.23190000000000008</v>
      </c>
      <c r="MH501" s="505">
        <f t="shared" si="96"/>
        <v>0.24929999999999999</v>
      </c>
      <c r="MI501" s="505">
        <f t="shared" si="96"/>
        <v>0.29560000000000008</v>
      </c>
      <c r="MJ501" s="505">
        <f t="shared" si="96"/>
        <v>0.31120000000000003</v>
      </c>
      <c r="MK501" s="505">
        <f t="shared" si="96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1">
        <v>-9.4000000000000004E-3</v>
      </c>
      <c r="MN505" s="301">
        <v>-1.7399999999999999E-2</v>
      </c>
      <c r="MO505" s="301">
        <v>-2.3699999999999999E-2</v>
      </c>
      <c r="MP505" s="531">
        <v>-1.7899999999999999E-2</v>
      </c>
      <c r="MQ505" s="301">
        <v>-3.09E-2</v>
      </c>
      <c r="MR505" s="304">
        <v>-4.1000000000000002E-2</v>
      </c>
      <c r="MS505" s="531">
        <v>-4.5600000000000002E-2</v>
      </c>
      <c r="MT505" s="301">
        <v>-5.8900000000000001E-2</v>
      </c>
      <c r="MU505" s="301">
        <v>-5.16E-2</v>
      </c>
      <c r="MV505" s="531">
        <v>-3.6400000000000002E-2</v>
      </c>
      <c r="MW505" s="301">
        <v>-4.4499999999999998E-2</v>
      </c>
      <c r="MX505" s="301">
        <v>-6.2100000000000002E-2</v>
      </c>
      <c r="MY505" s="531">
        <v>-6.6699999999999995E-2</v>
      </c>
      <c r="MZ505" s="301">
        <v>-6.83E-2</v>
      </c>
      <c r="NA505" s="301">
        <v>-7.7499999999999999E-2</v>
      </c>
      <c r="NB505" s="531">
        <v>-9.5100000000000004E-2</v>
      </c>
      <c r="NC505" s="301">
        <v>-8.6499999999999994E-2</v>
      </c>
      <c r="ND505" s="301">
        <v>-7.6399999999999996E-2</v>
      </c>
      <c r="NE505" s="531">
        <v>-8.43E-2</v>
      </c>
      <c r="NF505" s="301">
        <v>-9.1700000000000004E-2</v>
      </c>
      <c r="NG505" s="301">
        <v>-7.7899999999999997E-2</v>
      </c>
      <c r="NH505" s="531">
        <v>-6.6199999999999995E-2</v>
      </c>
      <c r="NI505" s="301">
        <v>-6.2600000000000003E-2</v>
      </c>
      <c r="NJ505" s="301">
        <v>-5.7099999999999998E-2</v>
      </c>
      <c r="NK505" s="531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722" t="s">
        <v>152</v>
      </c>
      <c r="KL533" s="723"/>
      <c r="KM533" s="723"/>
      <c r="KN533" s="723"/>
      <c r="KO533" s="723"/>
      <c r="KP533" s="723"/>
      <c r="KQ533" s="723"/>
      <c r="KR533" s="724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722" t="s">
        <v>153</v>
      </c>
      <c r="KL534" s="723"/>
      <c r="KM534" s="723"/>
      <c r="KN534" s="723"/>
      <c r="KO534" s="723"/>
      <c r="KP534" s="723"/>
      <c r="KQ534" s="723"/>
      <c r="KR534" s="724"/>
      <c r="ME534" t="s">
        <v>62</v>
      </c>
      <c r="ML534" s="519" t="s">
        <v>72</v>
      </c>
    </row>
    <row r="535" spans="281:384" ht="15.75" thickBot="1" x14ac:dyDescent="0.3">
      <c r="KK535" s="722" t="s">
        <v>150</v>
      </c>
      <c r="KL535" s="723"/>
      <c r="KM535" s="723"/>
      <c r="KN535" s="723"/>
      <c r="KO535" s="723"/>
      <c r="KP535" s="723"/>
      <c r="KQ535" s="723"/>
      <c r="KR535" s="724"/>
    </row>
    <row r="536" spans="281:384" ht="15.75" thickBot="1" x14ac:dyDescent="0.3">
      <c r="KK536" s="722" t="s">
        <v>147</v>
      </c>
      <c r="KL536" s="723"/>
      <c r="KM536" s="723"/>
      <c r="KN536" s="723"/>
      <c r="KO536" s="723"/>
      <c r="KP536" s="723"/>
      <c r="KQ536" s="723"/>
      <c r="KR536" s="724"/>
    </row>
    <row r="537" spans="281:384" ht="15.75" thickBot="1" x14ac:dyDescent="0.3">
      <c r="KK537" s="722" t="s">
        <v>148</v>
      </c>
      <c r="KL537" s="723"/>
      <c r="KM537" s="723"/>
      <c r="KN537" s="723"/>
      <c r="KO537" s="723"/>
      <c r="KP537" s="723"/>
      <c r="KQ537" s="723"/>
      <c r="KR537" s="724"/>
    </row>
    <row r="538" spans="281:384" ht="15.75" thickBot="1" x14ac:dyDescent="0.3">
      <c r="KK538" s="722" t="s">
        <v>149</v>
      </c>
      <c r="KL538" s="723"/>
      <c r="KM538" s="723"/>
      <c r="KN538" s="723"/>
      <c r="KO538" s="723"/>
      <c r="KP538" s="723"/>
      <c r="KQ538" s="723"/>
      <c r="KR538" s="724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722" t="s">
        <v>152</v>
      </c>
      <c r="LN542" s="723"/>
      <c r="LO542" s="723"/>
      <c r="LP542" s="723"/>
      <c r="LQ542" s="723"/>
      <c r="LR542" s="723"/>
      <c r="LS542" s="723"/>
      <c r="LT542" s="724"/>
    </row>
    <row r="543" spans="281:384" ht="15.75" thickBot="1" x14ac:dyDescent="0.3">
      <c r="JU543" t="s">
        <v>62</v>
      </c>
      <c r="LM543" s="722" t="s">
        <v>153</v>
      </c>
      <c r="LN543" s="723"/>
      <c r="LO543" s="723"/>
      <c r="LP543" s="723"/>
      <c r="LQ543" s="723"/>
      <c r="LR543" s="723"/>
      <c r="LS543" s="723"/>
      <c r="LT543" s="724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722" t="s">
        <v>150</v>
      </c>
      <c r="LN544" s="723"/>
      <c r="LO544" s="723"/>
      <c r="LP544" s="723"/>
      <c r="LQ544" s="723"/>
      <c r="LR544" s="723"/>
      <c r="LS544" s="723"/>
      <c r="LT544" s="724"/>
    </row>
    <row r="545" spans="12:410" ht="15.75" thickBot="1" x14ac:dyDescent="0.3">
      <c r="LM545" s="722" t="s">
        <v>151</v>
      </c>
      <c r="LN545" s="723"/>
      <c r="LO545" s="723"/>
      <c r="LP545" s="723"/>
      <c r="LQ545" s="723"/>
      <c r="LR545" s="723"/>
      <c r="LS545" s="723"/>
      <c r="LT545" s="724"/>
    </row>
    <row r="546" spans="12:410" ht="15.75" thickBot="1" x14ac:dyDescent="0.3">
      <c r="JZ546" t="s">
        <v>62</v>
      </c>
      <c r="LM546" s="722" t="s">
        <v>148</v>
      </c>
      <c r="LN546" s="723"/>
      <c r="LO546" s="723"/>
      <c r="LP546" s="723"/>
      <c r="LQ546" s="723"/>
      <c r="LR546" s="723"/>
      <c r="LS546" s="723"/>
      <c r="LT546" s="724"/>
    </row>
    <row r="547" spans="12:410" ht="15.75" thickBot="1" x14ac:dyDescent="0.3">
      <c r="LM547" s="722"/>
      <c r="LN547" s="723"/>
      <c r="LO547" s="723"/>
      <c r="LP547" s="723"/>
      <c r="LQ547" s="723"/>
      <c r="LR547" s="723"/>
      <c r="LS547" s="723"/>
      <c r="LT547" s="724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PC94">
      <selection activeCell="PU114" sqref="PU114"/>
      <pageMargins left="0.7" right="0.7" top="0.75" bottom="0.75" header="0.3" footer="0.3"/>
      <pageSetup orientation="portrait" horizontalDpi="4294967294" verticalDpi="0" r:id="rId1"/>
    </customSheetView>
  </customSheetViews>
  <mergeCells count="106">
    <mergeCell ref="NS142:OA142"/>
    <mergeCell ref="U2:AB2"/>
    <mergeCell ref="CE2:CL2"/>
    <mergeCell ref="ER2:EY2"/>
    <mergeCell ref="HS2:HZ2"/>
    <mergeCell ref="KO2:KV2"/>
    <mergeCell ref="U3:AB3"/>
    <mergeCell ref="CE3:CL3"/>
    <mergeCell ref="ER3:EY3"/>
    <mergeCell ref="HS3:HZ3"/>
    <mergeCell ref="KO3:KV3"/>
    <mergeCell ref="U4:AB4"/>
    <mergeCell ref="CE4:CL4"/>
    <mergeCell ref="ER4:EY4"/>
    <mergeCell ref="HS4:HZ4"/>
    <mergeCell ref="KO4:KV4"/>
    <mergeCell ref="U5:AB5"/>
    <mergeCell ref="CE5:CL5"/>
    <mergeCell ref="ER5:EY5"/>
    <mergeCell ref="HS5:HZ5"/>
    <mergeCell ref="KO5:KV5"/>
    <mergeCell ref="U6:AB6"/>
    <mergeCell ref="CE6:CL6"/>
    <mergeCell ref="ER6:EY6"/>
    <mergeCell ref="HS6:HZ6"/>
    <mergeCell ref="KO6:KV6"/>
    <mergeCell ref="U7:AB7"/>
    <mergeCell ref="CE7:CL7"/>
    <mergeCell ref="ER7:EY7"/>
    <mergeCell ref="HS7:HZ7"/>
    <mergeCell ref="KO7:KV7"/>
    <mergeCell ref="U8:AB8"/>
    <mergeCell ref="CE8:CL8"/>
    <mergeCell ref="ER8:EY8"/>
    <mergeCell ref="HS8:HZ8"/>
    <mergeCell ref="KO8:KV8"/>
    <mergeCell ref="U9:AB9"/>
    <mergeCell ref="CE9:CL9"/>
    <mergeCell ref="ER9:EY9"/>
    <mergeCell ref="HS9:HZ9"/>
    <mergeCell ref="KO9:KV9"/>
    <mergeCell ref="U10:AB10"/>
    <mergeCell ref="CE10:CL10"/>
    <mergeCell ref="ER10:EY10"/>
    <mergeCell ref="HS10:HZ10"/>
    <mergeCell ref="KO10:KV10"/>
    <mergeCell ref="U11:AB11"/>
    <mergeCell ref="CE11:CL11"/>
    <mergeCell ref="ER11:EY11"/>
    <mergeCell ref="HS11:HZ11"/>
    <mergeCell ref="KO11:KV11"/>
    <mergeCell ref="U12:AB12"/>
    <mergeCell ref="CE12:CL12"/>
    <mergeCell ref="ER12:EY12"/>
    <mergeCell ref="HS12:HZ12"/>
    <mergeCell ref="KO12:KV12"/>
    <mergeCell ref="U13:AB13"/>
    <mergeCell ref="CE13:CL13"/>
    <mergeCell ref="ER13:EY13"/>
    <mergeCell ref="HS13:HZ13"/>
    <mergeCell ref="KO13:KV13"/>
    <mergeCell ref="U14:AB14"/>
    <mergeCell ref="CE14:CL14"/>
    <mergeCell ref="ER14:EY14"/>
    <mergeCell ref="HS14:HZ14"/>
    <mergeCell ref="KO14:KV14"/>
    <mergeCell ref="U15:AB15"/>
    <mergeCell ref="CE15:CL15"/>
    <mergeCell ref="ER15:EY15"/>
    <mergeCell ref="HS15:HZ15"/>
    <mergeCell ref="KO15:KV15"/>
    <mergeCell ref="U16:AB16"/>
    <mergeCell ref="CE16:CL16"/>
    <mergeCell ref="ER16:EY16"/>
    <mergeCell ref="HS16:HZ16"/>
    <mergeCell ref="KO16:KV16"/>
    <mergeCell ref="U17:AB17"/>
    <mergeCell ref="CE17:CL17"/>
    <mergeCell ref="ER17:EY17"/>
    <mergeCell ref="HS17:HZ17"/>
    <mergeCell ref="KO17:KV17"/>
    <mergeCell ref="KO21:KV21"/>
    <mergeCell ref="KO22:KV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O18:KV18"/>
    <mergeCell ref="U19:AB19"/>
    <mergeCell ref="CE19:CL19"/>
    <mergeCell ref="ER19:EY19"/>
    <mergeCell ref="HS19:HZ19"/>
    <mergeCell ref="KO19:KV19"/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DAILYS'!NF35:NJ35</xm:f>
              <xm:sqref>NE35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DAILYS'!NF33:NJ33</xm:f>
              <xm:sqref>NE33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DAILYS'!NF32:NJ32</xm:f>
              <xm:sqref>NE32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DAILYS'!NF30:NJ30</xm:f>
              <xm:sqref>NE30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DAILYS'!NF29:NJ29</xm:f>
              <xm:sqref>NE29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DAILYS'!NF28:NJ28</xm:f>
              <xm:sqref>NE28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DAILYS'!NF26:NJ26</xm:f>
              <xm:sqref>NE26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DAILYS'!NF25:NJ25</xm:f>
              <xm:sqref>NE25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DAILYS'!NF24:NJ24</xm:f>
              <xm:sqref>NE24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DAILYS'!NF23:NJ23</xm:f>
              <xm:sqref>NE23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DAILYS'!NF21:NJ21</xm:f>
              <xm:sqref>NE21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DAILYS'!NF20:NJ20</xm:f>
              <xm:sqref>NE20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DAILYS'!NF19:NJ19</xm:f>
              <xm:sqref>NE19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DAILYS'!NF18:NJ18</xm:f>
              <xm:sqref>NE18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DAILYS'!NF17:NJ17</xm:f>
              <xm:sqref>NE17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DAILYS'!NF15:NJ15</xm:f>
              <xm:sqref>NE15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DAILYS'!NF14:NJ14</xm:f>
              <xm:sqref>NE14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DAILYS'!NF13:NJ13</xm:f>
              <xm:sqref>NE13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DAILYS'!NF12:NJ12</xm:f>
              <xm:sqref>NE12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DAILYS'!NF11:NJ11</xm:f>
              <xm:sqref>NE11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DAILYS'!NF10:NJ10</xm:f>
              <xm:sqref>NE10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DAILYS'!NF8:NJ8</xm:f>
              <xm:sqref>NE8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DAILYS'!NF7:NJ7</xm:f>
              <xm:sqref>NE7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DAILYS'!NF6:NJ6</xm:f>
              <xm:sqref>NE6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DAILYS'!NF5:NJ5</xm:f>
              <xm:sqref>NE5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DAILYS'!NF4:NJ4</xm:f>
              <xm:sqref>NE4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DAILYS'!NF3:NJ3</xm:f>
              <xm:sqref>NE3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DAILYS'!NF2:NJ2</xm:f>
              <xm:sqref>NE2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722" t="s">
        <v>132</v>
      </c>
      <c r="V2" s="723"/>
      <c r="W2" s="723"/>
      <c r="X2" s="723"/>
      <c r="Y2" s="723"/>
      <c r="Z2" s="723"/>
      <c r="AA2" s="723"/>
      <c r="AB2" s="724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2" t="s">
        <v>132</v>
      </c>
      <c r="CF2" s="723"/>
      <c r="CG2" s="723"/>
      <c r="CH2" s="723"/>
      <c r="CI2" s="723"/>
      <c r="CJ2" s="723"/>
      <c r="CK2" s="723"/>
      <c r="CL2" s="724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2" t="s">
        <v>132</v>
      </c>
      <c r="ES2" s="723"/>
      <c r="ET2" s="723"/>
      <c r="EU2" s="723"/>
      <c r="EV2" s="723"/>
      <c r="EW2" s="723"/>
      <c r="EX2" s="723"/>
      <c r="EY2" s="724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2" t="s">
        <v>132</v>
      </c>
      <c r="HT2" s="723"/>
      <c r="HU2" s="723"/>
      <c r="HV2" s="723"/>
      <c r="HW2" s="723"/>
      <c r="HX2" s="723"/>
      <c r="HY2" s="723"/>
      <c r="HZ2" s="724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722" t="s">
        <v>132</v>
      </c>
      <c r="KH2" s="723"/>
      <c r="KI2" s="723"/>
      <c r="KJ2" s="723"/>
      <c r="KK2" s="723"/>
      <c r="KL2" s="723"/>
      <c r="KM2" s="723"/>
      <c r="KN2" s="724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722" t="s">
        <v>128</v>
      </c>
      <c r="V3" s="723"/>
      <c r="W3" s="723"/>
      <c r="X3" s="723"/>
      <c r="Y3" s="723"/>
      <c r="Z3" s="723"/>
      <c r="AA3" s="723"/>
      <c r="AB3" s="724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2" t="s">
        <v>128</v>
      </c>
      <c r="CF3" s="723"/>
      <c r="CG3" s="723"/>
      <c r="CH3" s="723"/>
      <c r="CI3" s="723"/>
      <c r="CJ3" s="723"/>
      <c r="CK3" s="723"/>
      <c r="CL3" s="724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2" t="s">
        <v>128</v>
      </c>
      <c r="ES3" s="723"/>
      <c r="ET3" s="723"/>
      <c r="EU3" s="723"/>
      <c r="EV3" s="723"/>
      <c r="EW3" s="723"/>
      <c r="EX3" s="723"/>
      <c r="EY3" s="724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2" t="s">
        <v>128</v>
      </c>
      <c r="HT3" s="723"/>
      <c r="HU3" s="723"/>
      <c r="HV3" s="723"/>
      <c r="HW3" s="723"/>
      <c r="HX3" s="723"/>
      <c r="HY3" s="723"/>
      <c r="HZ3" s="724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722" t="s">
        <v>128</v>
      </c>
      <c r="KH3" s="723"/>
      <c r="KI3" s="723"/>
      <c r="KJ3" s="723"/>
      <c r="KK3" s="723"/>
      <c r="KL3" s="723"/>
      <c r="KM3" s="723"/>
      <c r="KN3" s="724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722" t="s">
        <v>142</v>
      </c>
      <c r="V4" s="723"/>
      <c r="W4" s="723"/>
      <c r="X4" s="723"/>
      <c r="Y4" s="723"/>
      <c r="Z4" s="723"/>
      <c r="AA4" s="723"/>
      <c r="AB4" s="724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2" t="s">
        <v>142</v>
      </c>
      <c r="CF4" s="723"/>
      <c r="CG4" s="723"/>
      <c r="CH4" s="723"/>
      <c r="CI4" s="723"/>
      <c r="CJ4" s="723"/>
      <c r="CK4" s="723"/>
      <c r="CL4" s="724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2" t="s">
        <v>142</v>
      </c>
      <c r="ES4" s="723"/>
      <c r="ET4" s="723"/>
      <c r="EU4" s="723"/>
      <c r="EV4" s="723"/>
      <c r="EW4" s="723"/>
      <c r="EX4" s="723"/>
      <c r="EY4" s="724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2" t="s">
        <v>142</v>
      </c>
      <c r="HT4" s="723"/>
      <c r="HU4" s="723"/>
      <c r="HV4" s="723"/>
      <c r="HW4" s="723"/>
      <c r="HX4" s="723"/>
      <c r="HY4" s="723"/>
      <c r="HZ4" s="724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722" t="s">
        <v>142</v>
      </c>
      <c r="KH4" s="723"/>
      <c r="KI4" s="723"/>
      <c r="KJ4" s="723"/>
      <c r="KK4" s="723"/>
      <c r="KL4" s="723"/>
      <c r="KM4" s="723"/>
      <c r="KN4" s="724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722" t="s">
        <v>129</v>
      </c>
      <c r="V5" s="723"/>
      <c r="W5" s="723"/>
      <c r="X5" s="723"/>
      <c r="Y5" s="723"/>
      <c r="Z5" s="723"/>
      <c r="AA5" s="723"/>
      <c r="AB5" s="724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2" t="s">
        <v>129</v>
      </c>
      <c r="CF5" s="723"/>
      <c r="CG5" s="723"/>
      <c r="CH5" s="723"/>
      <c r="CI5" s="723"/>
      <c r="CJ5" s="723"/>
      <c r="CK5" s="723"/>
      <c r="CL5" s="724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2" t="s">
        <v>129</v>
      </c>
      <c r="ES5" s="723"/>
      <c r="ET5" s="723"/>
      <c r="EU5" s="723"/>
      <c r="EV5" s="723"/>
      <c r="EW5" s="723"/>
      <c r="EX5" s="723"/>
      <c r="EY5" s="724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2" t="s">
        <v>129</v>
      </c>
      <c r="HT5" s="723"/>
      <c r="HU5" s="723"/>
      <c r="HV5" s="723"/>
      <c r="HW5" s="723"/>
      <c r="HX5" s="723"/>
      <c r="HY5" s="723"/>
      <c r="HZ5" s="724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722" t="s">
        <v>129</v>
      </c>
      <c r="KH5" s="723"/>
      <c r="KI5" s="723"/>
      <c r="KJ5" s="723"/>
      <c r="KK5" s="723"/>
      <c r="KL5" s="723"/>
      <c r="KM5" s="723"/>
      <c r="KN5" s="724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722" t="s">
        <v>154</v>
      </c>
      <c r="V6" s="723"/>
      <c r="W6" s="723"/>
      <c r="X6" s="723"/>
      <c r="Y6" s="723"/>
      <c r="Z6" s="723"/>
      <c r="AA6" s="723"/>
      <c r="AB6" s="724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2" t="s">
        <v>154</v>
      </c>
      <c r="CF6" s="723"/>
      <c r="CG6" s="723"/>
      <c r="CH6" s="723"/>
      <c r="CI6" s="723"/>
      <c r="CJ6" s="723"/>
      <c r="CK6" s="723"/>
      <c r="CL6" s="724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2" t="s">
        <v>154</v>
      </c>
      <c r="ES6" s="723"/>
      <c r="ET6" s="723"/>
      <c r="EU6" s="723"/>
      <c r="EV6" s="723"/>
      <c r="EW6" s="723"/>
      <c r="EX6" s="723"/>
      <c r="EY6" s="724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2" t="s">
        <v>154</v>
      </c>
      <c r="HT6" s="723"/>
      <c r="HU6" s="723"/>
      <c r="HV6" s="723"/>
      <c r="HW6" s="723"/>
      <c r="HX6" s="723"/>
      <c r="HY6" s="723"/>
      <c r="HZ6" s="724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722" t="s">
        <v>154</v>
      </c>
      <c r="KH6" s="723"/>
      <c r="KI6" s="723"/>
      <c r="KJ6" s="723"/>
      <c r="KK6" s="723"/>
      <c r="KL6" s="723"/>
      <c r="KM6" s="723"/>
      <c r="KN6" s="724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722" t="s">
        <v>130</v>
      </c>
      <c r="V7" s="723"/>
      <c r="W7" s="723"/>
      <c r="X7" s="723"/>
      <c r="Y7" s="723"/>
      <c r="Z7" s="723"/>
      <c r="AA7" s="723"/>
      <c r="AB7" s="724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2" t="s">
        <v>130</v>
      </c>
      <c r="CF7" s="723"/>
      <c r="CG7" s="723"/>
      <c r="CH7" s="723"/>
      <c r="CI7" s="723"/>
      <c r="CJ7" s="723"/>
      <c r="CK7" s="723"/>
      <c r="CL7" s="724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2" t="s">
        <v>130</v>
      </c>
      <c r="ES7" s="723"/>
      <c r="ET7" s="723"/>
      <c r="EU7" s="723"/>
      <c r="EV7" s="723"/>
      <c r="EW7" s="723"/>
      <c r="EX7" s="723"/>
      <c r="EY7" s="724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2" t="s">
        <v>130</v>
      </c>
      <c r="HT7" s="723"/>
      <c r="HU7" s="723"/>
      <c r="HV7" s="723"/>
      <c r="HW7" s="723"/>
      <c r="HX7" s="723"/>
      <c r="HY7" s="723"/>
      <c r="HZ7" s="724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722" t="s">
        <v>130</v>
      </c>
      <c r="KH7" s="723"/>
      <c r="KI7" s="723"/>
      <c r="KJ7" s="723"/>
      <c r="KK7" s="723"/>
      <c r="KL7" s="723"/>
      <c r="KM7" s="723"/>
      <c r="KN7" s="724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722" t="s">
        <v>131</v>
      </c>
      <c r="V8" s="723"/>
      <c r="W8" s="723"/>
      <c r="X8" s="723"/>
      <c r="Y8" s="723"/>
      <c r="Z8" s="723"/>
      <c r="AA8" s="723"/>
      <c r="AB8" s="724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2" t="s">
        <v>131</v>
      </c>
      <c r="CF8" s="723"/>
      <c r="CG8" s="723"/>
      <c r="CH8" s="723"/>
      <c r="CI8" s="723"/>
      <c r="CJ8" s="723"/>
      <c r="CK8" s="723"/>
      <c r="CL8" s="724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2" t="s">
        <v>131</v>
      </c>
      <c r="ES8" s="723"/>
      <c r="ET8" s="723"/>
      <c r="EU8" s="723"/>
      <c r="EV8" s="723"/>
      <c r="EW8" s="723"/>
      <c r="EX8" s="723"/>
      <c r="EY8" s="724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2" t="s">
        <v>131</v>
      </c>
      <c r="HT8" s="723"/>
      <c r="HU8" s="723"/>
      <c r="HV8" s="723"/>
      <c r="HW8" s="723"/>
      <c r="HX8" s="723"/>
      <c r="HY8" s="723"/>
      <c r="HZ8" s="724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722" t="s">
        <v>131</v>
      </c>
      <c r="KH8" s="723"/>
      <c r="KI8" s="723"/>
      <c r="KJ8" s="723"/>
      <c r="KK8" s="723"/>
      <c r="KL8" s="723"/>
      <c r="KM8" s="723"/>
      <c r="KN8" s="724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722" t="s">
        <v>133</v>
      </c>
      <c r="V9" s="723"/>
      <c r="W9" s="723"/>
      <c r="X9" s="723"/>
      <c r="Y9" s="723"/>
      <c r="Z9" s="723"/>
      <c r="AA9" s="723"/>
      <c r="AB9" s="724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2" t="s">
        <v>133</v>
      </c>
      <c r="CF9" s="723"/>
      <c r="CG9" s="723"/>
      <c r="CH9" s="723"/>
      <c r="CI9" s="723"/>
      <c r="CJ9" s="723"/>
      <c r="CK9" s="723"/>
      <c r="CL9" s="724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2" t="s">
        <v>133</v>
      </c>
      <c r="ES9" s="723"/>
      <c r="ET9" s="723"/>
      <c r="EU9" s="723"/>
      <c r="EV9" s="723"/>
      <c r="EW9" s="723"/>
      <c r="EX9" s="723"/>
      <c r="EY9" s="724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2" t="s">
        <v>133</v>
      </c>
      <c r="HT9" s="723"/>
      <c r="HU9" s="723"/>
      <c r="HV9" s="723"/>
      <c r="HW9" s="723"/>
      <c r="HX9" s="723"/>
      <c r="HY9" s="723"/>
      <c r="HZ9" s="724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722" t="s">
        <v>133</v>
      </c>
      <c r="KH9" s="723"/>
      <c r="KI9" s="723"/>
      <c r="KJ9" s="723"/>
      <c r="KK9" s="723"/>
      <c r="KL9" s="723"/>
      <c r="KM9" s="723"/>
      <c r="KN9" s="724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725" t="s">
        <v>134</v>
      </c>
      <c r="V10" s="726"/>
      <c r="W10" s="726"/>
      <c r="X10" s="726"/>
      <c r="Y10" s="726"/>
      <c r="Z10" s="726"/>
      <c r="AA10" s="726"/>
      <c r="AB10" s="727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5" t="s">
        <v>134</v>
      </c>
      <c r="CF10" s="726"/>
      <c r="CG10" s="726"/>
      <c r="CH10" s="726"/>
      <c r="CI10" s="726"/>
      <c r="CJ10" s="726"/>
      <c r="CK10" s="726"/>
      <c r="CL10" s="727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5" t="s">
        <v>134</v>
      </c>
      <c r="ES10" s="726"/>
      <c r="ET10" s="726"/>
      <c r="EU10" s="726"/>
      <c r="EV10" s="726"/>
      <c r="EW10" s="726"/>
      <c r="EX10" s="726"/>
      <c r="EY10" s="727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5" t="s">
        <v>134</v>
      </c>
      <c r="HT10" s="726"/>
      <c r="HU10" s="726"/>
      <c r="HV10" s="726"/>
      <c r="HW10" s="726"/>
      <c r="HX10" s="726"/>
      <c r="HY10" s="726"/>
      <c r="HZ10" s="727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725" t="s">
        <v>134</v>
      </c>
      <c r="KH10" s="726"/>
      <c r="KI10" s="726"/>
      <c r="KJ10" s="726"/>
      <c r="KK10" s="726"/>
      <c r="KL10" s="726"/>
      <c r="KM10" s="726"/>
      <c r="KN10" s="727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725" t="s">
        <v>143</v>
      </c>
      <c r="V11" s="726"/>
      <c r="W11" s="726"/>
      <c r="X11" s="726"/>
      <c r="Y11" s="726"/>
      <c r="Z11" s="726"/>
      <c r="AA11" s="726"/>
      <c r="AB11" s="727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5" t="s">
        <v>143</v>
      </c>
      <c r="CF11" s="726"/>
      <c r="CG11" s="726"/>
      <c r="CH11" s="726"/>
      <c r="CI11" s="726"/>
      <c r="CJ11" s="726"/>
      <c r="CK11" s="726"/>
      <c r="CL11" s="727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5" t="s">
        <v>143</v>
      </c>
      <c r="ES11" s="726"/>
      <c r="ET11" s="726"/>
      <c r="EU11" s="726"/>
      <c r="EV11" s="726"/>
      <c r="EW11" s="726"/>
      <c r="EX11" s="726"/>
      <c r="EY11" s="727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5" t="s">
        <v>143</v>
      </c>
      <c r="HT11" s="726"/>
      <c r="HU11" s="726"/>
      <c r="HV11" s="726"/>
      <c r="HW11" s="726"/>
      <c r="HX11" s="726"/>
      <c r="HY11" s="726"/>
      <c r="HZ11" s="727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725" t="s">
        <v>143</v>
      </c>
      <c r="KH11" s="726"/>
      <c r="KI11" s="726"/>
      <c r="KJ11" s="726"/>
      <c r="KK11" s="726"/>
      <c r="KL11" s="726"/>
      <c r="KM11" s="726"/>
      <c r="KN11" s="727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725" t="s">
        <v>144</v>
      </c>
      <c r="V12" s="726"/>
      <c r="W12" s="726"/>
      <c r="X12" s="726"/>
      <c r="Y12" s="726"/>
      <c r="Z12" s="726"/>
      <c r="AA12" s="726"/>
      <c r="AB12" s="727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5" t="s">
        <v>144</v>
      </c>
      <c r="CF12" s="726"/>
      <c r="CG12" s="726"/>
      <c r="CH12" s="726"/>
      <c r="CI12" s="726"/>
      <c r="CJ12" s="726"/>
      <c r="CK12" s="726"/>
      <c r="CL12" s="727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5" t="s">
        <v>144</v>
      </c>
      <c r="ES12" s="726"/>
      <c r="ET12" s="726"/>
      <c r="EU12" s="726"/>
      <c r="EV12" s="726"/>
      <c r="EW12" s="726"/>
      <c r="EX12" s="726"/>
      <c r="EY12" s="727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5" t="s">
        <v>144</v>
      </c>
      <c r="HT12" s="726"/>
      <c r="HU12" s="726"/>
      <c r="HV12" s="726"/>
      <c r="HW12" s="726"/>
      <c r="HX12" s="726"/>
      <c r="HY12" s="726"/>
      <c r="HZ12" s="727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725" t="s">
        <v>144</v>
      </c>
      <c r="KH12" s="726"/>
      <c r="KI12" s="726"/>
      <c r="KJ12" s="726"/>
      <c r="KK12" s="726"/>
      <c r="KL12" s="726"/>
      <c r="KM12" s="726"/>
      <c r="KN12" s="727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722" t="s">
        <v>135</v>
      </c>
      <c r="V13" s="723"/>
      <c r="W13" s="723"/>
      <c r="X13" s="723"/>
      <c r="Y13" s="723"/>
      <c r="Z13" s="723"/>
      <c r="AA13" s="723"/>
      <c r="AB13" s="724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2" t="s">
        <v>135</v>
      </c>
      <c r="CF13" s="723"/>
      <c r="CG13" s="723"/>
      <c r="CH13" s="723"/>
      <c r="CI13" s="723"/>
      <c r="CJ13" s="723"/>
      <c r="CK13" s="723"/>
      <c r="CL13" s="724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2" t="s">
        <v>135</v>
      </c>
      <c r="ES13" s="723"/>
      <c r="ET13" s="723"/>
      <c r="EU13" s="723"/>
      <c r="EV13" s="723"/>
      <c r="EW13" s="723"/>
      <c r="EX13" s="723"/>
      <c r="EY13" s="724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2" t="s">
        <v>135</v>
      </c>
      <c r="HT13" s="723"/>
      <c r="HU13" s="723"/>
      <c r="HV13" s="723"/>
      <c r="HW13" s="723"/>
      <c r="HX13" s="723"/>
      <c r="HY13" s="723"/>
      <c r="HZ13" s="724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722" t="s">
        <v>135</v>
      </c>
      <c r="KH13" s="723"/>
      <c r="KI13" s="723"/>
      <c r="KJ13" s="723"/>
      <c r="KK13" s="723"/>
      <c r="KL13" s="723"/>
      <c r="KM13" s="723"/>
      <c r="KN13" s="724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722" t="s">
        <v>136</v>
      </c>
      <c r="V14" s="723"/>
      <c r="W14" s="723"/>
      <c r="X14" s="723"/>
      <c r="Y14" s="723"/>
      <c r="Z14" s="723"/>
      <c r="AA14" s="723"/>
      <c r="AB14" s="724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2" t="s">
        <v>136</v>
      </c>
      <c r="CF14" s="723"/>
      <c r="CG14" s="723"/>
      <c r="CH14" s="723"/>
      <c r="CI14" s="723"/>
      <c r="CJ14" s="723"/>
      <c r="CK14" s="723"/>
      <c r="CL14" s="724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2" t="s">
        <v>136</v>
      </c>
      <c r="ES14" s="723"/>
      <c r="ET14" s="723"/>
      <c r="EU14" s="723"/>
      <c r="EV14" s="723"/>
      <c r="EW14" s="723"/>
      <c r="EX14" s="723"/>
      <c r="EY14" s="724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2" t="s">
        <v>136</v>
      </c>
      <c r="HT14" s="723"/>
      <c r="HU14" s="723"/>
      <c r="HV14" s="723"/>
      <c r="HW14" s="723"/>
      <c r="HX14" s="723"/>
      <c r="HY14" s="723"/>
      <c r="HZ14" s="724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722" t="s">
        <v>136</v>
      </c>
      <c r="KH14" s="723"/>
      <c r="KI14" s="723"/>
      <c r="KJ14" s="723"/>
      <c r="KK14" s="723"/>
      <c r="KL14" s="723"/>
      <c r="KM14" s="723"/>
      <c r="KN14" s="724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722" t="s">
        <v>137</v>
      </c>
      <c r="V15" s="723"/>
      <c r="W15" s="723"/>
      <c r="X15" s="723"/>
      <c r="Y15" s="723"/>
      <c r="Z15" s="723"/>
      <c r="AA15" s="723"/>
      <c r="AB15" s="724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2" t="s">
        <v>137</v>
      </c>
      <c r="CF15" s="723"/>
      <c r="CG15" s="723"/>
      <c r="CH15" s="723"/>
      <c r="CI15" s="723"/>
      <c r="CJ15" s="723"/>
      <c r="CK15" s="723"/>
      <c r="CL15" s="724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2" t="s">
        <v>137</v>
      </c>
      <c r="ES15" s="723"/>
      <c r="ET15" s="723"/>
      <c r="EU15" s="723"/>
      <c r="EV15" s="723"/>
      <c r="EW15" s="723"/>
      <c r="EX15" s="723"/>
      <c r="EY15" s="724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2" t="s">
        <v>137</v>
      </c>
      <c r="HT15" s="723"/>
      <c r="HU15" s="723"/>
      <c r="HV15" s="723"/>
      <c r="HW15" s="723"/>
      <c r="HX15" s="723"/>
      <c r="HY15" s="723"/>
      <c r="HZ15" s="724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722" t="s">
        <v>137</v>
      </c>
      <c r="KH15" s="723"/>
      <c r="KI15" s="723"/>
      <c r="KJ15" s="723"/>
      <c r="KK15" s="723"/>
      <c r="KL15" s="723"/>
      <c r="KM15" s="723"/>
      <c r="KN15" s="724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722" t="s">
        <v>138</v>
      </c>
      <c r="V16" s="723"/>
      <c r="W16" s="723"/>
      <c r="X16" s="723"/>
      <c r="Y16" s="723"/>
      <c r="Z16" s="723"/>
      <c r="AA16" s="723"/>
      <c r="AB16" s="724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2" t="s">
        <v>138</v>
      </c>
      <c r="CF16" s="723"/>
      <c r="CG16" s="723"/>
      <c r="CH16" s="723"/>
      <c r="CI16" s="723"/>
      <c r="CJ16" s="723"/>
      <c r="CK16" s="723"/>
      <c r="CL16" s="724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2" t="s">
        <v>138</v>
      </c>
      <c r="ES16" s="723"/>
      <c r="ET16" s="723"/>
      <c r="EU16" s="723"/>
      <c r="EV16" s="723"/>
      <c r="EW16" s="723"/>
      <c r="EX16" s="723"/>
      <c r="EY16" s="724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2" t="s">
        <v>138</v>
      </c>
      <c r="HT16" s="723"/>
      <c r="HU16" s="723"/>
      <c r="HV16" s="723"/>
      <c r="HW16" s="723"/>
      <c r="HX16" s="723"/>
      <c r="HY16" s="723"/>
      <c r="HZ16" s="724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722" t="s">
        <v>138</v>
      </c>
      <c r="KH16" s="723"/>
      <c r="KI16" s="723"/>
      <c r="KJ16" s="723"/>
      <c r="KK16" s="723"/>
      <c r="KL16" s="723"/>
      <c r="KM16" s="723"/>
      <c r="KN16" s="724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722" t="s">
        <v>140</v>
      </c>
      <c r="V17" s="723"/>
      <c r="W17" s="723"/>
      <c r="X17" s="723"/>
      <c r="Y17" s="723"/>
      <c r="Z17" s="723"/>
      <c r="AA17" s="723"/>
      <c r="AB17" s="724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2" t="s">
        <v>140</v>
      </c>
      <c r="CF17" s="723"/>
      <c r="CG17" s="723"/>
      <c r="CH17" s="723"/>
      <c r="CI17" s="723"/>
      <c r="CJ17" s="723"/>
      <c r="CK17" s="723"/>
      <c r="CL17" s="724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2" t="s">
        <v>140</v>
      </c>
      <c r="ES17" s="723"/>
      <c r="ET17" s="723"/>
      <c r="EU17" s="723"/>
      <c r="EV17" s="723"/>
      <c r="EW17" s="723"/>
      <c r="EX17" s="723"/>
      <c r="EY17" s="724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2" t="s">
        <v>140</v>
      </c>
      <c r="HT17" s="723"/>
      <c r="HU17" s="723"/>
      <c r="HV17" s="723"/>
      <c r="HW17" s="723"/>
      <c r="HX17" s="723"/>
      <c r="HY17" s="723"/>
      <c r="HZ17" s="724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722" t="s">
        <v>140</v>
      </c>
      <c r="KH17" s="723"/>
      <c r="KI17" s="723"/>
      <c r="KJ17" s="723"/>
      <c r="KK17" s="723"/>
      <c r="KL17" s="723"/>
      <c r="KM17" s="723"/>
      <c r="KN17" s="724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722" t="s">
        <v>139</v>
      </c>
      <c r="V18" s="723"/>
      <c r="W18" s="723"/>
      <c r="X18" s="723"/>
      <c r="Y18" s="723"/>
      <c r="Z18" s="723"/>
      <c r="AA18" s="723"/>
      <c r="AB18" s="724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2" t="s">
        <v>139</v>
      </c>
      <c r="CF18" s="723"/>
      <c r="CG18" s="723"/>
      <c r="CH18" s="723"/>
      <c r="CI18" s="723"/>
      <c r="CJ18" s="723"/>
      <c r="CK18" s="723"/>
      <c r="CL18" s="724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2" t="s">
        <v>139</v>
      </c>
      <c r="ES18" s="723"/>
      <c r="ET18" s="723"/>
      <c r="EU18" s="723"/>
      <c r="EV18" s="723"/>
      <c r="EW18" s="723"/>
      <c r="EX18" s="723"/>
      <c r="EY18" s="724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2" t="s">
        <v>139</v>
      </c>
      <c r="HT18" s="723"/>
      <c r="HU18" s="723"/>
      <c r="HV18" s="723"/>
      <c r="HW18" s="723"/>
      <c r="HX18" s="723"/>
      <c r="HY18" s="723"/>
      <c r="HZ18" s="724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722" t="s">
        <v>139</v>
      </c>
      <c r="KH18" s="723"/>
      <c r="KI18" s="723"/>
      <c r="KJ18" s="723"/>
      <c r="KK18" s="723"/>
      <c r="KL18" s="723"/>
      <c r="KM18" s="723"/>
      <c r="KN18" s="724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725" t="s">
        <v>141</v>
      </c>
      <c r="V19" s="726"/>
      <c r="W19" s="726"/>
      <c r="X19" s="726"/>
      <c r="Y19" s="726"/>
      <c r="Z19" s="726"/>
      <c r="AA19" s="726"/>
      <c r="AB19" s="727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5" t="s">
        <v>141</v>
      </c>
      <c r="CF19" s="726"/>
      <c r="CG19" s="726"/>
      <c r="CH19" s="726"/>
      <c r="CI19" s="726"/>
      <c r="CJ19" s="726"/>
      <c r="CK19" s="726"/>
      <c r="CL19" s="727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5" t="s">
        <v>141</v>
      </c>
      <c r="ES19" s="726"/>
      <c r="ET19" s="726"/>
      <c r="EU19" s="726"/>
      <c r="EV19" s="726"/>
      <c r="EW19" s="726"/>
      <c r="EX19" s="726"/>
      <c r="EY19" s="727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5" t="s">
        <v>141</v>
      </c>
      <c r="HT19" s="726"/>
      <c r="HU19" s="726"/>
      <c r="HV19" s="726"/>
      <c r="HW19" s="726"/>
      <c r="HX19" s="726"/>
      <c r="HY19" s="726"/>
      <c r="HZ19" s="727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725" t="s">
        <v>141</v>
      </c>
      <c r="KH19" s="726"/>
      <c r="KI19" s="726"/>
      <c r="KJ19" s="726"/>
      <c r="KK19" s="726"/>
      <c r="KL19" s="726"/>
      <c r="KM19" s="726"/>
      <c r="KN19" s="727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722" t="s">
        <v>145</v>
      </c>
      <c r="KH21" s="723"/>
      <c r="KI21" s="723"/>
      <c r="KJ21" s="723"/>
      <c r="KK21" s="723"/>
      <c r="KL21" s="723"/>
      <c r="KM21" s="723"/>
      <c r="KN21" s="724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722" t="s">
        <v>146</v>
      </c>
      <c r="KH22" s="723"/>
      <c r="KI22" s="723"/>
      <c r="KJ22" s="723"/>
      <c r="KK22" s="723"/>
      <c r="KL22" s="723"/>
      <c r="KM22" s="723"/>
      <c r="KN22" s="724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Q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O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O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O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O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O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O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O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O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O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O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O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O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O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O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O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 t="shared" ref="NH246:NM246" si="721">SUM(NH222, -NH226)</f>
        <v>9.69E-2</v>
      </c>
      <c r="NI246" s="114">
        <f t="shared" si="721"/>
        <v>9.06E-2</v>
      </c>
      <c r="NJ246" s="173">
        <f t="shared" si="721"/>
        <v>8.0399999999999999E-2</v>
      </c>
      <c r="NK246" s="114">
        <f t="shared" si="721"/>
        <v>9.5200000000000007E-2</v>
      </c>
      <c r="NL246" s="114">
        <f t="shared" si="721"/>
        <v>0.1013</v>
      </c>
      <c r="NM246" s="114">
        <f t="shared" si="721"/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2">SUM(LA223, -LA228)</f>
        <v>0.15129999999999999</v>
      </c>
      <c r="LB248" s="140">
        <f t="shared" si="722"/>
        <v>0.16549999999999998</v>
      </c>
      <c r="LC248" s="114">
        <f t="shared" si="722"/>
        <v>0.13880000000000001</v>
      </c>
      <c r="LD248" s="173">
        <f t="shared" si="722"/>
        <v>0.1804</v>
      </c>
      <c r="LE248" s="140">
        <f t="shared" si="722"/>
        <v>0.17659999999999998</v>
      </c>
      <c r="LF248" s="114">
        <f t="shared" si="722"/>
        <v>0.18959999999999999</v>
      </c>
      <c r="LG248" s="173">
        <f t="shared" ref="LG248:LU248" si="723">SUM(LG223, -LG228)</f>
        <v>0.20189999999999997</v>
      </c>
      <c r="LH248" s="140">
        <f t="shared" si="723"/>
        <v>0.17499999999999999</v>
      </c>
      <c r="LI248" s="114">
        <f t="shared" si="723"/>
        <v>0.17749999999999999</v>
      </c>
      <c r="LJ248" s="173">
        <f t="shared" si="723"/>
        <v>0.18380000000000002</v>
      </c>
      <c r="LK248" s="140">
        <f t="shared" si="723"/>
        <v>0.21589999999999998</v>
      </c>
      <c r="LL248" s="114">
        <f t="shared" si="723"/>
        <v>0.21879999999999999</v>
      </c>
      <c r="LM248" s="173">
        <f t="shared" si="723"/>
        <v>0.21539999999999998</v>
      </c>
      <c r="LN248" s="140">
        <f t="shared" si="723"/>
        <v>0.2238</v>
      </c>
      <c r="LO248" s="114">
        <f t="shared" si="723"/>
        <v>0.22070000000000001</v>
      </c>
      <c r="LP248" s="173">
        <f t="shared" si="723"/>
        <v>0.22789999999999999</v>
      </c>
      <c r="LQ248" s="140">
        <f t="shared" si="723"/>
        <v>0.2387</v>
      </c>
      <c r="LR248" s="114">
        <f t="shared" si="723"/>
        <v>0.23039999999999999</v>
      </c>
      <c r="LS248" s="173">
        <f t="shared" si="723"/>
        <v>0.21590000000000001</v>
      </c>
      <c r="LT248" s="140">
        <f t="shared" si="723"/>
        <v>0.21079999999999999</v>
      </c>
      <c r="LU248" s="114">
        <f t="shared" si="723"/>
        <v>0.21210000000000001</v>
      </c>
      <c r="LV248" s="173">
        <f t="shared" ref="LV248:MA248" si="724">SUM(LV223, -LV228)</f>
        <v>0.1981</v>
      </c>
      <c r="LW248" s="140">
        <f t="shared" si="724"/>
        <v>0.18090000000000001</v>
      </c>
      <c r="LX248" s="114">
        <f t="shared" si="724"/>
        <v>0.20779999999999998</v>
      </c>
      <c r="LY248" s="173">
        <f t="shared" si="724"/>
        <v>0.21190000000000001</v>
      </c>
      <c r="LZ248" s="140">
        <f t="shared" si="724"/>
        <v>0.19540000000000002</v>
      </c>
      <c r="MA248" s="114">
        <f t="shared" si="724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 t="shared" ref="NH248:NM248" si="725">SUM(NH223, -NH228)</f>
        <v>8.3599999999999994E-2</v>
      </c>
      <c r="NI248" s="109">
        <f t="shared" si="725"/>
        <v>9.06E-2</v>
      </c>
      <c r="NJ248" s="181">
        <f t="shared" si="725"/>
        <v>7.0300000000000001E-2</v>
      </c>
      <c r="NK248" s="114">
        <f t="shared" si="725"/>
        <v>7.3899999999999993E-2</v>
      </c>
      <c r="NL248" s="110">
        <f t="shared" si="725"/>
        <v>8.5099999999999995E-2</v>
      </c>
      <c r="NM248" s="110">
        <f t="shared" si="725"/>
        <v>6.3100000000000003E-2</v>
      </c>
      <c r="NN248" s="114">
        <f>SUM(NN222, -NN226)</f>
        <v>8.09E-2</v>
      </c>
      <c r="NO248" s="6">
        <f t="shared" ref="NO248:OX248" si="726">SUM(NO237, -NO244)</f>
        <v>0.1144</v>
      </c>
      <c r="NP248" s="6">
        <f t="shared" si="726"/>
        <v>0</v>
      </c>
      <c r="NQ248" s="6">
        <f t="shared" si="726"/>
        <v>0</v>
      </c>
      <c r="NR248" s="6">
        <f t="shared" si="726"/>
        <v>0</v>
      </c>
      <c r="NS248" s="6">
        <f t="shared" si="726"/>
        <v>0</v>
      </c>
      <c r="NT248" s="6">
        <f t="shared" si="726"/>
        <v>0</v>
      </c>
      <c r="NU248" s="6">
        <f t="shared" si="726"/>
        <v>0</v>
      </c>
      <c r="NV248" s="6">
        <f t="shared" si="726"/>
        <v>0</v>
      </c>
      <c r="NW248" s="6">
        <f t="shared" si="726"/>
        <v>0</v>
      </c>
      <c r="NX248" s="6">
        <f t="shared" si="726"/>
        <v>0</v>
      </c>
      <c r="NY248" s="6">
        <f t="shared" si="726"/>
        <v>0</v>
      </c>
      <c r="NZ248" s="6">
        <f t="shared" si="726"/>
        <v>0</v>
      </c>
      <c r="OA248" s="6">
        <f t="shared" si="726"/>
        <v>0</v>
      </c>
      <c r="OB248" s="6">
        <f t="shared" si="726"/>
        <v>0</v>
      </c>
      <c r="OC248" s="6">
        <f t="shared" si="726"/>
        <v>0</v>
      </c>
      <c r="OD248" s="6">
        <f t="shared" si="726"/>
        <v>0</v>
      </c>
      <c r="OE248" s="6">
        <f t="shared" si="726"/>
        <v>0</v>
      </c>
      <c r="OF248" s="6">
        <f t="shared" si="726"/>
        <v>0</v>
      </c>
      <c r="OG248" s="6">
        <f t="shared" si="726"/>
        <v>0</v>
      </c>
      <c r="OH248" s="6">
        <f t="shared" si="726"/>
        <v>0</v>
      </c>
      <c r="OI248" s="6">
        <f t="shared" si="726"/>
        <v>0</v>
      </c>
      <c r="OJ248" s="6">
        <f t="shared" si="726"/>
        <v>0</v>
      </c>
      <c r="OK248" s="6">
        <f t="shared" si="726"/>
        <v>0</v>
      </c>
      <c r="OL248" s="6">
        <f t="shared" si="726"/>
        <v>0</v>
      </c>
      <c r="OM248" s="6">
        <f t="shared" si="726"/>
        <v>0</v>
      </c>
      <c r="ON248" s="6">
        <f t="shared" si="726"/>
        <v>0</v>
      </c>
      <c r="OO248" s="6">
        <f t="shared" si="726"/>
        <v>0</v>
      </c>
      <c r="OP248" s="6">
        <f t="shared" si="726"/>
        <v>0</v>
      </c>
      <c r="OQ248" s="6">
        <f t="shared" si="726"/>
        <v>0</v>
      </c>
      <c r="OR248" s="6">
        <f t="shared" si="726"/>
        <v>0</v>
      </c>
      <c r="OS248" s="6">
        <f t="shared" si="726"/>
        <v>0</v>
      </c>
      <c r="OT248" s="6">
        <f t="shared" si="726"/>
        <v>0</v>
      </c>
      <c r="OU248" s="6">
        <f t="shared" si="726"/>
        <v>0</v>
      </c>
      <c r="OV248" s="6">
        <f t="shared" si="726"/>
        <v>0</v>
      </c>
      <c r="OW248" s="6">
        <f t="shared" si="726"/>
        <v>0</v>
      </c>
      <c r="OX248" s="6">
        <f t="shared" si="726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7">SUM(LF223, -LF227)</f>
        <v>0.1865</v>
      </c>
      <c r="LG250" s="173">
        <f t="shared" si="727"/>
        <v>0.19750000000000001</v>
      </c>
      <c r="LH250" s="140">
        <f t="shared" si="727"/>
        <v>0.17469999999999999</v>
      </c>
      <c r="LI250" s="114">
        <f t="shared" si="727"/>
        <v>0.16489999999999999</v>
      </c>
      <c r="LJ250" s="173">
        <f t="shared" si="727"/>
        <v>0.17830000000000001</v>
      </c>
      <c r="LK250" s="140">
        <f t="shared" si="727"/>
        <v>0.18659999999999999</v>
      </c>
      <c r="LL250" s="114">
        <f t="shared" si="727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8">SUM(KY224, -KY228)</f>
        <v>0.13969999999999999</v>
      </c>
      <c r="KZ252" s="114">
        <f t="shared" si="728"/>
        <v>0.1482</v>
      </c>
      <c r="LA252" s="173">
        <f t="shared" si="728"/>
        <v>0.14530000000000001</v>
      </c>
      <c r="LB252" s="140">
        <f t="shared" si="728"/>
        <v>0.15679999999999999</v>
      </c>
      <c r="LC252" s="114">
        <f t="shared" si="728"/>
        <v>0.1353</v>
      </c>
      <c r="LD252" s="173">
        <f t="shared" si="728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9">SUM(KK221, -KK223)</f>
        <v>8.2900000000000001E-2</v>
      </c>
      <c r="KL254" s="169">
        <f t="shared" si="729"/>
        <v>8.929999999999999E-2</v>
      </c>
      <c r="KM254" s="239">
        <f t="shared" si="729"/>
        <v>0.10049999999999999</v>
      </c>
      <c r="KN254" s="110">
        <f t="shared" si="729"/>
        <v>0.1021</v>
      </c>
      <c r="KO254" s="266">
        <f t="shared" si="729"/>
        <v>9.7699999999999995E-2</v>
      </c>
      <c r="KP254" s="239">
        <f t="shared" si="729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30">SUM(LP224, -LP227)</f>
        <v>0.19469999999999998</v>
      </c>
      <c r="LQ254" s="140">
        <f t="shared" si="730"/>
        <v>0.20669999999999999</v>
      </c>
      <c r="LR254" s="114">
        <f t="shared" si="730"/>
        <v>0.19400000000000001</v>
      </c>
      <c r="LS254" s="173">
        <f t="shared" si="730"/>
        <v>0.19750000000000001</v>
      </c>
      <c r="LT254" s="140">
        <f t="shared" si="730"/>
        <v>0.18820000000000001</v>
      </c>
      <c r="LU254" s="114">
        <f t="shared" si="730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O254:OX254" si="731">SUM(NO243, -NO250)</f>
        <v>-0.2024</v>
      </c>
      <c r="NP254" s="6">
        <f t="shared" si="731"/>
        <v>0</v>
      </c>
      <c r="NQ254" s="6">
        <f t="shared" si="731"/>
        <v>0</v>
      </c>
      <c r="NR254" s="6">
        <f t="shared" si="731"/>
        <v>0</v>
      </c>
      <c r="NS254" s="6">
        <f t="shared" si="731"/>
        <v>0</v>
      </c>
      <c r="NT254" s="6">
        <f t="shared" si="731"/>
        <v>0</v>
      </c>
      <c r="NU254" s="6">
        <f t="shared" si="731"/>
        <v>0</v>
      </c>
      <c r="NV254" s="6">
        <f t="shared" si="731"/>
        <v>0</v>
      </c>
      <c r="NW254" s="6">
        <f t="shared" si="731"/>
        <v>0</v>
      </c>
      <c r="NX254" s="6">
        <f t="shared" si="731"/>
        <v>0</v>
      </c>
      <c r="NY254" s="6">
        <f t="shared" si="731"/>
        <v>0</v>
      </c>
      <c r="NZ254" s="6">
        <f t="shared" si="731"/>
        <v>0</v>
      </c>
      <c r="OA254" s="6">
        <f t="shared" si="731"/>
        <v>0</v>
      </c>
      <c r="OB254" s="6">
        <f t="shared" si="731"/>
        <v>0</v>
      </c>
      <c r="OC254" s="6">
        <f t="shared" si="731"/>
        <v>0</v>
      </c>
      <c r="OD254" s="6">
        <f t="shared" si="731"/>
        <v>0</v>
      </c>
      <c r="OE254" s="6">
        <f t="shared" si="731"/>
        <v>0</v>
      </c>
      <c r="OF254" s="6">
        <f t="shared" si="731"/>
        <v>0</v>
      </c>
      <c r="OG254" s="6">
        <f t="shared" si="731"/>
        <v>0</v>
      </c>
      <c r="OH254" s="6">
        <f t="shared" si="731"/>
        <v>0</v>
      </c>
      <c r="OI254" s="6">
        <f t="shared" si="731"/>
        <v>0</v>
      </c>
      <c r="OJ254" s="6">
        <f t="shared" si="731"/>
        <v>0</v>
      </c>
      <c r="OK254" s="6">
        <f t="shared" si="731"/>
        <v>0</v>
      </c>
      <c r="OL254" s="6">
        <f t="shared" si="731"/>
        <v>0</v>
      </c>
      <c r="OM254" s="6">
        <f t="shared" si="731"/>
        <v>0</v>
      </c>
      <c r="ON254" s="6">
        <f t="shared" si="731"/>
        <v>0</v>
      </c>
      <c r="OO254" s="6">
        <f t="shared" si="731"/>
        <v>0</v>
      </c>
      <c r="OP254" s="6">
        <f t="shared" si="731"/>
        <v>0</v>
      </c>
      <c r="OQ254" s="6">
        <f t="shared" si="731"/>
        <v>0</v>
      </c>
      <c r="OR254" s="6">
        <f t="shared" si="731"/>
        <v>0</v>
      </c>
      <c r="OS254" s="6">
        <f t="shared" si="731"/>
        <v>0</v>
      </c>
      <c r="OT254" s="6">
        <f t="shared" si="731"/>
        <v>0</v>
      </c>
      <c r="OU254" s="6">
        <f t="shared" si="731"/>
        <v>0</v>
      </c>
      <c r="OV254" s="6">
        <f t="shared" si="731"/>
        <v>0</v>
      </c>
      <c r="OW254" s="6">
        <f t="shared" si="731"/>
        <v>0</v>
      </c>
      <c r="OX254" s="6">
        <f t="shared" si="731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O260:OX260" si="732">SUM(NO249, -NO256)</f>
        <v>0.31679999999999997</v>
      </c>
      <c r="NP260" s="6">
        <f t="shared" si="732"/>
        <v>0</v>
      </c>
      <c r="NQ260" s="6">
        <f t="shared" si="732"/>
        <v>0</v>
      </c>
      <c r="NR260" s="6">
        <f t="shared" si="732"/>
        <v>0</v>
      </c>
      <c r="NS260" s="6">
        <f t="shared" si="732"/>
        <v>0</v>
      </c>
      <c r="NT260" s="6">
        <f t="shared" si="732"/>
        <v>0</v>
      </c>
      <c r="NU260" s="6">
        <f t="shared" si="732"/>
        <v>0</v>
      </c>
      <c r="NV260" s="6">
        <f t="shared" si="732"/>
        <v>0</v>
      </c>
      <c r="NW260" s="6">
        <f t="shared" si="732"/>
        <v>0</v>
      </c>
      <c r="NX260" s="6">
        <f t="shared" si="732"/>
        <v>0</v>
      </c>
      <c r="NY260" s="6">
        <f t="shared" si="732"/>
        <v>0</v>
      </c>
      <c r="NZ260" s="6">
        <f t="shared" si="732"/>
        <v>0</v>
      </c>
      <c r="OA260" s="6">
        <f t="shared" si="732"/>
        <v>0</v>
      </c>
      <c r="OB260" s="6">
        <f t="shared" si="732"/>
        <v>0</v>
      </c>
      <c r="OC260" s="6">
        <f t="shared" si="732"/>
        <v>0</v>
      </c>
      <c r="OD260" s="6">
        <f t="shared" si="732"/>
        <v>0</v>
      </c>
      <c r="OE260" s="6">
        <f t="shared" si="732"/>
        <v>0</v>
      </c>
      <c r="OF260" s="6">
        <f t="shared" si="732"/>
        <v>0</v>
      </c>
      <c r="OG260" s="6">
        <f t="shared" si="732"/>
        <v>0</v>
      </c>
      <c r="OH260" s="6">
        <f t="shared" si="732"/>
        <v>0</v>
      </c>
      <c r="OI260" s="6">
        <f t="shared" si="732"/>
        <v>0</v>
      </c>
      <c r="OJ260" s="6">
        <f t="shared" si="732"/>
        <v>0</v>
      </c>
      <c r="OK260" s="6">
        <f t="shared" si="732"/>
        <v>0</v>
      </c>
      <c r="OL260" s="6">
        <f t="shared" si="732"/>
        <v>0</v>
      </c>
      <c r="OM260" s="6">
        <f t="shared" si="732"/>
        <v>0</v>
      </c>
      <c r="ON260" s="6">
        <f t="shared" si="732"/>
        <v>0</v>
      </c>
      <c r="OO260" s="6">
        <f t="shared" si="732"/>
        <v>0</v>
      </c>
      <c r="OP260" s="6">
        <f t="shared" si="732"/>
        <v>0</v>
      </c>
      <c r="OQ260" s="6">
        <f t="shared" si="732"/>
        <v>0</v>
      </c>
      <c r="OR260" s="6">
        <f t="shared" si="732"/>
        <v>0</v>
      </c>
      <c r="OS260" s="6">
        <f t="shared" si="732"/>
        <v>0</v>
      </c>
      <c r="OT260" s="6">
        <f t="shared" si="732"/>
        <v>0</v>
      </c>
      <c r="OU260" s="6">
        <f t="shared" si="732"/>
        <v>0</v>
      </c>
      <c r="OV260" s="6">
        <f t="shared" si="732"/>
        <v>0</v>
      </c>
      <c r="OW260" s="6">
        <f t="shared" si="732"/>
        <v>0</v>
      </c>
      <c r="OX260" s="6">
        <f t="shared" si="732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3">SUM(LL224, -LL226)</f>
        <v>0.16009999999999999</v>
      </c>
      <c r="LM262" s="172">
        <f t="shared" si="733"/>
        <v>0.15490000000000001</v>
      </c>
      <c r="LN262" s="142">
        <f t="shared" si="733"/>
        <v>0.1585</v>
      </c>
      <c r="LO262" s="112">
        <f t="shared" si="733"/>
        <v>0.1598</v>
      </c>
      <c r="LP262" s="172">
        <f t="shared" si="733"/>
        <v>0.1527</v>
      </c>
      <c r="LQ262" s="142">
        <f t="shared" si="733"/>
        <v>0.15990000000000001</v>
      </c>
      <c r="LR262" s="112">
        <f t="shared" si="733"/>
        <v>0.14899999999999999</v>
      </c>
      <c r="LS262" s="173">
        <f t="shared" si="733"/>
        <v>0.156</v>
      </c>
      <c r="LT262" s="140">
        <f t="shared" si="733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4">SUM(LK225, -LK226)</f>
        <v>0.14829999999999999</v>
      </c>
      <c r="LL264" s="112">
        <f t="shared" si="734"/>
        <v>0.15610000000000002</v>
      </c>
      <c r="LM264" s="173">
        <f t="shared" si="734"/>
        <v>0.15279999999999999</v>
      </c>
      <c r="LN264" s="140">
        <f t="shared" si="734"/>
        <v>0.15529999999999999</v>
      </c>
      <c r="LO264" s="114">
        <f t="shared" si="734"/>
        <v>0.1595</v>
      </c>
      <c r="LP264" s="173">
        <f t="shared" si="734"/>
        <v>0.13880000000000001</v>
      </c>
      <c r="LQ264" s="140">
        <f t="shared" si="734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5">LINEST(HC266:HC267)</f>
        <v>-5.5800000000000009E-2</v>
      </c>
      <c r="HD265" s="505">
        <f t="shared" si="735"/>
        <v>-3.6199999999999989E-2</v>
      </c>
      <c r="HE265" s="505">
        <f t="shared" si="735"/>
        <v>-6.0200000000000024E-2</v>
      </c>
      <c r="HF265" s="505">
        <f t="shared" si="735"/>
        <v>-2.0500000000000001E-2</v>
      </c>
      <c r="HG265" s="505">
        <f t="shared" si="735"/>
        <v>-3.0600000000000006E-2</v>
      </c>
      <c r="HH265" s="505">
        <f t="shared" si="735"/>
        <v>-1.2200000000000006E-2</v>
      </c>
      <c r="HI265" s="505">
        <f t="shared" si="735"/>
        <v>-7.8600000000000031E-2</v>
      </c>
      <c r="HJ265" s="505">
        <f t="shared" si="735"/>
        <v>-8.0299999999999983E-2</v>
      </c>
      <c r="HK265" s="505">
        <f t="shared" si="735"/>
        <v>-7.0800000000000002E-2</v>
      </c>
      <c r="HL265" s="505">
        <f t="shared" si="735"/>
        <v>-6.7700000000000038E-2</v>
      </c>
      <c r="HM265" s="505">
        <f t="shared" si="735"/>
        <v>-6.6000000000000003E-2</v>
      </c>
      <c r="HN265" s="505">
        <f t="shared" si="735"/>
        <v>-8.4799999999999986E-2</v>
      </c>
      <c r="HO265" s="505">
        <f t="shared" si="735"/>
        <v>-0.10070000000000003</v>
      </c>
      <c r="HP265" s="505">
        <f t="shared" si="735"/>
        <v>-9.2500000000000013E-2</v>
      </c>
      <c r="HQ265" s="505">
        <f t="shared" si="735"/>
        <v>-7.9699999999999993E-2</v>
      </c>
      <c r="HR265" s="505">
        <f t="shared" si="735"/>
        <v>-5.6099999999999997E-2</v>
      </c>
      <c r="HS265" s="505">
        <f t="shared" si="735"/>
        <v>-6.5900000000000014E-2</v>
      </c>
      <c r="HT265" s="505">
        <f t="shared" si="735"/>
        <v>-9.0600000000000014E-2</v>
      </c>
      <c r="HU265" s="505">
        <f t="shared" si="735"/>
        <v>-0.10280000000000002</v>
      </c>
      <c r="HV265" s="505">
        <f t="shared" si="735"/>
        <v>-0.1013</v>
      </c>
      <c r="HW265" s="505">
        <f t="shared" si="735"/>
        <v>-6.7100000000000007E-2</v>
      </c>
      <c r="HX265" s="505">
        <f t="shared" si="735"/>
        <v>-9.5200000000000007E-2</v>
      </c>
      <c r="HY265" s="505">
        <f t="shared" si="735"/>
        <v>-0.10010000000000002</v>
      </c>
      <c r="HZ265" s="505">
        <f t="shared" si="735"/>
        <v>-0.10690000000000001</v>
      </c>
      <c r="IA265" s="505">
        <f t="shared" si="735"/>
        <v>-0.10530000000000002</v>
      </c>
      <c r="IB265" s="505">
        <f t="shared" si="735"/>
        <v>-0.10310000000000001</v>
      </c>
      <c r="IC265" s="505">
        <f t="shared" si="735"/>
        <v>-0.10260000000000001</v>
      </c>
      <c r="ID265" s="505">
        <f t="shared" si="735"/>
        <v>-0.1216</v>
      </c>
      <c r="IE265" s="505">
        <f t="shared" si="735"/>
        <v>-0.1807</v>
      </c>
      <c r="IF265" s="505">
        <f t="shared" si="735"/>
        <v>-0.18440000000000004</v>
      </c>
      <c r="IG265" s="505">
        <f t="shared" si="735"/>
        <v>-0.17559999999999995</v>
      </c>
      <c r="IH265" s="505">
        <f t="shared" si="735"/>
        <v>-0.186</v>
      </c>
      <c r="II265" s="505">
        <f t="shared" ref="II265:JN265" si="736">LINEST(II266:II267)</f>
        <v>-0.18880000000000008</v>
      </c>
      <c r="IJ265" s="505">
        <f t="shared" si="736"/>
        <v>-0.15110000000000001</v>
      </c>
      <c r="IK265" s="505">
        <f t="shared" si="736"/>
        <v>-0.1648</v>
      </c>
      <c r="IL265" s="505">
        <f t="shared" si="736"/>
        <v>-0.1896000000000001</v>
      </c>
      <c r="IM265" s="505">
        <f t="shared" si="736"/>
        <v>-0.21000000000000005</v>
      </c>
      <c r="IN265" s="505">
        <f t="shared" si="736"/>
        <v>-0.20800000000000002</v>
      </c>
      <c r="IO265" s="505">
        <f t="shared" si="736"/>
        <v>-0.1974000000000001</v>
      </c>
      <c r="IP265" s="505">
        <f t="shared" si="736"/>
        <v>-0.1968</v>
      </c>
      <c r="IQ265" s="505">
        <f t="shared" si="736"/>
        <v>-0.1638</v>
      </c>
      <c r="IR265" s="505">
        <f t="shared" si="736"/>
        <v>-0.1598</v>
      </c>
      <c r="IS265" s="505">
        <f t="shared" si="736"/>
        <v>-0.16049999999999998</v>
      </c>
      <c r="IT265" s="505">
        <f t="shared" si="736"/>
        <v>-0.16349999999999998</v>
      </c>
      <c r="IU265" s="505">
        <f t="shared" si="736"/>
        <v>-0.16020000000000001</v>
      </c>
      <c r="IV265" s="505">
        <f t="shared" si="736"/>
        <v>-0.14810000000000006</v>
      </c>
      <c r="IW265" s="505">
        <f t="shared" si="736"/>
        <v>-0.1484</v>
      </c>
      <c r="IX265" s="505">
        <f t="shared" si="736"/>
        <v>-0.14650000000000002</v>
      </c>
      <c r="IY265" s="505">
        <f t="shared" si="736"/>
        <v>-0.12410000000000003</v>
      </c>
      <c r="IZ265" s="505">
        <f t="shared" si="736"/>
        <v>-0.1203</v>
      </c>
      <c r="JA265" s="505">
        <f t="shared" si="736"/>
        <v>-0.10510000000000001</v>
      </c>
      <c r="JB265" s="505">
        <f t="shared" si="736"/>
        <v>-2.5400000000000013E-2</v>
      </c>
      <c r="JC265" s="505">
        <f t="shared" si="736"/>
        <v>-2.3700000000000013E-2</v>
      </c>
      <c r="JD265" s="505">
        <f t="shared" si="736"/>
        <v>-2.470000000000001E-2</v>
      </c>
      <c r="JE265" s="505">
        <f t="shared" si="736"/>
        <v>-1.3500000000000002E-2</v>
      </c>
      <c r="JF265" s="505">
        <f t="shared" si="736"/>
        <v>1.0200000000000002E-2</v>
      </c>
      <c r="JG265" s="505">
        <f t="shared" si="736"/>
        <v>5.2999999999999992E-3</v>
      </c>
      <c r="JH265" s="505">
        <f t="shared" si="736"/>
        <v>-1.6E-2</v>
      </c>
      <c r="JI265" s="505">
        <f t="shared" si="736"/>
        <v>-3.2600000000000004E-2</v>
      </c>
      <c r="JJ265" s="505">
        <f t="shared" si="736"/>
        <v>-2.9100000000000004E-2</v>
      </c>
      <c r="JK265" s="505">
        <f t="shared" si="736"/>
        <v>-5.9800000000000006E-2</v>
      </c>
      <c r="JL265" s="505">
        <f t="shared" si="736"/>
        <v>-5.8200000000000009E-2</v>
      </c>
      <c r="JM265" s="505">
        <f t="shared" si="736"/>
        <v>-5.8000000000000003E-2</v>
      </c>
      <c r="JN265" s="505">
        <f t="shared" si="736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7">SUM(LK221, -LK225)</f>
        <v>0.10730000000000001</v>
      </c>
      <c r="LL266" s="201">
        <f t="shared" si="737"/>
        <v>9.3699999999999992E-2</v>
      </c>
      <c r="LM266" s="173">
        <f t="shared" si="737"/>
        <v>8.1100000000000005E-2</v>
      </c>
      <c r="LN266" s="140">
        <f t="shared" si="737"/>
        <v>7.8600000000000003E-2</v>
      </c>
      <c r="LO266" s="114">
        <f t="shared" si="737"/>
        <v>9.5400000000000013E-2</v>
      </c>
      <c r="LP266" s="173">
        <f t="shared" si="737"/>
        <v>0.10639999999999999</v>
      </c>
      <c r="LQ266" s="140">
        <f t="shared" si="737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O266:OX266" si="738">SUM(NO255, -NO262)</f>
        <v>-0.51919999999999999</v>
      </c>
      <c r="NP266" s="6">
        <f t="shared" si="738"/>
        <v>0</v>
      </c>
      <c r="NQ266" s="6">
        <f t="shared" si="738"/>
        <v>0</v>
      </c>
      <c r="NR266" s="6">
        <f t="shared" si="738"/>
        <v>0</v>
      </c>
      <c r="NS266" s="6">
        <f t="shared" si="738"/>
        <v>0</v>
      </c>
      <c r="NT266" s="6">
        <f t="shared" si="738"/>
        <v>0</v>
      </c>
      <c r="NU266" s="6">
        <f t="shared" si="738"/>
        <v>0</v>
      </c>
      <c r="NV266" s="6">
        <f t="shared" si="738"/>
        <v>0</v>
      </c>
      <c r="NW266" s="6">
        <f t="shared" si="738"/>
        <v>0</v>
      </c>
      <c r="NX266" s="6">
        <f t="shared" si="738"/>
        <v>0</v>
      </c>
      <c r="NY266" s="6">
        <f t="shared" si="738"/>
        <v>0</v>
      </c>
      <c r="NZ266" s="6">
        <f t="shared" si="738"/>
        <v>0</v>
      </c>
      <c r="OA266" s="6">
        <f t="shared" si="738"/>
        <v>0</v>
      </c>
      <c r="OB266" s="6">
        <f t="shared" si="738"/>
        <v>0</v>
      </c>
      <c r="OC266" s="6">
        <f t="shared" si="738"/>
        <v>0</v>
      </c>
      <c r="OD266" s="6">
        <f t="shared" si="738"/>
        <v>0</v>
      </c>
      <c r="OE266" s="6">
        <f t="shared" si="738"/>
        <v>0</v>
      </c>
      <c r="OF266" s="6">
        <f t="shared" si="738"/>
        <v>0</v>
      </c>
      <c r="OG266" s="6">
        <f t="shared" si="738"/>
        <v>0</v>
      </c>
      <c r="OH266" s="6">
        <f t="shared" si="738"/>
        <v>0</v>
      </c>
      <c r="OI266" s="6">
        <f t="shared" si="738"/>
        <v>0</v>
      </c>
      <c r="OJ266" s="6">
        <f t="shared" si="738"/>
        <v>0</v>
      </c>
      <c r="OK266" s="6">
        <f t="shared" si="738"/>
        <v>0</v>
      </c>
      <c r="OL266" s="6">
        <f t="shared" si="738"/>
        <v>0</v>
      </c>
      <c r="OM266" s="6">
        <f t="shared" si="738"/>
        <v>0</v>
      </c>
      <c r="ON266" s="6">
        <f t="shared" si="738"/>
        <v>0</v>
      </c>
      <c r="OO266" s="6">
        <f t="shared" si="738"/>
        <v>0</v>
      </c>
      <c r="OP266" s="6">
        <f t="shared" si="738"/>
        <v>0</v>
      </c>
      <c r="OQ266" s="6">
        <f t="shared" si="738"/>
        <v>0</v>
      </c>
      <c r="OR266" s="6">
        <f t="shared" si="738"/>
        <v>0</v>
      </c>
      <c r="OS266" s="6">
        <f t="shared" si="738"/>
        <v>0</v>
      </c>
      <c r="OT266" s="6">
        <f t="shared" si="738"/>
        <v>0</v>
      </c>
      <c r="OU266" s="6">
        <f t="shared" si="738"/>
        <v>0</v>
      </c>
      <c r="OV266" s="6">
        <f t="shared" si="738"/>
        <v>0</v>
      </c>
      <c r="OW266" s="6">
        <f t="shared" si="738"/>
        <v>0</v>
      </c>
      <c r="OX266" s="6">
        <f t="shared" si="738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O272:OX272" si="739">SUM(NO261, -NO268)</f>
        <v>0.83599999999999997</v>
      </c>
      <c r="NP272" s="6">
        <f t="shared" si="739"/>
        <v>0</v>
      </c>
      <c r="NQ272" s="6">
        <f t="shared" si="739"/>
        <v>0</v>
      </c>
      <c r="NR272" s="6">
        <f t="shared" si="739"/>
        <v>0</v>
      </c>
      <c r="NS272" s="6">
        <f t="shared" si="739"/>
        <v>0</v>
      </c>
      <c r="NT272" s="6">
        <f t="shared" si="739"/>
        <v>0</v>
      </c>
      <c r="NU272" s="6">
        <f t="shared" si="739"/>
        <v>0</v>
      </c>
      <c r="NV272" s="6">
        <f t="shared" si="739"/>
        <v>0</v>
      </c>
      <c r="NW272" s="6">
        <f t="shared" si="739"/>
        <v>0</v>
      </c>
      <c r="NX272" s="6">
        <f t="shared" si="739"/>
        <v>0</v>
      </c>
      <c r="NY272" s="6">
        <f t="shared" si="739"/>
        <v>0</v>
      </c>
      <c r="NZ272" s="6">
        <f t="shared" si="739"/>
        <v>0</v>
      </c>
      <c r="OA272" s="6">
        <f t="shared" si="739"/>
        <v>0</v>
      </c>
      <c r="OB272" s="6">
        <f t="shared" si="739"/>
        <v>0</v>
      </c>
      <c r="OC272" s="6">
        <f t="shared" si="739"/>
        <v>0</v>
      </c>
      <c r="OD272" s="6">
        <f t="shared" si="739"/>
        <v>0</v>
      </c>
      <c r="OE272" s="6">
        <f t="shared" si="739"/>
        <v>0</v>
      </c>
      <c r="OF272" s="6">
        <f t="shared" si="739"/>
        <v>0</v>
      </c>
      <c r="OG272" s="6">
        <f t="shared" si="739"/>
        <v>0</v>
      </c>
      <c r="OH272" s="6">
        <f t="shared" si="739"/>
        <v>0</v>
      </c>
      <c r="OI272" s="6">
        <f t="shared" si="739"/>
        <v>0</v>
      </c>
      <c r="OJ272" s="6">
        <f t="shared" si="739"/>
        <v>0</v>
      </c>
      <c r="OK272" s="6">
        <f t="shared" si="739"/>
        <v>0</v>
      </c>
      <c r="OL272" s="6">
        <f t="shared" si="739"/>
        <v>0</v>
      </c>
      <c r="OM272" s="6">
        <f t="shared" si="739"/>
        <v>0</v>
      </c>
      <c r="ON272" s="6">
        <f t="shared" si="739"/>
        <v>0</v>
      </c>
      <c r="OO272" s="6">
        <f t="shared" si="739"/>
        <v>0</v>
      </c>
      <c r="OP272" s="6">
        <f t="shared" si="739"/>
        <v>0</v>
      </c>
      <c r="OQ272" s="6">
        <f t="shared" si="739"/>
        <v>0</v>
      </c>
      <c r="OR272" s="6">
        <f t="shared" si="739"/>
        <v>0</v>
      </c>
      <c r="OS272" s="6">
        <f t="shared" si="739"/>
        <v>0</v>
      </c>
      <c r="OT272" s="6">
        <f t="shared" si="739"/>
        <v>0</v>
      </c>
      <c r="OU272" s="6">
        <f t="shared" si="739"/>
        <v>0</v>
      </c>
      <c r="OV272" s="6">
        <f t="shared" si="739"/>
        <v>0</v>
      </c>
      <c r="OW272" s="6">
        <f t="shared" si="739"/>
        <v>0</v>
      </c>
      <c r="OX272" s="6">
        <f t="shared" si="739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40">SUM(LU222, -LU223)</f>
        <v>0.105</v>
      </c>
      <c r="LV274" s="181">
        <f t="shared" si="740"/>
        <v>0.1111</v>
      </c>
      <c r="LW274" s="160">
        <f t="shared" si="740"/>
        <v>9.6600000000000005E-2</v>
      </c>
      <c r="LX274" s="201">
        <f t="shared" si="740"/>
        <v>0.09</v>
      </c>
      <c r="LY274" s="181">
        <f t="shared" si="740"/>
        <v>0.10250000000000001</v>
      </c>
      <c r="LZ274" s="160">
        <f t="shared" si="740"/>
        <v>0.10139999999999999</v>
      </c>
      <c r="MA274" s="201">
        <f t="shared" si="740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41">SUM(LG222, -LG223)</f>
        <v>6.1899999999999997E-2</v>
      </c>
      <c r="LH276" s="142">
        <f t="shared" si="741"/>
        <v>5.3800000000000001E-2</v>
      </c>
      <c r="LI276" s="112">
        <f t="shared" si="741"/>
        <v>7.3700000000000002E-2</v>
      </c>
      <c r="LJ276" s="172">
        <f t="shared" si="741"/>
        <v>7.909999999999999E-2</v>
      </c>
      <c r="LK276" s="142">
        <f t="shared" si="741"/>
        <v>5.4000000000000006E-2</v>
      </c>
      <c r="LL276" s="110">
        <f t="shared" si="741"/>
        <v>6.0700000000000004E-2</v>
      </c>
      <c r="LM276" s="170">
        <f t="shared" si="741"/>
        <v>5.1900000000000002E-2</v>
      </c>
      <c r="LN276" s="138">
        <f t="shared" si="741"/>
        <v>5.3800000000000001E-2</v>
      </c>
      <c r="LO276" s="110">
        <f t="shared" si="741"/>
        <v>5.8499999999999996E-2</v>
      </c>
      <c r="LP276" s="170">
        <f t="shared" si="741"/>
        <v>6.2299999999999994E-2</v>
      </c>
      <c r="LQ276" s="138">
        <f t="shared" si="741"/>
        <v>6.7399999999999988E-2</v>
      </c>
      <c r="LR276" s="110">
        <f t="shared" si="741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2">SUM(LU225, -LU226)</f>
        <v>0.1011</v>
      </c>
      <c r="LV276" s="173">
        <f t="shared" si="742"/>
        <v>8.4000000000000005E-2</v>
      </c>
      <c r="LW276" s="140">
        <f t="shared" si="742"/>
        <v>8.199999999999999E-2</v>
      </c>
      <c r="LX276" s="114">
        <f t="shared" si="742"/>
        <v>7.9899999999999999E-2</v>
      </c>
      <c r="LY276" s="173">
        <f t="shared" si="742"/>
        <v>9.3600000000000003E-2</v>
      </c>
      <c r="LZ276" s="140">
        <f t="shared" si="742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3">SUM(LL226, -LL228)</f>
        <v>3.1799999999999995E-2</v>
      </c>
      <c r="LM278" s="173">
        <f t="shared" si="743"/>
        <v>4.0899999999999992E-2</v>
      </c>
      <c r="LN278" s="140">
        <f t="shared" si="743"/>
        <v>4.5699999999999991E-2</v>
      </c>
      <c r="LO278" s="201">
        <f t="shared" si="743"/>
        <v>5.0900000000000015E-2</v>
      </c>
      <c r="LP278" s="173">
        <f t="shared" si="743"/>
        <v>5.2799999999999986E-2</v>
      </c>
      <c r="LQ278" s="160">
        <f t="shared" si="743"/>
        <v>5.5199999999999985E-2</v>
      </c>
      <c r="LR278" s="114">
        <f t="shared" ref="LR278:LW278" si="744">SUM(LR223, -LR225)</f>
        <v>5.5899999999999991E-2</v>
      </c>
      <c r="LS278" s="173">
        <f t="shared" si="744"/>
        <v>6.1100000000000002E-2</v>
      </c>
      <c r="LT278" s="140">
        <f t="shared" si="744"/>
        <v>6.4200000000000007E-2</v>
      </c>
      <c r="LU278" s="114">
        <f t="shared" si="744"/>
        <v>5.7700000000000001E-2</v>
      </c>
      <c r="LV278" s="173">
        <f t="shared" si="744"/>
        <v>5.9200000000000003E-2</v>
      </c>
      <c r="LW278" s="140">
        <f t="shared" si="744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 t="shared" ref="NH278:NM278" si="745">SUM(NH226, -NH228)</f>
        <v>2.6299999999999997E-2</v>
      </c>
      <c r="NI278" s="110">
        <f t="shared" si="745"/>
        <v>2.8900000000000002E-2</v>
      </c>
      <c r="NJ278" s="170">
        <f t="shared" si="745"/>
        <v>2.35E-2</v>
      </c>
      <c r="NK278" s="114">
        <f t="shared" si="745"/>
        <v>2.7899999999999994E-2</v>
      </c>
      <c r="NL278" s="114">
        <f t="shared" si="745"/>
        <v>2.8099999999999993E-2</v>
      </c>
      <c r="NM278" s="114">
        <f t="shared" si="745"/>
        <v>2.3100000000000002E-2</v>
      </c>
      <c r="NN278" s="112">
        <f>SUM(NN224, -NN225)</f>
        <v>3.3399999999999999E-2</v>
      </c>
      <c r="NO278" s="6">
        <f t="shared" ref="NO278:OX278" si="746">SUM(NO267, -NO274)</f>
        <v>-1.3552</v>
      </c>
      <c r="NP278" s="6">
        <f t="shared" si="746"/>
        <v>0</v>
      </c>
      <c r="NQ278" s="6">
        <f t="shared" si="746"/>
        <v>0</v>
      </c>
      <c r="NR278" s="6">
        <f t="shared" si="746"/>
        <v>0</v>
      </c>
      <c r="NS278" s="6">
        <f t="shared" si="746"/>
        <v>0</v>
      </c>
      <c r="NT278" s="6">
        <f t="shared" si="746"/>
        <v>0</v>
      </c>
      <c r="NU278" s="6">
        <f t="shared" si="746"/>
        <v>0</v>
      </c>
      <c r="NV278" s="6">
        <f t="shared" si="746"/>
        <v>0</v>
      </c>
      <c r="NW278" s="6">
        <f t="shared" si="746"/>
        <v>0</v>
      </c>
      <c r="NX278" s="6">
        <f t="shared" si="746"/>
        <v>0</v>
      </c>
      <c r="NY278" s="6">
        <f t="shared" si="746"/>
        <v>0</v>
      </c>
      <c r="NZ278" s="6">
        <f t="shared" si="746"/>
        <v>0</v>
      </c>
      <c r="OA278" s="6">
        <f t="shared" si="746"/>
        <v>0</v>
      </c>
      <c r="OB278" s="6">
        <f t="shared" si="746"/>
        <v>0</v>
      </c>
      <c r="OC278" s="6">
        <f t="shared" si="746"/>
        <v>0</v>
      </c>
      <c r="OD278" s="6">
        <f t="shared" si="746"/>
        <v>0</v>
      </c>
      <c r="OE278" s="6">
        <f t="shared" si="746"/>
        <v>0</v>
      </c>
      <c r="OF278" s="6">
        <f t="shared" si="746"/>
        <v>0</v>
      </c>
      <c r="OG278" s="6">
        <f t="shared" si="746"/>
        <v>0</v>
      </c>
      <c r="OH278" s="6">
        <f t="shared" si="746"/>
        <v>0</v>
      </c>
      <c r="OI278" s="6">
        <f t="shared" si="746"/>
        <v>0</v>
      </c>
      <c r="OJ278" s="6">
        <f t="shared" si="746"/>
        <v>0</v>
      </c>
      <c r="OK278" s="6">
        <f t="shared" si="746"/>
        <v>0</v>
      </c>
      <c r="OL278" s="6">
        <f t="shared" si="746"/>
        <v>0</v>
      </c>
      <c r="OM278" s="6">
        <f t="shared" si="746"/>
        <v>0</v>
      </c>
      <c r="ON278" s="6">
        <f t="shared" si="746"/>
        <v>0</v>
      </c>
      <c r="OO278" s="6">
        <f t="shared" si="746"/>
        <v>0</v>
      </c>
      <c r="OP278" s="6">
        <f t="shared" si="746"/>
        <v>0</v>
      </c>
      <c r="OQ278" s="6">
        <f t="shared" si="746"/>
        <v>0</v>
      </c>
      <c r="OR278" s="6">
        <f t="shared" si="746"/>
        <v>0</v>
      </c>
      <c r="OS278" s="6">
        <f t="shared" si="746"/>
        <v>0</v>
      </c>
      <c r="OT278" s="6">
        <f t="shared" si="746"/>
        <v>0</v>
      </c>
      <c r="OU278" s="6">
        <f t="shared" si="746"/>
        <v>0</v>
      </c>
      <c r="OV278" s="6">
        <f t="shared" si="746"/>
        <v>0</v>
      </c>
      <c r="OW278" s="6">
        <f t="shared" si="746"/>
        <v>0</v>
      </c>
      <c r="OX278" s="6">
        <f t="shared" si="746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O286:OX286" si="747">SUM(NO275, -NO282)</f>
        <v>0</v>
      </c>
      <c r="NP286" s="6">
        <f t="shared" si="747"/>
        <v>0</v>
      </c>
      <c r="NQ286" s="6">
        <f t="shared" si="747"/>
        <v>0</v>
      </c>
      <c r="NR286" s="6">
        <f t="shared" si="747"/>
        <v>0</v>
      </c>
      <c r="NS286" s="6">
        <f t="shared" si="747"/>
        <v>0</v>
      </c>
      <c r="NT286" s="6">
        <f t="shared" si="747"/>
        <v>0</v>
      </c>
      <c r="NU286" s="6">
        <f t="shared" si="747"/>
        <v>0</v>
      </c>
      <c r="NV286" s="6">
        <f t="shared" si="747"/>
        <v>0</v>
      </c>
      <c r="NW286" s="6">
        <f t="shared" si="747"/>
        <v>0</v>
      </c>
      <c r="NX286" s="6">
        <f t="shared" si="747"/>
        <v>0</v>
      </c>
      <c r="NY286" s="6">
        <f t="shared" si="747"/>
        <v>0</v>
      </c>
      <c r="NZ286" s="6">
        <f t="shared" si="747"/>
        <v>0</v>
      </c>
      <c r="OA286" s="6">
        <f t="shared" si="747"/>
        <v>0</v>
      </c>
      <c r="OB286" s="6">
        <f t="shared" si="747"/>
        <v>0</v>
      </c>
      <c r="OC286" s="6">
        <f t="shared" si="747"/>
        <v>0</v>
      </c>
      <c r="OD286" s="6">
        <f t="shared" si="747"/>
        <v>0</v>
      </c>
      <c r="OE286" s="6">
        <f t="shared" si="747"/>
        <v>0</v>
      </c>
      <c r="OF286" s="6">
        <f t="shared" si="747"/>
        <v>0</v>
      </c>
      <c r="OG286" s="6">
        <f t="shared" si="747"/>
        <v>0</v>
      </c>
      <c r="OH286" s="6">
        <f t="shared" si="747"/>
        <v>0</v>
      </c>
      <c r="OI286" s="6">
        <f t="shared" si="747"/>
        <v>0</v>
      </c>
      <c r="OJ286" s="6">
        <f t="shared" si="747"/>
        <v>0</v>
      </c>
      <c r="OK286" s="6">
        <f t="shared" si="747"/>
        <v>0</v>
      </c>
      <c r="OL286" s="6">
        <f t="shared" si="747"/>
        <v>0</v>
      </c>
      <c r="OM286" s="6">
        <f t="shared" si="747"/>
        <v>0</v>
      </c>
      <c r="ON286" s="6">
        <f t="shared" si="747"/>
        <v>0</v>
      </c>
      <c r="OO286" s="6">
        <f t="shared" si="747"/>
        <v>0</v>
      </c>
      <c r="OP286" s="6">
        <f t="shared" si="747"/>
        <v>0</v>
      </c>
      <c r="OQ286" s="6">
        <f t="shared" si="747"/>
        <v>0</v>
      </c>
      <c r="OR286" s="6">
        <f t="shared" si="747"/>
        <v>0</v>
      </c>
      <c r="OS286" s="6">
        <f t="shared" si="747"/>
        <v>0</v>
      </c>
      <c r="OT286" s="6">
        <f t="shared" si="747"/>
        <v>0</v>
      </c>
      <c r="OU286" s="6">
        <f t="shared" si="747"/>
        <v>0</v>
      </c>
      <c r="OV286" s="6">
        <f t="shared" si="747"/>
        <v>0</v>
      </c>
      <c r="OW286" s="6">
        <f t="shared" si="747"/>
        <v>0</v>
      </c>
      <c r="OX286" s="6">
        <f t="shared" si="747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8">SUM(KO224, -KO225)</f>
        <v>5.6000000000000008E-3</v>
      </c>
      <c r="KP290" s="142">
        <f t="shared" si="748"/>
        <v>0.01</v>
      </c>
      <c r="KQ290" s="112">
        <f t="shared" si="748"/>
        <v>6.9999999999999988E-4</v>
      </c>
      <c r="KR290" s="172">
        <f t="shared" si="748"/>
        <v>5.5999999999999991E-3</v>
      </c>
      <c r="KS290" s="142">
        <f t="shared" si="748"/>
        <v>4.4000000000000003E-3</v>
      </c>
      <c r="KT290" s="112">
        <f t="shared" si="748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9">SUM(LC227, -LC228)</f>
        <v>2.9999999999999472E-4</v>
      </c>
      <c r="LD290" s="172">
        <f t="shared" si="749"/>
        <v>9.8000000000000032E-3</v>
      </c>
      <c r="LE290" s="142">
        <f t="shared" si="749"/>
        <v>4.7999999999999987E-3</v>
      </c>
      <c r="LF290" s="112">
        <f t="shared" si="749"/>
        <v>3.0999999999999917E-3</v>
      </c>
      <c r="LG290" s="172">
        <f t="shared" si="749"/>
        <v>4.3999999999999873E-3</v>
      </c>
      <c r="LH290" s="142">
        <f t="shared" si="749"/>
        <v>3.0000000000000859E-4</v>
      </c>
      <c r="LI290" s="112">
        <f t="shared" si="749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50">LINEST(JU297:JU298)</f>
        <v>-1.1800000000000005E-2</v>
      </c>
      <c r="JV296" s="505">
        <f t="shared" si="750"/>
        <v>3.700000000000001E-3</v>
      </c>
      <c r="JW296" s="505">
        <f t="shared" si="750"/>
        <v>3.7500000000000006E-2</v>
      </c>
      <c r="JX296" s="505">
        <f t="shared" si="750"/>
        <v>1.8699999999999998E-2</v>
      </c>
      <c r="JY296" s="505">
        <f t="shared" si="750"/>
        <v>1.9299999999999998E-2</v>
      </c>
      <c r="JZ296" s="505">
        <f t="shared" si="750"/>
        <v>4.4600000000000001E-2</v>
      </c>
      <c r="KA296" s="505">
        <f t="shared" si="750"/>
        <v>5.4900000000000018E-2</v>
      </c>
      <c r="KB296" s="505">
        <f t="shared" si="750"/>
        <v>4.8300000000000017E-2</v>
      </c>
      <c r="KC296" s="505">
        <f t="shared" si="750"/>
        <v>4.6100000000000009E-2</v>
      </c>
      <c r="KD296" s="505">
        <f t="shared" si="750"/>
        <v>0.11140000000000004</v>
      </c>
      <c r="KE296" s="505">
        <f t="shared" si="750"/>
        <v>9.9799999999999986E-2</v>
      </c>
      <c r="KF296" s="505">
        <f t="shared" si="750"/>
        <v>8.9099999999999999E-2</v>
      </c>
      <c r="KG296" s="505">
        <f t="shared" si="750"/>
        <v>4.8500000000000029E-2</v>
      </c>
      <c r="KH296" s="505">
        <f t="shared" si="750"/>
        <v>6.4700000000000008E-2</v>
      </c>
      <c r="KI296" s="505">
        <f t="shared" si="750"/>
        <v>0.10620000000000004</v>
      </c>
      <c r="KJ296" s="505">
        <f t="shared" si="750"/>
        <v>0.12830000000000005</v>
      </c>
      <c r="KK296" s="505">
        <f t="shared" si="750"/>
        <v>0.12830000000000005</v>
      </c>
      <c r="KL296" s="505">
        <f t="shared" si="750"/>
        <v>0.14269999999999999</v>
      </c>
      <c r="KM296" s="505">
        <f t="shared" si="750"/>
        <v>0.17369999999999997</v>
      </c>
      <c r="KN296" s="505">
        <f t="shared" si="750"/>
        <v>0.17560000000000003</v>
      </c>
      <c r="KO296" s="505">
        <f t="shared" si="750"/>
        <v>0.16739999999999999</v>
      </c>
      <c r="KP296" s="505">
        <f t="shared" si="750"/>
        <v>0.15839999999999999</v>
      </c>
      <c r="KQ296" s="505">
        <f t="shared" si="750"/>
        <v>0.15940000000000007</v>
      </c>
      <c r="KR296" s="505">
        <f t="shared" si="750"/>
        <v>0.13700000000000001</v>
      </c>
      <c r="KS296" s="505">
        <f t="shared" si="750"/>
        <v>0.17629999999999998</v>
      </c>
      <c r="KT296" s="505">
        <f t="shared" si="750"/>
        <v>0.19410000000000011</v>
      </c>
      <c r="KU296" s="505">
        <f t="shared" si="750"/>
        <v>0.24349999999999999</v>
      </c>
      <c r="KV296" s="505">
        <f t="shared" si="750"/>
        <v>0.2117</v>
      </c>
      <c r="KW296" s="505">
        <f t="shared" si="750"/>
        <v>0.21610000000000001</v>
      </c>
      <c r="KX296" s="505">
        <f t="shared" si="750"/>
        <v>0.22110000000000013</v>
      </c>
      <c r="KY296" s="505">
        <f t="shared" si="750"/>
        <v>0.23050000000000001</v>
      </c>
      <c r="KZ296" s="505">
        <f t="shared" si="750"/>
        <v>0.26900000000000013</v>
      </c>
      <c r="LA296" s="505">
        <f t="shared" ref="LA296:MD296" si="751">LINEST(LA297:LA298)</f>
        <v>0.24310000000000009</v>
      </c>
      <c r="LB296" s="505">
        <f t="shared" si="751"/>
        <v>0.26890000000000008</v>
      </c>
      <c r="LC296" s="505">
        <f t="shared" si="751"/>
        <v>0.24470000000000006</v>
      </c>
      <c r="LD296" s="505">
        <f t="shared" si="751"/>
        <v>0.2651</v>
      </c>
      <c r="LE296" s="505">
        <f t="shared" si="751"/>
        <v>0.29019999999999996</v>
      </c>
      <c r="LF296" s="505">
        <f t="shared" si="751"/>
        <v>0.29970000000000008</v>
      </c>
      <c r="LG296" s="505">
        <f t="shared" ref="LG296:LO296" si="752">LINEST(LG297:LG298)</f>
        <v>0.2787</v>
      </c>
      <c r="LH296" s="505">
        <f t="shared" si="752"/>
        <v>0.20290000000000002</v>
      </c>
      <c r="LI296" s="505">
        <f t="shared" si="752"/>
        <v>0.23370000000000002</v>
      </c>
      <c r="LJ296" s="505">
        <f t="shared" si="752"/>
        <v>0.23290000000000011</v>
      </c>
      <c r="LK296" s="505">
        <f t="shared" si="752"/>
        <v>0.2556000000000001</v>
      </c>
      <c r="LL296" s="505">
        <f t="shared" si="752"/>
        <v>0.2477</v>
      </c>
      <c r="LM296" s="505">
        <f t="shared" si="752"/>
        <v>0.22640000000000007</v>
      </c>
      <c r="LN296" s="505">
        <f t="shared" si="752"/>
        <v>0.23190000000000008</v>
      </c>
      <c r="LO296" s="505">
        <f t="shared" si="752"/>
        <v>0.22830000000000003</v>
      </c>
      <c r="LP296" s="505">
        <f t="shared" si="751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51"/>
        <v>0.27300000000000002</v>
      </c>
      <c r="LT296" s="505">
        <f t="shared" si="751"/>
        <v>0.27979999999999999</v>
      </c>
      <c r="LU296" s="505">
        <f t="shared" si="751"/>
        <v>0.26380000000000003</v>
      </c>
      <c r="LV296" s="505">
        <f t="shared" si="751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51"/>
        <v>0.25370000000000004</v>
      </c>
      <c r="LZ296" s="505">
        <f t="shared" si="751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51"/>
        <v>0.2681</v>
      </c>
      <c r="MD296" s="505">
        <f t="shared" si="751"/>
        <v>0.26080000000000003</v>
      </c>
      <c r="ME296" s="505">
        <f t="shared" ref="ME296:MK296" si="753">LINEST(ME297:ME298)</f>
        <v>0.24580000000000005</v>
      </c>
      <c r="MF296" s="505">
        <f t="shared" si="753"/>
        <v>0.21140000000000009</v>
      </c>
      <c r="MG296" s="505">
        <f t="shared" si="753"/>
        <v>0.23190000000000008</v>
      </c>
      <c r="MH296" s="505">
        <f t="shared" si="753"/>
        <v>0.24929999999999999</v>
      </c>
      <c r="MI296" s="505">
        <f t="shared" si="753"/>
        <v>0.29560000000000008</v>
      </c>
      <c r="MJ296" s="505">
        <f t="shared" si="753"/>
        <v>0.31120000000000003</v>
      </c>
      <c r="MK296" s="505">
        <f t="shared" si="753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1">
        <v>-9.4000000000000004E-3</v>
      </c>
      <c r="MN300" s="301">
        <v>-1.7399999999999999E-2</v>
      </c>
      <c r="MO300" s="301">
        <v>-2.3699999999999999E-2</v>
      </c>
      <c r="MP300" s="531">
        <v>-1.7899999999999999E-2</v>
      </c>
      <c r="MQ300" s="301">
        <v>-3.09E-2</v>
      </c>
      <c r="MR300" s="304">
        <v>-4.1000000000000002E-2</v>
      </c>
      <c r="MS300" s="531">
        <v>-4.5600000000000002E-2</v>
      </c>
      <c r="MT300" s="301">
        <v>-5.8900000000000001E-2</v>
      </c>
      <c r="MU300" s="301">
        <v>-5.16E-2</v>
      </c>
      <c r="MV300" s="531">
        <v>-3.6400000000000002E-2</v>
      </c>
      <c r="MW300" s="301">
        <v>-4.4499999999999998E-2</v>
      </c>
      <c r="MX300" s="301">
        <v>-6.2100000000000002E-2</v>
      </c>
      <c r="MY300" s="531">
        <v>-6.6699999999999995E-2</v>
      </c>
      <c r="MZ300" s="301">
        <v>-6.83E-2</v>
      </c>
      <c r="NA300" s="301">
        <v>-7.7499999999999999E-2</v>
      </c>
      <c r="NB300" s="531">
        <v>-9.5100000000000004E-2</v>
      </c>
      <c r="NC300" s="301">
        <v>-8.6499999999999994E-2</v>
      </c>
      <c r="ND300" s="301">
        <v>-7.6399999999999996E-2</v>
      </c>
      <c r="NE300" s="531">
        <v>-8.43E-2</v>
      </c>
      <c r="NF300" s="301">
        <v>-9.1700000000000004E-2</v>
      </c>
      <c r="NG300" s="301">
        <v>-7.7899999999999997E-2</v>
      </c>
      <c r="NH300" s="531">
        <v>-6.6199999999999995E-2</v>
      </c>
      <c r="NI300" s="301">
        <v>-6.2600000000000003E-2</v>
      </c>
      <c r="NJ300" s="301">
        <v>-5.7099999999999998E-2</v>
      </c>
      <c r="NK300" s="531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3">
        <v>8.6E-3</v>
      </c>
      <c r="ND303" s="536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2">
        <v>-9.4000000000000004E-3</v>
      </c>
      <c r="MN309" s="533">
        <v>-1.7399999999999999E-2</v>
      </c>
      <c r="MO309" s="534">
        <v>-2.92E-2</v>
      </c>
      <c r="MP309" s="535">
        <v>-1.04E-2</v>
      </c>
      <c r="MQ309" s="533">
        <v>-1.2999999999999999E-2</v>
      </c>
      <c r="MR309" s="536">
        <v>-1.01E-2</v>
      </c>
      <c r="MS309" s="537">
        <v>-1.0200000000000001E-2</v>
      </c>
      <c r="MT309" s="533">
        <v>-1.3299999999999999E-2</v>
      </c>
      <c r="MU309" s="538">
        <v>-8.3000000000000001E-3</v>
      </c>
      <c r="MV309" s="539">
        <v>-9.9000000000000008E-3</v>
      </c>
      <c r="MW309" s="533">
        <v>-8.0999999999999996E-3</v>
      </c>
      <c r="MX309" s="536">
        <v>-1.7600000000000001E-2</v>
      </c>
      <c r="MY309" s="540">
        <v>-1.6799999999999999E-2</v>
      </c>
      <c r="MZ309" s="541">
        <v>-5.4999999999999997E-3</v>
      </c>
      <c r="NA309" s="534">
        <v>-3.15E-2</v>
      </c>
      <c r="NB309" s="535">
        <v>-1.95E-2</v>
      </c>
      <c r="NC309" s="22">
        <v>-1.8499999999999999E-2</v>
      </c>
      <c r="ND309" s="83">
        <v>-1.3899999999999999E-2</v>
      </c>
      <c r="NE309" s="535">
        <v>-8.8999999999999999E-3</v>
      </c>
      <c r="NF309" s="542">
        <v>-1.61E-2</v>
      </c>
      <c r="NG309" s="543">
        <v>-2.1299999999999999E-2</v>
      </c>
      <c r="NH309" s="544">
        <v>-1.7899999999999999E-2</v>
      </c>
      <c r="NI309" s="545">
        <v>-2.1399999999999999E-2</v>
      </c>
      <c r="NJ309" s="546">
        <v>-1.49E-2</v>
      </c>
      <c r="NK309" s="544">
        <v>-2.29E-2</v>
      </c>
      <c r="NL309" s="542">
        <v>-1.2E-2</v>
      </c>
      <c r="NM309" s="547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722" t="s">
        <v>152</v>
      </c>
      <c r="KL328" s="723"/>
      <c r="KM328" s="723"/>
      <c r="KN328" s="723"/>
      <c r="KO328" s="723"/>
      <c r="KP328" s="723"/>
      <c r="KQ328" s="723"/>
      <c r="KR328" s="724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722" t="s">
        <v>153</v>
      </c>
      <c r="KL329" s="723"/>
      <c r="KM329" s="723"/>
      <c r="KN329" s="723"/>
      <c r="KO329" s="723"/>
      <c r="KP329" s="723"/>
      <c r="KQ329" s="723"/>
      <c r="KR329" s="724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722" t="s">
        <v>150</v>
      </c>
      <c r="KL330" s="723"/>
      <c r="KM330" s="723"/>
      <c r="KN330" s="723"/>
      <c r="KO330" s="723"/>
      <c r="KP330" s="723"/>
      <c r="KQ330" s="723"/>
      <c r="KR330" s="724"/>
    </row>
    <row r="331" spans="19:384" ht="15.75" thickBot="1" x14ac:dyDescent="0.3">
      <c r="KK331" s="722" t="s">
        <v>147</v>
      </c>
      <c r="KL331" s="723"/>
      <c r="KM331" s="723"/>
      <c r="KN331" s="723"/>
      <c r="KO331" s="723"/>
      <c r="KP331" s="723"/>
      <c r="KQ331" s="723"/>
      <c r="KR331" s="724"/>
    </row>
    <row r="332" spans="19:384" ht="15.75" thickBot="1" x14ac:dyDescent="0.3">
      <c r="CS332" t="s">
        <v>62</v>
      </c>
      <c r="KK332" s="722" t="s">
        <v>148</v>
      </c>
      <c r="KL332" s="723"/>
      <c r="KM332" s="723"/>
      <c r="KN332" s="723"/>
      <c r="KO332" s="723"/>
      <c r="KP332" s="723"/>
      <c r="KQ332" s="723"/>
      <c r="KR332" s="724"/>
    </row>
    <row r="333" spans="19:384" ht="15.75" thickBot="1" x14ac:dyDescent="0.3">
      <c r="CD333" t="s">
        <v>62</v>
      </c>
      <c r="CP333" t="s">
        <v>62</v>
      </c>
      <c r="KK333" s="722" t="s">
        <v>149</v>
      </c>
      <c r="KL333" s="723"/>
      <c r="KM333" s="723"/>
      <c r="KN333" s="723"/>
      <c r="KO333" s="723"/>
      <c r="KP333" s="723"/>
      <c r="KQ333" s="723"/>
      <c r="KR333" s="724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722" t="s">
        <v>152</v>
      </c>
      <c r="LN337" s="723"/>
      <c r="LO337" s="723"/>
      <c r="LP337" s="723"/>
      <c r="LQ337" s="723"/>
      <c r="LR337" s="723"/>
      <c r="LS337" s="723"/>
      <c r="LT337" s="724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722" t="s">
        <v>153</v>
      </c>
      <c r="LN338" s="723"/>
      <c r="LO338" s="723"/>
      <c r="LP338" s="723"/>
      <c r="LQ338" s="723"/>
      <c r="LR338" s="723"/>
      <c r="LS338" s="723"/>
      <c r="LT338" s="724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722" t="s">
        <v>150</v>
      </c>
      <c r="LN339" s="723"/>
      <c r="LO339" s="723"/>
      <c r="LP339" s="723"/>
      <c r="LQ339" s="723"/>
      <c r="LR339" s="723"/>
      <c r="LS339" s="723"/>
      <c r="LT339" s="724"/>
    </row>
    <row r="340" spans="1:378" ht="15.75" thickBot="1" x14ac:dyDescent="0.3">
      <c r="LM340" s="722" t="s">
        <v>151</v>
      </c>
      <c r="LN340" s="723"/>
      <c r="LO340" s="723"/>
      <c r="LP340" s="723"/>
      <c r="LQ340" s="723"/>
      <c r="LR340" s="723"/>
      <c r="LS340" s="723"/>
      <c r="LT340" s="724"/>
    </row>
    <row r="341" spans="1:378" ht="15.75" thickBot="1" x14ac:dyDescent="0.3">
      <c r="CR341" t="s">
        <v>62</v>
      </c>
      <c r="JZ341" t="s">
        <v>62</v>
      </c>
      <c r="LM341" s="722" t="s">
        <v>148</v>
      </c>
      <c r="LN341" s="723"/>
      <c r="LO341" s="723"/>
      <c r="LP341" s="723"/>
      <c r="LQ341" s="723"/>
      <c r="LR341" s="723"/>
      <c r="LS341" s="723"/>
      <c r="LT341" s="724"/>
    </row>
    <row r="342" spans="1:378" ht="15.75" thickBot="1" x14ac:dyDescent="0.3">
      <c r="LM342" s="722"/>
      <c r="LN342" s="723"/>
      <c r="LO342" s="723"/>
      <c r="LP342" s="723"/>
      <c r="LQ342" s="723"/>
      <c r="LR342" s="723"/>
      <c r="LS342" s="723"/>
      <c r="LT342" s="724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722" t="s">
        <v>159</v>
      </c>
      <c r="MH463" s="723"/>
      <c r="MI463" s="723"/>
      <c r="MJ463" s="723"/>
      <c r="MK463" s="724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2019-07-08T21:31:17Z</dcterms:modified>
</cp:coreProperties>
</file>