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D288" i="1" l="1"/>
  <c r="LD290" i="1"/>
  <c r="LD284" i="1"/>
  <c r="LD280" i="1"/>
  <c r="LD278" i="1"/>
  <c r="LD282" i="1"/>
  <c r="LD286" i="1"/>
  <c r="LD272" i="1"/>
  <c r="LD276" i="1"/>
  <c r="LD274" i="1"/>
  <c r="LD262" i="1"/>
  <c r="LD268" i="1"/>
  <c r="LD270" i="1"/>
  <c r="LD266" i="1"/>
  <c r="LD260" i="1"/>
  <c r="LD258" i="1"/>
  <c r="LD264" i="1"/>
  <c r="LD256" i="1"/>
  <c r="LD250" i="1"/>
  <c r="LD248" i="1"/>
  <c r="LD254" i="1"/>
  <c r="LD252" i="1"/>
  <c r="LD246" i="1"/>
  <c r="LD242" i="1"/>
  <c r="LD240" i="1"/>
  <c r="LD244" i="1"/>
  <c r="LD238" i="1"/>
  <c r="LD236" i="1"/>
  <c r="LD205" i="1"/>
  <c r="LD203" i="1"/>
  <c r="LD197" i="1"/>
  <c r="LD201" i="1"/>
  <c r="LD199" i="1"/>
  <c r="LD193" i="1"/>
  <c r="LD195" i="1"/>
  <c r="LD191" i="1"/>
  <c r="LD189" i="1"/>
  <c r="LD187" i="1"/>
  <c r="LD185" i="1"/>
  <c r="LD183" i="1"/>
  <c r="LD181" i="1"/>
  <c r="LD175" i="1"/>
  <c r="LD173" i="1"/>
  <c r="LD179" i="1"/>
  <c r="LD177" i="1"/>
  <c r="LD167" i="1"/>
  <c r="LD171" i="1"/>
  <c r="LD169" i="1"/>
  <c r="LD165" i="1"/>
  <c r="LD159" i="1"/>
  <c r="LD163" i="1"/>
  <c r="LD161" i="1"/>
  <c r="LD157" i="1"/>
  <c r="LD155" i="1"/>
  <c r="LD153" i="1"/>
  <c r="LD151" i="1"/>
  <c r="LD120" i="1"/>
  <c r="LD118" i="1"/>
  <c r="LD112" i="1"/>
  <c r="LD114" i="1"/>
  <c r="LD116" i="1"/>
  <c r="LD104" i="1"/>
  <c r="LD106" i="1"/>
  <c r="LD110" i="1"/>
  <c r="LD102" i="1"/>
  <c r="LD108" i="1"/>
  <c r="LD98" i="1"/>
  <c r="LD100" i="1"/>
  <c r="LD94" i="1"/>
  <c r="LD92" i="1"/>
  <c r="LD96" i="1"/>
  <c r="LD88" i="1"/>
  <c r="LD80" i="1"/>
  <c r="LD90" i="1"/>
  <c r="LD86" i="1"/>
  <c r="LD82" i="1"/>
  <c r="LD78" i="1"/>
  <c r="LD84" i="1"/>
  <c r="LD76" i="1"/>
  <c r="LD72" i="1"/>
  <c r="LD74" i="1"/>
  <c r="LD70" i="1"/>
  <c r="LD68" i="1"/>
  <c r="LD66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BO361" i="1"/>
  <c r="BN361" i="1"/>
  <c r="BM361" i="1"/>
  <c r="BL361" i="1"/>
  <c r="BK361" i="1"/>
  <c r="BJ361" i="1"/>
  <c r="BI361" i="1"/>
  <c r="BL357" i="1"/>
  <c r="BK357" i="1"/>
  <c r="BJ357" i="1"/>
  <c r="BI357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LC288" i="1"/>
  <c r="LC290" i="1"/>
  <c r="LC278" i="1"/>
  <c r="LC282" i="1"/>
  <c r="LC286" i="1"/>
  <c r="LC280" i="1"/>
  <c r="LC284" i="1"/>
  <c r="LC272" i="1"/>
  <c r="LC276" i="1"/>
  <c r="LC274" i="1"/>
  <c r="LC260" i="1"/>
  <c r="LC264" i="1"/>
  <c r="LC268" i="1"/>
  <c r="LC258" i="1"/>
  <c r="LC262" i="1"/>
  <c r="LC266" i="1"/>
  <c r="LC270" i="1"/>
  <c r="LC254" i="1"/>
  <c r="LC250" i="1"/>
  <c r="LC252" i="1"/>
  <c r="LC256" i="1"/>
  <c r="LC248" i="1"/>
  <c r="LC246" i="1"/>
  <c r="LC240" i="1"/>
  <c r="LC244" i="1"/>
  <c r="LC242" i="1"/>
  <c r="LC238" i="1"/>
  <c r="LC236" i="1"/>
  <c r="LC203" i="1"/>
  <c r="LC205" i="1"/>
  <c r="LC193" i="1"/>
  <c r="LC199" i="1"/>
  <c r="LC201" i="1"/>
  <c r="LC197" i="1"/>
  <c r="LC195" i="1"/>
  <c r="LC187" i="1"/>
  <c r="LC191" i="1"/>
  <c r="LC185" i="1"/>
  <c r="LC189" i="1"/>
  <c r="LC175" i="1"/>
  <c r="LC177" i="1"/>
  <c r="LC183" i="1"/>
  <c r="LC173" i="1"/>
  <c r="LC181" i="1"/>
  <c r="LC179" i="1"/>
  <c r="LC169" i="1"/>
  <c r="LC167" i="1"/>
  <c r="LC165" i="1"/>
  <c r="LC171" i="1"/>
  <c r="LC161" i="1"/>
  <c r="LC159" i="1"/>
  <c r="LC157" i="1"/>
  <c r="LC163" i="1"/>
  <c r="LC155" i="1"/>
  <c r="LC153" i="1"/>
  <c r="LC151" i="1"/>
  <c r="LC118" i="1"/>
  <c r="LC116" i="1"/>
  <c r="LC112" i="1"/>
  <c r="LC120" i="1"/>
  <c r="LC114" i="1"/>
  <c r="LC110" i="1"/>
  <c r="LC106" i="1"/>
  <c r="LC108" i="1"/>
  <c r="LC102" i="1"/>
  <c r="LC104" i="1"/>
  <c r="LC100" i="1"/>
  <c r="LC98" i="1"/>
  <c r="LC90" i="1"/>
  <c r="LC86" i="1"/>
  <c r="LC96" i="1"/>
  <c r="LC94" i="1"/>
  <c r="LC92" i="1"/>
  <c r="LC88" i="1"/>
  <c r="LC84" i="1"/>
  <c r="LC82" i="1"/>
  <c r="LC78" i="1"/>
  <c r="LC80" i="1"/>
  <c r="LC76" i="1"/>
  <c r="LC74" i="1"/>
  <c r="LC72" i="1"/>
  <c r="LC70" i="1"/>
  <c r="LC68" i="1"/>
  <c r="LC66" i="1"/>
  <c r="LB290" i="1"/>
  <c r="LB288" i="1"/>
  <c r="LB282" i="1"/>
  <c r="LB286" i="1"/>
  <c r="LB284" i="1"/>
  <c r="LB280" i="1"/>
  <c r="LB278" i="1"/>
  <c r="LB276" i="1"/>
  <c r="LB274" i="1"/>
  <c r="LB272" i="1"/>
  <c r="LB268" i="1"/>
  <c r="LB270" i="1"/>
  <c r="LB264" i="1"/>
  <c r="LB266" i="1"/>
  <c r="LB262" i="1"/>
  <c r="LB260" i="1"/>
  <c r="LB258" i="1"/>
  <c r="LB256" i="1"/>
  <c r="LB254" i="1"/>
  <c r="LB252" i="1"/>
  <c r="LB250" i="1"/>
  <c r="LB248" i="1"/>
  <c r="LB246" i="1"/>
  <c r="LB242" i="1"/>
  <c r="LB244" i="1"/>
  <c r="LB240" i="1"/>
  <c r="LB238" i="1"/>
  <c r="LB236" i="1"/>
  <c r="LB203" i="1"/>
  <c r="LB205" i="1"/>
  <c r="LB193" i="1"/>
  <c r="LB199" i="1"/>
  <c r="LB195" i="1"/>
  <c r="LB201" i="1"/>
  <c r="LB197" i="1"/>
  <c r="LB191" i="1"/>
  <c r="LB187" i="1"/>
  <c r="LB189" i="1"/>
  <c r="LB185" i="1"/>
  <c r="LB183" i="1"/>
  <c r="LB177" i="1"/>
  <c r="LB179" i="1"/>
  <c r="LB175" i="1"/>
  <c r="LB181" i="1"/>
  <c r="LB173" i="1"/>
  <c r="LB167" i="1"/>
  <c r="LB171" i="1"/>
  <c r="LB169" i="1"/>
  <c r="LB165" i="1"/>
  <c r="LB163" i="1"/>
  <c r="LB161" i="1"/>
  <c r="LB159" i="1"/>
  <c r="LB157" i="1"/>
  <c r="LB155" i="1"/>
  <c r="LB153" i="1"/>
  <c r="LB151" i="1"/>
  <c r="LB120" i="1"/>
  <c r="LB118" i="1"/>
  <c r="LB112" i="1"/>
  <c r="LB114" i="1"/>
  <c r="LB116" i="1"/>
  <c r="LB110" i="1"/>
  <c r="LB106" i="1"/>
  <c r="LB108" i="1"/>
  <c r="LB104" i="1"/>
  <c r="LB100" i="1"/>
  <c r="LB102" i="1"/>
  <c r="LB98" i="1"/>
  <c r="LB96" i="1"/>
  <c r="LB90" i="1"/>
  <c r="LB92" i="1"/>
  <c r="LB94" i="1"/>
  <c r="LB88" i="1"/>
  <c r="LB86" i="1"/>
  <c r="LB82" i="1"/>
  <c r="LB84" i="1"/>
  <c r="LB78" i="1"/>
  <c r="LB80" i="1"/>
  <c r="LB76" i="1"/>
  <c r="LB74" i="1"/>
  <c r="LB72" i="1"/>
  <c r="LB70" i="1"/>
  <c r="LB68" i="1"/>
  <c r="LB66" i="1"/>
  <c r="LA290" i="1"/>
  <c r="LA288" i="1"/>
  <c r="LA276" i="1"/>
  <c r="LA284" i="1"/>
  <c r="LA280" i="1"/>
  <c r="LA282" i="1"/>
  <c r="LA286" i="1"/>
  <c r="LA266" i="1"/>
  <c r="LA268" i="1"/>
  <c r="LA278" i="1"/>
  <c r="LA270" i="1"/>
  <c r="LA272" i="1"/>
  <c r="LA274" i="1"/>
  <c r="LA262" i="1"/>
  <c r="LA254" i="1"/>
  <c r="LA260" i="1"/>
  <c r="LA256" i="1"/>
  <c r="LA264" i="1"/>
  <c r="LA258" i="1"/>
  <c r="LA248" i="1"/>
  <c r="LA252" i="1"/>
  <c r="LA246" i="1"/>
  <c r="LA250" i="1"/>
  <c r="LA242" i="1"/>
  <c r="LA244" i="1"/>
  <c r="LA240" i="1"/>
  <c r="LA238" i="1"/>
  <c r="LA236" i="1"/>
  <c r="LA195" i="1"/>
  <c r="LA199" i="1"/>
  <c r="LA205" i="1"/>
  <c r="LA191" i="1"/>
  <c r="LA201" i="1"/>
  <c r="LA203" i="1"/>
  <c r="LA197" i="1"/>
  <c r="LA183" i="1"/>
  <c r="LA189" i="1"/>
  <c r="LA193" i="1"/>
  <c r="LA187" i="1"/>
  <c r="LA181" i="1"/>
  <c r="LA175" i="1"/>
  <c r="LA179" i="1"/>
  <c r="LA185" i="1"/>
  <c r="LA173" i="1"/>
  <c r="LA169" i="1"/>
  <c r="LA177" i="1"/>
  <c r="LA171" i="1"/>
  <c r="LA167" i="1"/>
  <c r="LA165" i="1"/>
  <c r="LA163" i="1"/>
  <c r="LA159" i="1"/>
  <c r="LA161" i="1"/>
  <c r="LA157" i="1"/>
  <c r="LA155" i="1"/>
  <c r="LA153" i="1"/>
  <c r="LA151" i="1"/>
  <c r="LA120" i="1"/>
  <c r="LA116" i="1"/>
  <c r="LA112" i="1"/>
  <c r="LA118" i="1"/>
  <c r="LA114" i="1"/>
  <c r="LA108" i="1"/>
  <c r="LA110" i="1"/>
  <c r="LA106" i="1"/>
  <c r="LA104" i="1"/>
  <c r="LA102" i="1"/>
  <c r="LA100" i="1"/>
  <c r="LA90" i="1"/>
  <c r="LA96" i="1"/>
  <c r="LA98" i="1"/>
  <c r="LA94" i="1"/>
  <c r="LA84" i="1"/>
  <c r="LA86" i="1"/>
  <c r="LA88" i="1"/>
  <c r="LA92" i="1"/>
  <c r="LA78" i="1"/>
  <c r="LA76" i="1"/>
  <c r="LA82" i="1"/>
  <c r="LA80" i="1"/>
  <c r="LA72" i="1"/>
  <c r="LA74" i="1"/>
  <c r="LA70" i="1"/>
  <c r="LA68" i="1"/>
  <c r="LA66" i="1"/>
  <c r="KZ290" i="1"/>
  <c r="KZ286" i="1"/>
  <c r="KZ288" i="1"/>
  <c r="KZ284" i="1"/>
  <c r="KZ280" i="1"/>
  <c r="KZ282" i="1"/>
  <c r="KZ274" i="1"/>
  <c r="KZ278" i="1"/>
  <c r="KZ276" i="1"/>
  <c r="KZ270" i="1"/>
  <c r="KZ266" i="1"/>
  <c r="KZ272" i="1"/>
  <c r="KZ268" i="1"/>
  <c r="KZ264" i="1"/>
  <c r="KZ256" i="1"/>
  <c r="KZ260" i="1"/>
  <c r="KZ258" i="1"/>
  <c r="KZ262" i="1"/>
  <c r="KZ254" i="1"/>
  <c r="KZ250" i="1"/>
  <c r="KZ248" i="1"/>
  <c r="KZ252" i="1"/>
  <c r="KZ246" i="1"/>
  <c r="KZ244" i="1"/>
  <c r="KZ242" i="1"/>
  <c r="KZ240" i="1"/>
  <c r="KZ238" i="1"/>
  <c r="KZ236" i="1"/>
  <c r="KZ201" i="1"/>
  <c r="KZ205" i="1"/>
  <c r="KZ197" i="1"/>
  <c r="KZ199" i="1"/>
  <c r="KZ193" i="1"/>
  <c r="KZ203" i="1"/>
  <c r="KZ189" i="1"/>
  <c r="KZ195" i="1"/>
  <c r="KZ183" i="1"/>
  <c r="KZ191" i="1"/>
  <c r="KZ187" i="1"/>
  <c r="KZ185" i="1"/>
  <c r="KZ177" i="1"/>
  <c r="KZ181" i="1"/>
  <c r="KZ171" i="1"/>
  <c r="KZ179" i="1"/>
  <c r="KZ175" i="1"/>
  <c r="KZ169" i="1"/>
  <c r="KZ167" i="1"/>
  <c r="KZ173" i="1"/>
  <c r="KZ165" i="1"/>
  <c r="KZ159" i="1"/>
  <c r="KZ163" i="1"/>
  <c r="KZ161" i="1"/>
  <c r="KZ157" i="1"/>
  <c r="KZ155" i="1"/>
  <c r="KZ151" i="1"/>
  <c r="KZ153" i="1"/>
  <c r="KZ120" i="1"/>
  <c r="KZ112" i="1"/>
  <c r="KZ116" i="1"/>
  <c r="KZ118" i="1"/>
  <c r="KZ114" i="1"/>
  <c r="KZ110" i="1"/>
  <c r="KZ108" i="1"/>
  <c r="KZ104" i="1"/>
  <c r="KZ106" i="1"/>
  <c r="KZ94" i="1"/>
  <c r="KZ100" i="1"/>
  <c r="KZ102" i="1"/>
  <c r="KZ92" i="1"/>
  <c r="KZ98" i="1"/>
  <c r="KZ96" i="1"/>
  <c r="KZ90" i="1"/>
  <c r="KZ88" i="1"/>
  <c r="KZ86" i="1"/>
  <c r="KZ84" i="1"/>
  <c r="KZ82" i="1"/>
  <c r="KZ78" i="1"/>
  <c r="KZ80" i="1"/>
  <c r="KZ76" i="1"/>
  <c r="KZ74" i="1"/>
  <c r="KZ72" i="1"/>
  <c r="KZ70" i="1"/>
  <c r="KZ68" i="1"/>
  <c r="KZ66" i="1"/>
  <c r="KX266" i="1"/>
  <c r="KX278" i="1"/>
  <c r="KY286" i="1"/>
  <c r="KY260" i="1"/>
  <c r="KY248" i="1"/>
  <c r="KY288" i="1"/>
  <c r="KY284" i="1"/>
  <c r="KY278" i="1"/>
  <c r="KY290" i="1"/>
  <c r="KY282" i="1"/>
  <c r="KY272" i="1"/>
  <c r="KY274" i="1"/>
  <c r="KY270" i="1"/>
  <c r="KY276" i="1"/>
  <c r="KY280" i="1"/>
  <c r="KY264" i="1"/>
  <c r="KY262" i="1"/>
  <c r="KY268" i="1"/>
  <c r="KY266" i="1"/>
  <c r="KY258" i="1"/>
  <c r="KY252" i="1"/>
  <c r="KY250" i="1"/>
  <c r="KY256" i="1"/>
  <c r="KY254" i="1"/>
  <c r="KY244" i="1"/>
  <c r="KY246" i="1"/>
  <c r="KY242" i="1"/>
  <c r="KY240" i="1"/>
  <c r="KY238" i="1"/>
  <c r="KY236" i="1"/>
  <c r="KX288" i="1"/>
  <c r="KY199" i="1"/>
  <c r="KY203" i="1"/>
  <c r="KY205" i="1"/>
  <c r="KY201" i="1"/>
  <c r="KY189" i="1"/>
  <c r="KY197" i="1"/>
  <c r="KY193" i="1"/>
  <c r="KY187" i="1"/>
  <c r="KY195" i="1"/>
  <c r="KY183" i="1"/>
  <c r="KY191" i="1"/>
  <c r="KY179" i="1"/>
  <c r="KY185" i="1"/>
  <c r="KY177" i="1"/>
  <c r="KY171" i="1"/>
  <c r="KY181" i="1"/>
  <c r="KY173" i="1"/>
  <c r="KY169" i="1"/>
  <c r="KY175" i="1"/>
  <c r="KY165" i="1"/>
  <c r="KY167" i="1"/>
  <c r="KY163" i="1"/>
  <c r="KY159" i="1"/>
  <c r="KY161" i="1"/>
  <c r="KY155" i="1"/>
  <c r="KY157" i="1"/>
  <c r="KY153" i="1"/>
  <c r="KY151" i="1"/>
  <c r="KX199" i="1"/>
  <c r="KY120" i="1"/>
  <c r="KY118" i="1"/>
  <c r="KY112" i="1"/>
  <c r="KY116" i="1"/>
  <c r="KY114" i="1"/>
  <c r="KY108" i="1"/>
  <c r="KY110" i="1"/>
  <c r="KY106" i="1"/>
  <c r="KY102" i="1"/>
  <c r="KY104" i="1"/>
  <c r="KY100" i="1"/>
  <c r="KY98" i="1"/>
  <c r="KY92" i="1"/>
  <c r="KY96" i="1"/>
  <c r="KY88" i="1"/>
  <c r="KY94" i="1"/>
  <c r="KY90" i="1"/>
  <c r="KY84" i="1"/>
  <c r="KY82" i="1"/>
  <c r="KY86" i="1"/>
  <c r="KY80" i="1"/>
  <c r="KY78" i="1"/>
  <c r="KY72" i="1"/>
  <c r="KY76" i="1"/>
  <c r="KY74" i="1"/>
  <c r="KY70" i="1"/>
  <c r="KY68" i="1"/>
  <c r="KY66" i="1"/>
  <c r="KX286" i="1"/>
  <c r="KX284" i="1"/>
  <c r="KX274" i="1"/>
  <c r="KX290" i="1"/>
  <c r="KX280" i="1"/>
  <c r="KX276" i="1"/>
  <c r="KX270" i="1"/>
  <c r="KX268" i="1"/>
  <c r="KX282" i="1"/>
  <c r="KX262" i="1"/>
  <c r="KX272" i="1"/>
  <c r="KX264" i="1"/>
  <c r="KX260" i="1"/>
  <c r="KX258" i="1"/>
  <c r="KX254" i="1"/>
  <c r="KX248" i="1"/>
  <c r="KX256" i="1"/>
  <c r="KX252" i="1"/>
  <c r="KX244" i="1"/>
  <c r="KX250" i="1"/>
  <c r="KX246" i="1"/>
  <c r="KX242" i="1"/>
  <c r="KX240" i="1"/>
  <c r="KX238" i="1"/>
  <c r="KX236" i="1"/>
  <c r="KX116" i="1"/>
  <c r="KX114" i="1"/>
  <c r="KX120" i="1"/>
  <c r="KX112" i="1"/>
  <c r="KX118" i="1"/>
  <c r="KX110" i="1"/>
  <c r="KX108" i="1"/>
  <c r="KX106" i="1"/>
  <c r="KX102" i="1"/>
  <c r="KX104" i="1"/>
  <c r="KX98" i="1"/>
  <c r="KX100" i="1"/>
  <c r="KX94" i="1"/>
  <c r="KX96" i="1"/>
  <c r="KX90" i="1"/>
  <c r="KX92" i="1"/>
  <c r="KX88" i="1"/>
  <c r="KX86" i="1"/>
  <c r="KX78" i="1"/>
  <c r="KX84" i="1"/>
  <c r="KX82" i="1"/>
  <c r="KX76" i="1"/>
  <c r="KX74" i="1"/>
  <c r="KX80" i="1"/>
  <c r="KX72" i="1"/>
  <c r="KX70" i="1"/>
  <c r="KX68" i="1"/>
  <c r="KX66" i="1"/>
  <c r="KX201" i="1"/>
  <c r="KX205" i="1"/>
  <c r="KX203" i="1"/>
  <c r="KX189" i="1"/>
  <c r="KX197" i="1"/>
  <c r="KX193" i="1"/>
  <c r="KX187" i="1"/>
  <c r="KX195" i="1"/>
  <c r="KX183" i="1"/>
  <c r="KX191" i="1"/>
  <c r="KX179" i="1"/>
  <c r="KX185" i="1"/>
  <c r="KX177" i="1"/>
  <c r="KX173" i="1"/>
  <c r="KX181" i="1"/>
  <c r="KX171" i="1"/>
  <c r="KX167" i="1"/>
  <c r="KX175" i="1"/>
  <c r="KX169" i="1"/>
  <c r="KX165" i="1"/>
  <c r="KX163" i="1"/>
  <c r="KX159" i="1"/>
  <c r="KX161" i="1"/>
  <c r="KX155" i="1"/>
  <c r="KX157" i="1"/>
  <c r="KX153" i="1"/>
  <c r="KX151" i="1"/>
  <c r="KW286" i="1"/>
  <c r="KW290" i="1"/>
  <c r="KW288" i="1"/>
  <c r="KW284" i="1"/>
  <c r="KW282" i="1"/>
  <c r="KW280" i="1"/>
  <c r="KW278" i="1"/>
  <c r="KW272" i="1"/>
  <c r="KW276" i="1"/>
  <c r="KW274" i="1"/>
  <c r="KW268" i="1"/>
  <c r="KW266" i="1"/>
  <c r="KW270" i="1"/>
  <c r="KW264" i="1"/>
  <c r="KW260" i="1"/>
  <c r="KW262" i="1"/>
  <c r="KW256" i="1"/>
  <c r="KW258" i="1"/>
  <c r="KW252" i="1"/>
  <c r="KW254" i="1"/>
  <c r="KW248" i="1"/>
  <c r="KW250" i="1"/>
  <c r="KW246" i="1"/>
  <c r="KW244" i="1"/>
  <c r="KW242" i="1"/>
  <c r="KW238" i="1"/>
  <c r="KW240" i="1"/>
  <c r="KW236" i="1"/>
  <c r="KW205" i="1"/>
  <c r="KW203" i="1"/>
  <c r="KW201" i="1"/>
  <c r="KW199" i="1"/>
  <c r="KW193" i="1"/>
  <c r="KW195" i="1"/>
  <c r="KW197" i="1"/>
  <c r="KW189" i="1"/>
  <c r="KW191" i="1"/>
  <c r="KW185" i="1"/>
  <c r="KW187" i="1"/>
  <c r="KW181" i="1"/>
  <c r="KW183" i="1"/>
  <c r="KW175" i="1"/>
  <c r="KW177" i="1"/>
  <c r="KW179" i="1"/>
  <c r="KW173" i="1"/>
  <c r="KW171" i="1"/>
  <c r="KW169" i="1"/>
  <c r="KW167" i="1"/>
  <c r="KW165" i="1"/>
  <c r="KW163" i="1"/>
  <c r="KW161" i="1"/>
  <c r="KW159" i="1"/>
  <c r="KW155" i="1"/>
  <c r="KW157" i="1"/>
  <c r="KW153" i="1"/>
  <c r="KW151" i="1"/>
  <c r="KW118" i="1"/>
  <c r="KW114" i="1"/>
  <c r="KW120" i="1"/>
  <c r="KW116" i="1"/>
  <c r="KW110" i="1"/>
  <c r="KW112" i="1"/>
  <c r="KW108" i="1"/>
  <c r="KW106" i="1"/>
  <c r="KW104" i="1"/>
  <c r="KW102" i="1"/>
  <c r="KW100" i="1"/>
  <c r="KW96" i="1"/>
  <c r="KW92" i="1"/>
  <c r="KW98" i="1"/>
  <c r="KW90" i="1"/>
  <c r="KW94" i="1"/>
  <c r="KW88" i="1"/>
  <c r="KW86" i="1"/>
  <c r="KW84" i="1"/>
  <c r="KW80" i="1"/>
  <c r="KW82" i="1"/>
  <c r="KW76" i="1"/>
  <c r="KW78" i="1"/>
  <c r="KW74" i="1"/>
  <c r="KW72" i="1"/>
  <c r="KW70" i="1"/>
  <c r="KW68" i="1"/>
  <c r="KW66" i="1"/>
  <c r="KV288" i="1"/>
  <c r="KV282" i="1"/>
  <c r="KV286" i="1"/>
  <c r="KV290" i="1"/>
  <c r="KV284" i="1"/>
  <c r="KV280" i="1"/>
  <c r="KV278" i="1"/>
  <c r="KV274" i="1"/>
  <c r="KV276" i="1"/>
  <c r="KV266" i="1"/>
  <c r="KV272" i="1"/>
  <c r="KV270" i="1"/>
  <c r="KV264" i="1"/>
  <c r="KV262" i="1"/>
  <c r="KV260" i="1"/>
  <c r="KV268" i="1"/>
  <c r="KV254" i="1"/>
  <c r="KV258" i="1"/>
  <c r="KV256" i="1"/>
  <c r="KV252" i="1"/>
  <c r="KV248" i="1"/>
  <c r="KV246" i="1"/>
  <c r="KV250" i="1"/>
  <c r="KV244" i="1"/>
  <c r="KV242" i="1"/>
  <c r="KV238" i="1"/>
  <c r="KV240" i="1"/>
  <c r="KV236" i="1"/>
  <c r="KV201" i="1"/>
  <c r="KV205" i="1"/>
  <c r="KV203" i="1"/>
  <c r="KV199" i="1"/>
  <c r="KV197" i="1"/>
  <c r="KV191" i="1"/>
  <c r="KV189" i="1"/>
  <c r="KV195" i="1"/>
  <c r="KV193" i="1"/>
  <c r="KV187" i="1"/>
  <c r="KV185" i="1"/>
  <c r="KV183" i="1"/>
  <c r="KV181" i="1"/>
  <c r="KV179" i="1"/>
  <c r="KV177" i="1"/>
  <c r="KV173" i="1"/>
  <c r="KV169" i="1"/>
  <c r="KV165" i="1"/>
  <c r="KV175" i="1"/>
  <c r="KV171" i="1"/>
  <c r="KV167" i="1"/>
  <c r="KV161" i="1"/>
  <c r="KV159" i="1"/>
  <c r="KV163" i="1"/>
  <c r="KV157" i="1"/>
  <c r="KV155" i="1"/>
  <c r="KV151" i="1"/>
  <c r="KV153" i="1"/>
  <c r="KV114" i="1"/>
  <c r="KV116" i="1"/>
  <c r="KV120" i="1"/>
  <c r="KV110" i="1"/>
  <c r="KV108" i="1"/>
  <c r="KV112" i="1"/>
  <c r="KV118" i="1"/>
  <c r="KV106" i="1"/>
  <c r="KV102" i="1"/>
  <c r="KV94" i="1"/>
  <c r="KV92" i="1"/>
  <c r="KV98" i="1"/>
  <c r="KV104" i="1"/>
  <c r="KV100" i="1"/>
  <c r="KV90" i="1"/>
  <c r="KV88" i="1"/>
  <c r="KV96" i="1"/>
  <c r="KV84" i="1"/>
  <c r="KV80" i="1"/>
  <c r="KV86" i="1"/>
  <c r="KV82" i="1"/>
  <c r="KV76" i="1"/>
  <c r="KV72" i="1"/>
  <c r="KV78" i="1"/>
  <c r="KV74" i="1"/>
  <c r="KV70" i="1"/>
  <c r="KV68" i="1"/>
  <c r="KV66" i="1"/>
  <c r="KU282" i="1"/>
  <c r="KU284" i="1"/>
  <c r="KU276" i="1"/>
  <c r="KU280" i="1"/>
  <c r="KU288" i="1"/>
  <c r="KU290" i="1"/>
  <c r="KU286" i="1"/>
  <c r="KU278" i="1"/>
  <c r="KU272" i="1"/>
  <c r="KU270" i="1"/>
  <c r="KU264" i="1"/>
  <c r="KU274" i="1"/>
  <c r="KU260" i="1"/>
  <c r="KU252" i="1"/>
  <c r="KU268" i="1"/>
  <c r="KU262" i="1"/>
  <c r="KU258" i="1"/>
  <c r="KU246" i="1"/>
  <c r="KU254" i="1"/>
  <c r="KU256" i="1"/>
  <c r="KU250" i="1"/>
  <c r="KU266" i="1"/>
  <c r="KU244" i="1"/>
  <c r="KU248" i="1"/>
  <c r="KU242" i="1"/>
  <c r="KU238" i="1"/>
  <c r="KU240" i="1"/>
  <c r="KU236" i="1"/>
  <c r="KU199" i="1"/>
  <c r="KU201" i="1"/>
  <c r="KU205" i="1"/>
  <c r="KU189" i="1"/>
  <c r="KU193" i="1"/>
  <c r="KU197" i="1"/>
  <c r="KU203" i="1"/>
  <c r="KU191" i="1"/>
  <c r="KU195" i="1"/>
  <c r="KU185" i="1"/>
  <c r="KU187" i="1"/>
  <c r="KU177" i="1"/>
  <c r="KU181" i="1"/>
  <c r="KU169" i="1"/>
  <c r="KU173" i="1"/>
  <c r="KU179" i="1"/>
  <c r="KU183" i="1"/>
  <c r="KU159" i="1"/>
  <c r="KU167" i="1"/>
  <c r="KU165" i="1"/>
  <c r="KU175" i="1"/>
  <c r="KU161" i="1"/>
  <c r="KU171" i="1"/>
  <c r="KU163" i="1"/>
  <c r="KU155" i="1"/>
  <c r="KU157" i="1"/>
  <c r="KU151" i="1"/>
  <c r="KU153" i="1"/>
  <c r="KU120" i="1"/>
  <c r="KU114" i="1"/>
  <c r="KU116" i="1"/>
  <c r="KU108" i="1"/>
  <c r="KU110" i="1"/>
  <c r="KU118" i="1"/>
  <c r="KU112" i="1"/>
  <c r="KU106" i="1"/>
  <c r="KU96" i="1"/>
  <c r="KU104" i="1"/>
  <c r="KU102" i="1"/>
  <c r="KU94" i="1"/>
  <c r="KU98" i="1"/>
  <c r="KU92" i="1"/>
  <c r="KU88" i="1"/>
  <c r="KU100" i="1"/>
  <c r="KU90" i="1"/>
  <c r="KU82" i="1"/>
  <c r="KU86" i="1"/>
  <c r="KU78" i="1"/>
  <c r="KU74" i="1"/>
  <c r="KU84" i="1"/>
  <c r="KU80" i="1"/>
  <c r="KU72" i="1"/>
  <c r="KU76" i="1"/>
  <c r="KU70" i="1"/>
  <c r="KU68" i="1"/>
  <c r="KU66" i="1"/>
  <c r="KT290" i="1"/>
  <c r="KT284" i="1"/>
  <c r="KT286" i="1"/>
  <c r="KT288" i="1"/>
  <c r="KT280" i="1"/>
  <c r="KT282" i="1"/>
  <c r="KT276" i="1"/>
  <c r="KT272" i="1"/>
  <c r="KT278" i="1"/>
  <c r="KT274" i="1"/>
  <c r="KT270" i="1"/>
  <c r="KT264" i="1"/>
  <c r="KT266" i="1"/>
  <c r="KT268" i="1"/>
  <c r="KT260" i="1"/>
  <c r="KT262" i="1"/>
  <c r="KT256" i="1"/>
  <c r="KT258" i="1"/>
  <c r="KT250" i="1"/>
  <c r="KT254" i="1"/>
  <c r="KT252" i="1"/>
  <c r="KT248" i="1"/>
  <c r="KT246" i="1"/>
  <c r="KT242" i="1"/>
  <c r="KT244" i="1"/>
  <c r="KT240" i="1"/>
  <c r="KT238" i="1"/>
  <c r="KT236" i="1"/>
  <c r="KT203" i="1"/>
  <c r="KT205" i="1"/>
  <c r="KT195" i="1"/>
  <c r="KT199" i="1"/>
  <c r="KT201" i="1"/>
  <c r="KT191" i="1"/>
  <c r="KT197" i="1"/>
  <c r="KT193" i="1"/>
  <c r="KT189" i="1"/>
  <c r="KT187" i="1"/>
  <c r="KT183" i="1"/>
  <c r="KT179" i="1"/>
  <c r="KT185" i="1"/>
  <c r="KT181" i="1"/>
  <c r="KT171" i="1"/>
  <c r="KT175" i="1"/>
  <c r="KT177" i="1"/>
  <c r="KT167" i="1"/>
  <c r="KT169" i="1"/>
  <c r="KT173" i="1"/>
  <c r="KT163" i="1"/>
  <c r="KT165" i="1"/>
  <c r="KT161" i="1"/>
  <c r="KT159" i="1"/>
  <c r="KT157" i="1"/>
  <c r="KT153" i="1"/>
  <c r="KT155" i="1"/>
  <c r="KT151" i="1"/>
  <c r="KT114" i="1"/>
  <c r="KT116" i="1"/>
  <c r="KT120" i="1"/>
  <c r="KT118" i="1"/>
  <c r="KT108" i="1"/>
  <c r="KT112" i="1"/>
  <c r="KT110" i="1"/>
  <c r="KT104" i="1"/>
  <c r="KT106" i="1"/>
  <c r="KT94" i="1"/>
  <c r="KT92" i="1"/>
  <c r="KT100" i="1"/>
  <c r="KT98" i="1"/>
  <c r="KT96" i="1"/>
  <c r="KT102" i="1"/>
  <c r="KT88" i="1"/>
  <c r="KT90" i="1"/>
  <c r="KT86" i="1"/>
  <c r="KT74" i="1"/>
  <c r="KT78" i="1"/>
  <c r="KT76" i="1"/>
  <c r="KT82" i="1"/>
  <c r="KT80" i="1"/>
  <c r="KT84" i="1"/>
  <c r="KT72" i="1"/>
  <c r="KT68" i="1"/>
  <c r="KT70" i="1"/>
  <c r="KT66" i="1"/>
  <c r="KS290" i="1"/>
  <c r="KS282" i="1"/>
  <c r="KS288" i="1"/>
  <c r="KS284" i="1"/>
  <c r="KS280" i="1"/>
  <c r="KS278" i="1"/>
  <c r="KS286" i="1"/>
  <c r="KS276" i="1"/>
  <c r="KS264" i="1"/>
  <c r="KS272" i="1"/>
  <c r="KS270" i="1"/>
  <c r="KS274" i="1"/>
  <c r="KS266" i="1"/>
  <c r="KS262" i="1"/>
  <c r="KS268" i="1"/>
  <c r="KS256" i="1"/>
  <c r="KS254" i="1"/>
  <c r="KS260" i="1"/>
  <c r="KS252" i="1"/>
  <c r="KS248" i="1"/>
  <c r="KS258" i="1"/>
  <c r="KS250" i="1"/>
  <c r="KS246" i="1"/>
  <c r="KS244" i="1"/>
  <c r="KS242" i="1"/>
  <c r="KS240" i="1"/>
  <c r="KS238" i="1"/>
  <c r="KS236" i="1"/>
  <c r="KS205" i="1"/>
  <c r="KS201" i="1"/>
  <c r="KS195" i="1"/>
  <c r="KS193" i="1"/>
  <c r="KS199" i="1"/>
  <c r="KS197" i="1"/>
  <c r="KS189" i="1"/>
  <c r="KS187" i="1"/>
  <c r="KS203" i="1"/>
  <c r="KS185" i="1"/>
  <c r="KS191" i="1"/>
  <c r="KS183" i="1"/>
  <c r="KS181" i="1"/>
  <c r="KS177" i="1"/>
  <c r="KS175" i="1"/>
  <c r="KS171" i="1"/>
  <c r="KS173" i="1"/>
  <c r="KS165" i="1"/>
  <c r="KS179" i="1"/>
  <c r="KS169" i="1"/>
  <c r="KS167" i="1"/>
  <c r="KS163" i="1"/>
  <c r="KS159" i="1"/>
  <c r="KS161" i="1"/>
  <c r="KS157" i="1"/>
  <c r="KS155" i="1"/>
  <c r="KS153" i="1"/>
  <c r="KS151" i="1"/>
  <c r="KS120" i="1"/>
  <c r="KS112" i="1"/>
  <c r="KS118" i="1"/>
  <c r="KS114" i="1"/>
  <c r="KS110" i="1"/>
  <c r="KS116" i="1"/>
  <c r="KS108" i="1"/>
  <c r="KS106" i="1"/>
  <c r="KS102" i="1"/>
  <c r="KS100" i="1"/>
  <c r="KS104" i="1"/>
  <c r="KS96" i="1"/>
  <c r="KS98" i="1"/>
  <c r="KS90" i="1"/>
  <c r="KS94" i="1"/>
  <c r="KS92" i="1"/>
  <c r="KS88" i="1"/>
  <c r="KS86" i="1"/>
  <c r="KS84" i="1"/>
  <c r="KS82" i="1"/>
  <c r="KS80" i="1"/>
  <c r="KS78" i="1"/>
  <c r="KS76" i="1"/>
  <c r="KS74" i="1"/>
  <c r="KS72" i="1"/>
  <c r="KS70" i="1"/>
  <c r="KS68" i="1"/>
  <c r="KS66" i="1"/>
  <c r="KR290" i="1" l="1"/>
  <c r="KR280" i="1"/>
  <c r="KR276" i="1"/>
  <c r="KR278" i="1"/>
  <c r="KR282" i="1"/>
  <c r="KR286" i="1"/>
  <c r="KR288" i="1"/>
  <c r="KR262" i="1"/>
  <c r="KR264" i="1"/>
  <c r="KR268" i="1"/>
  <c r="KR270" i="1"/>
  <c r="KR274" i="1"/>
  <c r="KR256" i="1"/>
  <c r="KR284" i="1"/>
  <c r="KR272" i="1"/>
  <c r="KR260" i="1"/>
  <c r="KR266" i="1"/>
  <c r="KR258" i="1"/>
  <c r="KR244" i="1"/>
  <c r="KR248" i="1"/>
  <c r="KR252" i="1"/>
  <c r="KR250" i="1"/>
  <c r="KR254" i="1"/>
  <c r="KR242" i="1"/>
  <c r="KR238" i="1"/>
  <c r="KR246" i="1"/>
  <c r="KR240" i="1"/>
  <c r="KR236" i="1"/>
  <c r="KR203" i="1"/>
  <c r="KR205" i="1"/>
  <c r="KR195" i="1"/>
  <c r="KR199" i="1"/>
  <c r="KR197" i="1"/>
  <c r="KR201" i="1"/>
  <c r="KR193" i="1"/>
  <c r="KR185" i="1"/>
  <c r="KR189" i="1"/>
  <c r="KR187" i="1"/>
  <c r="KR191" i="1"/>
  <c r="KR175" i="1"/>
  <c r="KR177" i="1"/>
  <c r="KR181" i="1"/>
  <c r="KR179" i="1"/>
  <c r="KR183" i="1"/>
  <c r="KR171" i="1"/>
  <c r="KR173" i="1"/>
  <c r="KR169" i="1"/>
  <c r="KR161" i="1"/>
  <c r="KR163" i="1"/>
  <c r="KR165" i="1"/>
  <c r="KR167" i="1"/>
  <c r="KR159" i="1"/>
  <c r="KR157" i="1"/>
  <c r="KR153" i="1"/>
  <c r="KR155" i="1"/>
  <c r="KR151" i="1"/>
  <c r="KR118" i="1"/>
  <c r="KR112" i="1"/>
  <c r="KR120" i="1"/>
  <c r="KR108" i="1"/>
  <c r="KR116" i="1"/>
  <c r="KR110" i="1"/>
  <c r="KR114" i="1"/>
  <c r="KR104" i="1"/>
  <c r="KR102" i="1"/>
  <c r="KR94" i="1"/>
  <c r="KR96" i="1"/>
  <c r="KR98" i="1"/>
  <c r="KR92" i="1"/>
  <c r="KR106" i="1"/>
  <c r="KR88" i="1"/>
  <c r="KR90" i="1"/>
  <c r="KR100" i="1"/>
  <c r="KR84" i="1"/>
  <c r="KR86" i="1"/>
  <c r="KR82" i="1"/>
  <c r="KR80" i="1"/>
  <c r="KR78" i="1"/>
  <c r="KR76" i="1"/>
  <c r="KR72" i="1"/>
  <c r="KR74" i="1"/>
  <c r="KR70" i="1"/>
  <c r="KR68" i="1"/>
  <c r="KR66" i="1"/>
  <c r="KQ290" i="1"/>
  <c r="KQ288" i="1"/>
  <c r="KQ282" i="1"/>
  <c r="KQ286" i="1"/>
  <c r="KQ284" i="1"/>
  <c r="KQ278" i="1"/>
  <c r="KQ274" i="1"/>
  <c r="KQ280" i="1"/>
  <c r="KQ276" i="1"/>
  <c r="KQ268" i="1"/>
  <c r="KQ270" i="1"/>
  <c r="KQ262" i="1"/>
  <c r="KQ272" i="1"/>
  <c r="KQ260" i="1"/>
  <c r="KQ266" i="1"/>
  <c r="KQ256" i="1"/>
  <c r="KQ264" i="1"/>
  <c r="KQ254" i="1"/>
  <c r="KQ258" i="1"/>
  <c r="KQ250" i="1"/>
  <c r="KQ246" i="1"/>
  <c r="KQ252" i="1"/>
  <c r="KQ248" i="1"/>
  <c r="KQ244" i="1"/>
  <c r="KQ242" i="1"/>
  <c r="KQ240" i="1"/>
  <c r="KQ238" i="1"/>
  <c r="KQ236" i="1"/>
  <c r="KQ205" i="1"/>
  <c r="KQ203" i="1"/>
  <c r="KQ201" i="1"/>
  <c r="KQ199" i="1"/>
  <c r="KQ197" i="1"/>
  <c r="KQ195" i="1"/>
  <c r="KQ193" i="1"/>
  <c r="KQ185" i="1"/>
  <c r="KQ187" i="1"/>
  <c r="KQ189" i="1"/>
  <c r="KQ191" i="1"/>
  <c r="KQ183" i="1"/>
  <c r="KQ179" i="1"/>
  <c r="KQ181" i="1"/>
  <c r="KQ175" i="1"/>
  <c r="KQ177" i="1"/>
  <c r="KQ171" i="1"/>
  <c r="KQ173" i="1"/>
  <c r="KQ169" i="1"/>
  <c r="KQ165" i="1"/>
  <c r="KQ167" i="1"/>
  <c r="KQ163" i="1"/>
  <c r="KQ161" i="1"/>
  <c r="KQ159" i="1"/>
  <c r="KQ157" i="1"/>
  <c r="KQ155" i="1"/>
  <c r="KQ153" i="1"/>
  <c r="KQ151" i="1"/>
  <c r="KQ120" i="1"/>
  <c r="KQ114" i="1"/>
  <c r="KQ110" i="1"/>
  <c r="KQ118" i="1"/>
  <c r="KQ112" i="1"/>
  <c r="KQ116" i="1"/>
  <c r="KQ108" i="1"/>
  <c r="KQ106" i="1"/>
  <c r="KQ100" i="1"/>
  <c r="KQ104" i="1"/>
  <c r="KQ102" i="1"/>
  <c r="KQ96" i="1"/>
  <c r="KQ98" i="1"/>
  <c r="KQ94" i="1"/>
  <c r="KQ92" i="1"/>
  <c r="KQ90" i="1"/>
  <c r="KQ88" i="1"/>
  <c r="KQ86" i="1"/>
  <c r="KQ84" i="1"/>
  <c r="KQ82" i="1"/>
  <c r="KQ80" i="1"/>
  <c r="KQ78" i="1"/>
  <c r="KQ76" i="1"/>
  <c r="KQ74" i="1"/>
  <c r="KQ72" i="1"/>
  <c r="KQ70" i="1"/>
  <c r="KQ68" i="1"/>
  <c r="KQ66" i="1"/>
  <c r="KP290" i="1"/>
  <c r="KP286" i="1"/>
  <c r="KP288" i="1"/>
  <c r="KP282" i="1"/>
  <c r="KP284" i="1"/>
  <c r="KP278" i="1"/>
  <c r="KP274" i="1"/>
  <c r="KP280" i="1"/>
  <c r="KP276" i="1"/>
  <c r="KP266" i="1"/>
  <c r="KP272" i="1"/>
  <c r="KP268" i="1"/>
  <c r="KP270" i="1"/>
  <c r="KP262" i="1"/>
  <c r="KP264" i="1"/>
  <c r="KP258" i="1"/>
  <c r="KP260" i="1"/>
  <c r="KP256" i="1"/>
  <c r="KP254" i="1"/>
  <c r="KP252" i="1"/>
  <c r="KP250" i="1"/>
  <c r="KP248" i="1"/>
  <c r="KP246" i="1"/>
  <c r="KP244" i="1"/>
  <c r="KP242" i="1"/>
  <c r="KP240" i="1"/>
  <c r="KP238" i="1"/>
  <c r="KP236" i="1"/>
  <c r="KP205" i="1"/>
  <c r="KP201" i="1"/>
  <c r="KP203" i="1"/>
  <c r="KP197" i="1"/>
  <c r="KP199" i="1"/>
  <c r="KP195" i="1"/>
  <c r="KP193" i="1"/>
  <c r="KP187" i="1"/>
  <c r="KP185" i="1"/>
  <c r="KP191" i="1"/>
  <c r="KP189" i="1"/>
  <c r="KP183" i="1"/>
  <c r="KP181" i="1"/>
  <c r="KP179" i="1"/>
  <c r="KP177" i="1"/>
  <c r="KP175" i="1"/>
  <c r="KP173" i="1"/>
  <c r="KP171" i="1"/>
  <c r="KP169" i="1"/>
  <c r="KP167" i="1"/>
  <c r="KP165" i="1"/>
  <c r="KP163" i="1"/>
  <c r="KP161" i="1"/>
  <c r="KP159" i="1"/>
  <c r="KP157" i="1"/>
  <c r="KP155" i="1"/>
  <c r="KP153" i="1"/>
  <c r="KP151" i="1"/>
  <c r="KP120" i="1"/>
  <c r="KP118" i="1"/>
  <c r="KP116" i="1"/>
  <c r="KP112" i="1"/>
  <c r="KP114" i="1"/>
  <c r="KP110" i="1"/>
  <c r="KP108" i="1"/>
  <c r="KP106" i="1"/>
  <c r="KP104" i="1"/>
  <c r="KP102" i="1"/>
  <c r="KP100" i="1"/>
  <c r="KP96" i="1"/>
  <c r="KP98" i="1"/>
  <c r="KP92" i="1"/>
  <c r="KP90" i="1"/>
  <c r="KP94" i="1"/>
  <c r="KP88" i="1"/>
  <c r="KP86" i="1"/>
  <c r="KP84" i="1"/>
  <c r="KP82" i="1"/>
  <c r="KP80" i="1"/>
  <c r="KP78" i="1"/>
  <c r="KP76" i="1"/>
  <c r="KP74" i="1"/>
  <c r="KP72" i="1"/>
  <c r="KP70" i="1"/>
  <c r="KP68" i="1"/>
  <c r="KP66" i="1"/>
  <c r="KO288" i="1"/>
  <c r="KO280" i="1"/>
  <c r="KO284" i="1"/>
  <c r="KO282" i="1"/>
  <c r="KO290" i="1"/>
  <c r="KO278" i="1"/>
  <c r="KO286" i="1"/>
  <c r="KO276" i="1"/>
  <c r="KO268" i="1"/>
  <c r="KO274" i="1"/>
  <c r="KO272" i="1"/>
  <c r="KO258" i="1"/>
  <c r="KO270" i="1"/>
  <c r="KO262" i="1"/>
  <c r="KO266" i="1"/>
  <c r="KO264" i="1"/>
  <c r="KO256" i="1"/>
  <c r="KO260" i="1"/>
  <c r="KO250" i="1"/>
  <c r="KO254" i="1"/>
  <c r="KO252" i="1"/>
  <c r="KO246" i="1"/>
  <c r="KO244" i="1"/>
  <c r="KO248" i="1"/>
  <c r="KO242" i="1"/>
  <c r="KO240" i="1"/>
  <c r="KO238" i="1"/>
  <c r="KO236" i="1"/>
  <c r="KO203" i="1"/>
  <c r="KO199" i="1"/>
  <c r="KO205" i="1"/>
  <c r="KO201" i="1"/>
  <c r="KO197" i="1"/>
  <c r="KO193" i="1"/>
  <c r="KO195" i="1"/>
  <c r="KO183" i="1"/>
  <c r="KO187" i="1"/>
  <c r="KO191" i="1"/>
  <c r="KO185" i="1"/>
  <c r="KO189" i="1"/>
  <c r="KO181" i="1"/>
  <c r="KO173" i="1"/>
  <c r="KO179" i="1"/>
  <c r="KO177" i="1"/>
  <c r="KO171" i="1"/>
  <c r="KO175" i="1"/>
  <c r="KO167" i="1"/>
  <c r="KO165" i="1"/>
  <c r="KO169" i="1"/>
  <c r="KO163" i="1"/>
  <c r="KO159" i="1"/>
  <c r="KO161" i="1"/>
  <c r="KO157" i="1"/>
  <c r="KO155" i="1"/>
  <c r="KO151" i="1"/>
  <c r="KO153" i="1"/>
  <c r="KO120" i="1"/>
  <c r="KO118" i="1"/>
  <c r="KO114" i="1"/>
  <c r="KO116" i="1"/>
  <c r="KO108" i="1"/>
  <c r="KO110" i="1"/>
  <c r="KO112" i="1"/>
  <c r="KO106" i="1"/>
  <c r="KO104" i="1"/>
  <c r="KO98" i="1"/>
  <c r="KO100" i="1"/>
  <c r="KO102" i="1"/>
  <c r="KO92" i="1"/>
  <c r="KO94" i="1"/>
  <c r="KO96" i="1"/>
  <c r="KO90" i="1"/>
  <c r="KO88" i="1"/>
  <c r="KO82" i="1"/>
  <c r="KO84" i="1"/>
  <c r="KO86" i="1"/>
  <c r="KO80" i="1"/>
  <c r="KO78" i="1"/>
  <c r="KO72" i="1"/>
  <c r="KO74" i="1"/>
  <c r="KO76" i="1"/>
  <c r="KO70" i="1"/>
  <c r="KO68" i="1"/>
  <c r="KO66" i="1"/>
  <c r="KN290" i="1"/>
  <c r="KN286" i="1"/>
  <c r="KN288" i="1"/>
  <c r="KN284" i="1"/>
  <c r="KN282" i="1"/>
  <c r="KN280" i="1"/>
  <c r="KN278" i="1"/>
  <c r="KN270" i="1"/>
  <c r="KN268" i="1"/>
  <c r="KN272" i="1"/>
  <c r="KN274" i="1"/>
  <c r="KN276" i="1"/>
  <c r="KN260" i="1"/>
  <c r="KN258" i="1"/>
  <c r="KN262" i="1"/>
  <c r="KN264" i="1"/>
  <c r="KN266" i="1"/>
  <c r="KN248" i="1"/>
  <c r="KN252" i="1"/>
  <c r="KN254" i="1"/>
  <c r="KN256" i="1"/>
  <c r="KN242" i="1"/>
  <c r="KN244" i="1"/>
  <c r="KN246" i="1"/>
  <c r="KN250" i="1"/>
  <c r="KN240" i="1"/>
  <c r="KN238" i="1"/>
  <c r="KN236" i="1"/>
  <c r="KN199" i="1"/>
  <c r="KN205" i="1"/>
  <c r="KN201" i="1"/>
  <c r="KN203" i="1"/>
  <c r="KN193" i="1"/>
  <c r="KN197" i="1"/>
  <c r="KN195" i="1"/>
  <c r="KN191" i="1"/>
  <c r="KN189" i="1"/>
  <c r="KN185" i="1"/>
  <c r="KN187" i="1"/>
  <c r="KN183" i="1"/>
  <c r="KN175" i="1"/>
  <c r="KN171" i="1"/>
  <c r="KN181" i="1"/>
  <c r="KN177" i="1"/>
  <c r="KN179" i="1"/>
  <c r="KN173" i="1"/>
  <c r="KN169" i="1"/>
  <c r="KN167" i="1"/>
  <c r="KN165" i="1"/>
  <c r="KN159" i="1"/>
  <c r="KN163" i="1"/>
  <c r="KN161" i="1"/>
  <c r="KN157" i="1"/>
  <c r="KN151" i="1"/>
  <c r="KN155" i="1"/>
  <c r="KN153" i="1"/>
  <c r="KN116" i="1"/>
  <c r="KN118" i="1"/>
  <c r="KN114" i="1"/>
  <c r="KN120" i="1"/>
  <c r="KN110" i="1"/>
  <c r="KN108" i="1"/>
  <c r="KN112" i="1"/>
  <c r="KN106" i="1"/>
  <c r="KN104" i="1"/>
  <c r="KN100" i="1"/>
  <c r="KN94" i="1"/>
  <c r="KN98" i="1"/>
  <c r="KN102" i="1"/>
  <c r="KN92" i="1"/>
  <c r="KN96" i="1"/>
  <c r="KN90" i="1"/>
  <c r="KN88" i="1"/>
  <c r="KN82" i="1"/>
  <c r="KN86" i="1"/>
  <c r="KN84" i="1"/>
  <c r="KN80" i="1"/>
  <c r="KN78" i="1"/>
  <c r="KN74" i="1"/>
  <c r="KN72" i="1"/>
  <c r="KN76" i="1"/>
  <c r="KN70" i="1"/>
  <c r="KN68" i="1"/>
  <c r="KN66" i="1"/>
  <c r="KM282" i="1"/>
  <c r="KM286" i="1"/>
  <c r="KM288" i="1"/>
  <c r="KM284" i="1"/>
  <c r="KM280" i="1"/>
  <c r="KM290" i="1"/>
  <c r="KM278" i="1"/>
  <c r="KM274" i="1"/>
  <c r="KM270" i="1"/>
  <c r="KM268" i="1"/>
  <c r="KM272" i="1"/>
  <c r="KM264" i="1"/>
  <c r="KM260" i="1"/>
  <c r="KM258" i="1"/>
  <c r="KM262" i="1"/>
  <c r="KM276" i="1"/>
  <c r="KM266" i="1"/>
  <c r="KM252" i="1"/>
  <c r="KM256" i="1"/>
  <c r="KM254" i="1"/>
  <c r="KM250" i="1"/>
  <c r="KM248" i="1"/>
  <c r="KM244" i="1"/>
  <c r="KM242" i="1"/>
  <c r="KM246" i="1"/>
  <c r="KM240" i="1"/>
  <c r="KM238" i="1"/>
  <c r="KM236" i="1"/>
  <c r="KM205" i="1"/>
  <c r="KM203" i="1"/>
  <c r="KM197" i="1"/>
  <c r="KM201" i="1"/>
  <c r="KM199" i="1"/>
  <c r="KM195" i="1"/>
  <c r="KM193" i="1"/>
  <c r="KM191" i="1"/>
  <c r="KM187" i="1"/>
  <c r="KM189" i="1"/>
  <c r="KM179" i="1"/>
  <c r="KM181" i="1"/>
  <c r="KM175" i="1"/>
  <c r="KM177" i="1"/>
  <c r="KM171" i="1"/>
  <c r="KM183" i="1"/>
  <c r="KM173" i="1"/>
  <c r="KM185" i="1"/>
  <c r="KM167" i="1"/>
  <c r="KM169" i="1"/>
  <c r="KM165" i="1"/>
  <c r="KM163" i="1"/>
  <c r="KM161" i="1"/>
  <c r="KM159" i="1"/>
  <c r="KM157" i="1"/>
  <c r="KM155" i="1"/>
  <c r="KM153" i="1"/>
  <c r="KM151" i="1"/>
  <c r="KM116" i="1"/>
  <c r="KM114" i="1"/>
  <c r="KM120" i="1"/>
  <c r="KM118" i="1"/>
  <c r="KM110" i="1"/>
  <c r="KM112" i="1"/>
  <c r="KM108" i="1"/>
  <c r="KM106" i="1"/>
  <c r="KM104" i="1"/>
  <c r="KM98" i="1"/>
  <c r="KM102" i="1"/>
  <c r="KM96" i="1"/>
  <c r="KM94" i="1"/>
  <c r="KM100" i="1"/>
  <c r="KM90" i="1"/>
  <c r="KM92" i="1"/>
  <c r="KM88" i="1"/>
  <c r="KM86" i="1"/>
  <c r="KM82" i="1"/>
  <c r="KM84" i="1"/>
  <c r="KM80" i="1"/>
  <c r="KM78" i="1"/>
  <c r="KM74" i="1"/>
  <c r="KM76" i="1"/>
  <c r="KM72" i="1"/>
  <c r="KM70" i="1"/>
  <c r="KM68" i="1"/>
  <c r="KM66" i="1"/>
  <c r="KL278" i="1"/>
  <c r="KL282" i="1"/>
  <c r="KL290" i="1"/>
  <c r="KL288" i="1"/>
  <c r="KL280" i="1"/>
  <c r="KL286" i="1"/>
  <c r="KL284" i="1"/>
  <c r="KL264" i="1"/>
  <c r="KL262" i="1"/>
  <c r="KL272" i="1"/>
  <c r="KL270" i="1"/>
  <c r="KL266" i="1"/>
  <c r="KL274" i="1"/>
  <c r="KL268" i="1"/>
  <c r="KL276" i="1"/>
  <c r="KL258" i="1"/>
  <c r="KL250" i="1"/>
  <c r="KL260" i="1"/>
  <c r="KL252" i="1"/>
  <c r="KL256" i="1"/>
  <c r="KL254" i="1"/>
  <c r="KL244" i="1"/>
  <c r="KL242" i="1"/>
  <c r="KL246" i="1"/>
  <c r="KL238" i="1"/>
  <c r="KL248" i="1"/>
  <c r="KL240" i="1"/>
  <c r="KL236" i="1"/>
  <c r="KL203" i="1"/>
  <c r="KL199" i="1"/>
  <c r="KL205" i="1"/>
  <c r="KL201" i="1"/>
  <c r="KL197" i="1"/>
  <c r="KL195" i="1"/>
  <c r="KL193" i="1"/>
  <c r="KL189" i="1"/>
  <c r="KL191" i="1"/>
  <c r="KL187" i="1"/>
  <c r="KL185" i="1"/>
  <c r="KL175" i="1"/>
  <c r="KL181" i="1"/>
  <c r="KL183" i="1"/>
  <c r="KL177" i="1"/>
  <c r="KL171" i="1"/>
  <c r="KL179" i="1"/>
  <c r="KL173" i="1"/>
  <c r="KL169" i="1"/>
  <c r="KL165" i="1"/>
  <c r="KL167" i="1"/>
  <c r="KL163" i="1"/>
  <c r="KL161" i="1"/>
  <c r="KL159" i="1"/>
  <c r="KL157" i="1"/>
  <c r="KL155" i="1"/>
  <c r="KL153" i="1"/>
  <c r="KL151" i="1"/>
  <c r="KL120" i="1"/>
  <c r="KL118" i="1"/>
  <c r="KL112" i="1"/>
  <c r="KL116" i="1"/>
  <c r="KL114" i="1"/>
  <c r="KL110" i="1"/>
  <c r="KL108" i="1"/>
  <c r="KL106" i="1"/>
  <c r="KL102" i="1"/>
  <c r="KL104" i="1"/>
  <c r="KL100" i="1"/>
  <c r="KL92" i="1"/>
  <c r="KL98" i="1"/>
  <c r="KL96" i="1"/>
  <c r="KL94" i="1"/>
  <c r="KL88" i="1"/>
  <c r="KL90" i="1"/>
  <c r="KL86" i="1"/>
  <c r="KL84" i="1"/>
  <c r="KL82" i="1"/>
  <c r="KL80" i="1"/>
  <c r="KL78" i="1"/>
  <c r="KL76" i="1"/>
  <c r="KL74" i="1"/>
  <c r="KL72" i="1"/>
  <c r="KL70" i="1"/>
  <c r="KL68" i="1"/>
  <c r="KL66" i="1"/>
  <c r="KK282" i="1"/>
  <c r="KK284" i="1"/>
  <c r="KK278" i="1"/>
  <c r="KK290" i="1"/>
  <c r="KK280" i="1"/>
  <c r="KK286" i="1"/>
  <c r="KK288" i="1"/>
  <c r="KK274" i="1"/>
  <c r="KK264" i="1"/>
  <c r="KK268" i="1"/>
  <c r="KK270" i="1"/>
  <c r="KK262" i="1"/>
  <c r="KK266" i="1"/>
  <c r="KK276" i="1"/>
  <c r="KK250" i="1"/>
  <c r="KK272" i="1"/>
  <c r="KK260" i="1"/>
  <c r="KK254" i="1"/>
  <c r="KK258" i="1"/>
  <c r="KK256" i="1"/>
  <c r="KK252" i="1"/>
  <c r="KK246" i="1"/>
  <c r="KK242" i="1"/>
  <c r="KK240" i="1"/>
  <c r="KK244" i="1"/>
  <c r="KK238" i="1"/>
  <c r="KK248" i="1"/>
  <c r="KK236" i="1"/>
  <c r="KK205" i="1"/>
  <c r="KK199" i="1"/>
  <c r="KK197" i="1"/>
  <c r="KK201" i="1"/>
  <c r="KK193" i="1"/>
  <c r="KK203" i="1"/>
  <c r="KK191" i="1"/>
  <c r="KK195" i="1"/>
  <c r="KK189" i="1"/>
  <c r="KK185" i="1"/>
  <c r="KK187" i="1"/>
  <c r="KK177" i="1"/>
  <c r="KK179" i="1"/>
  <c r="KK181" i="1"/>
  <c r="KK183" i="1"/>
  <c r="KK171" i="1"/>
  <c r="KK173" i="1"/>
  <c r="KK175" i="1"/>
  <c r="KK169" i="1"/>
  <c r="KK167" i="1"/>
  <c r="KK165" i="1"/>
  <c r="KK163" i="1"/>
  <c r="KK159" i="1"/>
  <c r="KK161" i="1"/>
  <c r="KK157" i="1"/>
  <c r="KK155" i="1"/>
  <c r="KK151" i="1"/>
  <c r="KK153" i="1"/>
  <c r="KK120" i="1"/>
  <c r="KK116" i="1"/>
  <c r="KK110" i="1"/>
  <c r="KK112" i="1"/>
  <c r="KK118" i="1"/>
  <c r="KK114" i="1"/>
  <c r="KK108" i="1"/>
  <c r="KK106" i="1"/>
  <c r="KK104" i="1"/>
  <c r="KK100" i="1"/>
  <c r="KK102" i="1"/>
  <c r="KK98" i="1"/>
  <c r="KK94" i="1"/>
  <c r="KK92" i="1"/>
  <c r="KK96" i="1"/>
  <c r="KK90" i="1"/>
  <c r="KK88" i="1"/>
  <c r="KK86" i="1"/>
  <c r="KK84" i="1"/>
  <c r="KK82" i="1"/>
  <c r="KK80" i="1"/>
  <c r="KK78" i="1"/>
  <c r="KK76" i="1"/>
  <c r="KK74" i="1"/>
  <c r="KK72" i="1"/>
  <c r="KK70" i="1"/>
  <c r="KK68" i="1"/>
  <c r="KK66" i="1"/>
  <c r="KJ286" i="1"/>
  <c r="KJ290" i="1"/>
  <c r="KJ288" i="1"/>
  <c r="KJ284" i="1"/>
  <c r="KJ274" i="1"/>
  <c r="KJ282" i="1"/>
  <c r="KJ278" i="1"/>
  <c r="KJ276" i="1"/>
  <c r="KJ272" i="1"/>
  <c r="KJ266" i="1"/>
  <c r="KJ262" i="1"/>
  <c r="KJ280" i="1"/>
  <c r="KJ270" i="1"/>
  <c r="KJ268" i="1"/>
  <c r="KJ258" i="1"/>
  <c r="KJ252" i="1"/>
  <c r="KJ264" i="1"/>
  <c r="KJ254" i="1"/>
  <c r="KJ250" i="1"/>
  <c r="KJ260" i="1"/>
  <c r="KJ256" i="1"/>
  <c r="KJ242" i="1"/>
  <c r="KJ248" i="1"/>
  <c r="KJ244" i="1"/>
  <c r="KJ246" i="1"/>
  <c r="KJ240" i="1"/>
  <c r="KJ238" i="1"/>
  <c r="KJ236" i="1"/>
  <c r="KJ205" i="1"/>
  <c r="KJ201" i="1"/>
  <c r="KJ199" i="1"/>
  <c r="KJ197" i="1"/>
  <c r="KJ203" i="1"/>
  <c r="KJ189" i="1"/>
  <c r="KJ195" i="1"/>
  <c r="KJ191" i="1"/>
  <c r="KJ193" i="1"/>
  <c r="KJ187" i="1"/>
  <c r="KJ185" i="1"/>
  <c r="KJ183" i="1"/>
  <c r="KJ181" i="1"/>
  <c r="KJ177" i="1"/>
  <c r="KJ175" i="1"/>
  <c r="KJ179" i="1"/>
  <c r="KJ171" i="1"/>
  <c r="KJ173" i="1"/>
  <c r="KJ169" i="1"/>
  <c r="KJ165" i="1"/>
  <c r="KJ167" i="1"/>
  <c r="KJ163" i="1"/>
  <c r="KJ161" i="1"/>
  <c r="KJ157" i="1"/>
  <c r="KJ155" i="1"/>
  <c r="KJ159" i="1"/>
  <c r="KJ153" i="1"/>
  <c r="KJ151" i="1"/>
  <c r="KJ120" i="1"/>
  <c r="KJ112" i="1"/>
  <c r="KJ118" i="1"/>
  <c r="KJ110" i="1"/>
  <c r="KJ116" i="1"/>
  <c r="KJ114" i="1"/>
  <c r="KJ108" i="1"/>
  <c r="KJ106" i="1"/>
  <c r="KJ104" i="1"/>
  <c r="KJ102" i="1"/>
  <c r="KJ100" i="1"/>
  <c r="KJ98" i="1"/>
  <c r="KJ92" i="1"/>
  <c r="KJ96" i="1"/>
  <c r="KJ94" i="1"/>
  <c r="KJ90" i="1"/>
  <c r="KJ88" i="1"/>
  <c r="KJ86" i="1"/>
  <c r="KJ84" i="1"/>
  <c r="KJ82" i="1"/>
  <c r="KJ78" i="1"/>
  <c r="KJ80" i="1"/>
  <c r="KJ76" i="1"/>
  <c r="KJ74" i="1"/>
  <c r="KJ72" i="1"/>
  <c r="KJ70" i="1"/>
  <c r="KJ68" i="1"/>
  <c r="KJ66" i="1"/>
  <c r="KI290" i="1"/>
  <c r="KI286" i="1"/>
  <c r="KI288" i="1"/>
  <c r="KI270" i="1"/>
  <c r="KI282" i="1"/>
  <c r="KI276" i="1"/>
  <c r="KI280" i="1"/>
  <c r="KI284" i="1"/>
  <c r="KI272" i="1"/>
  <c r="KI264" i="1"/>
  <c r="KI266" i="1"/>
  <c r="KI274" i="1"/>
  <c r="KI278" i="1"/>
  <c r="KI268" i="1"/>
  <c r="KI254" i="1"/>
  <c r="KI256" i="1"/>
  <c r="KI250" i="1"/>
  <c r="KI262" i="1"/>
  <c r="KI258" i="1"/>
  <c r="KI242" i="1"/>
  <c r="KI260" i="1"/>
  <c r="KI252" i="1"/>
  <c r="KI240" i="1"/>
  <c r="KI248" i="1"/>
  <c r="KI244" i="1"/>
  <c r="KI246" i="1"/>
  <c r="KI238" i="1"/>
  <c r="KI236" i="1"/>
  <c r="KI205" i="1"/>
  <c r="KI187" i="1"/>
  <c r="KI201" i="1"/>
  <c r="KI199" i="1"/>
  <c r="KI197" i="1"/>
  <c r="KI195" i="1"/>
  <c r="KI189" i="1"/>
  <c r="KI203" i="1"/>
  <c r="KI181" i="1"/>
  <c r="KI191" i="1"/>
  <c r="KI185" i="1"/>
  <c r="KI183" i="1"/>
  <c r="KI193" i="1"/>
  <c r="KI177" i="1"/>
  <c r="KI175" i="1"/>
  <c r="KI179" i="1"/>
  <c r="KI171" i="1"/>
  <c r="KI173" i="1"/>
  <c r="KI169" i="1"/>
  <c r="KI163" i="1"/>
  <c r="KI167" i="1"/>
  <c r="KI165" i="1"/>
  <c r="KI157" i="1"/>
  <c r="KI161" i="1"/>
  <c r="KI159" i="1"/>
  <c r="KI155" i="1"/>
  <c r="KI153" i="1"/>
  <c r="KI151" i="1"/>
  <c r="KI120" i="1"/>
  <c r="KI116" i="1"/>
  <c r="KI118" i="1"/>
  <c r="KI112" i="1"/>
  <c r="KI114" i="1"/>
  <c r="KI108" i="1"/>
  <c r="KI110" i="1"/>
  <c r="KI106" i="1"/>
  <c r="KI104" i="1"/>
  <c r="KI102" i="1"/>
  <c r="KI98" i="1"/>
  <c r="KI96" i="1"/>
  <c r="KI100" i="1"/>
  <c r="KI94" i="1"/>
  <c r="KI92" i="1"/>
  <c r="KI90" i="1"/>
  <c r="KI86" i="1"/>
  <c r="KI88" i="1"/>
  <c r="KI84" i="1"/>
  <c r="KI82" i="1"/>
  <c r="KI80" i="1"/>
  <c r="KI78" i="1"/>
  <c r="KI76" i="1"/>
  <c r="KI74" i="1"/>
  <c r="KI72" i="1"/>
  <c r="KI70" i="1"/>
  <c r="KI68" i="1"/>
  <c r="KI66" i="1"/>
  <c r="KH286" i="1"/>
  <c r="KH290" i="1"/>
  <c r="KH284" i="1"/>
  <c r="KH278" i="1"/>
  <c r="KH276" i="1"/>
  <c r="KH288" i="1"/>
  <c r="KH282" i="1"/>
  <c r="KH270" i="1"/>
  <c r="KH260" i="1"/>
  <c r="KH274" i="1"/>
  <c r="KH280" i="1"/>
  <c r="KH258" i="1"/>
  <c r="KH272" i="1"/>
  <c r="KH262" i="1"/>
  <c r="KH266" i="1"/>
  <c r="KH252" i="1"/>
  <c r="KH256" i="1"/>
  <c r="KH246" i="1"/>
  <c r="KH264" i="1"/>
  <c r="KH250" i="1"/>
  <c r="KH268" i="1"/>
  <c r="KH240" i="1"/>
  <c r="KH254" i="1"/>
  <c r="KH244" i="1"/>
  <c r="KH248" i="1"/>
  <c r="KH242" i="1"/>
  <c r="KH236" i="1"/>
  <c r="KH238" i="1"/>
  <c r="KH203" i="1"/>
  <c r="KH201" i="1"/>
  <c r="KH205" i="1"/>
  <c r="KH189" i="1"/>
  <c r="KH199" i="1"/>
  <c r="KH193" i="1"/>
  <c r="KH195" i="1"/>
  <c r="KH197" i="1"/>
  <c r="KH185" i="1"/>
  <c r="KH191" i="1"/>
  <c r="KH183" i="1"/>
  <c r="KH187" i="1"/>
  <c r="KH179" i="1"/>
  <c r="KH175" i="1"/>
  <c r="KH181" i="1"/>
  <c r="KH177" i="1"/>
  <c r="KH171" i="1"/>
  <c r="KH167" i="1"/>
  <c r="KH173" i="1"/>
  <c r="KH169" i="1"/>
  <c r="KH163" i="1"/>
  <c r="KH165" i="1"/>
  <c r="KH161" i="1"/>
  <c r="KH159" i="1"/>
  <c r="KH157" i="1"/>
  <c r="KH153" i="1"/>
  <c r="KH155" i="1"/>
  <c r="KH151" i="1"/>
  <c r="KH118" i="1"/>
  <c r="KH120" i="1"/>
  <c r="KH116" i="1"/>
  <c r="KH114" i="1"/>
  <c r="KH112" i="1"/>
  <c r="KH106" i="1"/>
  <c r="KH110" i="1"/>
  <c r="KH108" i="1"/>
  <c r="KH104" i="1"/>
  <c r="KH100" i="1"/>
  <c r="KH102" i="1"/>
  <c r="KH98" i="1"/>
  <c r="KH96" i="1"/>
  <c r="KH94" i="1"/>
  <c r="KH90" i="1"/>
  <c r="KH92" i="1"/>
  <c r="KH88" i="1"/>
  <c r="KH86" i="1"/>
  <c r="KH84" i="1"/>
  <c r="KH80" i="1"/>
  <c r="KH82" i="1"/>
  <c r="KH76" i="1"/>
  <c r="KH78" i="1"/>
  <c r="KH74" i="1"/>
  <c r="KH72" i="1"/>
  <c r="KH70" i="1"/>
  <c r="KH68" i="1"/>
  <c r="KH66" i="1"/>
  <c r="KG290" i="1"/>
  <c r="KG286" i="1"/>
  <c r="KG272" i="1"/>
  <c r="KG276" i="1"/>
  <c r="KG284" i="1"/>
  <c r="KG278" i="1"/>
  <c r="KG274" i="1"/>
  <c r="KG252" i="1"/>
  <c r="KG280" i="1"/>
  <c r="KG262" i="1"/>
  <c r="KG264" i="1"/>
  <c r="KG268" i="1"/>
  <c r="KG266" i="1"/>
  <c r="KG250" i="1"/>
  <c r="KG282" i="1"/>
  <c r="KG254" i="1"/>
  <c r="KG258" i="1"/>
  <c r="KG288" i="1"/>
  <c r="KG256" i="1"/>
  <c r="KG270" i="1"/>
  <c r="KG242" i="1"/>
  <c r="KG244" i="1"/>
  <c r="KG248" i="1"/>
  <c r="KG260" i="1"/>
  <c r="KG240" i="1"/>
  <c r="KG246" i="1"/>
  <c r="KG238" i="1"/>
  <c r="KG236" i="1"/>
  <c r="KG203" i="1"/>
  <c r="KG197" i="1"/>
  <c r="KG201" i="1"/>
  <c r="KG199" i="1"/>
  <c r="KG193" i="1"/>
  <c r="KG191" i="1"/>
  <c r="KG205" i="1"/>
  <c r="KG187" i="1"/>
  <c r="KG189" i="1"/>
  <c r="KG183" i="1"/>
  <c r="KG195" i="1"/>
  <c r="KG173" i="1"/>
  <c r="KG181" i="1"/>
  <c r="KG177" i="1"/>
  <c r="KG179" i="1"/>
  <c r="KG185" i="1"/>
  <c r="KG163" i="1"/>
  <c r="KG169" i="1"/>
  <c r="KG171" i="1"/>
  <c r="KG167" i="1"/>
  <c r="KG175" i="1"/>
  <c r="KG165" i="1"/>
  <c r="KG161" i="1"/>
  <c r="KG159" i="1"/>
  <c r="KG157" i="1"/>
  <c r="KG155" i="1"/>
  <c r="KG153" i="1"/>
  <c r="KG151" i="1"/>
  <c r="KG116" i="1"/>
  <c r="KG118" i="1"/>
  <c r="KG112" i="1"/>
  <c r="KG120" i="1"/>
  <c r="KG114" i="1"/>
  <c r="KG108" i="1"/>
  <c r="KG110" i="1"/>
  <c r="KG106" i="1"/>
  <c r="KG104" i="1"/>
  <c r="KG102" i="1"/>
  <c r="KG100" i="1"/>
  <c r="KG98" i="1"/>
  <c r="KG96" i="1"/>
  <c r="KG94" i="1"/>
  <c r="KG92" i="1"/>
  <c r="KG90" i="1"/>
  <c r="KG86" i="1"/>
  <c r="KG88" i="1"/>
  <c r="KG84" i="1"/>
  <c r="KG82" i="1"/>
  <c r="KG80" i="1"/>
  <c r="KG78" i="1"/>
  <c r="KG76" i="1"/>
  <c r="KG74" i="1"/>
  <c r="KG72" i="1"/>
  <c r="KG70" i="1"/>
  <c r="KG68" i="1"/>
  <c r="KG66" i="1"/>
  <c r="KF290" i="1"/>
  <c r="KF286" i="1"/>
  <c r="KF288" i="1"/>
  <c r="KF284" i="1"/>
  <c r="KF276" i="1"/>
  <c r="KF280" i="1"/>
  <c r="KF258" i="1"/>
  <c r="KF282" i="1"/>
  <c r="KF270" i="1"/>
  <c r="KF272" i="1"/>
  <c r="KF278" i="1"/>
  <c r="KF268" i="1"/>
  <c r="KF274" i="1"/>
  <c r="KF264" i="1"/>
  <c r="KF260" i="1"/>
  <c r="KF266" i="1"/>
  <c r="KF262" i="1"/>
  <c r="KF256" i="1"/>
  <c r="KF252" i="1"/>
  <c r="KF248" i="1"/>
  <c r="KF246" i="1"/>
  <c r="KF242" i="1"/>
  <c r="KF254" i="1"/>
  <c r="KF250" i="1"/>
  <c r="KF244" i="1"/>
  <c r="KF240" i="1"/>
  <c r="KF238" i="1"/>
  <c r="KF236" i="1"/>
  <c r="KF205" i="1"/>
  <c r="KF203" i="1"/>
  <c r="KF197" i="1"/>
  <c r="KF201" i="1"/>
  <c r="KF195" i="1"/>
  <c r="KF199" i="1"/>
  <c r="KF193" i="1"/>
  <c r="KF191" i="1"/>
  <c r="KF187" i="1"/>
  <c r="KF189" i="1"/>
  <c r="KF185" i="1"/>
  <c r="KF183" i="1"/>
  <c r="KF177" i="1"/>
  <c r="KF179" i="1"/>
  <c r="KF181" i="1"/>
  <c r="KF175" i="1"/>
  <c r="KF173" i="1"/>
  <c r="KF167" i="1"/>
  <c r="KF169" i="1"/>
  <c r="KF171" i="1"/>
  <c r="KF165" i="1"/>
  <c r="KF161" i="1"/>
  <c r="KF163" i="1"/>
  <c r="KF159" i="1"/>
  <c r="KF157" i="1"/>
  <c r="KF155" i="1"/>
  <c r="KF153" i="1"/>
  <c r="KF151" i="1"/>
  <c r="KF118" i="1"/>
  <c r="KF120" i="1"/>
  <c r="KF116" i="1"/>
  <c r="KF114" i="1"/>
  <c r="KF112" i="1"/>
  <c r="KF110" i="1"/>
  <c r="KF108" i="1"/>
  <c r="KF106" i="1"/>
  <c r="KF104" i="1"/>
  <c r="KF100" i="1"/>
  <c r="KF98" i="1"/>
  <c r="KF102" i="1"/>
  <c r="KF96" i="1"/>
  <c r="KF94" i="1"/>
  <c r="KF90" i="1"/>
  <c r="KF88" i="1"/>
  <c r="KF92" i="1"/>
  <c r="KF86" i="1"/>
  <c r="KF84" i="1"/>
  <c r="KF82" i="1"/>
  <c r="KF80" i="1"/>
  <c r="KF78" i="1"/>
  <c r="KF76" i="1"/>
  <c r="KF74" i="1"/>
  <c r="KF72" i="1"/>
  <c r="KF70" i="1"/>
  <c r="KF68" i="1"/>
  <c r="KF66" i="1"/>
  <c r="KE282" i="1"/>
  <c r="KE278" i="1"/>
  <c r="KE280" i="1"/>
  <c r="KE290" i="1"/>
  <c r="KE286" i="1"/>
  <c r="KE276" i="1"/>
  <c r="KE288" i="1"/>
  <c r="KE284" i="1"/>
  <c r="KE272" i="1"/>
  <c r="KE270" i="1"/>
  <c r="KE274" i="1"/>
  <c r="KE252" i="1"/>
  <c r="KE258" i="1"/>
  <c r="KE266" i="1"/>
  <c r="KE268" i="1"/>
  <c r="KE250" i="1"/>
  <c r="KE256" i="1"/>
  <c r="KE264" i="1"/>
  <c r="KE262" i="1"/>
  <c r="KE260" i="1"/>
  <c r="KE248" i="1"/>
  <c r="KE254" i="1"/>
  <c r="KE246" i="1"/>
  <c r="KE238" i="1"/>
  <c r="KE242" i="1"/>
  <c r="KE244" i="1"/>
  <c r="KE236" i="1"/>
  <c r="KE240" i="1"/>
  <c r="KD177" i="1"/>
  <c r="KE205" i="1"/>
  <c r="KE193" i="1"/>
  <c r="KE195" i="1"/>
  <c r="KE201" i="1"/>
  <c r="KE203" i="1"/>
  <c r="KE199" i="1"/>
  <c r="KE185" i="1"/>
  <c r="KE187" i="1"/>
  <c r="KE191" i="1"/>
  <c r="KE175" i="1"/>
  <c r="KE177" i="1"/>
  <c r="KE197" i="1"/>
  <c r="KE189" i="1"/>
  <c r="KE181" i="1"/>
  <c r="KE183" i="1"/>
  <c r="KE169" i="1"/>
  <c r="KE171" i="1"/>
  <c r="KE173" i="1"/>
  <c r="KE163" i="1"/>
  <c r="KE179" i="1"/>
  <c r="KE165" i="1"/>
  <c r="KE167" i="1"/>
  <c r="KE161" i="1"/>
  <c r="KE157" i="1"/>
  <c r="KE159" i="1"/>
  <c r="KE155" i="1"/>
  <c r="KE153" i="1"/>
  <c r="KE151" i="1"/>
  <c r="KE74" i="1"/>
  <c r="KE120" i="1"/>
  <c r="KD120" i="1"/>
  <c r="KE116" i="1"/>
  <c r="KE118" i="1"/>
  <c r="KE112" i="1"/>
  <c r="KE114" i="1"/>
  <c r="KE110" i="1"/>
  <c r="KE108" i="1"/>
  <c r="KE104" i="1"/>
  <c r="KE98" i="1"/>
  <c r="KE102" i="1"/>
  <c r="KE100" i="1"/>
  <c r="KE106" i="1"/>
  <c r="KE96" i="1"/>
  <c r="KE94" i="1"/>
  <c r="KE88" i="1"/>
  <c r="KE92" i="1"/>
  <c r="KE86" i="1"/>
  <c r="KE84" i="1"/>
  <c r="KE80" i="1"/>
  <c r="KE90" i="1"/>
  <c r="KE82" i="1"/>
  <c r="KE78" i="1"/>
  <c r="KE72" i="1"/>
  <c r="KE76" i="1"/>
  <c r="KE70" i="1"/>
  <c r="KE68" i="1"/>
  <c r="KE66" i="1"/>
  <c r="KD280" i="1"/>
  <c r="KD290" i="1"/>
  <c r="KD284" i="1"/>
  <c r="KD286" i="1"/>
  <c r="KD272" i="1"/>
  <c r="KD264" i="1"/>
  <c r="KD266" i="1"/>
  <c r="KD270" i="1"/>
  <c r="KD288" i="1"/>
  <c r="KD258" i="1"/>
  <c r="KD278" i="1"/>
  <c r="KD262" i="1"/>
  <c r="KD276" i="1"/>
  <c r="KD268" i="1"/>
  <c r="KD246" i="1"/>
  <c r="KD260" i="1"/>
  <c r="KD252" i="1"/>
  <c r="KD242" i="1"/>
  <c r="KD248" i="1"/>
  <c r="KD244" i="1"/>
  <c r="KD250" i="1"/>
  <c r="KD274" i="1"/>
  <c r="KD282" i="1"/>
  <c r="KD256" i="1"/>
  <c r="KD254" i="1"/>
  <c r="KD240" i="1"/>
  <c r="KD236" i="1"/>
  <c r="KD238" i="1"/>
  <c r="KD205" i="1"/>
  <c r="KD193" i="1"/>
  <c r="KD189" i="1"/>
  <c r="KD199" i="1"/>
  <c r="KD201" i="1"/>
  <c r="KD203" i="1"/>
  <c r="KD183" i="1"/>
  <c r="KD181" i="1"/>
  <c r="KD197" i="1"/>
  <c r="KD175" i="1"/>
  <c r="KD171" i="1"/>
  <c r="KD195" i="1"/>
  <c r="KD185" i="1"/>
  <c r="KD191" i="1"/>
  <c r="KD187" i="1"/>
  <c r="KD169" i="1"/>
  <c r="KD179" i="1"/>
  <c r="KD173" i="1"/>
  <c r="KD163" i="1"/>
  <c r="KD165" i="1"/>
  <c r="KD161" i="1"/>
  <c r="KD167" i="1"/>
  <c r="KD157" i="1"/>
  <c r="KD159" i="1"/>
  <c r="KD155" i="1"/>
  <c r="KD153" i="1"/>
  <c r="KD151" i="1"/>
  <c r="KD116" i="1"/>
  <c r="KD112" i="1"/>
  <c r="KD108" i="1"/>
  <c r="KD118" i="1"/>
  <c r="KD114" i="1"/>
  <c r="KD104" i="1"/>
  <c r="KD110" i="1"/>
  <c r="KD98" i="1"/>
  <c r="KD106" i="1"/>
  <c r="KD102" i="1"/>
  <c r="KD100" i="1"/>
  <c r="KD96" i="1"/>
  <c r="KD92" i="1"/>
  <c r="KD88" i="1"/>
  <c r="KD94" i="1"/>
  <c r="KD84" i="1"/>
  <c r="KD76" i="1"/>
  <c r="KD80" i="1"/>
  <c r="KD90" i="1"/>
  <c r="KD86" i="1"/>
  <c r="KD78" i="1"/>
  <c r="KD82" i="1"/>
  <c r="KD74" i="1"/>
  <c r="KD72" i="1"/>
  <c r="KD70" i="1"/>
  <c r="KD68" i="1"/>
  <c r="KD66" i="1"/>
  <c r="KC248" i="1"/>
  <c r="KC290" i="1"/>
  <c r="KC246" i="1"/>
  <c r="KC276" i="1"/>
  <c r="KC270" i="1"/>
  <c r="KC244" i="1"/>
  <c r="KC284" i="1"/>
  <c r="KC282" i="1"/>
  <c r="KC286" i="1"/>
  <c r="KC278" i="1"/>
  <c r="KC274" i="1"/>
  <c r="KC264" i="1"/>
  <c r="KC242" i="1"/>
  <c r="KC240" i="1"/>
  <c r="KC266" i="1"/>
  <c r="KC258" i="1"/>
  <c r="KC268" i="1"/>
  <c r="KC262" i="1"/>
  <c r="KC288" i="1"/>
  <c r="KC280" i="1"/>
  <c r="KC238" i="1"/>
  <c r="KC254" i="1"/>
  <c r="KC256" i="1"/>
  <c r="KC272" i="1"/>
  <c r="KC236" i="1"/>
  <c r="KC250" i="1"/>
  <c r="KC252" i="1"/>
  <c r="KC260" i="1"/>
  <c r="KC205" i="1"/>
  <c r="KC197" i="1"/>
  <c r="KC201" i="1"/>
  <c r="KC199" i="1"/>
  <c r="KC203" i="1"/>
  <c r="KC181" i="1"/>
  <c r="KC183" i="1"/>
  <c r="KC189" i="1"/>
  <c r="KC185" i="1"/>
  <c r="KC195" i="1"/>
  <c r="KC187" i="1"/>
  <c r="KC191" i="1"/>
  <c r="KC193" i="1"/>
  <c r="KC167" i="1"/>
  <c r="KC163" i="1"/>
  <c r="KC165" i="1"/>
  <c r="KC177" i="1"/>
  <c r="KC179" i="1"/>
  <c r="KC171" i="1"/>
  <c r="KC175" i="1"/>
  <c r="KC173" i="1"/>
  <c r="KC169" i="1"/>
  <c r="KC157" i="1"/>
  <c r="KC161" i="1"/>
  <c r="KC155" i="1"/>
  <c r="KC159" i="1"/>
  <c r="KC153" i="1"/>
  <c r="KC151" i="1"/>
  <c r="KC118" i="1"/>
  <c r="KC120" i="1"/>
  <c r="KC112" i="1"/>
  <c r="KC114" i="1"/>
  <c r="KC116" i="1"/>
  <c r="KC110" i="1"/>
  <c r="KC106" i="1"/>
  <c r="KC104" i="1"/>
  <c r="KC108" i="1"/>
  <c r="KC102" i="1"/>
  <c r="KC100" i="1"/>
  <c r="KC98" i="1"/>
  <c r="KC96" i="1"/>
  <c r="KC88" i="1"/>
  <c r="KC86" i="1"/>
  <c r="KC84" i="1"/>
  <c r="KC92" i="1"/>
  <c r="KC94" i="1"/>
  <c r="KC90" i="1"/>
  <c r="KC82" i="1"/>
  <c r="KC80" i="1"/>
  <c r="KC72" i="1"/>
  <c r="KC70" i="1"/>
  <c r="KC78" i="1"/>
  <c r="KC76" i="1"/>
  <c r="KC74" i="1"/>
  <c r="KC68" i="1"/>
  <c r="KC66" i="1"/>
  <c r="KB278" i="1"/>
  <c r="KB284" i="1"/>
  <c r="KB288" i="1"/>
  <c r="KB286" i="1"/>
  <c r="KB290" i="1"/>
  <c r="KB276" i="1"/>
  <c r="KB282" i="1"/>
  <c r="KB280" i="1"/>
  <c r="KB274" i="1"/>
  <c r="KB262" i="1"/>
  <c r="KB258" i="1"/>
  <c r="KB272" i="1"/>
  <c r="KB270" i="1"/>
  <c r="KB260" i="1"/>
  <c r="KB256" i="1"/>
  <c r="KB254" i="1"/>
  <c r="KB266" i="1"/>
  <c r="KB268" i="1"/>
  <c r="KB252" i="1"/>
  <c r="KB264" i="1"/>
  <c r="KB248" i="1"/>
  <c r="KB246" i="1"/>
  <c r="KB240" i="1"/>
  <c r="KB238" i="1"/>
  <c r="KB244" i="1"/>
  <c r="KB250" i="1"/>
  <c r="KB236" i="1"/>
  <c r="KB242" i="1"/>
  <c r="KB201" i="1"/>
  <c r="KB203" i="1"/>
  <c r="KB205" i="1"/>
  <c r="KB199" i="1"/>
  <c r="KB197" i="1"/>
  <c r="KB195" i="1"/>
  <c r="KB193" i="1"/>
  <c r="KB191" i="1"/>
  <c r="KB187" i="1"/>
  <c r="KB189" i="1"/>
  <c r="KB183" i="1"/>
  <c r="KB185" i="1"/>
  <c r="KB181" i="1"/>
  <c r="KB179" i="1"/>
  <c r="KB177" i="1"/>
  <c r="KB173" i="1"/>
  <c r="KB175" i="1"/>
  <c r="KB171" i="1"/>
  <c r="KB169" i="1"/>
  <c r="KB167" i="1"/>
  <c r="KB165" i="1"/>
  <c r="KB163" i="1"/>
  <c r="KB161" i="1"/>
  <c r="KB159" i="1"/>
  <c r="KB157" i="1"/>
  <c r="KB155" i="1"/>
  <c r="KB153" i="1"/>
  <c r="KB151" i="1"/>
  <c r="KB118" i="1"/>
  <c r="KB120" i="1"/>
  <c r="KB116" i="1"/>
  <c r="KB114" i="1"/>
  <c r="KB112" i="1"/>
  <c r="KB110" i="1"/>
  <c r="KB108" i="1"/>
  <c r="KB106" i="1"/>
  <c r="KB104" i="1"/>
  <c r="KB102" i="1"/>
  <c r="KB100" i="1"/>
  <c r="KB98" i="1"/>
  <c r="KB96" i="1"/>
  <c r="KB88" i="1"/>
  <c r="KB94" i="1"/>
  <c r="KB92" i="1"/>
  <c r="KB86" i="1"/>
  <c r="KB90" i="1"/>
  <c r="KB84" i="1"/>
  <c r="KB82" i="1"/>
  <c r="KB80" i="1"/>
  <c r="KB78" i="1"/>
  <c r="KB74" i="1"/>
  <c r="KB72" i="1"/>
  <c r="KB70" i="1"/>
  <c r="KB76" i="1"/>
  <c r="KB68" i="1"/>
  <c r="KB66" i="1"/>
  <c r="KA280" i="1"/>
  <c r="KA290" i="1"/>
  <c r="KA276" i="1"/>
  <c r="KA288" i="1"/>
  <c r="KA282" i="1"/>
  <c r="KA274" i="1"/>
  <c r="KA278" i="1"/>
  <c r="KA286" i="1"/>
  <c r="KA284" i="1"/>
  <c r="KA270" i="1"/>
  <c r="KA268" i="1"/>
  <c r="KA266" i="1"/>
  <c r="KA260" i="1"/>
  <c r="KA272" i="1"/>
  <c r="KA258" i="1"/>
  <c r="KA262" i="1"/>
  <c r="KA256" i="1"/>
  <c r="KA254" i="1"/>
  <c r="KA264" i="1"/>
  <c r="KA248" i="1"/>
  <c r="KA252" i="1"/>
  <c r="KA242" i="1"/>
  <c r="KA250" i="1"/>
  <c r="KA240" i="1"/>
  <c r="KA244" i="1"/>
  <c r="KA238" i="1"/>
  <c r="KA246" i="1"/>
  <c r="KA236" i="1"/>
  <c r="KA201" i="1"/>
  <c r="KA205" i="1"/>
  <c r="KA197" i="1"/>
  <c r="KA203" i="1"/>
  <c r="KA199" i="1"/>
  <c r="KA193" i="1"/>
  <c r="KA195" i="1"/>
  <c r="KA189" i="1"/>
  <c r="KA191" i="1"/>
  <c r="KA181" i="1"/>
  <c r="KA185" i="1"/>
  <c r="KA183" i="1"/>
  <c r="KA187" i="1"/>
  <c r="KA179" i="1"/>
  <c r="KA171" i="1"/>
  <c r="KA173" i="1"/>
  <c r="KA175" i="1"/>
  <c r="KA177" i="1"/>
  <c r="KA167" i="1"/>
  <c r="KA165" i="1"/>
  <c r="KA169" i="1"/>
  <c r="KA163" i="1"/>
  <c r="KA159" i="1"/>
  <c r="KA161" i="1"/>
  <c r="KA155" i="1"/>
  <c r="KA157" i="1"/>
  <c r="KA153" i="1"/>
  <c r="KA151" i="1"/>
  <c r="KA118" i="1"/>
  <c r="KA120" i="1"/>
  <c r="KA116" i="1"/>
  <c r="KA114" i="1"/>
  <c r="KA112" i="1"/>
  <c r="KA110" i="1"/>
  <c r="KA108" i="1"/>
  <c r="KA106" i="1"/>
  <c r="KA104" i="1"/>
  <c r="KA102" i="1"/>
  <c r="KA100" i="1"/>
  <c r="KA98" i="1"/>
  <c r="KA96" i="1"/>
  <c r="KA94" i="1"/>
  <c r="KA92" i="1"/>
  <c r="KA88" i="1"/>
  <c r="KA90" i="1"/>
  <c r="KA84" i="1"/>
  <c r="KA86" i="1"/>
  <c r="KA82" i="1"/>
  <c r="KA80" i="1"/>
  <c r="KA78" i="1"/>
  <c r="KA76" i="1"/>
  <c r="KA74" i="1"/>
  <c r="KA72" i="1"/>
  <c r="KA70" i="1"/>
  <c r="KA68" i="1"/>
  <c r="KA66" i="1"/>
  <c r="JZ272" i="1"/>
  <c r="JZ290" i="1"/>
  <c r="JZ280" i="1"/>
  <c r="JZ266" i="1"/>
  <c r="JZ284" i="1"/>
  <c r="JZ264" i="1"/>
  <c r="JZ282" i="1"/>
  <c r="JZ288" i="1"/>
  <c r="JZ286" i="1"/>
  <c r="JZ260" i="1"/>
  <c r="JZ276" i="1"/>
  <c r="JZ262" i="1"/>
  <c r="JZ252" i="1"/>
  <c r="JZ278" i="1"/>
  <c r="JZ270" i="1"/>
  <c r="JZ256" i="1"/>
  <c r="JZ254" i="1"/>
  <c r="JZ248" i="1"/>
  <c r="JZ246" i="1"/>
  <c r="JZ274" i="1"/>
  <c r="JZ268" i="1"/>
  <c r="JZ250" i="1"/>
  <c r="JZ244" i="1"/>
  <c r="JZ242" i="1"/>
  <c r="JZ258" i="1"/>
  <c r="JZ240" i="1"/>
  <c r="JZ238" i="1"/>
  <c r="JZ236" i="1"/>
  <c r="JZ199" i="1"/>
  <c r="JZ201" i="1"/>
  <c r="JZ197" i="1"/>
  <c r="JZ205" i="1"/>
  <c r="JZ195" i="1"/>
  <c r="JZ203" i="1"/>
  <c r="JZ193" i="1"/>
  <c r="JZ187" i="1"/>
  <c r="JZ185" i="1"/>
  <c r="JZ191" i="1"/>
  <c r="JZ183" i="1"/>
  <c r="JZ181" i="1"/>
  <c r="JZ175" i="1"/>
  <c r="JZ189" i="1"/>
  <c r="JZ171" i="1"/>
  <c r="JZ179" i="1"/>
  <c r="JZ169" i="1"/>
  <c r="JZ163" i="1"/>
  <c r="JZ177" i="1"/>
  <c r="JZ167" i="1"/>
  <c r="JZ173" i="1"/>
  <c r="JZ165" i="1"/>
  <c r="JZ161" i="1"/>
  <c r="JZ157" i="1"/>
  <c r="JZ159" i="1"/>
  <c r="JZ155" i="1"/>
  <c r="JZ153" i="1"/>
  <c r="JZ151" i="1"/>
  <c r="JZ118" i="1"/>
  <c r="JZ120" i="1"/>
  <c r="JZ112" i="1"/>
  <c r="JZ116" i="1"/>
  <c r="JZ114" i="1"/>
  <c r="JZ110" i="1"/>
  <c r="JZ108" i="1"/>
  <c r="JZ106" i="1"/>
  <c r="JZ104" i="1"/>
  <c r="JZ102" i="1"/>
  <c r="JZ100" i="1"/>
  <c r="JZ98" i="1"/>
  <c r="JZ96" i="1"/>
  <c r="JZ92" i="1"/>
  <c r="JZ88" i="1"/>
  <c r="JZ94" i="1"/>
  <c r="JZ90" i="1"/>
  <c r="JZ84" i="1"/>
  <c r="JZ86" i="1"/>
  <c r="JZ82" i="1"/>
  <c r="JZ78" i="1"/>
  <c r="JZ80" i="1"/>
  <c r="JZ76" i="1"/>
  <c r="JZ70" i="1"/>
  <c r="JZ74" i="1"/>
  <c r="JZ72" i="1"/>
  <c r="JZ68" i="1"/>
  <c r="JZ66" i="1"/>
  <c r="JY290" i="1"/>
  <c r="JY276" i="1"/>
  <c r="JY286" i="1"/>
  <c r="JY284" i="1"/>
  <c r="JY288" i="1"/>
  <c r="JY282" i="1"/>
  <c r="JY272" i="1"/>
  <c r="JY270" i="1"/>
  <c r="JY274" i="1"/>
  <c r="JY266" i="1"/>
  <c r="JY262" i="1"/>
  <c r="JY280" i="1"/>
  <c r="JY278" i="1"/>
  <c r="JY260" i="1"/>
  <c r="JY268" i="1"/>
  <c r="JY264" i="1"/>
  <c r="JY252" i="1"/>
  <c r="JY256" i="1"/>
  <c r="JY258" i="1"/>
  <c r="JY250" i="1"/>
  <c r="JY248" i="1"/>
  <c r="JY254" i="1"/>
  <c r="JY246" i="1"/>
  <c r="JY244" i="1"/>
  <c r="JY242" i="1"/>
  <c r="JY240" i="1"/>
  <c r="JY238" i="1"/>
  <c r="JY236" i="1"/>
  <c r="JY203" i="1"/>
  <c r="JY201" i="1"/>
  <c r="JY197" i="1"/>
  <c r="JY205" i="1"/>
  <c r="JY199" i="1"/>
  <c r="JY195" i="1"/>
  <c r="JY193" i="1"/>
  <c r="JY191" i="1"/>
  <c r="JY189" i="1"/>
  <c r="JY187" i="1"/>
  <c r="JY185" i="1"/>
  <c r="JY183" i="1"/>
  <c r="JY179" i="1"/>
  <c r="JY181" i="1"/>
  <c r="JY173" i="1"/>
  <c r="JY177" i="1"/>
  <c r="JY169" i="1"/>
  <c r="JY175" i="1"/>
  <c r="JY165" i="1"/>
  <c r="JY171" i="1"/>
  <c r="JY167" i="1"/>
  <c r="JY163" i="1"/>
  <c r="JY161" i="1"/>
  <c r="JY159" i="1"/>
  <c r="JY157" i="1"/>
  <c r="JY155" i="1"/>
  <c r="JY153" i="1"/>
  <c r="JY151" i="1"/>
  <c r="JY120" i="1"/>
  <c r="JY118" i="1"/>
  <c r="JY114" i="1"/>
  <c r="JY116" i="1"/>
  <c r="JY112" i="1"/>
  <c r="JY110" i="1"/>
  <c r="JY106" i="1"/>
  <c r="JY108" i="1"/>
  <c r="JY104" i="1"/>
  <c r="JY102" i="1"/>
  <c r="JY100" i="1"/>
  <c r="JY98" i="1"/>
  <c r="JY96" i="1"/>
  <c r="JY94" i="1"/>
  <c r="JY90" i="1"/>
  <c r="JY92" i="1"/>
  <c r="JY88" i="1"/>
  <c r="JY86" i="1"/>
  <c r="JY84" i="1"/>
  <c r="JY78" i="1"/>
  <c r="JY82" i="1"/>
  <c r="JY80" i="1"/>
  <c r="JY76" i="1"/>
  <c r="JY72" i="1"/>
  <c r="JY74" i="1"/>
  <c r="JY70" i="1"/>
  <c r="JY68" i="1"/>
  <c r="JY66" i="1"/>
  <c r="JX280" i="1"/>
  <c r="JX290" i="1"/>
  <c r="JX288" i="1"/>
  <c r="JX286" i="1"/>
  <c r="JX266" i="1"/>
  <c r="JX260" i="1"/>
  <c r="JX282" i="1"/>
  <c r="JX284" i="1"/>
  <c r="JX274" i="1"/>
  <c r="JX276" i="1"/>
  <c r="JX270" i="1"/>
  <c r="JX268" i="1"/>
  <c r="JX262" i="1"/>
  <c r="JX264" i="1"/>
  <c r="JX258" i="1"/>
  <c r="JX278" i="1"/>
  <c r="JX256" i="1"/>
  <c r="JX252" i="1"/>
  <c r="JX272" i="1"/>
  <c r="JX254" i="1"/>
  <c r="JX250" i="1"/>
  <c r="JX248" i="1"/>
  <c r="JX246" i="1"/>
  <c r="JX242" i="1"/>
  <c r="JX240" i="1"/>
  <c r="JX244" i="1"/>
  <c r="JX238" i="1"/>
  <c r="JX236" i="1"/>
  <c r="JX203" i="1"/>
  <c r="JX201" i="1"/>
  <c r="JX205" i="1"/>
  <c r="JX195" i="1"/>
  <c r="JX197" i="1"/>
  <c r="JX199" i="1"/>
  <c r="JX193" i="1"/>
  <c r="JX191" i="1"/>
  <c r="JX187" i="1"/>
  <c r="JX189" i="1"/>
  <c r="JX185" i="1"/>
  <c r="JX181" i="1"/>
  <c r="JX183" i="1"/>
  <c r="JX179" i="1"/>
  <c r="JX171" i="1"/>
  <c r="JX175" i="1"/>
  <c r="JX173" i="1"/>
  <c r="JX177" i="1"/>
  <c r="JX169" i="1"/>
  <c r="JX165" i="1"/>
  <c r="JX167" i="1"/>
  <c r="JX163" i="1"/>
  <c r="JX161" i="1"/>
  <c r="JX157" i="1"/>
  <c r="JX159" i="1"/>
  <c r="JX153" i="1"/>
  <c r="JX155" i="1"/>
  <c r="JX151" i="1"/>
  <c r="JX120" i="1"/>
  <c r="JX118" i="1"/>
  <c r="JX116" i="1"/>
  <c r="JX114" i="1"/>
  <c r="JX112" i="1"/>
  <c r="JX110" i="1"/>
  <c r="JX106" i="1"/>
  <c r="JX108" i="1"/>
  <c r="JX104" i="1"/>
  <c r="JX102" i="1"/>
  <c r="JX100" i="1"/>
  <c r="JX98" i="1"/>
  <c r="JX96" i="1"/>
  <c r="JX92" i="1"/>
  <c r="JX94" i="1"/>
  <c r="JX88" i="1"/>
  <c r="JX90" i="1"/>
  <c r="JX84" i="1"/>
  <c r="JX86" i="1"/>
  <c r="JX80" i="1"/>
  <c r="JX82" i="1"/>
  <c r="JX78" i="1"/>
  <c r="JX76" i="1"/>
  <c r="JX74" i="1"/>
  <c r="JX70" i="1"/>
  <c r="JX72" i="1"/>
  <c r="JX68" i="1"/>
  <c r="JX66" i="1"/>
  <c r="JW290" i="1"/>
  <c r="JW258" i="1"/>
  <c r="JW286" i="1"/>
  <c r="JW272" i="1"/>
  <c r="JW278" i="1"/>
  <c r="JW254" i="1"/>
  <c r="JW264" i="1"/>
  <c r="JW288" i="1"/>
  <c r="JW266" i="1"/>
  <c r="JW268" i="1"/>
  <c r="JW260" i="1"/>
  <c r="JW270" i="1"/>
  <c r="JW282" i="1"/>
  <c r="JW284" i="1"/>
  <c r="JW256" i="1"/>
  <c r="JW246" i="1"/>
  <c r="JW248" i="1"/>
  <c r="JW274" i="1"/>
  <c r="JW276" i="1"/>
  <c r="JW280" i="1"/>
  <c r="JW242" i="1"/>
  <c r="JW262" i="1"/>
  <c r="JW250" i="1"/>
  <c r="JW252" i="1"/>
  <c r="JW240" i="1"/>
  <c r="JW244" i="1"/>
  <c r="JW236" i="1"/>
  <c r="JW238" i="1"/>
  <c r="JW203" i="1"/>
  <c r="JW195" i="1"/>
  <c r="JW197" i="1"/>
  <c r="JW201" i="1"/>
  <c r="JW191" i="1"/>
  <c r="JW205" i="1"/>
  <c r="JW199" i="1"/>
  <c r="JW187" i="1"/>
  <c r="JW193" i="1"/>
  <c r="JW189" i="1"/>
  <c r="JW185" i="1"/>
  <c r="JW179" i="1"/>
  <c r="JW181" i="1"/>
  <c r="JW175" i="1"/>
  <c r="JW183" i="1"/>
  <c r="JW171" i="1"/>
  <c r="JW165" i="1"/>
  <c r="JW177" i="1"/>
  <c r="JW173" i="1"/>
  <c r="JW167" i="1"/>
  <c r="JW169" i="1"/>
  <c r="JW163" i="1"/>
  <c r="JW161" i="1"/>
  <c r="JW157" i="1"/>
  <c r="JW159" i="1"/>
  <c r="JW153" i="1"/>
  <c r="JW155" i="1"/>
  <c r="JW151" i="1"/>
  <c r="JW114" i="1"/>
  <c r="JW120" i="1"/>
  <c r="JW118" i="1"/>
  <c r="JW112" i="1"/>
  <c r="JW110" i="1"/>
  <c r="JW104" i="1"/>
  <c r="JW116" i="1"/>
  <c r="JW106" i="1"/>
  <c r="JW108" i="1"/>
  <c r="JW102" i="1"/>
  <c r="JW100" i="1"/>
  <c r="JW98" i="1"/>
  <c r="JW92" i="1"/>
  <c r="JW96" i="1"/>
  <c r="JW90" i="1"/>
  <c r="JW88" i="1"/>
  <c r="JW94" i="1"/>
  <c r="JW86" i="1"/>
  <c r="JW84" i="1"/>
  <c r="JW78" i="1"/>
  <c r="JW80" i="1"/>
  <c r="JW82" i="1"/>
  <c r="JW76" i="1"/>
  <c r="JW70" i="1"/>
  <c r="JW74" i="1"/>
  <c r="JW72" i="1"/>
  <c r="JW68" i="1"/>
  <c r="JW66" i="1"/>
  <c r="JV256" i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CG309" i="1"/>
  <c r="CG248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B201" i="1"/>
  <c r="QY201" i="1"/>
  <c r="QP201" i="1"/>
  <c r="QD201" i="1"/>
  <c r="PR201" i="1"/>
  <c r="PF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QY197" i="1"/>
  <c r="QY203" i="1" s="1"/>
  <c r="QV197" i="1"/>
  <c r="QS197" i="1"/>
  <c r="QP197" i="1"/>
  <c r="QM197" i="1"/>
  <c r="QK197" i="1"/>
  <c r="QJ197" i="1"/>
  <c r="QG197" i="1"/>
  <c r="QE197" i="1"/>
  <c r="QD197" i="1"/>
  <c r="QA197" i="1"/>
  <c r="QA203" i="1" s="1"/>
  <c r="PX197" i="1"/>
  <c r="PU197" i="1"/>
  <c r="PR197" i="1"/>
  <c r="PQ197" i="1"/>
  <c r="PO197" i="1"/>
  <c r="PL197" i="1"/>
  <c r="PI197" i="1"/>
  <c r="PI201" i="1" s="1"/>
  <c r="PF197" i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U193" i="1"/>
  <c r="RS193" i="1"/>
  <c r="RJ193" i="1"/>
  <c r="RI193" i="1"/>
  <c r="QX193" i="1"/>
  <c r="QO193" i="1"/>
  <c r="QC193" i="1"/>
  <c r="PY193" i="1"/>
  <c r="PM193" i="1"/>
  <c r="PG193" i="1"/>
  <c r="RT191" i="1"/>
  <c r="RQ191" i="1"/>
  <c r="RN191" i="1"/>
  <c r="RN203" i="1" s="1"/>
  <c r="RK191" i="1"/>
  <c r="RH191" i="1"/>
  <c r="RE191" i="1"/>
  <c r="RB191" i="1"/>
  <c r="RB203" i="1" s="1"/>
  <c r="QY191" i="1"/>
  <c r="QV191" i="1"/>
  <c r="QS191" i="1"/>
  <c r="QP191" i="1"/>
  <c r="QP203" i="1" s="1"/>
  <c r="QM191" i="1"/>
  <c r="QJ191" i="1"/>
  <c r="QG191" i="1"/>
  <c r="QD191" i="1"/>
  <c r="QD203" i="1" s="1"/>
  <c r="QA191" i="1"/>
  <c r="PX191" i="1"/>
  <c r="PU191" i="1"/>
  <c r="PR191" i="1"/>
  <c r="PR203" i="1" s="1"/>
  <c r="PO191" i="1"/>
  <c r="PL191" i="1"/>
  <c r="PI191" i="1"/>
  <c r="PI203" i="1" s="1"/>
  <c r="PF191" i="1"/>
  <c r="PF203" i="1" s="1"/>
  <c r="RU189" i="1"/>
  <c r="RU197" i="1" s="1"/>
  <c r="RS189" i="1"/>
  <c r="RS197" i="1" s="1"/>
  <c r="RR189" i="1"/>
  <c r="RP189" i="1"/>
  <c r="RP193" i="1" s="1"/>
  <c r="RO189" i="1"/>
  <c r="RM189" i="1"/>
  <c r="RM193" i="1" s="1"/>
  <c r="RL189" i="1"/>
  <c r="RL193" i="1" s="1"/>
  <c r="RJ189" i="1"/>
  <c r="RI189" i="1"/>
  <c r="RG189" i="1"/>
  <c r="RF189" i="1"/>
  <c r="RD189" i="1"/>
  <c r="RD193" i="1" s="1"/>
  <c r="RC189" i="1"/>
  <c r="RC197" i="1" s="1"/>
  <c r="RA189" i="1"/>
  <c r="RA197" i="1" s="1"/>
  <c r="QZ189" i="1"/>
  <c r="QZ193" i="1" s="1"/>
  <c r="QX189" i="1"/>
  <c r="QW189" i="1"/>
  <c r="QW197" i="1" s="1"/>
  <c r="QU189" i="1"/>
  <c r="QU193" i="1" s="1"/>
  <c r="QT189" i="1"/>
  <c r="QR189" i="1"/>
  <c r="QR193" i="1" s="1"/>
  <c r="QQ189" i="1"/>
  <c r="QO189" i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C197" i="1" s="1"/>
  <c r="QB189" i="1"/>
  <c r="QB193" i="1" s="1"/>
  <c r="PZ189" i="1"/>
  <c r="PY189" i="1"/>
  <c r="PY197" i="1" s="1"/>
  <c r="PW189" i="1"/>
  <c r="PW197" i="1" s="1"/>
  <c r="PV189" i="1"/>
  <c r="PT189" i="1"/>
  <c r="PT193" i="1" s="1"/>
  <c r="PS189" i="1"/>
  <c r="PQ189" i="1"/>
  <c r="PQ193" i="1" s="1"/>
  <c r="PP189" i="1"/>
  <c r="PP193" i="1" s="1"/>
  <c r="PN189" i="1"/>
  <c r="PM189" i="1"/>
  <c r="PK189" i="1"/>
  <c r="PJ189" i="1"/>
  <c r="PH189" i="1"/>
  <c r="PH193" i="1" s="1"/>
  <c r="PG189" i="1"/>
  <c r="PG197" i="1" s="1"/>
  <c r="PE189" i="1"/>
  <c r="RO187" i="1"/>
  <c r="RG187" i="1"/>
  <c r="QQ187" i="1"/>
  <c r="QI187" i="1"/>
  <c r="PS187" i="1"/>
  <c r="PK187" i="1"/>
  <c r="RT185" i="1"/>
  <c r="RQ185" i="1"/>
  <c r="RN185" i="1"/>
  <c r="RK185" i="1"/>
  <c r="RH185" i="1"/>
  <c r="RE185" i="1"/>
  <c r="RB185" i="1"/>
  <c r="QY185" i="1"/>
  <c r="QV185" i="1"/>
  <c r="QU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G185" i="1"/>
  <c r="PF185" i="1"/>
  <c r="RU183" i="1"/>
  <c r="RS183" i="1"/>
  <c r="RS191" i="1" s="1"/>
  <c r="RR183" i="1"/>
  <c r="RP183" i="1"/>
  <c r="RP187" i="1" s="1"/>
  <c r="RO183" i="1"/>
  <c r="RM183" i="1"/>
  <c r="RL183" i="1"/>
  <c r="RJ183" i="1"/>
  <c r="RJ187" i="1" s="1"/>
  <c r="RI183" i="1"/>
  <c r="RG183" i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O183" i="1"/>
  <c r="QN183" i="1"/>
  <c r="QL183" i="1"/>
  <c r="QL187" i="1" s="1"/>
  <c r="QK183" i="1"/>
  <c r="QI183" i="1"/>
  <c r="QH183" i="1"/>
  <c r="QH187" i="1" s="1"/>
  <c r="QF183" i="1"/>
  <c r="QE183" i="1"/>
  <c r="QE187" i="1" s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Q183" i="1"/>
  <c r="PQ187" i="1" s="1"/>
  <c r="PP183" i="1"/>
  <c r="PN183" i="1"/>
  <c r="PN187" i="1" s="1"/>
  <c r="PM183" i="1"/>
  <c r="PM187" i="1" s="1"/>
  <c r="PK183" i="1"/>
  <c r="PJ183" i="1"/>
  <c r="PJ187" i="1" s="1"/>
  <c r="PH183" i="1"/>
  <c r="PG183" i="1"/>
  <c r="PG187" i="1" s="1"/>
  <c r="PE183" i="1"/>
  <c r="RU181" i="1"/>
  <c r="RM181" i="1"/>
  <c r="RI181" i="1"/>
  <c r="RA181" i="1"/>
  <c r="QW181" i="1"/>
  <c r="QO181" i="1"/>
  <c r="QK181" i="1"/>
  <c r="QC181" i="1"/>
  <c r="PY181" i="1"/>
  <c r="PQ181" i="1"/>
  <c r="PM181" i="1"/>
  <c r="PE181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L179" i="1"/>
  <c r="QJ179" i="1"/>
  <c r="QG179" i="1"/>
  <c r="QD179" i="1"/>
  <c r="QA179" i="1"/>
  <c r="PZ179" i="1"/>
  <c r="PX179" i="1"/>
  <c r="PU179" i="1"/>
  <c r="PR179" i="1"/>
  <c r="PO179" i="1"/>
  <c r="PL179" i="1"/>
  <c r="PI179" i="1"/>
  <c r="PF179" i="1"/>
  <c r="RU177" i="1"/>
  <c r="RS177" i="1"/>
  <c r="RR177" i="1"/>
  <c r="RP177" i="1"/>
  <c r="RO177" i="1"/>
  <c r="RM177" i="1"/>
  <c r="RL177" i="1"/>
  <c r="RJ177" i="1"/>
  <c r="RI177" i="1"/>
  <c r="RI185" i="1" s="1"/>
  <c r="RG177" i="1"/>
  <c r="RF177" i="1"/>
  <c r="RD177" i="1"/>
  <c r="RD181" i="1" s="1"/>
  <c r="RC177" i="1"/>
  <c r="RA177" i="1"/>
  <c r="QZ177" i="1"/>
  <c r="QX177" i="1"/>
  <c r="QW177" i="1"/>
  <c r="QU177" i="1"/>
  <c r="QU181" i="1" s="1"/>
  <c r="QT177" i="1"/>
  <c r="QR177" i="1"/>
  <c r="QQ177" i="1"/>
  <c r="QQ181" i="1" s="1"/>
  <c r="QO177" i="1"/>
  <c r="QN177" i="1"/>
  <c r="QL177" i="1"/>
  <c r="QK177" i="1"/>
  <c r="QI177" i="1"/>
  <c r="QI181" i="1" s="1"/>
  <c r="QH177" i="1"/>
  <c r="QF177" i="1"/>
  <c r="QE177" i="1"/>
  <c r="QE181" i="1" s="1"/>
  <c r="QC177" i="1"/>
  <c r="QB177" i="1"/>
  <c r="PZ177" i="1"/>
  <c r="PY177" i="1"/>
  <c r="PW177" i="1"/>
  <c r="PW181" i="1" s="1"/>
  <c r="PV177" i="1"/>
  <c r="PT177" i="1"/>
  <c r="PS177" i="1"/>
  <c r="PS181" i="1" s="1"/>
  <c r="PQ177" i="1"/>
  <c r="PP177" i="1"/>
  <c r="PN177" i="1"/>
  <c r="PM177" i="1"/>
  <c r="PK177" i="1"/>
  <c r="PK181" i="1" s="1"/>
  <c r="PJ177" i="1"/>
  <c r="PH177" i="1"/>
  <c r="PG177" i="1"/>
  <c r="PG181" i="1" s="1"/>
  <c r="PE177" i="1"/>
  <c r="RO175" i="1"/>
  <c r="RM175" i="1"/>
  <c r="QW175" i="1"/>
  <c r="QQ175" i="1"/>
  <c r="QO175" i="1"/>
  <c r="QI175" i="1"/>
  <c r="PS175" i="1"/>
  <c r="PQ175" i="1"/>
  <c r="RT173" i="1"/>
  <c r="RR173" i="1"/>
  <c r="RQ173" i="1"/>
  <c r="RN173" i="1"/>
  <c r="RK173" i="1"/>
  <c r="RH173" i="1"/>
  <c r="RF173" i="1"/>
  <c r="RE173" i="1"/>
  <c r="RB173" i="1"/>
  <c r="QY173" i="1"/>
  <c r="QV173" i="1"/>
  <c r="QT173" i="1"/>
  <c r="QS173" i="1"/>
  <c r="QP173" i="1"/>
  <c r="QM173" i="1"/>
  <c r="QJ173" i="1"/>
  <c r="QH173" i="1"/>
  <c r="QG173" i="1"/>
  <c r="QD173" i="1"/>
  <c r="QA173" i="1"/>
  <c r="PX173" i="1"/>
  <c r="PV173" i="1"/>
  <c r="PU173" i="1"/>
  <c r="PR173" i="1"/>
  <c r="PO173" i="1"/>
  <c r="PL173" i="1"/>
  <c r="PJ173" i="1"/>
  <c r="PI173" i="1"/>
  <c r="PF173" i="1"/>
  <c r="RU171" i="1"/>
  <c r="RU175" i="1" s="1"/>
  <c r="RS171" i="1"/>
  <c r="RR171" i="1"/>
  <c r="RP171" i="1"/>
  <c r="RO171" i="1"/>
  <c r="RM171" i="1"/>
  <c r="RL171" i="1"/>
  <c r="RJ171" i="1"/>
  <c r="RJ175" i="1" s="1"/>
  <c r="RI171" i="1"/>
  <c r="RG171" i="1"/>
  <c r="RG179" i="1" s="1"/>
  <c r="RF171" i="1"/>
  <c r="RF179" i="1" s="1"/>
  <c r="RD171" i="1"/>
  <c r="RC171" i="1"/>
  <c r="RA171" i="1"/>
  <c r="QZ171" i="1"/>
  <c r="QX171" i="1"/>
  <c r="QX175" i="1" s="1"/>
  <c r="QW171" i="1"/>
  <c r="QU171" i="1"/>
  <c r="QT171" i="1"/>
  <c r="QR171" i="1"/>
  <c r="QQ171" i="1"/>
  <c r="QO171" i="1"/>
  <c r="QN171" i="1"/>
  <c r="QL171" i="1"/>
  <c r="QL175" i="1" s="1"/>
  <c r="QK171" i="1"/>
  <c r="QI171" i="1"/>
  <c r="QH171" i="1"/>
  <c r="QH179" i="1" s="1"/>
  <c r="QF171" i="1"/>
  <c r="QE171" i="1"/>
  <c r="QC171" i="1"/>
  <c r="QB171" i="1"/>
  <c r="PZ171" i="1"/>
  <c r="PZ175" i="1" s="1"/>
  <c r="PY171" i="1"/>
  <c r="PY175" i="1" s="1"/>
  <c r="PW171" i="1"/>
  <c r="PW185" i="1" s="1"/>
  <c r="PV171" i="1"/>
  <c r="PT171" i="1"/>
  <c r="PS171" i="1"/>
  <c r="PQ171" i="1"/>
  <c r="PP171" i="1"/>
  <c r="PN171" i="1"/>
  <c r="PN175" i="1" s="1"/>
  <c r="PM171" i="1"/>
  <c r="PK171" i="1"/>
  <c r="PK185" i="1" s="1"/>
  <c r="PJ171" i="1"/>
  <c r="PJ179" i="1" s="1"/>
  <c r="PH171" i="1"/>
  <c r="PG171" i="1"/>
  <c r="PE171" i="1"/>
  <c r="RP169" i="1"/>
  <c r="RF169" i="1"/>
  <c r="QX169" i="1"/>
  <c r="QR169" i="1"/>
  <c r="QH169" i="1"/>
  <c r="PZ169" i="1"/>
  <c r="PN169" i="1"/>
  <c r="PJ169" i="1"/>
  <c r="PE169" i="1"/>
  <c r="RU167" i="1"/>
  <c r="RT167" i="1"/>
  <c r="RQ167" i="1"/>
  <c r="RN167" i="1"/>
  <c r="RM167" i="1"/>
  <c r="RK167" i="1"/>
  <c r="RH167" i="1"/>
  <c r="RE167" i="1"/>
  <c r="RB167" i="1"/>
  <c r="QY167" i="1"/>
  <c r="QV167" i="1"/>
  <c r="QU167" i="1"/>
  <c r="QS167" i="1"/>
  <c r="QP167" i="1"/>
  <c r="QM167" i="1"/>
  <c r="QJ167" i="1"/>
  <c r="QG167" i="1"/>
  <c r="QD167" i="1"/>
  <c r="QA167" i="1"/>
  <c r="PX167" i="1"/>
  <c r="PW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O165" i="1"/>
  <c r="RM165" i="1"/>
  <c r="RL165" i="1"/>
  <c r="RL169" i="1" s="1"/>
  <c r="RJ165" i="1"/>
  <c r="RJ179" i="1" s="1"/>
  <c r="RI165" i="1"/>
  <c r="RH165" i="1"/>
  <c r="RH171" i="1" s="1"/>
  <c r="RG165" i="1"/>
  <c r="RF165" i="1"/>
  <c r="RD165" i="1"/>
  <c r="RC165" i="1"/>
  <c r="RA165" i="1"/>
  <c r="QZ165" i="1"/>
  <c r="QZ173" i="1" s="1"/>
  <c r="QX165" i="1"/>
  <c r="QX179" i="1" s="1"/>
  <c r="QW165" i="1"/>
  <c r="QU165" i="1"/>
  <c r="QT165" i="1"/>
  <c r="QT169" i="1" s="1"/>
  <c r="QR165" i="1"/>
  <c r="QQ165" i="1"/>
  <c r="QO165" i="1"/>
  <c r="QN165" i="1"/>
  <c r="QN169" i="1" s="1"/>
  <c r="QL165" i="1"/>
  <c r="QL173" i="1" s="1"/>
  <c r="QK165" i="1"/>
  <c r="QJ165" i="1"/>
  <c r="QJ171" i="1" s="1"/>
  <c r="QI165" i="1"/>
  <c r="QH165" i="1"/>
  <c r="QF165" i="1"/>
  <c r="QE165" i="1"/>
  <c r="QC165" i="1"/>
  <c r="QB165" i="1"/>
  <c r="QB173" i="1" s="1"/>
  <c r="PZ165" i="1"/>
  <c r="PZ173" i="1" s="1"/>
  <c r="PY165" i="1"/>
  <c r="PW165" i="1"/>
  <c r="PV165" i="1"/>
  <c r="PV169" i="1" s="1"/>
  <c r="PT165" i="1"/>
  <c r="PS165" i="1"/>
  <c r="PQ165" i="1"/>
  <c r="PP165" i="1"/>
  <c r="PP173" i="1" s="1"/>
  <c r="PN165" i="1"/>
  <c r="PN179" i="1" s="1"/>
  <c r="PM165" i="1"/>
  <c r="PL165" i="1"/>
  <c r="PK165" i="1"/>
  <c r="PJ165" i="1"/>
  <c r="PH165" i="1"/>
  <c r="PG165" i="1"/>
  <c r="PE165" i="1"/>
  <c r="PE173" i="1" s="1"/>
  <c r="RU163" i="1"/>
  <c r="RR163" i="1"/>
  <c r="RM163" i="1"/>
  <c r="RJ163" i="1"/>
  <c r="RI163" i="1"/>
  <c r="RF163" i="1"/>
  <c r="RA163" i="1"/>
  <c r="QX163" i="1"/>
  <c r="QW163" i="1"/>
  <c r="QT163" i="1"/>
  <c r="QO163" i="1"/>
  <c r="QL163" i="1"/>
  <c r="QK163" i="1"/>
  <c r="QH163" i="1"/>
  <c r="QC163" i="1"/>
  <c r="PZ163" i="1"/>
  <c r="PY163" i="1"/>
  <c r="PV163" i="1"/>
  <c r="PQ163" i="1"/>
  <c r="PN163" i="1"/>
  <c r="PM163" i="1"/>
  <c r="PJ163" i="1"/>
  <c r="PE163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T159" i="1"/>
  <c r="RT163" i="1" s="1"/>
  <c r="RS159" i="1"/>
  <c r="RR159" i="1"/>
  <c r="RP159" i="1"/>
  <c r="RO159" i="1"/>
  <c r="RM159" i="1"/>
  <c r="RL159" i="1"/>
  <c r="RK159" i="1"/>
  <c r="RJ159" i="1"/>
  <c r="RI159" i="1"/>
  <c r="RI167" i="1" s="1"/>
  <c r="RH159" i="1"/>
  <c r="RH163" i="1" s="1"/>
  <c r="RG159" i="1"/>
  <c r="RG163" i="1" s="1"/>
  <c r="RF159" i="1"/>
  <c r="RD159" i="1"/>
  <c r="RD163" i="1" s="1"/>
  <c r="RC159" i="1"/>
  <c r="RC163" i="1" s="1"/>
  <c r="RA159" i="1"/>
  <c r="RA167" i="1" s="1"/>
  <c r="QZ159" i="1"/>
  <c r="QZ163" i="1" s="1"/>
  <c r="QX159" i="1"/>
  <c r="QW159" i="1"/>
  <c r="QW167" i="1" s="1"/>
  <c r="QV159" i="1"/>
  <c r="QV163" i="1" s="1"/>
  <c r="QU159" i="1"/>
  <c r="QU163" i="1" s="1"/>
  <c r="QT159" i="1"/>
  <c r="QR159" i="1"/>
  <c r="QR163" i="1" s="1"/>
  <c r="QQ159" i="1"/>
  <c r="QQ163" i="1" s="1"/>
  <c r="QO159" i="1"/>
  <c r="QO167" i="1" s="1"/>
  <c r="QN159" i="1"/>
  <c r="QN163" i="1" s="1"/>
  <c r="QM159" i="1"/>
  <c r="QL159" i="1"/>
  <c r="QK159" i="1"/>
  <c r="QK167" i="1" s="1"/>
  <c r="QJ159" i="1"/>
  <c r="QJ163" i="1" s="1"/>
  <c r="QI159" i="1"/>
  <c r="QI163" i="1" s="1"/>
  <c r="QH159" i="1"/>
  <c r="QF159" i="1"/>
  <c r="QF163" i="1" s="1"/>
  <c r="QE159" i="1"/>
  <c r="QE163" i="1" s="1"/>
  <c r="QC159" i="1"/>
  <c r="QC167" i="1" s="1"/>
  <c r="QB159" i="1"/>
  <c r="QB163" i="1" s="1"/>
  <c r="PZ159" i="1"/>
  <c r="PY159" i="1"/>
  <c r="PY167" i="1" s="1"/>
  <c r="PX159" i="1"/>
  <c r="PX163" i="1" s="1"/>
  <c r="PW159" i="1"/>
  <c r="PW163" i="1" s="1"/>
  <c r="PV159" i="1"/>
  <c r="PT159" i="1"/>
  <c r="PT163" i="1" s="1"/>
  <c r="PS159" i="1"/>
  <c r="PS163" i="1" s="1"/>
  <c r="PQ159" i="1"/>
  <c r="PQ167" i="1" s="1"/>
  <c r="PP159" i="1"/>
  <c r="PP163" i="1" s="1"/>
  <c r="PO159" i="1"/>
  <c r="PN159" i="1"/>
  <c r="PM159" i="1"/>
  <c r="PM167" i="1" s="1"/>
  <c r="PL159" i="1"/>
  <c r="PL163" i="1" s="1"/>
  <c r="PK159" i="1"/>
  <c r="PK163" i="1" s="1"/>
  <c r="PJ159" i="1"/>
  <c r="PH159" i="1"/>
  <c r="PH163" i="1" s="1"/>
  <c r="PG159" i="1"/>
  <c r="PG163" i="1" s="1"/>
  <c r="PE159" i="1"/>
  <c r="PE167" i="1" s="1"/>
  <c r="RU157" i="1"/>
  <c r="RT157" i="1"/>
  <c r="RQ157" i="1"/>
  <c r="RP157" i="1"/>
  <c r="RM157" i="1"/>
  <c r="RL157" i="1"/>
  <c r="RI157" i="1"/>
  <c r="RH157" i="1"/>
  <c r="RE157" i="1"/>
  <c r="RD157" i="1"/>
  <c r="RA157" i="1"/>
  <c r="QZ157" i="1"/>
  <c r="QW157" i="1"/>
  <c r="QV157" i="1"/>
  <c r="QS157" i="1"/>
  <c r="QR157" i="1"/>
  <c r="QO157" i="1"/>
  <c r="QN157" i="1"/>
  <c r="QK157" i="1"/>
  <c r="QJ157" i="1"/>
  <c r="QG157" i="1"/>
  <c r="QF157" i="1"/>
  <c r="QC157" i="1"/>
  <c r="QB157" i="1"/>
  <c r="PY157" i="1"/>
  <c r="PX157" i="1"/>
  <c r="PU157" i="1"/>
  <c r="PT157" i="1"/>
  <c r="PQ157" i="1"/>
  <c r="PP157" i="1"/>
  <c r="PM157" i="1"/>
  <c r="PL157" i="1"/>
  <c r="PI157" i="1"/>
  <c r="PH157" i="1"/>
  <c r="PE157" i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S153" i="1"/>
  <c r="RS157" i="1" s="1"/>
  <c r="RR153" i="1"/>
  <c r="RR157" i="1" s="1"/>
  <c r="RQ153" i="1"/>
  <c r="RQ159" i="1" s="1"/>
  <c r="RQ165" i="1" s="1"/>
  <c r="RP153" i="1"/>
  <c r="RP161" i="1" s="1"/>
  <c r="RO153" i="1"/>
  <c r="RO157" i="1" s="1"/>
  <c r="RN153" i="1"/>
  <c r="RM153" i="1"/>
  <c r="RM161" i="1" s="1"/>
  <c r="RL153" i="1"/>
  <c r="RL161" i="1" s="1"/>
  <c r="RK153" i="1"/>
  <c r="RK157" i="1" s="1"/>
  <c r="RJ153" i="1"/>
  <c r="RJ157" i="1" s="1"/>
  <c r="RI153" i="1"/>
  <c r="RI161" i="1" s="1"/>
  <c r="RH153" i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RA161" i="1" s="1"/>
  <c r="QZ153" i="1"/>
  <c r="QZ161" i="1" s="1"/>
  <c r="QY153" i="1"/>
  <c r="QY157" i="1" s="1"/>
  <c r="QX153" i="1"/>
  <c r="QX157" i="1" s="1"/>
  <c r="QW153" i="1"/>
  <c r="QW161" i="1" s="1"/>
  <c r="QV153" i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M157" i="1" s="1"/>
  <c r="QL153" i="1"/>
  <c r="QL157" i="1" s="1"/>
  <c r="QK153" i="1"/>
  <c r="QK161" i="1" s="1"/>
  <c r="QJ153" i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W153" i="1"/>
  <c r="PW157" i="1" s="1"/>
  <c r="PV153" i="1"/>
  <c r="PV157" i="1" s="1"/>
  <c r="PU153" i="1"/>
  <c r="PU159" i="1" s="1"/>
  <c r="PU165" i="1" s="1"/>
  <c r="PT153" i="1"/>
  <c r="PT161" i="1" s="1"/>
  <c r="PS153" i="1"/>
  <c r="PS157" i="1" s="1"/>
  <c r="PR153" i="1"/>
  <c r="PQ153" i="1"/>
  <c r="PQ161" i="1" s="1"/>
  <c r="PP153" i="1"/>
  <c r="PP161" i="1" s="1"/>
  <c r="PO153" i="1"/>
  <c r="PO157" i="1" s="1"/>
  <c r="PN153" i="1"/>
  <c r="PN157" i="1" s="1"/>
  <c r="PM153" i="1"/>
  <c r="PM161" i="1" s="1"/>
  <c r="PL153" i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PE161" i="1" s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H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J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L118" i="1"/>
  <c r="PK118" i="1"/>
  <c r="PJ118" i="1"/>
  <c r="PH118" i="1"/>
  <c r="PG118" i="1"/>
  <c r="PE118" i="1"/>
  <c r="RT116" i="1"/>
  <c r="RQ116" i="1"/>
  <c r="RH116" i="1"/>
  <c r="RE116" i="1"/>
  <c r="QS116" i="1"/>
  <c r="PU116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Q112" i="1"/>
  <c r="RN112" i="1"/>
  <c r="RK112" i="1"/>
  <c r="RK116" i="1" s="1"/>
  <c r="RH112" i="1"/>
  <c r="RE112" i="1"/>
  <c r="RB112" i="1"/>
  <c r="QY112" i="1"/>
  <c r="QY116" i="1" s="1"/>
  <c r="QV112" i="1"/>
  <c r="QV118" i="1" s="1"/>
  <c r="QS112" i="1"/>
  <c r="QP112" i="1"/>
  <c r="QM112" i="1"/>
  <c r="QM116" i="1" s="1"/>
  <c r="QJ112" i="1"/>
  <c r="QJ116" i="1" s="1"/>
  <c r="QG112" i="1"/>
  <c r="QD112" i="1"/>
  <c r="QA112" i="1"/>
  <c r="QA116" i="1" s="1"/>
  <c r="PX112" i="1"/>
  <c r="PX118" i="1" s="1"/>
  <c r="PU112" i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U108" i="1"/>
  <c r="RM108" i="1"/>
  <c r="RI108" i="1"/>
  <c r="RA108" i="1"/>
  <c r="QW108" i="1"/>
  <c r="QO108" i="1"/>
  <c r="QK108" i="1"/>
  <c r="QC108" i="1"/>
  <c r="PY108" i="1"/>
  <c r="PQ108" i="1"/>
  <c r="PM108" i="1"/>
  <c r="PE108" i="1"/>
  <c r="RT106" i="1"/>
  <c r="RT118" i="1" s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S104" i="1"/>
  <c r="RR104" i="1"/>
  <c r="RR112" i="1" s="1"/>
  <c r="RP104" i="1"/>
  <c r="RP112" i="1" s="1"/>
  <c r="RO104" i="1"/>
  <c r="RM104" i="1"/>
  <c r="RL104" i="1"/>
  <c r="RL112" i="1" s="1"/>
  <c r="RJ104" i="1"/>
  <c r="RI104" i="1"/>
  <c r="RG104" i="1"/>
  <c r="RF104" i="1"/>
  <c r="RD104" i="1"/>
  <c r="RD112" i="1" s="1"/>
  <c r="RC104" i="1"/>
  <c r="RA104" i="1"/>
  <c r="QZ104" i="1"/>
  <c r="QZ112" i="1" s="1"/>
  <c r="QX104" i="1"/>
  <c r="QX112" i="1" s="1"/>
  <c r="QW104" i="1"/>
  <c r="QU104" i="1"/>
  <c r="QT104" i="1"/>
  <c r="QR104" i="1"/>
  <c r="QR108" i="1" s="1"/>
  <c r="QQ104" i="1"/>
  <c r="QO104" i="1"/>
  <c r="QO112" i="1" s="1"/>
  <c r="QN104" i="1"/>
  <c r="QN108" i="1" s="1"/>
  <c r="QL104" i="1"/>
  <c r="QL112" i="1" s="1"/>
  <c r="QK104" i="1"/>
  <c r="QK112" i="1" s="1"/>
  <c r="QI104" i="1"/>
  <c r="QH104" i="1"/>
  <c r="QH112" i="1" s="1"/>
  <c r="QF104" i="1"/>
  <c r="QF108" i="1" s="1"/>
  <c r="QE104" i="1"/>
  <c r="QC104" i="1"/>
  <c r="QC112" i="1" s="1"/>
  <c r="QB104" i="1"/>
  <c r="QB108" i="1" s="1"/>
  <c r="PZ104" i="1"/>
  <c r="PY104" i="1"/>
  <c r="PY112" i="1" s="1"/>
  <c r="PW104" i="1"/>
  <c r="PV104" i="1"/>
  <c r="PV112" i="1" s="1"/>
  <c r="PT104" i="1"/>
  <c r="PT108" i="1" s="1"/>
  <c r="PS104" i="1"/>
  <c r="PQ104" i="1"/>
  <c r="PQ112" i="1" s="1"/>
  <c r="PP104" i="1"/>
  <c r="PP108" i="1" s="1"/>
  <c r="PN104" i="1"/>
  <c r="PM104" i="1"/>
  <c r="PM112" i="1" s="1"/>
  <c r="PK104" i="1"/>
  <c r="PJ104" i="1"/>
  <c r="PH104" i="1"/>
  <c r="PH108" i="1" s="1"/>
  <c r="PG104" i="1"/>
  <c r="PE104" i="1"/>
  <c r="PE112" i="1" s="1"/>
  <c r="RP102" i="1"/>
  <c r="RL102" i="1"/>
  <c r="RD102" i="1"/>
  <c r="QZ102" i="1"/>
  <c r="QR102" i="1"/>
  <c r="QN102" i="1"/>
  <c r="QF102" i="1"/>
  <c r="QB102" i="1"/>
  <c r="PT102" i="1"/>
  <c r="PP102" i="1"/>
  <c r="PH102" i="1"/>
  <c r="RT100" i="1"/>
  <c r="RQ100" i="1"/>
  <c r="RN100" i="1"/>
  <c r="RK100" i="1"/>
  <c r="RI100" i="1"/>
  <c r="RH100" i="1"/>
  <c r="RE100" i="1"/>
  <c r="RB100" i="1"/>
  <c r="RA100" i="1"/>
  <c r="QY100" i="1"/>
  <c r="QV100" i="1"/>
  <c r="QS100" i="1"/>
  <c r="QP100" i="1"/>
  <c r="QM100" i="1"/>
  <c r="QJ100" i="1"/>
  <c r="QG100" i="1"/>
  <c r="QD100" i="1"/>
  <c r="QC100" i="1"/>
  <c r="QA100" i="1"/>
  <c r="PX100" i="1"/>
  <c r="PU100" i="1"/>
  <c r="PR100" i="1"/>
  <c r="PO100" i="1"/>
  <c r="PL100" i="1"/>
  <c r="PI100" i="1"/>
  <c r="PF100" i="1"/>
  <c r="PE100" i="1"/>
  <c r="RU98" i="1"/>
  <c r="RS98" i="1"/>
  <c r="RS102" i="1" s="1"/>
  <c r="RR98" i="1"/>
  <c r="RR102" i="1" s="1"/>
  <c r="RP98" i="1"/>
  <c r="RP106" i="1" s="1"/>
  <c r="RO98" i="1"/>
  <c r="RO102" i="1" s="1"/>
  <c r="RM98" i="1"/>
  <c r="RM106" i="1" s="1"/>
  <c r="RL98" i="1"/>
  <c r="RL106" i="1" s="1"/>
  <c r="RJ98" i="1"/>
  <c r="RJ102" i="1" s="1"/>
  <c r="RI98" i="1"/>
  <c r="RG98" i="1"/>
  <c r="RG102" i="1" s="1"/>
  <c r="RF98" i="1"/>
  <c r="RF102" i="1" s="1"/>
  <c r="RD98" i="1"/>
  <c r="RC98" i="1"/>
  <c r="RC102" i="1" s="1"/>
  <c r="RA98" i="1"/>
  <c r="RA106" i="1" s="1"/>
  <c r="RA114" i="1" s="1"/>
  <c r="QZ98" i="1"/>
  <c r="QX98" i="1"/>
  <c r="QX102" i="1" s="1"/>
  <c r="QW98" i="1"/>
  <c r="QU98" i="1"/>
  <c r="QU102" i="1" s="1"/>
  <c r="QT98" i="1"/>
  <c r="QT102" i="1" s="1"/>
  <c r="QR98" i="1"/>
  <c r="QQ98" i="1"/>
  <c r="QQ102" i="1" s="1"/>
  <c r="QO98" i="1"/>
  <c r="QN98" i="1"/>
  <c r="QL98" i="1"/>
  <c r="QL102" i="1" s="1"/>
  <c r="QK98" i="1"/>
  <c r="QK106" i="1" s="1"/>
  <c r="QI98" i="1"/>
  <c r="QI102" i="1" s="1"/>
  <c r="QH98" i="1"/>
  <c r="QH102" i="1" s="1"/>
  <c r="QF98" i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T106" i="1" s="1"/>
  <c r="PS98" i="1"/>
  <c r="PS102" i="1" s="1"/>
  <c r="PQ98" i="1"/>
  <c r="PQ106" i="1" s="1"/>
  <c r="PP98" i="1"/>
  <c r="PP106" i="1" s="1"/>
  <c r="PN98" i="1"/>
  <c r="PN102" i="1" s="1"/>
  <c r="PM98" i="1"/>
  <c r="PK98" i="1"/>
  <c r="PK102" i="1" s="1"/>
  <c r="PJ98" i="1"/>
  <c r="PJ102" i="1" s="1"/>
  <c r="PH98" i="1"/>
  <c r="PG98" i="1"/>
  <c r="PG102" i="1" s="1"/>
  <c r="PE98" i="1"/>
  <c r="PE106" i="1" s="1"/>
  <c r="PE114" i="1" s="1"/>
  <c r="RS96" i="1"/>
  <c r="RO96" i="1"/>
  <c r="RG96" i="1"/>
  <c r="RC96" i="1"/>
  <c r="QU96" i="1"/>
  <c r="QQ96" i="1"/>
  <c r="QI96" i="1"/>
  <c r="QE96" i="1"/>
  <c r="PW96" i="1"/>
  <c r="PS96" i="1"/>
  <c r="PK96" i="1"/>
  <c r="PG96" i="1"/>
  <c r="RT94" i="1"/>
  <c r="RQ94" i="1"/>
  <c r="RN94" i="1"/>
  <c r="RK94" i="1"/>
  <c r="RH94" i="1"/>
  <c r="QL129" i="1" s="1"/>
  <c r="RE94" i="1"/>
  <c r="RB94" i="1"/>
  <c r="QY94" i="1"/>
  <c r="QW94" i="1"/>
  <c r="QV94" i="1"/>
  <c r="QS94" i="1"/>
  <c r="QP94" i="1"/>
  <c r="QM94" i="1"/>
  <c r="QJ94" i="1"/>
  <c r="QG94" i="1"/>
  <c r="QD94" i="1"/>
  <c r="QA94" i="1"/>
  <c r="PY94" i="1"/>
  <c r="PX94" i="1"/>
  <c r="PU94" i="1"/>
  <c r="PR94" i="1"/>
  <c r="PO94" i="1"/>
  <c r="PL94" i="1"/>
  <c r="PI94" i="1"/>
  <c r="PF94" i="1"/>
  <c r="RU92" i="1"/>
  <c r="RU96" i="1" s="1"/>
  <c r="RS92" i="1"/>
  <c r="RS100" i="1" s="1"/>
  <c r="RR92" i="1"/>
  <c r="RP92" i="1"/>
  <c r="RO92" i="1"/>
  <c r="RO100" i="1" s="1"/>
  <c r="RM92" i="1"/>
  <c r="RM96" i="1" s="1"/>
  <c r="RL92" i="1"/>
  <c r="RJ92" i="1"/>
  <c r="RI92" i="1"/>
  <c r="RI96" i="1" s="1"/>
  <c r="RG92" i="1"/>
  <c r="RF92" i="1"/>
  <c r="RD92" i="1"/>
  <c r="RC92" i="1"/>
  <c r="RA92" i="1"/>
  <c r="RA96" i="1" s="1"/>
  <c r="QZ92" i="1"/>
  <c r="QX92" i="1"/>
  <c r="QW92" i="1"/>
  <c r="QW96" i="1" s="1"/>
  <c r="QU92" i="1"/>
  <c r="QT92" i="1"/>
  <c r="QR92" i="1"/>
  <c r="QQ92" i="1"/>
  <c r="QO92" i="1"/>
  <c r="QO96" i="1" s="1"/>
  <c r="QN92" i="1"/>
  <c r="QL92" i="1"/>
  <c r="QK92" i="1"/>
  <c r="QK96" i="1" s="1"/>
  <c r="QI92" i="1"/>
  <c r="QH92" i="1"/>
  <c r="QH106" i="1" s="1"/>
  <c r="QF92" i="1"/>
  <c r="QE92" i="1"/>
  <c r="QC92" i="1"/>
  <c r="QC96" i="1" s="1"/>
  <c r="QB92" i="1"/>
  <c r="PZ92" i="1"/>
  <c r="PY92" i="1"/>
  <c r="PY96" i="1" s="1"/>
  <c r="PW92" i="1"/>
  <c r="PW100" i="1" s="1"/>
  <c r="PV92" i="1"/>
  <c r="PT92" i="1"/>
  <c r="PS92" i="1"/>
  <c r="PS100" i="1" s="1"/>
  <c r="PQ92" i="1"/>
  <c r="PQ96" i="1" s="1"/>
  <c r="PP92" i="1"/>
  <c r="PN92" i="1"/>
  <c r="PM92" i="1"/>
  <c r="PM96" i="1" s="1"/>
  <c r="PK92" i="1"/>
  <c r="PJ92" i="1"/>
  <c r="PH92" i="1"/>
  <c r="PG92" i="1"/>
  <c r="PE92" i="1"/>
  <c r="PE96" i="1" s="1"/>
  <c r="RS90" i="1"/>
  <c r="RR90" i="1"/>
  <c r="RM90" i="1"/>
  <c r="RJ90" i="1"/>
  <c r="RI90" i="1"/>
  <c r="RF90" i="1"/>
  <c r="QX90" i="1"/>
  <c r="QW90" i="1"/>
  <c r="QT90" i="1"/>
  <c r="QQ90" i="1"/>
  <c r="QL90" i="1"/>
  <c r="QH90" i="1"/>
  <c r="PZ90" i="1"/>
  <c r="PV90" i="1"/>
  <c r="PQ90" i="1"/>
  <c r="PN90" i="1"/>
  <c r="PJ90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U94" i="1" s="1"/>
  <c r="RS86" i="1"/>
  <c r="RR86" i="1"/>
  <c r="RP86" i="1"/>
  <c r="RP90" i="1" s="1"/>
  <c r="RO86" i="1"/>
  <c r="RO94" i="1" s="1"/>
  <c r="RM86" i="1"/>
  <c r="RM94" i="1" s="1"/>
  <c r="RL86" i="1"/>
  <c r="RL90" i="1" s="1"/>
  <c r="RJ86" i="1"/>
  <c r="RI86" i="1"/>
  <c r="RI94" i="1" s="1"/>
  <c r="RG86" i="1"/>
  <c r="RG94" i="1" s="1"/>
  <c r="RF86" i="1"/>
  <c r="RD86" i="1"/>
  <c r="RD90" i="1" s="1"/>
  <c r="RC86" i="1"/>
  <c r="RC94" i="1" s="1"/>
  <c r="RA86" i="1"/>
  <c r="RA94" i="1" s="1"/>
  <c r="QZ86" i="1"/>
  <c r="QZ90" i="1" s="1"/>
  <c r="QX86" i="1"/>
  <c r="QX94" i="1" s="1"/>
  <c r="QW86" i="1"/>
  <c r="QU86" i="1"/>
  <c r="QU90" i="1" s="1"/>
  <c r="QT86" i="1"/>
  <c r="QT94" i="1" s="1"/>
  <c r="QR86" i="1"/>
  <c r="QR90" i="1" s="1"/>
  <c r="QQ86" i="1"/>
  <c r="QQ94" i="1" s="1"/>
  <c r="QO86" i="1"/>
  <c r="QO90" i="1" s="1"/>
  <c r="QN86" i="1"/>
  <c r="QN90" i="1" s="1"/>
  <c r="QL86" i="1"/>
  <c r="QK86" i="1"/>
  <c r="QK90" i="1" s="1"/>
  <c r="QI86" i="1"/>
  <c r="QI90" i="1" s="1"/>
  <c r="QH86" i="1"/>
  <c r="QF86" i="1"/>
  <c r="QF90" i="1" s="1"/>
  <c r="QE86" i="1"/>
  <c r="QE90" i="1" s="1"/>
  <c r="QC86" i="1"/>
  <c r="QC94" i="1" s="1"/>
  <c r="QB86" i="1"/>
  <c r="QB90" i="1" s="1"/>
  <c r="PZ86" i="1"/>
  <c r="PZ94" i="1" s="1"/>
  <c r="PY86" i="1"/>
  <c r="PY90" i="1" s="1"/>
  <c r="PW86" i="1"/>
  <c r="PW94" i="1" s="1"/>
  <c r="PV86" i="1"/>
  <c r="PV94" i="1" s="1"/>
  <c r="PT86" i="1"/>
  <c r="PT90" i="1" s="1"/>
  <c r="PS86" i="1"/>
  <c r="PS94" i="1" s="1"/>
  <c r="PQ86" i="1"/>
  <c r="PQ94" i="1" s="1"/>
  <c r="PP86" i="1"/>
  <c r="PP90" i="1" s="1"/>
  <c r="PN86" i="1"/>
  <c r="PM86" i="1"/>
  <c r="PM94" i="1" s="1"/>
  <c r="PK86" i="1"/>
  <c r="PK94" i="1" s="1"/>
  <c r="PJ86" i="1"/>
  <c r="PH86" i="1"/>
  <c r="PH90" i="1" s="1"/>
  <c r="PG86" i="1"/>
  <c r="PG94" i="1" s="1"/>
  <c r="PE86" i="1"/>
  <c r="PE94" i="1" s="1"/>
  <c r="RU84" i="1"/>
  <c r="RR84" i="1"/>
  <c r="RM84" i="1"/>
  <c r="RI84" i="1"/>
  <c r="RA84" i="1"/>
  <c r="QZ84" i="1"/>
  <c r="QW84" i="1"/>
  <c r="QT84" i="1"/>
  <c r="QR84" i="1"/>
  <c r="QO84" i="1"/>
  <c r="QK84" i="1"/>
  <c r="QC84" i="1"/>
  <c r="QB84" i="1"/>
  <c r="PY84" i="1"/>
  <c r="PV84" i="1"/>
  <c r="PQ84" i="1"/>
  <c r="PM84" i="1"/>
  <c r="PE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U88" i="1" s="1"/>
  <c r="RS80" i="1"/>
  <c r="RS84" i="1" s="1"/>
  <c r="RR80" i="1"/>
  <c r="RP80" i="1"/>
  <c r="RP88" i="1" s="1"/>
  <c r="RO80" i="1"/>
  <c r="RO84" i="1" s="1"/>
  <c r="RM80" i="1"/>
  <c r="RL80" i="1"/>
  <c r="RL88" i="1" s="1"/>
  <c r="RJ80" i="1"/>
  <c r="RJ84" i="1" s="1"/>
  <c r="RI80" i="1"/>
  <c r="RH80" i="1"/>
  <c r="RH86" i="1" s="1"/>
  <c r="RG80" i="1"/>
  <c r="RG84" i="1" s="1"/>
  <c r="RF80" i="1"/>
  <c r="RF84" i="1" s="1"/>
  <c r="RD80" i="1"/>
  <c r="RD84" i="1" s="1"/>
  <c r="RC80" i="1"/>
  <c r="RC84" i="1" s="1"/>
  <c r="RA80" i="1"/>
  <c r="RA88" i="1" s="1"/>
  <c r="QZ80" i="1"/>
  <c r="QZ88" i="1" s="1"/>
  <c r="QX80" i="1"/>
  <c r="QX88" i="1" s="1"/>
  <c r="QW80" i="1"/>
  <c r="QW88" i="1" s="1"/>
  <c r="QU80" i="1"/>
  <c r="QU84" i="1" s="1"/>
  <c r="QT80" i="1"/>
  <c r="QR80" i="1"/>
  <c r="QR88" i="1" s="1"/>
  <c r="QQ80" i="1"/>
  <c r="QQ84" i="1" s="1"/>
  <c r="QO80" i="1"/>
  <c r="QN80" i="1"/>
  <c r="QN88" i="1" s="1"/>
  <c r="QL80" i="1"/>
  <c r="QL88" i="1" s="1"/>
  <c r="QK80" i="1"/>
  <c r="QI80" i="1"/>
  <c r="QI84" i="1" s="1"/>
  <c r="QH80" i="1"/>
  <c r="QH88" i="1" s="1"/>
  <c r="QF80" i="1"/>
  <c r="QF84" i="1" s="1"/>
  <c r="QE80" i="1"/>
  <c r="QE84" i="1" s="1"/>
  <c r="QC80" i="1"/>
  <c r="QC88" i="1" s="1"/>
  <c r="QB80" i="1"/>
  <c r="QB88" i="1" s="1"/>
  <c r="PZ80" i="1"/>
  <c r="PZ88" i="1" s="1"/>
  <c r="PY80" i="1"/>
  <c r="PY88" i="1" s="1"/>
  <c r="PW80" i="1"/>
  <c r="PW84" i="1" s="1"/>
  <c r="PV80" i="1"/>
  <c r="PT80" i="1"/>
  <c r="PT88" i="1" s="1"/>
  <c r="PS80" i="1"/>
  <c r="PS84" i="1" s="1"/>
  <c r="PQ80" i="1"/>
  <c r="PP80" i="1"/>
  <c r="PP88" i="1" s="1"/>
  <c r="PN80" i="1"/>
  <c r="PN84" i="1" s="1"/>
  <c r="PM80" i="1"/>
  <c r="PL80" i="1"/>
  <c r="PL86" i="1" s="1"/>
  <c r="PK80" i="1"/>
  <c r="PK84" i="1" s="1"/>
  <c r="PJ80" i="1"/>
  <c r="PJ84" i="1" s="1"/>
  <c r="PH80" i="1"/>
  <c r="PH84" i="1" s="1"/>
  <c r="PG80" i="1"/>
  <c r="PG84" i="1" s="1"/>
  <c r="PE80" i="1"/>
  <c r="PE88" i="1" s="1"/>
  <c r="RT78" i="1"/>
  <c r="RP78" i="1"/>
  <c r="RL78" i="1"/>
  <c r="RH78" i="1"/>
  <c r="RD78" i="1"/>
  <c r="QZ78" i="1"/>
  <c r="QV78" i="1"/>
  <c r="QR78" i="1"/>
  <c r="QN78" i="1"/>
  <c r="QJ78" i="1"/>
  <c r="QF78" i="1"/>
  <c r="QB78" i="1"/>
  <c r="PX78" i="1"/>
  <c r="PT78" i="1"/>
  <c r="PP78" i="1"/>
  <c r="PL78" i="1"/>
  <c r="PH78" i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T74" i="1"/>
  <c r="RT80" i="1" s="1"/>
  <c r="RS74" i="1"/>
  <c r="RS78" i="1" s="1"/>
  <c r="RR74" i="1"/>
  <c r="RR82" i="1" s="1"/>
  <c r="RP74" i="1"/>
  <c r="RP82" i="1" s="1"/>
  <c r="RO74" i="1"/>
  <c r="RO78" i="1" s="1"/>
  <c r="RN74" i="1"/>
  <c r="RN80" i="1" s="1"/>
  <c r="RM74" i="1"/>
  <c r="RM82" i="1" s="1"/>
  <c r="RL74" i="1"/>
  <c r="RL82" i="1" s="1"/>
  <c r="RJ74" i="1"/>
  <c r="RJ78" i="1" s="1"/>
  <c r="RI74" i="1"/>
  <c r="RI78" i="1" s="1"/>
  <c r="RH74" i="1"/>
  <c r="RG74" i="1"/>
  <c r="RG78" i="1" s="1"/>
  <c r="RF74" i="1"/>
  <c r="RF78" i="1" s="1"/>
  <c r="RD74" i="1"/>
  <c r="RD82" i="1" s="1"/>
  <c r="RC74" i="1"/>
  <c r="RC82" i="1" s="1"/>
  <c r="RB74" i="1"/>
  <c r="RB80" i="1" s="1"/>
  <c r="RA74" i="1"/>
  <c r="RA82" i="1" s="1"/>
  <c r="QZ74" i="1"/>
  <c r="QZ82" i="1" s="1"/>
  <c r="QX74" i="1"/>
  <c r="QX82" i="1" s="1"/>
  <c r="QW74" i="1"/>
  <c r="QW78" i="1" s="1"/>
  <c r="QV74" i="1"/>
  <c r="QV80" i="1" s="1"/>
  <c r="QU74" i="1"/>
  <c r="QU78" i="1" s="1"/>
  <c r="QT74" i="1"/>
  <c r="QT82" i="1" s="1"/>
  <c r="QR74" i="1"/>
  <c r="QR82" i="1" s="1"/>
  <c r="QQ74" i="1"/>
  <c r="QQ78" i="1" s="1"/>
  <c r="QP74" i="1"/>
  <c r="QP78" i="1" s="1"/>
  <c r="QO74" i="1"/>
  <c r="QO82" i="1" s="1"/>
  <c r="QN74" i="1"/>
  <c r="QN82" i="1" s="1"/>
  <c r="QL74" i="1"/>
  <c r="QL78" i="1" s="1"/>
  <c r="QK74" i="1"/>
  <c r="QK78" i="1" s="1"/>
  <c r="QJ74" i="1"/>
  <c r="QJ80" i="1" s="1"/>
  <c r="QI74" i="1"/>
  <c r="QI78" i="1" s="1"/>
  <c r="QH74" i="1"/>
  <c r="QH78" i="1" s="1"/>
  <c r="QF74" i="1"/>
  <c r="QF82" i="1" s="1"/>
  <c r="QE74" i="1"/>
  <c r="QE82" i="1" s="1"/>
  <c r="QD74" i="1"/>
  <c r="QD78" i="1" s="1"/>
  <c r="QC74" i="1"/>
  <c r="QC82" i="1" s="1"/>
  <c r="QB74" i="1"/>
  <c r="QB82" i="1" s="1"/>
  <c r="PZ74" i="1"/>
  <c r="PZ82" i="1" s="1"/>
  <c r="PY74" i="1"/>
  <c r="PY78" i="1" s="1"/>
  <c r="PX74" i="1"/>
  <c r="PX80" i="1" s="1"/>
  <c r="PW74" i="1"/>
  <c r="PW78" i="1" s="1"/>
  <c r="PV74" i="1"/>
  <c r="PV82" i="1" s="1"/>
  <c r="PT74" i="1"/>
  <c r="PT82" i="1" s="1"/>
  <c r="PS74" i="1"/>
  <c r="PS78" i="1" s="1"/>
  <c r="PR74" i="1"/>
  <c r="PR80" i="1" s="1"/>
  <c r="PQ74" i="1"/>
  <c r="PQ82" i="1" s="1"/>
  <c r="PP74" i="1"/>
  <c r="PP82" i="1" s="1"/>
  <c r="PN74" i="1"/>
  <c r="PN78" i="1" s="1"/>
  <c r="PM74" i="1"/>
  <c r="PM78" i="1" s="1"/>
  <c r="PL74" i="1"/>
  <c r="PK74" i="1"/>
  <c r="PK78" i="1" s="1"/>
  <c r="PJ74" i="1"/>
  <c r="PJ78" i="1" s="1"/>
  <c r="PH74" i="1"/>
  <c r="PH82" i="1" s="1"/>
  <c r="PG74" i="1"/>
  <c r="PG82" i="1" s="1"/>
  <c r="PF74" i="1"/>
  <c r="PF80" i="1" s="1"/>
  <c r="PE74" i="1"/>
  <c r="PE82" i="1" s="1"/>
  <c r="RS72" i="1"/>
  <c r="RO72" i="1"/>
  <c r="RK72" i="1"/>
  <c r="RG72" i="1"/>
  <c r="RC72" i="1"/>
  <c r="QY72" i="1"/>
  <c r="QU72" i="1"/>
  <c r="QQ72" i="1"/>
  <c r="QM72" i="1"/>
  <c r="QI72" i="1"/>
  <c r="QE72" i="1"/>
  <c r="QA72" i="1"/>
  <c r="PW72" i="1"/>
  <c r="PS72" i="1"/>
  <c r="PO72" i="1"/>
  <c r="PK72" i="1"/>
  <c r="PG72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U82" i="1" s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8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W82" i="1" s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82" i="1" s="1"/>
  <c r="QH68" i="1"/>
  <c r="QH72" i="1" s="1"/>
  <c r="QG68" i="1"/>
  <c r="QG74" i="1" s="1"/>
  <c r="QF68" i="1"/>
  <c r="QF76" i="1" s="1"/>
  <c r="QE68" i="1"/>
  <c r="QE76" i="1" s="1"/>
  <c r="QD68" i="1"/>
  <c r="QD72" i="1" s="1"/>
  <c r="QC68" i="1"/>
  <c r="QC72" i="1" s="1"/>
  <c r="QB68" i="1"/>
  <c r="QB76" i="1" s="1"/>
  <c r="QA68" i="1"/>
  <c r="QA74" i="1" s="1"/>
  <c r="PZ68" i="1"/>
  <c r="PZ72" i="1" s="1"/>
  <c r="PY68" i="1"/>
  <c r="PY82" i="1" s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82" i="1" s="1"/>
  <c r="PJ68" i="1"/>
  <c r="PJ72" i="1" s="1"/>
  <c r="PI68" i="1"/>
  <c r="PI74" i="1" s="1"/>
  <c r="PH68" i="1"/>
  <c r="PH76" i="1" s="1"/>
  <c r="PG68" i="1"/>
  <c r="PG76" i="1" s="1"/>
  <c r="PF68" i="1"/>
  <c r="PF72" i="1" s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S34" i="1" s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T22" i="1" s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QS40" i="1" s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OV286" i="1"/>
  <c r="OS286" i="1"/>
  <c r="OJ286" i="1"/>
  <c r="OG286" i="1"/>
  <c r="NX286" i="1"/>
  <c r="NU286" i="1"/>
  <c r="NL286" i="1"/>
  <c r="NI286" i="1"/>
  <c r="MZ286" i="1"/>
  <c r="MW286" i="1"/>
  <c r="MN286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S282" i="1"/>
  <c r="OP282" i="1"/>
  <c r="OM282" i="1"/>
  <c r="OM286" i="1" s="1"/>
  <c r="OJ282" i="1"/>
  <c r="OG282" i="1"/>
  <c r="OD282" i="1"/>
  <c r="OA282" i="1"/>
  <c r="OA286" i="1" s="1"/>
  <c r="NX282" i="1"/>
  <c r="NU282" i="1"/>
  <c r="NR282" i="1"/>
  <c r="NO282" i="1"/>
  <c r="NO286" i="1" s="1"/>
  <c r="NL282" i="1"/>
  <c r="NI282" i="1"/>
  <c r="NF282" i="1"/>
  <c r="NC282" i="1"/>
  <c r="NC286" i="1" s="1"/>
  <c r="MZ282" i="1"/>
  <c r="MW282" i="1"/>
  <c r="MT282" i="1"/>
  <c r="MQ282" i="1"/>
  <c r="MQ286" i="1" s="1"/>
  <c r="MN282" i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V288" i="1" s="1"/>
  <c r="OS276" i="1"/>
  <c r="OP276" i="1"/>
  <c r="OM276" i="1"/>
  <c r="OJ276" i="1"/>
  <c r="OJ288" i="1" s="1"/>
  <c r="OG276" i="1"/>
  <c r="OD276" i="1"/>
  <c r="OA276" i="1"/>
  <c r="NX276" i="1"/>
  <c r="NX288" i="1" s="1"/>
  <c r="NU276" i="1"/>
  <c r="NR276" i="1"/>
  <c r="NO276" i="1"/>
  <c r="NL276" i="1"/>
  <c r="NL288" i="1" s="1"/>
  <c r="NI276" i="1"/>
  <c r="NF276" i="1"/>
  <c r="NC276" i="1"/>
  <c r="MZ276" i="1"/>
  <c r="MZ288" i="1" s="1"/>
  <c r="MW276" i="1"/>
  <c r="MT276" i="1"/>
  <c r="MQ276" i="1"/>
  <c r="MN276" i="1"/>
  <c r="MN288" i="1" s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X258" i="1" s="1"/>
  <c r="OW250" i="1"/>
  <c r="OW254" i="1" s="1"/>
  <c r="OU250" i="1"/>
  <c r="OU254" i="1" s="1"/>
  <c r="OT250" i="1"/>
  <c r="OT258" i="1" s="1"/>
  <c r="OR250" i="1"/>
  <c r="OR254" i="1" s="1"/>
  <c r="OQ250" i="1"/>
  <c r="OQ254" i="1" s="1"/>
  <c r="OO250" i="1"/>
  <c r="OO258" i="1" s="1"/>
  <c r="ON250" i="1"/>
  <c r="ON254" i="1" s="1"/>
  <c r="OL250" i="1"/>
  <c r="OL258" i="1" s="1"/>
  <c r="OK250" i="1"/>
  <c r="OK258" i="1" s="1"/>
  <c r="OI250" i="1"/>
  <c r="OI254" i="1" s="1"/>
  <c r="OH250" i="1"/>
  <c r="OH258" i="1" s="1"/>
  <c r="OF250" i="1"/>
  <c r="OF254" i="1" s="1"/>
  <c r="OE250" i="1"/>
  <c r="OE254" i="1" s="1"/>
  <c r="OC250" i="1"/>
  <c r="OC258" i="1" s="1"/>
  <c r="OB250" i="1"/>
  <c r="OB254" i="1" s="1"/>
  <c r="NZ250" i="1"/>
  <c r="NZ258" i="1" s="1"/>
  <c r="NY250" i="1"/>
  <c r="NY258" i="1" s="1"/>
  <c r="NW250" i="1"/>
  <c r="NW254" i="1" s="1"/>
  <c r="NV250" i="1"/>
  <c r="NV258" i="1" s="1"/>
  <c r="NT250" i="1"/>
  <c r="NT254" i="1" s="1"/>
  <c r="NS250" i="1"/>
  <c r="NS254" i="1" s="1"/>
  <c r="NQ250" i="1"/>
  <c r="NQ258" i="1" s="1"/>
  <c r="NP250" i="1"/>
  <c r="NP254" i="1" s="1"/>
  <c r="NN250" i="1"/>
  <c r="NN258" i="1" s="1"/>
  <c r="NM250" i="1"/>
  <c r="NM258" i="1" s="1"/>
  <c r="NK250" i="1"/>
  <c r="NK254" i="1" s="1"/>
  <c r="NJ250" i="1"/>
  <c r="NJ258" i="1" s="1"/>
  <c r="NH250" i="1"/>
  <c r="NH254" i="1" s="1"/>
  <c r="NG250" i="1"/>
  <c r="NG254" i="1" s="1"/>
  <c r="NE250" i="1"/>
  <c r="NE258" i="1" s="1"/>
  <c r="ND250" i="1"/>
  <c r="ND254" i="1" s="1"/>
  <c r="NB250" i="1"/>
  <c r="NA250" i="1"/>
  <c r="NA258" i="1" s="1"/>
  <c r="MY250" i="1"/>
  <c r="MY254" i="1" s="1"/>
  <c r="MX250" i="1"/>
  <c r="MV250" i="1"/>
  <c r="MV254" i="1" s="1"/>
  <c r="MU250" i="1"/>
  <c r="MU254" i="1" s="1"/>
  <c r="MS250" i="1"/>
  <c r="MS258" i="1" s="1"/>
  <c r="MR250" i="1"/>
  <c r="MR254" i="1" s="1"/>
  <c r="MP250" i="1"/>
  <c r="MO250" i="1"/>
  <c r="MO258" i="1" s="1"/>
  <c r="MM250" i="1"/>
  <c r="MM254" i="1" s="1"/>
  <c r="PA248" i="1"/>
  <c r="OW248" i="1"/>
  <c r="OO248" i="1"/>
  <c r="OK248" i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OZ244" i="1"/>
  <c r="OX244" i="1"/>
  <c r="OX248" i="1" s="1"/>
  <c r="OW244" i="1"/>
  <c r="OU244" i="1"/>
  <c r="OT244" i="1"/>
  <c r="OT248" i="1" s="1"/>
  <c r="OR244" i="1"/>
  <c r="OQ244" i="1"/>
  <c r="OO244" i="1"/>
  <c r="ON244" i="1"/>
  <c r="OL244" i="1"/>
  <c r="OL248" i="1" s="1"/>
  <c r="OK244" i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A242" i="1"/>
  <c r="OW242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PB201" i="1"/>
  <c r="OS201" i="1"/>
  <c r="OP201" i="1"/>
  <c r="OG201" i="1"/>
  <c r="OD201" i="1"/>
  <c r="NU201" i="1"/>
  <c r="NR201" i="1"/>
  <c r="NI201" i="1"/>
  <c r="NF201" i="1"/>
  <c r="MW201" i="1"/>
  <c r="MT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PB203" i="1" s="1"/>
  <c r="OY197" i="1"/>
  <c r="OY201" i="1" s="1"/>
  <c r="OV197" i="1"/>
  <c r="OV203" i="1" s="1"/>
  <c r="OS197" i="1"/>
  <c r="OS203" i="1" s="1"/>
  <c r="OP197" i="1"/>
  <c r="OP203" i="1" s="1"/>
  <c r="OM197" i="1"/>
  <c r="OM201" i="1" s="1"/>
  <c r="OJ197" i="1"/>
  <c r="OJ203" i="1" s="1"/>
  <c r="OG197" i="1"/>
  <c r="OG203" i="1" s="1"/>
  <c r="OD197" i="1"/>
  <c r="OD203" i="1" s="1"/>
  <c r="OA197" i="1"/>
  <c r="OA201" i="1" s="1"/>
  <c r="NX197" i="1"/>
  <c r="NX203" i="1" s="1"/>
  <c r="NU197" i="1"/>
  <c r="NU203" i="1" s="1"/>
  <c r="NR197" i="1"/>
  <c r="NR203" i="1" s="1"/>
  <c r="NO197" i="1"/>
  <c r="NO201" i="1" s="1"/>
  <c r="NL197" i="1"/>
  <c r="NL203" i="1" s="1"/>
  <c r="NI197" i="1"/>
  <c r="NI203" i="1" s="1"/>
  <c r="NF197" i="1"/>
  <c r="NF203" i="1" s="1"/>
  <c r="NC197" i="1"/>
  <c r="NC201" i="1" s="1"/>
  <c r="MZ197" i="1"/>
  <c r="MZ203" i="1" s="1"/>
  <c r="MW197" i="1"/>
  <c r="MW203" i="1" s="1"/>
  <c r="MT197" i="1"/>
  <c r="MT203" i="1" s="1"/>
  <c r="MQ197" i="1"/>
  <c r="MQ201" i="1" s="1"/>
  <c r="MN197" i="1"/>
  <c r="MN203" i="1" s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A193" i="1"/>
  <c r="OX193" i="1"/>
  <c r="OW193" i="1"/>
  <c r="OT193" i="1"/>
  <c r="OO193" i="1"/>
  <c r="OL193" i="1"/>
  <c r="OK193" i="1"/>
  <c r="OH193" i="1"/>
  <c r="OC193" i="1"/>
  <c r="NZ193" i="1"/>
  <c r="NY193" i="1"/>
  <c r="NV193" i="1"/>
  <c r="NQ193" i="1"/>
  <c r="NN193" i="1"/>
  <c r="NM193" i="1"/>
  <c r="NJ193" i="1"/>
  <c r="NE193" i="1"/>
  <c r="NB193" i="1"/>
  <c r="NA193" i="1"/>
  <c r="MX193" i="1"/>
  <c r="MS193" i="1"/>
  <c r="MP193" i="1"/>
  <c r="MO193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7" i="1" s="1"/>
  <c r="OZ189" i="1"/>
  <c r="OZ197" i="1" s="1"/>
  <c r="OX189" i="1"/>
  <c r="OW189" i="1"/>
  <c r="OW197" i="1" s="1"/>
  <c r="OU189" i="1"/>
  <c r="OU193" i="1" s="1"/>
  <c r="OT189" i="1"/>
  <c r="OR189" i="1"/>
  <c r="OR197" i="1" s="1"/>
  <c r="OQ189" i="1"/>
  <c r="OQ193" i="1" s="1"/>
  <c r="OO189" i="1"/>
  <c r="OO197" i="1" s="1"/>
  <c r="ON189" i="1"/>
  <c r="ON197" i="1" s="1"/>
  <c r="OL189" i="1"/>
  <c r="OK189" i="1"/>
  <c r="OK197" i="1" s="1"/>
  <c r="OI189" i="1"/>
  <c r="OI193" i="1" s="1"/>
  <c r="OH189" i="1"/>
  <c r="OF189" i="1"/>
  <c r="OF197" i="1" s="1"/>
  <c r="OE189" i="1"/>
  <c r="OE193" i="1" s="1"/>
  <c r="OC189" i="1"/>
  <c r="OC197" i="1" s="1"/>
  <c r="OB189" i="1"/>
  <c r="NZ189" i="1"/>
  <c r="NY189" i="1"/>
  <c r="NY197" i="1" s="1"/>
  <c r="NW189" i="1"/>
  <c r="NV189" i="1"/>
  <c r="NV197" i="1" s="1"/>
  <c r="NT189" i="1"/>
  <c r="NS189" i="1"/>
  <c r="NQ189" i="1"/>
  <c r="NQ197" i="1" s="1"/>
  <c r="NP189" i="1"/>
  <c r="NN189" i="1"/>
  <c r="NM189" i="1"/>
  <c r="NM197" i="1" s="1"/>
  <c r="NK189" i="1"/>
  <c r="NJ189" i="1"/>
  <c r="NH189" i="1"/>
  <c r="NG189" i="1"/>
  <c r="NE189" i="1"/>
  <c r="NE197" i="1" s="1"/>
  <c r="ND189" i="1"/>
  <c r="NB189" i="1"/>
  <c r="NA189" i="1"/>
  <c r="NA197" i="1" s="1"/>
  <c r="MY189" i="1"/>
  <c r="MX189" i="1"/>
  <c r="MX197" i="1" s="1"/>
  <c r="MV189" i="1"/>
  <c r="MU189" i="1"/>
  <c r="MS189" i="1"/>
  <c r="MS197" i="1" s="1"/>
  <c r="MR189" i="1"/>
  <c r="MP189" i="1"/>
  <c r="MO189" i="1"/>
  <c r="MO197" i="1" s="1"/>
  <c r="MM189" i="1"/>
  <c r="PA187" i="1"/>
  <c r="OZ187" i="1"/>
  <c r="OW187" i="1"/>
  <c r="OR187" i="1"/>
  <c r="OO187" i="1"/>
  <c r="ON187" i="1"/>
  <c r="OK187" i="1"/>
  <c r="OF187" i="1"/>
  <c r="OC187" i="1"/>
  <c r="OB187" i="1"/>
  <c r="NY187" i="1"/>
  <c r="NT187" i="1"/>
  <c r="NQ187" i="1"/>
  <c r="NP187" i="1"/>
  <c r="NM187" i="1"/>
  <c r="NH187" i="1"/>
  <c r="NE187" i="1"/>
  <c r="ND187" i="1"/>
  <c r="NA187" i="1"/>
  <c r="MV187" i="1"/>
  <c r="MS187" i="1"/>
  <c r="MR187" i="1"/>
  <c r="MO187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OZ183" i="1"/>
  <c r="OX183" i="1"/>
  <c r="OW183" i="1"/>
  <c r="OU183" i="1"/>
  <c r="OT183" i="1"/>
  <c r="OR183" i="1"/>
  <c r="OQ183" i="1"/>
  <c r="OO183" i="1"/>
  <c r="ON183" i="1"/>
  <c r="OL183" i="1"/>
  <c r="OK183" i="1"/>
  <c r="OI183" i="1"/>
  <c r="OH183" i="1"/>
  <c r="OF183" i="1"/>
  <c r="OE183" i="1"/>
  <c r="OC183" i="1"/>
  <c r="OB183" i="1"/>
  <c r="NZ183" i="1"/>
  <c r="NY183" i="1"/>
  <c r="NW183" i="1"/>
  <c r="NV183" i="1"/>
  <c r="NT183" i="1"/>
  <c r="NS183" i="1"/>
  <c r="NQ183" i="1"/>
  <c r="NP183" i="1"/>
  <c r="NN183" i="1"/>
  <c r="NM183" i="1"/>
  <c r="NK183" i="1"/>
  <c r="NJ183" i="1"/>
  <c r="NH183" i="1"/>
  <c r="NG183" i="1"/>
  <c r="NE183" i="1"/>
  <c r="ND183" i="1"/>
  <c r="NB183" i="1"/>
  <c r="NA183" i="1"/>
  <c r="MY183" i="1"/>
  <c r="MX183" i="1"/>
  <c r="MV183" i="1"/>
  <c r="MU183" i="1"/>
  <c r="MS183" i="1"/>
  <c r="MR183" i="1"/>
  <c r="MP183" i="1"/>
  <c r="MO183" i="1"/>
  <c r="MM183" i="1"/>
  <c r="PC181" i="1"/>
  <c r="OU181" i="1"/>
  <c r="OL181" i="1"/>
  <c r="OI181" i="1"/>
  <c r="OH181" i="1"/>
  <c r="OE181" i="1"/>
  <c r="NZ181" i="1"/>
  <c r="NW181" i="1"/>
  <c r="NV181" i="1"/>
  <c r="NS181" i="1"/>
  <c r="NN181" i="1"/>
  <c r="NK181" i="1"/>
  <c r="NJ181" i="1"/>
  <c r="NG181" i="1"/>
  <c r="NB181" i="1"/>
  <c r="MX181" i="1"/>
  <c r="MP181" i="1"/>
  <c r="PB179" i="1"/>
  <c r="OY179" i="1"/>
  <c r="OV179" i="1"/>
  <c r="OS179" i="1"/>
  <c r="OP179" i="1"/>
  <c r="NT214" i="1" s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A177" i="1"/>
  <c r="PA181" i="1" s="1"/>
  <c r="OZ177" i="1"/>
  <c r="OX177" i="1"/>
  <c r="OX181" i="1" s="1"/>
  <c r="OW177" i="1"/>
  <c r="OW181" i="1" s="1"/>
  <c r="OU177" i="1"/>
  <c r="OT177" i="1"/>
  <c r="OT181" i="1" s="1"/>
  <c r="OR177" i="1"/>
  <c r="OQ177" i="1"/>
  <c r="OO177" i="1"/>
  <c r="OO181" i="1" s="1"/>
  <c r="ON177" i="1"/>
  <c r="OL177" i="1"/>
  <c r="OL185" i="1" s="1"/>
  <c r="OK177" i="1"/>
  <c r="OK185" i="1" s="1"/>
  <c r="OI177" i="1"/>
  <c r="OH177" i="1"/>
  <c r="OH185" i="1" s="1"/>
  <c r="OF177" i="1"/>
  <c r="OE177" i="1"/>
  <c r="OC177" i="1"/>
  <c r="OC185" i="1" s="1"/>
  <c r="OB177" i="1"/>
  <c r="NZ177" i="1"/>
  <c r="NZ185" i="1" s="1"/>
  <c r="NY177" i="1"/>
  <c r="NY185" i="1" s="1"/>
  <c r="NW177" i="1"/>
  <c r="NV177" i="1"/>
  <c r="NV185" i="1" s="1"/>
  <c r="NT177" i="1"/>
  <c r="NS177" i="1"/>
  <c r="NQ177" i="1"/>
  <c r="NQ185" i="1" s="1"/>
  <c r="NP177" i="1"/>
  <c r="NN177" i="1"/>
  <c r="NN185" i="1" s="1"/>
  <c r="NM177" i="1"/>
  <c r="NM185" i="1" s="1"/>
  <c r="NK177" i="1"/>
  <c r="NJ177" i="1"/>
  <c r="NJ185" i="1" s="1"/>
  <c r="NH177" i="1"/>
  <c r="NG177" i="1"/>
  <c r="NE177" i="1"/>
  <c r="NE185" i="1" s="1"/>
  <c r="ND177" i="1"/>
  <c r="NB177" i="1"/>
  <c r="NB185" i="1" s="1"/>
  <c r="NA177" i="1"/>
  <c r="NA185" i="1" s="1"/>
  <c r="MY177" i="1"/>
  <c r="MX177" i="1"/>
  <c r="MX185" i="1" s="1"/>
  <c r="MV177" i="1"/>
  <c r="MU177" i="1"/>
  <c r="MS177" i="1"/>
  <c r="MS185" i="1" s="1"/>
  <c r="MR177" i="1"/>
  <c r="MP177" i="1"/>
  <c r="MP185" i="1" s="1"/>
  <c r="MO177" i="1"/>
  <c r="MO185" i="1" s="1"/>
  <c r="MM177" i="1"/>
  <c r="PA175" i="1"/>
  <c r="OX175" i="1"/>
  <c r="OW175" i="1"/>
  <c r="OT175" i="1"/>
  <c r="OO175" i="1"/>
  <c r="OL175" i="1"/>
  <c r="OK175" i="1"/>
  <c r="OH175" i="1"/>
  <c r="OC175" i="1"/>
  <c r="NZ175" i="1"/>
  <c r="NY175" i="1"/>
  <c r="NV175" i="1"/>
  <c r="NQ175" i="1"/>
  <c r="NN175" i="1"/>
  <c r="NM175" i="1"/>
  <c r="NJ175" i="1"/>
  <c r="NE175" i="1"/>
  <c r="NB175" i="1"/>
  <c r="NA175" i="1"/>
  <c r="MX175" i="1"/>
  <c r="MS175" i="1"/>
  <c r="MP175" i="1"/>
  <c r="MO175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9" i="1" s="1"/>
  <c r="OZ171" i="1"/>
  <c r="OZ179" i="1" s="1"/>
  <c r="OX171" i="1"/>
  <c r="OX179" i="1" s="1"/>
  <c r="OW171" i="1"/>
  <c r="OW179" i="1" s="1"/>
  <c r="OU171" i="1"/>
  <c r="OU175" i="1" s="1"/>
  <c r="OT171" i="1"/>
  <c r="OT179" i="1" s="1"/>
  <c r="OR171" i="1"/>
  <c r="OR179" i="1" s="1"/>
  <c r="OQ171" i="1"/>
  <c r="OQ175" i="1" s="1"/>
  <c r="OO171" i="1"/>
  <c r="OO179" i="1" s="1"/>
  <c r="ON171" i="1"/>
  <c r="ON179" i="1" s="1"/>
  <c r="OL171" i="1"/>
  <c r="OK171" i="1"/>
  <c r="OK179" i="1" s="1"/>
  <c r="OI171" i="1"/>
  <c r="OI175" i="1" s="1"/>
  <c r="OH171" i="1"/>
  <c r="OF171" i="1"/>
  <c r="OF179" i="1" s="1"/>
  <c r="OE171" i="1"/>
  <c r="OE175" i="1" s="1"/>
  <c r="OC171" i="1"/>
  <c r="OC179" i="1" s="1"/>
  <c r="OB171" i="1"/>
  <c r="OB179" i="1" s="1"/>
  <c r="NZ171" i="1"/>
  <c r="NY171" i="1"/>
  <c r="NY179" i="1" s="1"/>
  <c r="NW171" i="1"/>
  <c r="NW175" i="1" s="1"/>
  <c r="NV171" i="1"/>
  <c r="NT171" i="1"/>
  <c r="NT179" i="1" s="1"/>
  <c r="NS171" i="1"/>
  <c r="NS175" i="1" s="1"/>
  <c r="NQ171" i="1"/>
  <c r="NQ179" i="1" s="1"/>
  <c r="NP171" i="1"/>
  <c r="NP179" i="1" s="1"/>
  <c r="NN171" i="1"/>
  <c r="NM171" i="1"/>
  <c r="NM179" i="1" s="1"/>
  <c r="NK171" i="1"/>
  <c r="NK175" i="1" s="1"/>
  <c r="NJ171" i="1"/>
  <c r="NH171" i="1"/>
  <c r="NH179" i="1" s="1"/>
  <c r="NG171" i="1"/>
  <c r="NG175" i="1" s="1"/>
  <c r="NE171" i="1"/>
  <c r="NE179" i="1" s="1"/>
  <c r="ND171" i="1"/>
  <c r="ND179" i="1" s="1"/>
  <c r="NB171" i="1"/>
  <c r="NA171" i="1"/>
  <c r="NA179" i="1" s="1"/>
  <c r="MY171" i="1"/>
  <c r="MY175" i="1" s="1"/>
  <c r="MX171" i="1"/>
  <c r="MV171" i="1"/>
  <c r="MV179" i="1" s="1"/>
  <c r="MU171" i="1"/>
  <c r="MU175" i="1" s="1"/>
  <c r="MS171" i="1"/>
  <c r="MS179" i="1" s="1"/>
  <c r="MR171" i="1"/>
  <c r="MR179" i="1" s="1"/>
  <c r="MP171" i="1"/>
  <c r="MO171" i="1"/>
  <c r="MO179" i="1" s="1"/>
  <c r="MM171" i="1"/>
  <c r="MM175" i="1" s="1"/>
  <c r="PA169" i="1"/>
  <c r="OZ169" i="1"/>
  <c r="OW169" i="1"/>
  <c r="OR169" i="1"/>
  <c r="OO169" i="1"/>
  <c r="ON169" i="1"/>
  <c r="OK169" i="1"/>
  <c r="OF169" i="1"/>
  <c r="OC169" i="1"/>
  <c r="OB169" i="1"/>
  <c r="NY169" i="1"/>
  <c r="NT169" i="1"/>
  <c r="NQ169" i="1"/>
  <c r="NP169" i="1"/>
  <c r="NM169" i="1"/>
  <c r="NH169" i="1"/>
  <c r="NE169" i="1"/>
  <c r="ND169" i="1"/>
  <c r="NA169" i="1"/>
  <c r="MV169" i="1"/>
  <c r="MS169" i="1"/>
  <c r="MR169" i="1"/>
  <c r="MO169" i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C173" i="1" s="1"/>
  <c r="PA165" i="1"/>
  <c r="OZ165" i="1"/>
  <c r="OZ173" i="1" s="1"/>
  <c r="OX165" i="1"/>
  <c r="OX169" i="1" s="1"/>
  <c r="OW165" i="1"/>
  <c r="OU165" i="1"/>
  <c r="OU173" i="1" s="1"/>
  <c r="OT165" i="1"/>
  <c r="OT169" i="1" s="1"/>
  <c r="OR165" i="1"/>
  <c r="OR173" i="1" s="1"/>
  <c r="OQ165" i="1"/>
  <c r="OQ173" i="1" s="1"/>
  <c r="OO165" i="1"/>
  <c r="ON165" i="1"/>
  <c r="ON173" i="1" s="1"/>
  <c r="OL165" i="1"/>
  <c r="OK165" i="1"/>
  <c r="OI165" i="1"/>
  <c r="OH165" i="1"/>
  <c r="OF165" i="1"/>
  <c r="OF173" i="1" s="1"/>
  <c r="OE165" i="1"/>
  <c r="OC165" i="1"/>
  <c r="OB165" i="1"/>
  <c r="OB173" i="1" s="1"/>
  <c r="NZ165" i="1"/>
  <c r="NY165" i="1"/>
  <c r="NW165" i="1"/>
  <c r="NV165" i="1"/>
  <c r="NT165" i="1"/>
  <c r="NT173" i="1" s="1"/>
  <c r="NS165" i="1"/>
  <c r="NQ165" i="1"/>
  <c r="NP165" i="1"/>
  <c r="NP173" i="1" s="1"/>
  <c r="NN165" i="1"/>
  <c r="NM165" i="1"/>
  <c r="NK165" i="1"/>
  <c r="NJ165" i="1"/>
  <c r="NH165" i="1"/>
  <c r="NH173" i="1" s="1"/>
  <c r="NG165" i="1"/>
  <c r="NE165" i="1"/>
  <c r="ND165" i="1"/>
  <c r="ND173" i="1" s="1"/>
  <c r="NB165" i="1"/>
  <c r="NA165" i="1"/>
  <c r="MY165" i="1"/>
  <c r="MX165" i="1"/>
  <c r="MV165" i="1"/>
  <c r="MV173" i="1" s="1"/>
  <c r="MU165" i="1"/>
  <c r="MS165" i="1"/>
  <c r="MR165" i="1"/>
  <c r="MR173" i="1" s="1"/>
  <c r="MP165" i="1"/>
  <c r="MO165" i="1"/>
  <c r="MM165" i="1"/>
  <c r="PC163" i="1"/>
  <c r="OZ163" i="1"/>
  <c r="OU163" i="1"/>
  <c r="OR163" i="1"/>
  <c r="OQ163" i="1"/>
  <c r="ON163" i="1"/>
  <c r="OI163" i="1"/>
  <c r="OF163" i="1"/>
  <c r="OE163" i="1"/>
  <c r="OB163" i="1"/>
  <c r="NW163" i="1"/>
  <c r="NT163" i="1"/>
  <c r="NS163" i="1"/>
  <c r="NP163" i="1"/>
  <c r="NK163" i="1"/>
  <c r="NH163" i="1"/>
  <c r="NG163" i="1"/>
  <c r="ND163" i="1"/>
  <c r="MY163" i="1"/>
  <c r="MV163" i="1"/>
  <c r="MU163" i="1"/>
  <c r="MR163" i="1"/>
  <c r="MM163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A159" i="1"/>
  <c r="OZ159" i="1"/>
  <c r="OX159" i="1"/>
  <c r="OW159" i="1"/>
  <c r="OU159" i="1"/>
  <c r="OT159" i="1"/>
  <c r="OR159" i="1"/>
  <c r="OQ159" i="1"/>
  <c r="OO159" i="1"/>
  <c r="ON159" i="1"/>
  <c r="OL159" i="1"/>
  <c r="OK159" i="1"/>
  <c r="OI159" i="1"/>
  <c r="OH159" i="1"/>
  <c r="OF159" i="1"/>
  <c r="OE159" i="1"/>
  <c r="OC159" i="1"/>
  <c r="OB159" i="1"/>
  <c r="NZ159" i="1"/>
  <c r="NY159" i="1"/>
  <c r="NW159" i="1"/>
  <c r="NV159" i="1"/>
  <c r="NT159" i="1"/>
  <c r="NS159" i="1"/>
  <c r="NQ159" i="1"/>
  <c r="NP159" i="1"/>
  <c r="NN159" i="1"/>
  <c r="NM159" i="1"/>
  <c r="NK159" i="1"/>
  <c r="NJ159" i="1"/>
  <c r="NH159" i="1"/>
  <c r="NG159" i="1"/>
  <c r="NE159" i="1"/>
  <c r="ND159" i="1"/>
  <c r="NB159" i="1"/>
  <c r="NA159" i="1"/>
  <c r="MY159" i="1"/>
  <c r="MX159" i="1"/>
  <c r="MV159" i="1"/>
  <c r="MU159" i="1"/>
  <c r="MS159" i="1"/>
  <c r="MR159" i="1"/>
  <c r="MP159" i="1"/>
  <c r="MO159" i="1"/>
  <c r="MM159" i="1"/>
  <c r="PC157" i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OY116" i="1"/>
  <c r="OV116" i="1"/>
  <c r="OM116" i="1"/>
  <c r="OJ116" i="1"/>
  <c r="OA116" i="1"/>
  <c r="NX116" i="1"/>
  <c r="NO116" i="1"/>
  <c r="NL116" i="1"/>
  <c r="NC116" i="1"/>
  <c r="MZ116" i="1"/>
  <c r="MQ116" i="1"/>
  <c r="MN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PB118" i="1" s="1"/>
  <c r="OY112" i="1"/>
  <c r="OY118" i="1" s="1"/>
  <c r="OV112" i="1"/>
  <c r="OV118" i="1" s="1"/>
  <c r="OS112" i="1"/>
  <c r="OS118" i="1" s="1"/>
  <c r="OP112" i="1"/>
  <c r="OP118" i="1" s="1"/>
  <c r="OM112" i="1"/>
  <c r="OM118" i="1" s="1"/>
  <c r="OJ112" i="1"/>
  <c r="OJ118" i="1" s="1"/>
  <c r="OG112" i="1"/>
  <c r="OG118" i="1" s="1"/>
  <c r="OD112" i="1"/>
  <c r="OD118" i="1" s="1"/>
  <c r="OA112" i="1"/>
  <c r="OA118" i="1" s="1"/>
  <c r="NX112" i="1"/>
  <c r="NU112" i="1"/>
  <c r="NR112" i="1"/>
  <c r="NR118" i="1" s="1"/>
  <c r="NO112" i="1"/>
  <c r="NO118" i="1" s="1"/>
  <c r="NL112" i="1"/>
  <c r="NI112" i="1"/>
  <c r="NF112" i="1"/>
  <c r="NF118" i="1" s="1"/>
  <c r="NC112" i="1"/>
  <c r="NC118" i="1" s="1"/>
  <c r="MZ112" i="1"/>
  <c r="MW112" i="1"/>
  <c r="MT112" i="1"/>
  <c r="MT118" i="1" s="1"/>
  <c r="MQ112" i="1"/>
  <c r="MQ118" i="1" s="1"/>
  <c r="MN112" i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C108" i="1"/>
  <c r="OZ108" i="1"/>
  <c r="OU108" i="1"/>
  <c r="OR108" i="1"/>
  <c r="OQ108" i="1"/>
  <c r="ON108" i="1"/>
  <c r="OI108" i="1"/>
  <c r="OF108" i="1"/>
  <c r="OE108" i="1"/>
  <c r="OB108" i="1"/>
  <c r="NW108" i="1"/>
  <c r="NT108" i="1"/>
  <c r="NS108" i="1"/>
  <c r="NP108" i="1"/>
  <c r="NK108" i="1"/>
  <c r="NH108" i="1"/>
  <c r="NG108" i="1"/>
  <c r="ND108" i="1"/>
  <c r="MY108" i="1"/>
  <c r="MV108" i="1"/>
  <c r="MU108" i="1"/>
  <c r="MR108" i="1"/>
  <c r="MM108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A104" i="1"/>
  <c r="OZ104" i="1"/>
  <c r="OZ112" i="1" s="1"/>
  <c r="OX104" i="1"/>
  <c r="OW104" i="1"/>
  <c r="OU104" i="1"/>
  <c r="OT104" i="1"/>
  <c r="OR104" i="1"/>
  <c r="OQ104" i="1"/>
  <c r="OO104" i="1"/>
  <c r="ON104" i="1"/>
  <c r="OL104" i="1"/>
  <c r="OK104" i="1"/>
  <c r="OI104" i="1"/>
  <c r="OH104" i="1"/>
  <c r="OF104" i="1"/>
  <c r="OF112" i="1" s="1"/>
  <c r="OE104" i="1"/>
  <c r="OC104" i="1"/>
  <c r="OB104" i="1"/>
  <c r="OB112" i="1" s="1"/>
  <c r="NZ104" i="1"/>
  <c r="NY104" i="1"/>
  <c r="NW104" i="1"/>
  <c r="NV104" i="1"/>
  <c r="NT104" i="1"/>
  <c r="NS104" i="1"/>
  <c r="NQ104" i="1"/>
  <c r="NP104" i="1"/>
  <c r="NN104" i="1"/>
  <c r="NM104" i="1"/>
  <c r="NK104" i="1"/>
  <c r="NJ104" i="1"/>
  <c r="NH104" i="1"/>
  <c r="NH112" i="1" s="1"/>
  <c r="NG104" i="1"/>
  <c r="NE104" i="1"/>
  <c r="ND104" i="1"/>
  <c r="ND112" i="1" s="1"/>
  <c r="NB104" i="1"/>
  <c r="NA104" i="1"/>
  <c r="MY104" i="1"/>
  <c r="MX104" i="1"/>
  <c r="MV104" i="1"/>
  <c r="MU104" i="1"/>
  <c r="MS104" i="1"/>
  <c r="MR104" i="1"/>
  <c r="MP104" i="1"/>
  <c r="MO104" i="1"/>
  <c r="MM104" i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Y106" i="1" s="1"/>
  <c r="MX98" i="1"/>
  <c r="MV98" i="1"/>
  <c r="MV102" i="1" s="1"/>
  <c r="MU98" i="1"/>
  <c r="MU106" i="1" s="1"/>
  <c r="MS98" i="1"/>
  <c r="MS102" i="1" s="1"/>
  <c r="MR98" i="1"/>
  <c r="MR102" i="1" s="1"/>
  <c r="MP98" i="1"/>
  <c r="MO98" i="1"/>
  <c r="MO102" i="1" s="1"/>
  <c r="MM98" i="1"/>
  <c r="MM106" i="1" s="1"/>
  <c r="PC96" i="1"/>
  <c r="OZ96" i="1"/>
  <c r="OU96" i="1"/>
  <c r="OR96" i="1"/>
  <c r="OQ96" i="1"/>
  <c r="ON96" i="1"/>
  <c r="OI96" i="1"/>
  <c r="OF96" i="1"/>
  <c r="OE96" i="1"/>
  <c r="OB96" i="1"/>
  <c r="NW96" i="1"/>
  <c r="NT96" i="1"/>
  <c r="NS96" i="1"/>
  <c r="NP96" i="1"/>
  <c r="NK96" i="1"/>
  <c r="NH96" i="1"/>
  <c r="NG96" i="1"/>
  <c r="ND96" i="1"/>
  <c r="MY96" i="1"/>
  <c r="MV96" i="1"/>
  <c r="MU96" i="1"/>
  <c r="MR96" i="1"/>
  <c r="MM96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C100" i="1" s="1"/>
  <c r="PA92" i="1"/>
  <c r="OZ92" i="1"/>
  <c r="OZ100" i="1" s="1"/>
  <c r="OX92" i="1"/>
  <c r="OX100" i="1" s="1"/>
  <c r="OW92" i="1"/>
  <c r="OU92" i="1"/>
  <c r="OU100" i="1" s="1"/>
  <c r="OT92" i="1"/>
  <c r="OT100" i="1" s="1"/>
  <c r="OR92" i="1"/>
  <c r="OR100" i="1" s="1"/>
  <c r="OQ92" i="1"/>
  <c r="OQ100" i="1" s="1"/>
  <c r="OO92" i="1"/>
  <c r="ON92" i="1"/>
  <c r="ON100" i="1" s="1"/>
  <c r="OL92" i="1"/>
  <c r="OL100" i="1" s="1"/>
  <c r="OK92" i="1"/>
  <c r="OI92" i="1"/>
  <c r="OI100" i="1" s="1"/>
  <c r="OH92" i="1"/>
  <c r="OH100" i="1" s="1"/>
  <c r="OF92" i="1"/>
  <c r="OF100" i="1" s="1"/>
  <c r="OE92" i="1"/>
  <c r="OE100" i="1" s="1"/>
  <c r="OC92" i="1"/>
  <c r="OB92" i="1"/>
  <c r="OB100" i="1" s="1"/>
  <c r="NZ92" i="1"/>
  <c r="NZ100" i="1" s="1"/>
  <c r="NY92" i="1"/>
  <c r="NW92" i="1"/>
  <c r="NW100" i="1" s="1"/>
  <c r="NV92" i="1"/>
  <c r="NV100" i="1" s="1"/>
  <c r="NT92" i="1"/>
  <c r="NT100" i="1" s="1"/>
  <c r="NS92" i="1"/>
  <c r="NS100" i="1" s="1"/>
  <c r="NQ92" i="1"/>
  <c r="NQ96" i="1" s="1"/>
  <c r="NP92" i="1"/>
  <c r="NP100" i="1" s="1"/>
  <c r="NN92" i="1"/>
  <c r="NN100" i="1" s="1"/>
  <c r="NM92" i="1"/>
  <c r="NM96" i="1" s="1"/>
  <c r="NK92" i="1"/>
  <c r="NK100" i="1" s="1"/>
  <c r="NJ92" i="1"/>
  <c r="NJ100" i="1" s="1"/>
  <c r="NH92" i="1"/>
  <c r="NH100" i="1" s="1"/>
  <c r="NG92" i="1"/>
  <c r="NG100" i="1" s="1"/>
  <c r="NE92" i="1"/>
  <c r="NE96" i="1" s="1"/>
  <c r="ND92" i="1"/>
  <c r="ND100" i="1" s="1"/>
  <c r="NB92" i="1"/>
  <c r="NB100" i="1" s="1"/>
  <c r="NA92" i="1"/>
  <c r="NA96" i="1" s="1"/>
  <c r="MY92" i="1"/>
  <c r="MY100" i="1" s="1"/>
  <c r="MX92" i="1"/>
  <c r="MX100" i="1" s="1"/>
  <c r="MV92" i="1"/>
  <c r="MV100" i="1" s="1"/>
  <c r="MU92" i="1"/>
  <c r="MU100" i="1" s="1"/>
  <c r="MS92" i="1"/>
  <c r="MS96" i="1" s="1"/>
  <c r="MR92" i="1"/>
  <c r="MR100" i="1" s="1"/>
  <c r="MP92" i="1"/>
  <c r="MP100" i="1" s="1"/>
  <c r="MO92" i="1"/>
  <c r="MO96" i="1" s="1"/>
  <c r="MM92" i="1"/>
  <c r="MM100" i="1" s="1"/>
  <c r="PC90" i="1"/>
  <c r="OX90" i="1"/>
  <c r="OU90" i="1"/>
  <c r="OT90" i="1"/>
  <c r="OQ90" i="1"/>
  <c r="OL90" i="1"/>
  <c r="OI90" i="1"/>
  <c r="OH90" i="1"/>
  <c r="OE90" i="1"/>
  <c r="NZ90" i="1"/>
  <c r="NW90" i="1"/>
  <c r="NV90" i="1"/>
  <c r="NS90" i="1"/>
  <c r="NN90" i="1"/>
  <c r="NK90" i="1"/>
  <c r="NJ90" i="1"/>
  <c r="NG90" i="1"/>
  <c r="NB90" i="1"/>
  <c r="MY90" i="1"/>
  <c r="MX90" i="1"/>
  <c r="MU90" i="1"/>
  <c r="MP90" i="1"/>
  <c r="MM90" i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C94" i="1" s="1"/>
  <c r="PA86" i="1"/>
  <c r="PA94" i="1" s="1"/>
  <c r="OZ86" i="1"/>
  <c r="OZ90" i="1" s="1"/>
  <c r="OX86" i="1"/>
  <c r="OX94" i="1" s="1"/>
  <c r="OW86" i="1"/>
  <c r="OW94" i="1" s="1"/>
  <c r="OU86" i="1"/>
  <c r="OU94" i="1" s="1"/>
  <c r="OT86" i="1"/>
  <c r="OT94" i="1" s="1"/>
  <c r="OR86" i="1"/>
  <c r="OR90" i="1" s="1"/>
  <c r="OQ86" i="1"/>
  <c r="OQ94" i="1" s="1"/>
  <c r="OO86" i="1"/>
  <c r="OO94" i="1" s="1"/>
  <c r="ON86" i="1"/>
  <c r="ON90" i="1" s="1"/>
  <c r="OL86" i="1"/>
  <c r="OL94" i="1" s="1"/>
  <c r="OK86" i="1"/>
  <c r="OK94" i="1" s="1"/>
  <c r="OI86" i="1"/>
  <c r="OI94" i="1" s="1"/>
  <c r="OH86" i="1"/>
  <c r="OH94" i="1" s="1"/>
  <c r="OF86" i="1"/>
  <c r="OF90" i="1" s="1"/>
  <c r="OE86" i="1"/>
  <c r="OE94" i="1" s="1"/>
  <c r="OC86" i="1"/>
  <c r="OC94" i="1" s="1"/>
  <c r="OB86" i="1"/>
  <c r="OB90" i="1" s="1"/>
  <c r="NZ86" i="1"/>
  <c r="NZ94" i="1" s="1"/>
  <c r="NY86" i="1"/>
  <c r="NY94" i="1" s="1"/>
  <c r="NW86" i="1"/>
  <c r="NW94" i="1" s="1"/>
  <c r="NV86" i="1"/>
  <c r="NV94" i="1" s="1"/>
  <c r="NT86" i="1"/>
  <c r="NT90" i="1" s="1"/>
  <c r="NS86" i="1"/>
  <c r="NS94" i="1" s="1"/>
  <c r="NQ86" i="1"/>
  <c r="NQ94" i="1" s="1"/>
  <c r="NP86" i="1"/>
  <c r="NP90" i="1" s="1"/>
  <c r="NN86" i="1"/>
  <c r="NN94" i="1" s="1"/>
  <c r="NM86" i="1"/>
  <c r="NM94" i="1" s="1"/>
  <c r="NK86" i="1"/>
  <c r="NK94" i="1" s="1"/>
  <c r="NJ86" i="1"/>
  <c r="NJ94" i="1" s="1"/>
  <c r="NH86" i="1"/>
  <c r="NH90" i="1" s="1"/>
  <c r="NG86" i="1"/>
  <c r="NG94" i="1" s="1"/>
  <c r="NE86" i="1"/>
  <c r="NE94" i="1" s="1"/>
  <c r="ND86" i="1"/>
  <c r="ND90" i="1" s="1"/>
  <c r="NB86" i="1"/>
  <c r="NB94" i="1" s="1"/>
  <c r="NA86" i="1"/>
  <c r="NA94" i="1" s="1"/>
  <c r="MY86" i="1"/>
  <c r="MY94" i="1" s="1"/>
  <c r="MX86" i="1"/>
  <c r="MX94" i="1" s="1"/>
  <c r="MV86" i="1"/>
  <c r="MV90" i="1" s="1"/>
  <c r="MU86" i="1"/>
  <c r="MU94" i="1" s="1"/>
  <c r="MS86" i="1"/>
  <c r="MS94" i="1" s="1"/>
  <c r="MR86" i="1"/>
  <c r="MR90" i="1" s="1"/>
  <c r="MP86" i="1"/>
  <c r="MP94" i="1" s="1"/>
  <c r="MO86" i="1"/>
  <c r="MO94" i="1" s="1"/>
  <c r="MM86" i="1"/>
  <c r="MM94" i="1" s="1"/>
  <c r="PA84" i="1"/>
  <c r="OX84" i="1"/>
  <c r="OW84" i="1"/>
  <c r="OT84" i="1"/>
  <c r="OO84" i="1"/>
  <c r="OL84" i="1"/>
  <c r="OK84" i="1"/>
  <c r="OH84" i="1"/>
  <c r="OC84" i="1"/>
  <c r="NZ84" i="1"/>
  <c r="NY84" i="1"/>
  <c r="NV84" i="1"/>
  <c r="NQ84" i="1"/>
  <c r="NN84" i="1"/>
  <c r="NM84" i="1"/>
  <c r="NJ84" i="1"/>
  <c r="NE84" i="1"/>
  <c r="NB84" i="1"/>
  <c r="NA84" i="1"/>
  <c r="MX84" i="1"/>
  <c r="MS84" i="1"/>
  <c r="MP84" i="1"/>
  <c r="MO84" i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8" i="1" s="1"/>
  <c r="OZ80" i="1"/>
  <c r="OZ88" i="1" s="1"/>
  <c r="OX80" i="1"/>
  <c r="OX88" i="1" s="1"/>
  <c r="OW80" i="1"/>
  <c r="OW88" i="1" s="1"/>
  <c r="OU80" i="1"/>
  <c r="OU84" i="1" s="1"/>
  <c r="OT80" i="1"/>
  <c r="OT88" i="1" s="1"/>
  <c r="OR80" i="1"/>
  <c r="OR88" i="1" s="1"/>
  <c r="OQ80" i="1"/>
  <c r="OQ84" i="1" s="1"/>
  <c r="OO80" i="1"/>
  <c r="OO88" i="1" s="1"/>
  <c r="ON80" i="1"/>
  <c r="ON88" i="1" s="1"/>
  <c r="OL80" i="1"/>
  <c r="OL88" i="1" s="1"/>
  <c r="OK80" i="1"/>
  <c r="OK88" i="1" s="1"/>
  <c r="OI80" i="1"/>
  <c r="OI84" i="1" s="1"/>
  <c r="OH80" i="1"/>
  <c r="OH88" i="1" s="1"/>
  <c r="OF80" i="1"/>
  <c r="OF88" i="1" s="1"/>
  <c r="OE80" i="1"/>
  <c r="OE84" i="1" s="1"/>
  <c r="OC80" i="1"/>
  <c r="OC88" i="1" s="1"/>
  <c r="OB80" i="1"/>
  <c r="OB88" i="1" s="1"/>
  <c r="NZ80" i="1"/>
  <c r="NZ88" i="1" s="1"/>
  <c r="NY80" i="1"/>
  <c r="NY88" i="1" s="1"/>
  <c r="NW80" i="1"/>
  <c r="NW84" i="1" s="1"/>
  <c r="NV80" i="1"/>
  <c r="NV88" i="1" s="1"/>
  <c r="NT80" i="1"/>
  <c r="NT88" i="1" s="1"/>
  <c r="NS80" i="1"/>
  <c r="NS84" i="1" s="1"/>
  <c r="NQ80" i="1"/>
  <c r="NQ88" i="1" s="1"/>
  <c r="NP80" i="1"/>
  <c r="NP88" i="1" s="1"/>
  <c r="NN80" i="1"/>
  <c r="NN88" i="1" s="1"/>
  <c r="NM80" i="1"/>
  <c r="NM88" i="1" s="1"/>
  <c r="NK80" i="1"/>
  <c r="NK84" i="1" s="1"/>
  <c r="NJ80" i="1"/>
  <c r="NJ88" i="1" s="1"/>
  <c r="NH80" i="1"/>
  <c r="NH88" i="1" s="1"/>
  <c r="NG80" i="1"/>
  <c r="NG84" i="1" s="1"/>
  <c r="NE80" i="1"/>
  <c r="NE88" i="1" s="1"/>
  <c r="ND80" i="1"/>
  <c r="ND88" i="1" s="1"/>
  <c r="NB80" i="1"/>
  <c r="NB88" i="1" s="1"/>
  <c r="NA80" i="1"/>
  <c r="NA88" i="1" s="1"/>
  <c r="MY80" i="1"/>
  <c r="MY84" i="1" s="1"/>
  <c r="MX80" i="1"/>
  <c r="MX88" i="1" s="1"/>
  <c r="MV80" i="1"/>
  <c r="MV88" i="1" s="1"/>
  <c r="MU80" i="1"/>
  <c r="MU84" i="1" s="1"/>
  <c r="MS80" i="1"/>
  <c r="MS88" i="1" s="1"/>
  <c r="MR80" i="1"/>
  <c r="MR88" i="1" s="1"/>
  <c r="MP80" i="1"/>
  <c r="MP88" i="1" s="1"/>
  <c r="MO80" i="1"/>
  <c r="MO88" i="1" s="1"/>
  <c r="MM80" i="1"/>
  <c r="MM84" i="1" s="1"/>
  <c r="PA78" i="1"/>
  <c r="OZ78" i="1"/>
  <c r="OW78" i="1"/>
  <c r="OR78" i="1"/>
  <c r="OO78" i="1"/>
  <c r="ON78" i="1"/>
  <c r="OK78" i="1"/>
  <c r="OF78" i="1"/>
  <c r="OC78" i="1"/>
  <c r="OB78" i="1"/>
  <c r="NY78" i="1"/>
  <c r="NT78" i="1"/>
  <c r="NQ78" i="1"/>
  <c r="NP78" i="1"/>
  <c r="NM78" i="1"/>
  <c r="NH78" i="1"/>
  <c r="NE78" i="1"/>
  <c r="ND78" i="1"/>
  <c r="NA78" i="1"/>
  <c r="MV78" i="1"/>
  <c r="MS78" i="1"/>
  <c r="MR78" i="1"/>
  <c r="MO78" i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C82" i="1" s="1"/>
  <c r="PA74" i="1"/>
  <c r="PA82" i="1" s="1"/>
  <c r="OZ74" i="1"/>
  <c r="OZ82" i="1" s="1"/>
  <c r="OY74" i="1"/>
  <c r="OY80" i="1" s="1"/>
  <c r="OX74" i="1"/>
  <c r="OX78" i="1" s="1"/>
  <c r="OW74" i="1"/>
  <c r="OW82" i="1" s="1"/>
  <c r="OU74" i="1"/>
  <c r="OU82" i="1" s="1"/>
  <c r="OT74" i="1"/>
  <c r="OT78" i="1" s="1"/>
  <c r="OR74" i="1"/>
  <c r="OR82" i="1" s="1"/>
  <c r="OQ74" i="1"/>
  <c r="OQ82" i="1" s="1"/>
  <c r="OO74" i="1"/>
  <c r="OO82" i="1" s="1"/>
  <c r="ON74" i="1"/>
  <c r="ON82" i="1" s="1"/>
  <c r="OM74" i="1"/>
  <c r="OM80" i="1" s="1"/>
  <c r="OL74" i="1"/>
  <c r="OL78" i="1" s="1"/>
  <c r="OK74" i="1"/>
  <c r="OK82" i="1" s="1"/>
  <c r="OI74" i="1"/>
  <c r="OI82" i="1" s="1"/>
  <c r="OH74" i="1"/>
  <c r="OH78" i="1" s="1"/>
  <c r="OF74" i="1"/>
  <c r="OF82" i="1" s="1"/>
  <c r="OE74" i="1"/>
  <c r="OE82" i="1" s="1"/>
  <c r="OC74" i="1"/>
  <c r="OC82" i="1" s="1"/>
  <c r="OB74" i="1"/>
  <c r="OB82" i="1" s="1"/>
  <c r="OA74" i="1"/>
  <c r="OA80" i="1" s="1"/>
  <c r="NZ74" i="1"/>
  <c r="NZ78" i="1" s="1"/>
  <c r="NY74" i="1"/>
  <c r="NY82" i="1" s="1"/>
  <c r="NW74" i="1"/>
  <c r="NW82" i="1" s="1"/>
  <c r="NV74" i="1"/>
  <c r="NV78" i="1" s="1"/>
  <c r="NT74" i="1"/>
  <c r="NT82" i="1" s="1"/>
  <c r="NS74" i="1"/>
  <c r="NS82" i="1" s="1"/>
  <c r="NQ74" i="1"/>
  <c r="NQ82" i="1" s="1"/>
  <c r="NP74" i="1"/>
  <c r="NP82" i="1" s="1"/>
  <c r="NO74" i="1"/>
  <c r="NO80" i="1" s="1"/>
  <c r="NN74" i="1"/>
  <c r="NN78" i="1" s="1"/>
  <c r="NM74" i="1"/>
  <c r="NM82" i="1" s="1"/>
  <c r="NK74" i="1"/>
  <c r="NK82" i="1" s="1"/>
  <c r="NJ74" i="1"/>
  <c r="NJ78" i="1" s="1"/>
  <c r="NH74" i="1"/>
  <c r="NH82" i="1" s="1"/>
  <c r="NG74" i="1"/>
  <c r="NG82" i="1" s="1"/>
  <c r="NE74" i="1"/>
  <c r="NE82" i="1" s="1"/>
  <c r="ND74" i="1"/>
  <c r="ND82" i="1" s="1"/>
  <c r="NC74" i="1"/>
  <c r="NC80" i="1" s="1"/>
  <c r="NB74" i="1"/>
  <c r="NB78" i="1" s="1"/>
  <c r="NA74" i="1"/>
  <c r="NA82" i="1" s="1"/>
  <c r="MY74" i="1"/>
  <c r="MY82" i="1" s="1"/>
  <c r="MX74" i="1"/>
  <c r="MX78" i="1" s="1"/>
  <c r="MV74" i="1"/>
  <c r="MV82" i="1" s="1"/>
  <c r="MU74" i="1"/>
  <c r="MU82" i="1" s="1"/>
  <c r="MS74" i="1"/>
  <c r="MS82" i="1" s="1"/>
  <c r="MR74" i="1"/>
  <c r="MR82" i="1" s="1"/>
  <c r="MQ74" i="1"/>
  <c r="MQ80" i="1" s="1"/>
  <c r="MP74" i="1"/>
  <c r="MP78" i="1" s="1"/>
  <c r="MO74" i="1"/>
  <c r="MO82" i="1" s="1"/>
  <c r="MM74" i="1"/>
  <c r="MM82" i="1" s="1"/>
  <c r="PC72" i="1"/>
  <c r="OZ72" i="1"/>
  <c r="OY72" i="1"/>
  <c r="OV72" i="1"/>
  <c r="OU72" i="1"/>
  <c r="OR72" i="1"/>
  <c r="OQ72" i="1"/>
  <c r="ON72" i="1"/>
  <c r="OM72" i="1"/>
  <c r="OJ72" i="1"/>
  <c r="OI72" i="1"/>
  <c r="OF72" i="1"/>
  <c r="OE72" i="1"/>
  <c r="OB72" i="1"/>
  <c r="OA72" i="1"/>
  <c r="NX72" i="1"/>
  <c r="NW72" i="1"/>
  <c r="NT72" i="1"/>
  <c r="NS72" i="1"/>
  <c r="NP72" i="1"/>
  <c r="NO72" i="1"/>
  <c r="NL72" i="1"/>
  <c r="NK72" i="1"/>
  <c r="NH72" i="1"/>
  <c r="NG72" i="1"/>
  <c r="ND72" i="1"/>
  <c r="NC72" i="1"/>
  <c r="MZ72" i="1"/>
  <c r="MY72" i="1"/>
  <c r="MV72" i="1"/>
  <c r="MU72" i="1"/>
  <c r="MR72" i="1"/>
  <c r="MQ72" i="1"/>
  <c r="MN72" i="1"/>
  <c r="MM72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OB36" i="1" s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A31" i="1" s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NZ27" i="1" s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LO290" i="1"/>
  <c r="LL290" i="1"/>
  <c r="LI290" i="1"/>
  <c r="LF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LP288" i="1"/>
  <c r="LN288" i="1"/>
  <c r="LM288" i="1"/>
  <c r="LK288" i="1"/>
  <c r="LJ288" i="1"/>
  <c r="LH288" i="1"/>
  <c r="LG288" i="1"/>
  <c r="LE288" i="1"/>
  <c r="MJ286" i="1"/>
  <c r="MA286" i="1"/>
  <c r="LX286" i="1"/>
  <c r="LO286" i="1"/>
  <c r="LL286" i="1"/>
  <c r="MJ284" i="1"/>
  <c r="MG284" i="1"/>
  <c r="MD284" i="1"/>
  <c r="MA284" i="1"/>
  <c r="LX284" i="1"/>
  <c r="LU284" i="1"/>
  <c r="LR284" i="1"/>
  <c r="LO284" i="1"/>
  <c r="LL284" i="1"/>
  <c r="LI284" i="1"/>
  <c r="LF284" i="1"/>
  <c r="MK282" i="1"/>
  <c r="MJ282" i="1"/>
  <c r="MG282" i="1"/>
  <c r="MD282" i="1"/>
  <c r="MA282" i="1"/>
  <c r="LY282" i="1"/>
  <c r="LX282" i="1"/>
  <c r="LU282" i="1"/>
  <c r="LR282" i="1"/>
  <c r="LO282" i="1"/>
  <c r="LL282" i="1"/>
  <c r="LI282" i="1"/>
  <c r="LF282" i="1"/>
  <c r="LF286" i="1" s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LP280" i="1"/>
  <c r="LN280" i="1"/>
  <c r="LM280" i="1"/>
  <c r="LK280" i="1"/>
  <c r="LJ280" i="1"/>
  <c r="LH280" i="1"/>
  <c r="LG280" i="1"/>
  <c r="LE280" i="1"/>
  <c r="MF278" i="1"/>
  <c r="ME278" i="1"/>
  <c r="LZ278" i="1"/>
  <c r="LP278" i="1"/>
  <c r="LJ278" i="1"/>
  <c r="MJ276" i="1"/>
  <c r="MG276" i="1"/>
  <c r="MF276" i="1"/>
  <c r="MD276" i="1"/>
  <c r="MA276" i="1"/>
  <c r="MA288" i="1" s="1"/>
  <c r="LY276" i="1"/>
  <c r="LX276" i="1"/>
  <c r="LU276" i="1"/>
  <c r="LR276" i="1"/>
  <c r="LO276" i="1"/>
  <c r="LO288" i="1" s="1"/>
  <c r="LL276" i="1"/>
  <c r="LK276" i="1"/>
  <c r="LI276" i="1"/>
  <c r="LF276" i="1"/>
  <c r="MK274" i="1"/>
  <c r="MK278" i="1" s="1"/>
  <c r="MI274" i="1"/>
  <c r="MH274" i="1"/>
  <c r="MF274" i="1"/>
  <c r="MF282" i="1" s="1"/>
  <c r="ME274" i="1"/>
  <c r="MC274" i="1"/>
  <c r="MC278" i="1" s="1"/>
  <c r="MB274" i="1"/>
  <c r="LZ274" i="1"/>
  <c r="LY274" i="1"/>
  <c r="LY278" i="1" s="1"/>
  <c r="LW274" i="1"/>
  <c r="LV274" i="1"/>
  <c r="LT274" i="1"/>
  <c r="LS274" i="1"/>
  <c r="LS278" i="1" s="1"/>
  <c r="LQ274" i="1"/>
  <c r="LQ278" i="1" s="1"/>
  <c r="LP274" i="1"/>
  <c r="LP282" i="1" s="1"/>
  <c r="LN274" i="1"/>
  <c r="LN282" i="1" s="1"/>
  <c r="LM274" i="1"/>
  <c r="LM278" i="1" s="1"/>
  <c r="LK274" i="1"/>
  <c r="LJ274" i="1"/>
  <c r="LH274" i="1"/>
  <c r="LG274" i="1"/>
  <c r="LE274" i="1"/>
  <c r="LE278" i="1" s="1"/>
  <c r="MK272" i="1"/>
  <c r="MF272" i="1"/>
  <c r="LY272" i="1"/>
  <c r="LT272" i="1"/>
  <c r="LP272" i="1"/>
  <c r="LE272" i="1"/>
  <c r="MJ270" i="1"/>
  <c r="MG270" i="1"/>
  <c r="MF270" i="1"/>
  <c r="MD270" i="1"/>
  <c r="MA270" i="1"/>
  <c r="LZ270" i="1"/>
  <c r="LX270" i="1"/>
  <c r="LU270" i="1"/>
  <c r="LR270" i="1"/>
  <c r="LQ270" i="1"/>
  <c r="LO270" i="1"/>
  <c r="LL270" i="1"/>
  <c r="LI270" i="1"/>
  <c r="LF270" i="1"/>
  <c r="MK268" i="1"/>
  <c r="MI268" i="1"/>
  <c r="MH268" i="1"/>
  <c r="MF268" i="1"/>
  <c r="ME268" i="1"/>
  <c r="MC268" i="1"/>
  <c r="MB268" i="1"/>
  <c r="MB276" i="1" s="1"/>
  <c r="LZ268" i="1"/>
  <c r="LY268" i="1"/>
  <c r="LW268" i="1"/>
  <c r="LV268" i="1"/>
  <c r="LV272" i="1" s="1"/>
  <c r="LT268" i="1"/>
  <c r="LS268" i="1"/>
  <c r="LQ268" i="1"/>
  <c r="LQ272" i="1" s="1"/>
  <c r="LP268" i="1"/>
  <c r="LN268" i="1"/>
  <c r="LM268" i="1"/>
  <c r="LM272" i="1" s="1"/>
  <c r="LK268" i="1"/>
  <c r="LK272" i="1" s="1"/>
  <c r="LJ268" i="1"/>
  <c r="LH268" i="1"/>
  <c r="LG268" i="1"/>
  <c r="LG272" i="1" s="1"/>
  <c r="LE268" i="1"/>
  <c r="LE276" i="1" s="1"/>
  <c r="MI266" i="1"/>
  <c r="MC266" i="1"/>
  <c r="LY266" i="1"/>
  <c r="LT266" i="1"/>
  <c r="LM266" i="1"/>
  <c r="LH266" i="1"/>
  <c r="MJ264" i="1"/>
  <c r="MH264" i="1"/>
  <c r="MG264" i="1"/>
  <c r="MD264" i="1"/>
  <c r="MA264" i="1"/>
  <c r="LZ264" i="1"/>
  <c r="LX264" i="1"/>
  <c r="LV264" i="1"/>
  <c r="LU264" i="1"/>
  <c r="LR264" i="1"/>
  <c r="LO264" i="1"/>
  <c r="LL264" i="1"/>
  <c r="LJ264" i="1"/>
  <c r="LI264" i="1"/>
  <c r="LF264" i="1"/>
  <c r="MK262" i="1"/>
  <c r="MK276" i="1" s="1"/>
  <c r="MI262" i="1"/>
  <c r="MI270" i="1" s="1"/>
  <c r="MH262" i="1"/>
  <c r="MF262" i="1"/>
  <c r="MF266" i="1" s="1"/>
  <c r="ME262" i="1"/>
  <c r="ME270" i="1" s="1"/>
  <c r="MC262" i="1"/>
  <c r="MB262" i="1"/>
  <c r="LZ262" i="1"/>
  <c r="LZ266" i="1" s="1"/>
  <c r="LY262" i="1"/>
  <c r="LW262" i="1"/>
  <c r="LV262" i="1"/>
  <c r="LT262" i="1"/>
  <c r="LS262" i="1"/>
  <c r="LS270" i="1" s="1"/>
  <c r="LQ262" i="1"/>
  <c r="LQ276" i="1" s="1"/>
  <c r="LQ284" i="1" s="1"/>
  <c r="LP262" i="1"/>
  <c r="LN262" i="1"/>
  <c r="LM262" i="1"/>
  <c r="LK262" i="1"/>
  <c r="LJ262" i="1"/>
  <c r="LH262" i="1"/>
  <c r="LG262" i="1"/>
  <c r="LE262" i="1"/>
  <c r="LE266" i="1" s="1"/>
  <c r="MI260" i="1"/>
  <c r="MF260" i="1"/>
  <c r="ME260" i="1"/>
  <c r="MB260" i="1"/>
  <c r="LW260" i="1"/>
  <c r="LT260" i="1"/>
  <c r="LS260" i="1"/>
  <c r="LP260" i="1"/>
  <c r="LK260" i="1"/>
  <c r="LH260" i="1"/>
  <c r="LG260" i="1"/>
  <c r="MJ258" i="1"/>
  <c r="MG258" i="1"/>
  <c r="MD258" i="1"/>
  <c r="MC258" i="1"/>
  <c r="MA258" i="1"/>
  <c r="LY258" i="1"/>
  <c r="LX258" i="1"/>
  <c r="LU258" i="1"/>
  <c r="LR258" i="1"/>
  <c r="LO258" i="1"/>
  <c r="LL258" i="1"/>
  <c r="LI258" i="1"/>
  <c r="LF258" i="1"/>
  <c r="MK256" i="1"/>
  <c r="MK260" i="1" s="1"/>
  <c r="MI256" i="1"/>
  <c r="MI264" i="1" s="1"/>
  <c r="MH256" i="1"/>
  <c r="MH260" i="1" s="1"/>
  <c r="MF256" i="1"/>
  <c r="ME256" i="1"/>
  <c r="ME264" i="1" s="1"/>
  <c r="MC256" i="1"/>
  <c r="MC260" i="1" s="1"/>
  <c r="MB256" i="1"/>
  <c r="LZ256" i="1"/>
  <c r="LZ260" i="1" s="1"/>
  <c r="LY256" i="1"/>
  <c r="LY260" i="1" s="1"/>
  <c r="LW256" i="1"/>
  <c r="LW264" i="1" s="1"/>
  <c r="LV256" i="1"/>
  <c r="LV260" i="1" s="1"/>
  <c r="LT256" i="1"/>
  <c r="LT264" i="1" s="1"/>
  <c r="LS256" i="1"/>
  <c r="LS264" i="1" s="1"/>
  <c r="LQ256" i="1"/>
  <c r="LQ260" i="1" s="1"/>
  <c r="LP256" i="1"/>
  <c r="LP264" i="1" s="1"/>
  <c r="LN256" i="1"/>
  <c r="LN260" i="1" s="1"/>
  <c r="LM256" i="1"/>
  <c r="LM260" i="1" s="1"/>
  <c r="LK256" i="1"/>
  <c r="LK264" i="1" s="1"/>
  <c r="LJ256" i="1"/>
  <c r="LJ260" i="1" s="1"/>
  <c r="LH256" i="1"/>
  <c r="LG256" i="1"/>
  <c r="LG264" i="1" s="1"/>
  <c r="LE256" i="1"/>
  <c r="LE260" i="1" s="1"/>
  <c r="MI254" i="1"/>
  <c r="MH254" i="1"/>
  <c r="ME254" i="1"/>
  <c r="LZ254" i="1"/>
  <c r="LW254" i="1"/>
  <c r="LV254" i="1"/>
  <c r="LS254" i="1"/>
  <c r="LN254" i="1"/>
  <c r="LK254" i="1"/>
  <c r="LJ254" i="1"/>
  <c r="LG254" i="1"/>
  <c r="MJ252" i="1"/>
  <c r="MG252" i="1"/>
  <c r="MF252" i="1"/>
  <c r="MD252" i="1"/>
  <c r="MA252" i="1"/>
  <c r="LX252" i="1"/>
  <c r="LU252" i="1"/>
  <c r="LT252" i="1"/>
  <c r="LR252" i="1"/>
  <c r="LO252" i="1"/>
  <c r="LL252" i="1"/>
  <c r="LI252" i="1"/>
  <c r="LH252" i="1"/>
  <c r="LF252" i="1"/>
  <c r="MK250" i="1"/>
  <c r="MK254" i="1" s="1"/>
  <c r="MJ250" i="1"/>
  <c r="MI250" i="1"/>
  <c r="MH250" i="1"/>
  <c r="MF250" i="1"/>
  <c r="MF254" i="1" s="1"/>
  <c r="ME250" i="1"/>
  <c r="MC250" i="1"/>
  <c r="MC254" i="1" s="1"/>
  <c r="MB250" i="1"/>
  <c r="MB254" i="1" s="1"/>
  <c r="LZ250" i="1"/>
  <c r="LZ258" i="1" s="1"/>
  <c r="LY250" i="1"/>
  <c r="LY254" i="1" s="1"/>
  <c r="LW250" i="1"/>
  <c r="LV250" i="1"/>
  <c r="LV258" i="1" s="1"/>
  <c r="LT250" i="1"/>
  <c r="LT254" i="1" s="1"/>
  <c r="LS250" i="1"/>
  <c r="LQ250" i="1"/>
  <c r="LQ254" i="1" s="1"/>
  <c r="LP250" i="1"/>
  <c r="LP254" i="1" s="1"/>
  <c r="LN250" i="1"/>
  <c r="LM250" i="1"/>
  <c r="LM254" i="1" s="1"/>
  <c r="LL250" i="1"/>
  <c r="LK250" i="1"/>
  <c r="LJ250" i="1"/>
  <c r="LH250" i="1"/>
  <c r="LH254" i="1" s="1"/>
  <c r="LG250" i="1"/>
  <c r="LE250" i="1"/>
  <c r="LE254" i="1" s="1"/>
  <c r="MK248" i="1"/>
  <c r="MC248" i="1"/>
  <c r="LY248" i="1"/>
  <c r="LV248" i="1"/>
  <c r="LQ248" i="1"/>
  <c r="LN248" i="1"/>
  <c r="LM248" i="1"/>
  <c r="MJ246" i="1"/>
  <c r="MG246" i="1"/>
  <c r="ME246" i="1"/>
  <c r="MD246" i="1"/>
  <c r="MA246" i="1"/>
  <c r="LX246" i="1"/>
  <c r="LU246" i="1"/>
  <c r="LS246" i="1"/>
  <c r="LR246" i="1"/>
  <c r="LO246" i="1"/>
  <c r="LL246" i="1"/>
  <c r="LI246" i="1"/>
  <c r="LG246" i="1"/>
  <c r="LF246" i="1"/>
  <c r="MK244" i="1"/>
  <c r="MJ244" i="1"/>
  <c r="MJ248" i="1" s="1"/>
  <c r="MI244" i="1"/>
  <c r="MI248" i="1" s="1"/>
  <c r="MH244" i="1"/>
  <c r="MH248" i="1" s="1"/>
  <c r="MF244" i="1"/>
  <c r="MF248" i="1" s="1"/>
  <c r="ME244" i="1"/>
  <c r="ME248" i="1" s="1"/>
  <c r="MC244" i="1"/>
  <c r="MB244" i="1"/>
  <c r="MB248" i="1" s="1"/>
  <c r="MA244" i="1"/>
  <c r="LZ244" i="1"/>
  <c r="LZ248" i="1" s="1"/>
  <c r="LY244" i="1"/>
  <c r="LX244" i="1"/>
  <c r="LX248" i="1" s="1"/>
  <c r="LW244" i="1"/>
  <c r="LW248" i="1" s="1"/>
  <c r="LV244" i="1"/>
  <c r="LT244" i="1"/>
  <c r="LT248" i="1" s="1"/>
  <c r="LS244" i="1"/>
  <c r="LS248" i="1" s="1"/>
  <c r="LQ244" i="1"/>
  <c r="LP244" i="1"/>
  <c r="LP248" i="1" s="1"/>
  <c r="LO244" i="1"/>
  <c r="LN244" i="1"/>
  <c r="LM244" i="1"/>
  <c r="LL244" i="1"/>
  <c r="LL248" i="1" s="1"/>
  <c r="LK244" i="1"/>
  <c r="LK248" i="1" s="1"/>
  <c r="LJ244" i="1"/>
  <c r="LJ248" i="1" s="1"/>
  <c r="LH244" i="1"/>
  <c r="LH248" i="1" s="1"/>
  <c r="LG244" i="1"/>
  <c r="LG248" i="1" s="1"/>
  <c r="LE244" i="1"/>
  <c r="LE248" i="1" s="1"/>
  <c r="MK242" i="1"/>
  <c r="MJ242" i="1"/>
  <c r="MG242" i="1"/>
  <c r="MF242" i="1"/>
  <c r="MC242" i="1"/>
  <c r="MB242" i="1"/>
  <c r="LY242" i="1"/>
  <c r="LX242" i="1"/>
  <c r="LU242" i="1"/>
  <c r="LT242" i="1"/>
  <c r="LQ242" i="1"/>
  <c r="LP242" i="1"/>
  <c r="LM242" i="1"/>
  <c r="LL242" i="1"/>
  <c r="LI242" i="1"/>
  <c r="LH242" i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LP240" i="1"/>
  <c r="LO240" i="1"/>
  <c r="LN240" i="1"/>
  <c r="LM240" i="1"/>
  <c r="LL240" i="1"/>
  <c r="LK240" i="1"/>
  <c r="LJ240" i="1"/>
  <c r="LI240" i="1"/>
  <c r="LH240" i="1"/>
  <c r="LG240" i="1"/>
  <c r="LF240" i="1"/>
  <c r="LE240" i="1"/>
  <c r="MK238" i="1"/>
  <c r="MK246" i="1" s="1"/>
  <c r="MJ238" i="1"/>
  <c r="MI238" i="1"/>
  <c r="MI246" i="1" s="1"/>
  <c r="MH238" i="1"/>
  <c r="MH246" i="1" s="1"/>
  <c r="MG238" i="1"/>
  <c r="MG244" i="1" s="1"/>
  <c r="MF238" i="1"/>
  <c r="MF246" i="1" s="1"/>
  <c r="ME238" i="1"/>
  <c r="ME242" i="1" s="1"/>
  <c r="MD238" i="1"/>
  <c r="MD244" i="1" s="1"/>
  <c r="MC238" i="1"/>
  <c r="MC246" i="1" s="1"/>
  <c r="MB238" i="1"/>
  <c r="MB246" i="1" s="1"/>
  <c r="MA238" i="1"/>
  <c r="MA242" i="1" s="1"/>
  <c r="LZ238" i="1"/>
  <c r="LZ242" i="1" s="1"/>
  <c r="LY238" i="1"/>
  <c r="LY246" i="1" s="1"/>
  <c r="LX238" i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LP238" i="1"/>
  <c r="LP246" i="1" s="1"/>
  <c r="LO238" i="1"/>
  <c r="LO242" i="1" s="1"/>
  <c r="LN238" i="1"/>
  <c r="LN246" i="1" s="1"/>
  <c r="LM238" i="1"/>
  <c r="LM246" i="1" s="1"/>
  <c r="LL238" i="1"/>
  <c r="LK238" i="1"/>
  <c r="LK246" i="1" s="1"/>
  <c r="LJ238" i="1"/>
  <c r="LJ246" i="1" s="1"/>
  <c r="LI238" i="1"/>
  <c r="LI244" i="1" s="1"/>
  <c r="LH238" i="1"/>
  <c r="LH246" i="1" s="1"/>
  <c r="LG238" i="1"/>
  <c r="LG242" i="1" s="1"/>
  <c r="LF238" i="1"/>
  <c r="LF244" i="1" s="1"/>
  <c r="LE238" i="1"/>
  <c r="LE246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LP236" i="1"/>
  <c r="LO236" i="1"/>
  <c r="LN236" i="1"/>
  <c r="LM236" i="1"/>
  <c r="LL236" i="1"/>
  <c r="LK236" i="1"/>
  <c r="LJ236" i="1"/>
  <c r="LI236" i="1"/>
  <c r="LH236" i="1"/>
  <c r="LG236" i="1"/>
  <c r="LF236" i="1"/>
  <c r="LE236" i="1"/>
  <c r="MJ205" i="1"/>
  <c r="MG205" i="1"/>
  <c r="MD205" i="1"/>
  <c r="MA205" i="1"/>
  <c r="LX205" i="1"/>
  <c r="LU205" i="1"/>
  <c r="LR205" i="1"/>
  <c r="LO205" i="1"/>
  <c r="LL205" i="1"/>
  <c r="LI205" i="1"/>
  <c r="LF205" i="1"/>
  <c r="MK203" i="1"/>
  <c r="MI203" i="1"/>
  <c r="MH203" i="1"/>
  <c r="MF203" i="1"/>
  <c r="ME203" i="1"/>
  <c r="MD203" i="1"/>
  <c r="MC203" i="1"/>
  <c r="MB203" i="1"/>
  <c r="LZ203" i="1"/>
  <c r="LY203" i="1"/>
  <c r="LW203" i="1"/>
  <c r="LV203" i="1"/>
  <c r="LU203" i="1"/>
  <c r="LT203" i="1"/>
  <c r="LS203" i="1"/>
  <c r="LQ203" i="1"/>
  <c r="LP203" i="1"/>
  <c r="LN203" i="1"/>
  <c r="LM203" i="1"/>
  <c r="LK203" i="1"/>
  <c r="LJ203" i="1"/>
  <c r="LH203" i="1"/>
  <c r="LG203" i="1"/>
  <c r="LE203" i="1"/>
  <c r="MA201" i="1"/>
  <c r="LO201" i="1"/>
  <c r="LF201" i="1"/>
  <c r="MJ199" i="1"/>
  <c r="MG199" i="1"/>
  <c r="MD199" i="1"/>
  <c r="MA199" i="1"/>
  <c r="LX199" i="1"/>
  <c r="LU199" i="1"/>
  <c r="LR199" i="1"/>
  <c r="LO199" i="1"/>
  <c r="LL199" i="1"/>
  <c r="LI199" i="1"/>
  <c r="LF199" i="1"/>
  <c r="MJ197" i="1"/>
  <c r="MH197" i="1"/>
  <c r="MG197" i="1"/>
  <c r="MG201" i="1" s="1"/>
  <c r="MD197" i="1"/>
  <c r="MD201" i="1" s="1"/>
  <c r="MA197" i="1"/>
  <c r="LY197" i="1"/>
  <c r="LX197" i="1"/>
  <c r="LX201" i="1" s="1"/>
  <c r="LL214" i="1" s="1"/>
  <c r="LU197" i="1"/>
  <c r="LU201" i="1" s="1"/>
  <c r="LT197" i="1"/>
  <c r="LR197" i="1"/>
  <c r="LR203" i="1" s="1"/>
  <c r="LO197" i="1"/>
  <c r="LL197" i="1"/>
  <c r="LJ197" i="1"/>
  <c r="LI197" i="1"/>
  <c r="LI201" i="1" s="1"/>
  <c r="LF197" i="1"/>
  <c r="LF203" i="1" s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LP195" i="1"/>
  <c r="LN195" i="1"/>
  <c r="LM195" i="1"/>
  <c r="LK195" i="1"/>
  <c r="LJ195" i="1"/>
  <c r="LH195" i="1"/>
  <c r="LG195" i="1"/>
  <c r="LE195" i="1"/>
  <c r="MH193" i="1"/>
  <c r="LW193" i="1"/>
  <c r="LV193" i="1"/>
  <c r="LK193" i="1"/>
  <c r="LG193" i="1"/>
  <c r="MJ191" i="1"/>
  <c r="MG191" i="1"/>
  <c r="MD191" i="1"/>
  <c r="MA191" i="1"/>
  <c r="MA203" i="1" s="1"/>
  <c r="LX191" i="1"/>
  <c r="LU191" i="1"/>
  <c r="LR191" i="1"/>
  <c r="LO191" i="1"/>
  <c r="LO203" i="1" s="1"/>
  <c r="LL191" i="1"/>
  <c r="LK191" i="1"/>
  <c r="LI191" i="1"/>
  <c r="LF191" i="1"/>
  <c r="MK189" i="1"/>
  <c r="MI189" i="1"/>
  <c r="MI193" i="1" s="1"/>
  <c r="MH189" i="1"/>
  <c r="MF189" i="1"/>
  <c r="ME189" i="1"/>
  <c r="MC189" i="1"/>
  <c r="MB189" i="1"/>
  <c r="LZ189" i="1"/>
  <c r="LZ193" i="1" s="1"/>
  <c r="LY189" i="1"/>
  <c r="LY193" i="1" s="1"/>
  <c r="LW189" i="1"/>
  <c r="LV189" i="1"/>
  <c r="LT189" i="1"/>
  <c r="LT193" i="1" s="1"/>
  <c r="LS189" i="1"/>
  <c r="LS193" i="1" s="1"/>
  <c r="LQ189" i="1"/>
  <c r="LP189" i="1"/>
  <c r="LN189" i="1"/>
  <c r="LN197" i="1" s="1"/>
  <c r="LM189" i="1"/>
  <c r="LK189" i="1"/>
  <c r="LJ189" i="1"/>
  <c r="LJ193" i="1" s="1"/>
  <c r="LH189" i="1"/>
  <c r="LG189" i="1"/>
  <c r="LE189" i="1"/>
  <c r="MH187" i="1"/>
  <c r="MC187" i="1"/>
  <c r="LZ187" i="1"/>
  <c r="LY187" i="1"/>
  <c r="LV187" i="1"/>
  <c r="LQ187" i="1"/>
  <c r="LN187" i="1"/>
  <c r="LM187" i="1"/>
  <c r="LJ187" i="1"/>
  <c r="LE187" i="1"/>
  <c r="MJ185" i="1"/>
  <c r="MG185" i="1"/>
  <c r="MD185" i="1"/>
  <c r="MA185" i="1"/>
  <c r="LX185" i="1"/>
  <c r="LW185" i="1"/>
  <c r="LU185" i="1"/>
  <c r="LR185" i="1"/>
  <c r="LO185" i="1"/>
  <c r="LL185" i="1"/>
  <c r="LI185" i="1"/>
  <c r="LF185" i="1"/>
  <c r="MK183" i="1"/>
  <c r="MI183" i="1"/>
  <c r="MH183" i="1"/>
  <c r="MF183" i="1"/>
  <c r="ME183" i="1"/>
  <c r="MC183" i="1"/>
  <c r="MB183" i="1"/>
  <c r="LZ183" i="1"/>
  <c r="LY183" i="1"/>
  <c r="LW183" i="1"/>
  <c r="LV183" i="1"/>
  <c r="LT183" i="1"/>
  <c r="LS183" i="1"/>
  <c r="LQ183" i="1"/>
  <c r="LP183" i="1"/>
  <c r="LP187" i="1" s="1"/>
  <c r="LN183" i="1"/>
  <c r="LM183" i="1"/>
  <c r="LK183" i="1"/>
  <c r="LK187" i="1" s="1"/>
  <c r="LJ183" i="1"/>
  <c r="LH183" i="1"/>
  <c r="LG183" i="1"/>
  <c r="LE183" i="1"/>
  <c r="LY181" i="1"/>
  <c r="LQ181" i="1"/>
  <c r="MJ179" i="1"/>
  <c r="MG179" i="1"/>
  <c r="MD179" i="1"/>
  <c r="MA179" i="1"/>
  <c r="LX179" i="1"/>
  <c r="LU179" i="1"/>
  <c r="LR179" i="1"/>
  <c r="LO179" i="1"/>
  <c r="LL179" i="1"/>
  <c r="LI179" i="1"/>
  <c r="LF179" i="1"/>
  <c r="MK177" i="1"/>
  <c r="MK185" i="1" s="1"/>
  <c r="MI177" i="1"/>
  <c r="MI181" i="1" s="1"/>
  <c r="MH177" i="1"/>
  <c r="MH181" i="1" s="1"/>
  <c r="MF177" i="1"/>
  <c r="ME177" i="1"/>
  <c r="ME181" i="1" s="1"/>
  <c r="MC177" i="1"/>
  <c r="MC185" i="1" s="1"/>
  <c r="MB177" i="1"/>
  <c r="LZ177" i="1"/>
  <c r="LZ181" i="1" s="1"/>
  <c r="LY177" i="1"/>
  <c r="LY185" i="1" s="1"/>
  <c r="LW177" i="1"/>
  <c r="LW181" i="1" s="1"/>
  <c r="LV177" i="1"/>
  <c r="LV181" i="1" s="1"/>
  <c r="LT177" i="1"/>
  <c r="LS177" i="1"/>
  <c r="LS181" i="1" s="1"/>
  <c r="LQ177" i="1"/>
  <c r="LQ185" i="1" s="1"/>
  <c r="LP177" i="1"/>
  <c r="LN177" i="1"/>
  <c r="LN181" i="1" s="1"/>
  <c r="LM177" i="1"/>
  <c r="LM185" i="1" s="1"/>
  <c r="LK177" i="1"/>
  <c r="LK181" i="1" s="1"/>
  <c r="LJ177" i="1"/>
  <c r="LJ181" i="1" s="1"/>
  <c r="LH177" i="1"/>
  <c r="LG177" i="1"/>
  <c r="LG181" i="1" s="1"/>
  <c r="LE177" i="1"/>
  <c r="LE185" i="1" s="1"/>
  <c r="MK175" i="1"/>
  <c r="MH175" i="1"/>
  <c r="MC175" i="1"/>
  <c r="LZ175" i="1"/>
  <c r="LY175" i="1"/>
  <c r="LV175" i="1"/>
  <c r="LQ175" i="1"/>
  <c r="LN175" i="1"/>
  <c r="LM175" i="1"/>
  <c r="LJ175" i="1"/>
  <c r="LE175" i="1"/>
  <c r="MJ173" i="1"/>
  <c r="MG173" i="1"/>
  <c r="MD173" i="1"/>
  <c r="MA173" i="1"/>
  <c r="LX173" i="1"/>
  <c r="LV173" i="1"/>
  <c r="LU173" i="1"/>
  <c r="LR173" i="1"/>
  <c r="LO173" i="1"/>
  <c r="LN173" i="1"/>
  <c r="LL173" i="1"/>
  <c r="LI173" i="1"/>
  <c r="LF173" i="1"/>
  <c r="MK171" i="1"/>
  <c r="MK179" i="1" s="1"/>
  <c r="MI171" i="1"/>
  <c r="MI185" i="1" s="1"/>
  <c r="MH171" i="1"/>
  <c r="MF171" i="1"/>
  <c r="MF179" i="1" s="1"/>
  <c r="ME171" i="1"/>
  <c r="MC171" i="1"/>
  <c r="MC179" i="1" s="1"/>
  <c r="MB171" i="1"/>
  <c r="MB179" i="1" s="1"/>
  <c r="LZ171" i="1"/>
  <c r="LY171" i="1"/>
  <c r="LY179" i="1" s="1"/>
  <c r="LW171" i="1"/>
  <c r="LV171" i="1"/>
  <c r="LT171" i="1"/>
  <c r="LT179" i="1" s="1"/>
  <c r="LS171" i="1"/>
  <c r="LQ171" i="1"/>
  <c r="LQ179" i="1" s="1"/>
  <c r="LP171" i="1"/>
  <c r="LP179" i="1" s="1"/>
  <c r="LN171" i="1"/>
  <c r="LM171" i="1"/>
  <c r="LM179" i="1" s="1"/>
  <c r="LK171" i="1"/>
  <c r="LJ171" i="1"/>
  <c r="LH171" i="1"/>
  <c r="LH179" i="1" s="1"/>
  <c r="LG171" i="1"/>
  <c r="LE171" i="1"/>
  <c r="LE179" i="1" s="1"/>
  <c r="MK169" i="1"/>
  <c r="MF169" i="1"/>
  <c r="MC169" i="1"/>
  <c r="MB169" i="1"/>
  <c r="LY169" i="1"/>
  <c r="LT169" i="1"/>
  <c r="LQ169" i="1"/>
  <c r="LP169" i="1"/>
  <c r="LM169" i="1"/>
  <c r="LH169" i="1"/>
  <c r="LE169" i="1"/>
  <c r="MJ167" i="1"/>
  <c r="MG167" i="1"/>
  <c r="MD167" i="1"/>
  <c r="MA167" i="1"/>
  <c r="LX167" i="1"/>
  <c r="LU167" i="1"/>
  <c r="LR167" i="1"/>
  <c r="LO167" i="1"/>
  <c r="LL167" i="1"/>
  <c r="LI167" i="1"/>
  <c r="LF167" i="1"/>
  <c r="MK165" i="1"/>
  <c r="MI165" i="1"/>
  <c r="MI169" i="1" s="1"/>
  <c r="MH165" i="1"/>
  <c r="MF165" i="1"/>
  <c r="MF173" i="1" s="1"/>
  <c r="ME165" i="1"/>
  <c r="ME169" i="1" s="1"/>
  <c r="MD165" i="1"/>
  <c r="MC165" i="1"/>
  <c r="MC173" i="1" s="1"/>
  <c r="MB165" i="1"/>
  <c r="MB173" i="1" s="1"/>
  <c r="LZ165" i="1"/>
  <c r="LZ169" i="1" s="1"/>
  <c r="LY165" i="1"/>
  <c r="LY173" i="1" s="1"/>
  <c r="LW165" i="1"/>
  <c r="LW169" i="1" s="1"/>
  <c r="LV165" i="1"/>
  <c r="LT165" i="1"/>
  <c r="LT173" i="1" s="1"/>
  <c r="LS165" i="1"/>
  <c r="LS169" i="1" s="1"/>
  <c r="LR165" i="1"/>
  <c r="LQ165" i="1"/>
  <c r="LP165" i="1"/>
  <c r="LP173" i="1" s="1"/>
  <c r="LN165" i="1"/>
  <c r="LN169" i="1" s="1"/>
  <c r="LM165" i="1"/>
  <c r="LK165" i="1"/>
  <c r="LK169" i="1" s="1"/>
  <c r="LJ165" i="1"/>
  <c r="LH165" i="1"/>
  <c r="LH173" i="1" s="1"/>
  <c r="LG165" i="1"/>
  <c r="LG169" i="1" s="1"/>
  <c r="LE165" i="1"/>
  <c r="MI163" i="1"/>
  <c r="MF163" i="1"/>
  <c r="ME163" i="1"/>
  <c r="MB163" i="1"/>
  <c r="LW163" i="1"/>
  <c r="LT163" i="1"/>
  <c r="LS163" i="1"/>
  <c r="LP163" i="1"/>
  <c r="LK163" i="1"/>
  <c r="LH163" i="1"/>
  <c r="MJ161" i="1"/>
  <c r="MG161" i="1"/>
  <c r="MF161" i="1"/>
  <c r="MD161" i="1"/>
  <c r="MA161" i="1"/>
  <c r="LX161" i="1"/>
  <c r="LU161" i="1"/>
  <c r="LR161" i="1"/>
  <c r="LP161" i="1"/>
  <c r="LO161" i="1"/>
  <c r="LL161" i="1"/>
  <c r="LI161" i="1"/>
  <c r="LH161" i="1"/>
  <c r="LF161" i="1"/>
  <c r="MK159" i="1"/>
  <c r="MK163" i="1" s="1"/>
  <c r="MI159" i="1"/>
  <c r="MI167" i="1" s="1"/>
  <c r="MH159" i="1"/>
  <c r="MH163" i="1" s="1"/>
  <c r="MG159" i="1"/>
  <c r="MF159" i="1"/>
  <c r="MF167" i="1" s="1"/>
  <c r="ME159" i="1"/>
  <c r="ME167" i="1" s="1"/>
  <c r="MD159" i="1"/>
  <c r="MD163" i="1" s="1"/>
  <c r="MC159" i="1"/>
  <c r="MC163" i="1" s="1"/>
  <c r="MB159" i="1"/>
  <c r="MB167" i="1" s="1"/>
  <c r="LZ159" i="1"/>
  <c r="LZ163" i="1" s="1"/>
  <c r="LY159" i="1"/>
  <c r="LY163" i="1" s="1"/>
  <c r="LW159" i="1"/>
  <c r="LW167" i="1" s="1"/>
  <c r="LV159" i="1"/>
  <c r="LV163" i="1" s="1"/>
  <c r="LU159" i="1"/>
  <c r="LT159" i="1"/>
  <c r="LS159" i="1"/>
  <c r="LS167" i="1" s="1"/>
  <c r="LR159" i="1"/>
  <c r="LR163" i="1" s="1"/>
  <c r="LQ159" i="1"/>
  <c r="LQ163" i="1" s="1"/>
  <c r="LP159" i="1"/>
  <c r="LN159" i="1"/>
  <c r="LN163" i="1" s="1"/>
  <c r="LM159" i="1"/>
  <c r="LM163" i="1" s="1"/>
  <c r="LK159" i="1"/>
  <c r="LK167" i="1" s="1"/>
  <c r="LJ159" i="1"/>
  <c r="LJ163" i="1" s="1"/>
  <c r="LI159" i="1"/>
  <c r="LH159" i="1"/>
  <c r="LH167" i="1" s="1"/>
  <c r="LG159" i="1"/>
  <c r="LE159" i="1"/>
  <c r="LE163" i="1" s="1"/>
  <c r="MI157" i="1"/>
  <c r="MH157" i="1"/>
  <c r="ME157" i="1"/>
  <c r="MD157" i="1"/>
  <c r="MA157" i="1"/>
  <c r="LZ157" i="1"/>
  <c r="LW157" i="1"/>
  <c r="LV157" i="1"/>
  <c r="LS157" i="1"/>
  <c r="LR157" i="1"/>
  <c r="LO157" i="1"/>
  <c r="LN157" i="1"/>
  <c r="LK157" i="1"/>
  <c r="LJ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LK155" i="1"/>
  <c r="LJ155" i="1"/>
  <c r="LI155" i="1"/>
  <c r="LH155" i="1"/>
  <c r="LG155" i="1"/>
  <c r="LF155" i="1"/>
  <c r="LE155" i="1"/>
  <c r="MK153" i="1"/>
  <c r="MK157" i="1" s="1"/>
  <c r="MJ153" i="1"/>
  <c r="MI153" i="1"/>
  <c r="MI161" i="1" s="1"/>
  <c r="MH153" i="1"/>
  <c r="MH161" i="1" s="1"/>
  <c r="MG153" i="1"/>
  <c r="MG157" i="1" s="1"/>
  <c r="MF153" i="1"/>
  <c r="MF157" i="1" s="1"/>
  <c r="ME153" i="1"/>
  <c r="ME161" i="1" s="1"/>
  <c r="MD153" i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Q153" i="1"/>
  <c r="LQ157" i="1" s="1"/>
  <c r="LP153" i="1"/>
  <c r="LP157" i="1" s="1"/>
  <c r="LO153" i="1"/>
  <c r="LO159" i="1" s="1"/>
  <c r="LO165" i="1" s="1"/>
  <c r="LO169" i="1" s="1"/>
  <c r="LN153" i="1"/>
  <c r="LN161" i="1" s="1"/>
  <c r="LM153" i="1"/>
  <c r="LM157" i="1" s="1"/>
  <c r="LL153" i="1"/>
  <c r="LK153" i="1"/>
  <c r="LK161" i="1" s="1"/>
  <c r="LJ153" i="1"/>
  <c r="LJ161" i="1" s="1"/>
  <c r="LI153" i="1"/>
  <c r="LI157" i="1" s="1"/>
  <c r="LH153" i="1"/>
  <c r="LH157" i="1" s="1"/>
  <c r="LG153" i="1"/>
  <c r="LG161" i="1" s="1"/>
  <c r="LF153" i="1"/>
  <c r="LF159" i="1" s="1"/>
  <c r="LE153" i="1"/>
  <c r="LE157" i="1" s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LK151" i="1"/>
  <c r="LJ151" i="1"/>
  <c r="LI151" i="1"/>
  <c r="LH151" i="1"/>
  <c r="LG151" i="1"/>
  <c r="LF151" i="1"/>
  <c r="LE151" i="1"/>
  <c r="MJ120" i="1"/>
  <c r="MK118" i="1"/>
  <c r="MI118" i="1"/>
  <c r="MJ116" i="1"/>
  <c r="MJ114" i="1"/>
  <c r="MJ112" i="1"/>
  <c r="MJ118" i="1" s="1"/>
  <c r="MK110" i="1"/>
  <c r="MI110" i="1"/>
  <c r="MK108" i="1"/>
  <c r="MJ106" i="1"/>
  <c r="MK104" i="1"/>
  <c r="MK112" i="1" s="1"/>
  <c r="MI104" i="1"/>
  <c r="MI108" i="1" s="1"/>
  <c r="MK102" i="1"/>
  <c r="MJ100" i="1"/>
  <c r="MK98" i="1"/>
  <c r="MK106" i="1" s="1"/>
  <c r="MI98" i="1"/>
  <c r="MI102" i="1" s="1"/>
  <c r="MI96" i="1"/>
  <c r="MJ94" i="1"/>
  <c r="MK92" i="1"/>
  <c r="MK96" i="1" s="1"/>
  <c r="MI92" i="1"/>
  <c r="MI100" i="1" s="1"/>
  <c r="MI90" i="1"/>
  <c r="MJ88" i="1"/>
  <c r="MK86" i="1"/>
  <c r="MK90" i="1" s="1"/>
  <c r="MI86" i="1"/>
  <c r="MI94" i="1" s="1"/>
  <c r="MK84" i="1"/>
  <c r="MJ82" i="1"/>
  <c r="MK80" i="1"/>
  <c r="MK88" i="1" s="1"/>
  <c r="MI80" i="1"/>
  <c r="MI84" i="1" s="1"/>
  <c r="MK78" i="1"/>
  <c r="MJ76" i="1"/>
  <c r="MK74" i="1"/>
  <c r="MK82" i="1" s="1"/>
  <c r="MI74" i="1"/>
  <c r="MI78" i="1" s="1"/>
  <c r="MI72" i="1"/>
  <c r="MK70" i="1"/>
  <c r="MJ70" i="1"/>
  <c r="MI70" i="1"/>
  <c r="MK68" i="1"/>
  <c r="MK72" i="1" s="1"/>
  <c r="MJ68" i="1"/>
  <c r="MJ72" i="1" s="1"/>
  <c r="MI68" i="1"/>
  <c r="MI76" i="1" s="1"/>
  <c r="MK66" i="1"/>
  <c r="MJ66" i="1"/>
  <c r="MI66" i="1"/>
  <c r="MG120" i="1"/>
  <c r="MH118" i="1"/>
  <c r="MF118" i="1"/>
  <c r="MG116" i="1"/>
  <c r="MG114" i="1"/>
  <c r="MG112" i="1"/>
  <c r="MG118" i="1" s="1"/>
  <c r="MH110" i="1"/>
  <c r="MF110" i="1"/>
  <c r="MH108" i="1"/>
  <c r="MG106" i="1"/>
  <c r="MH104" i="1"/>
  <c r="MH112" i="1" s="1"/>
  <c r="MF104" i="1"/>
  <c r="MF108" i="1" s="1"/>
  <c r="MH102" i="1"/>
  <c r="MG100" i="1"/>
  <c r="MH98" i="1"/>
  <c r="MH106" i="1" s="1"/>
  <c r="MF98" i="1"/>
  <c r="MF106" i="1" s="1"/>
  <c r="MF96" i="1"/>
  <c r="MG94" i="1"/>
  <c r="MH92" i="1"/>
  <c r="MH96" i="1" s="1"/>
  <c r="MF92" i="1"/>
  <c r="MF100" i="1" s="1"/>
  <c r="MF90" i="1"/>
  <c r="MG88" i="1"/>
  <c r="MH86" i="1"/>
  <c r="MH94" i="1" s="1"/>
  <c r="MF86" i="1"/>
  <c r="MF94" i="1" s="1"/>
  <c r="MH84" i="1"/>
  <c r="MG82" i="1"/>
  <c r="MH80" i="1"/>
  <c r="MH88" i="1" s="1"/>
  <c r="MF80" i="1"/>
  <c r="MF84" i="1" s="1"/>
  <c r="MH78" i="1"/>
  <c r="MG76" i="1"/>
  <c r="MH74" i="1"/>
  <c r="MH82" i="1" s="1"/>
  <c r="MF74" i="1"/>
  <c r="MF82" i="1" s="1"/>
  <c r="MF72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D118" i="1"/>
  <c r="MC118" i="1"/>
  <c r="MB118" i="1"/>
  <c r="LZ118" i="1"/>
  <c r="LY118" i="1"/>
  <c r="LW118" i="1"/>
  <c r="MD116" i="1"/>
  <c r="MA116" i="1"/>
  <c r="MD114" i="1"/>
  <c r="MA114" i="1"/>
  <c r="LX114" i="1"/>
  <c r="MD112" i="1"/>
  <c r="MA112" i="1"/>
  <c r="LX112" i="1"/>
  <c r="LX118" i="1" s="1"/>
  <c r="ME110" i="1"/>
  <c r="MC110" i="1"/>
  <c r="MB110" i="1"/>
  <c r="LZ110" i="1"/>
  <c r="LY110" i="1"/>
  <c r="LW110" i="1"/>
  <c r="ME108" i="1"/>
  <c r="LZ108" i="1"/>
  <c r="LW108" i="1"/>
  <c r="MD106" i="1"/>
  <c r="MA106" i="1"/>
  <c r="MA118" i="1" s="1"/>
  <c r="LX106" i="1"/>
  <c r="ME104" i="1"/>
  <c r="ME112" i="1" s="1"/>
  <c r="MC104" i="1"/>
  <c r="MC108" i="1" s="1"/>
  <c r="MB104" i="1"/>
  <c r="MB108" i="1" s="1"/>
  <c r="LZ104" i="1"/>
  <c r="LZ112" i="1" s="1"/>
  <c r="LY104" i="1"/>
  <c r="LY108" i="1" s="1"/>
  <c r="LW104" i="1"/>
  <c r="LW112" i="1" s="1"/>
  <c r="MC102" i="1"/>
  <c r="LZ102" i="1"/>
  <c r="LY102" i="1"/>
  <c r="ME100" i="1"/>
  <c r="MD100" i="1"/>
  <c r="MA100" i="1"/>
  <c r="LX100" i="1"/>
  <c r="ME98" i="1"/>
  <c r="ME102" i="1" s="1"/>
  <c r="MC98" i="1"/>
  <c r="MC106" i="1" s="1"/>
  <c r="MB98" i="1"/>
  <c r="MB102" i="1" s="1"/>
  <c r="LZ98" i="1"/>
  <c r="LZ106" i="1" s="1"/>
  <c r="LY98" i="1"/>
  <c r="LY106" i="1" s="1"/>
  <c r="LW98" i="1"/>
  <c r="LW102" i="1" s="1"/>
  <c r="MC96" i="1"/>
  <c r="MB96" i="1"/>
  <c r="LY96" i="1"/>
  <c r="MD94" i="1"/>
  <c r="MA94" i="1"/>
  <c r="LX94" i="1"/>
  <c r="ME92" i="1"/>
  <c r="ME96" i="1" s="1"/>
  <c r="MC92" i="1"/>
  <c r="MC100" i="1" s="1"/>
  <c r="MB92" i="1"/>
  <c r="MB100" i="1" s="1"/>
  <c r="LZ92" i="1"/>
  <c r="LZ96" i="1" s="1"/>
  <c r="LY92" i="1"/>
  <c r="LY100" i="1" s="1"/>
  <c r="LW92" i="1"/>
  <c r="LW96" i="1" s="1"/>
  <c r="ME90" i="1"/>
  <c r="MB90" i="1"/>
  <c r="LW90" i="1"/>
  <c r="MD88" i="1"/>
  <c r="MA88" i="1"/>
  <c r="LX88" i="1"/>
  <c r="ME86" i="1"/>
  <c r="ME94" i="1" s="1"/>
  <c r="MC86" i="1"/>
  <c r="MC90" i="1" s="1"/>
  <c r="MB86" i="1"/>
  <c r="MB94" i="1" s="1"/>
  <c r="LZ86" i="1"/>
  <c r="LZ90" i="1" s="1"/>
  <c r="LY86" i="1"/>
  <c r="LY90" i="1" s="1"/>
  <c r="LW86" i="1"/>
  <c r="LW94" i="1" s="1"/>
  <c r="ME84" i="1"/>
  <c r="LZ84" i="1"/>
  <c r="LW84" i="1"/>
  <c r="MD82" i="1"/>
  <c r="MA82" i="1"/>
  <c r="LX82" i="1"/>
  <c r="ME80" i="1"/>
  <c r="ME88" i="1" s="1"/>
  <c r="MC80" i="1"/>
  <c r="MC84" i="1" s="1"/>
  <c r="MB80" i="1"/>
  <c r="MB84" i="1" s="1"/>
  <c r="LZ80" i="1"/>
  <c r="LZ88" i="1" s="1"/>
  <c r="LY80" i="1"/>
  <c r="LY84" i="1" s="1"/>
  <c r="LX80" i="1"/>
  <c r="LX86" i="1" s="1"/>
  <c r="LW80" i="1"/>
  <c r="LW88" i="1" s="1"/>
  <c r="MC78" i="1"/>
  <c r="LZ78" i="1"/>
  <c r="LY78" i="1"/>
  <c r="MD76" i="1"/>
  <c r="MA76" i="1"/>
  <c r="LX76" i="1"/>
  <c r="ME74" i="1"/>
  <c r="ME78" i="1" s="1"/>
  <c r="MC74" i="1"/>
  <c r="MC82" i="1" s="1"/>
  <c r="MB74" i="1"/>
  <c r="MB78" i="1" s="1"/>
  <c r="MA74" i="1"/>
  <c r="MA80" i="1" s="1"/>
  <c r="LZ74" i="1"/>
  <c r="LZ82" i="1" s="1"/>
  <c r="LY74" i="1"/>
  <c r="LY82" i="1" s="1"/>
  <c r="LX74" i="1"/>
  <c r="LX78" i="1" s="1"/>
  <c r="LW74" i="1"/>
  <c r="LW78" i="1" s="1"/>
  <c r="MC72" i="1"/>
  <c r="MB72" i="1"/>
  <c r="LY72" i="1"/>
  <c r="LX72" i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O120" i="1"/>
  <c r="LV118" i="1"/>
  <c r="LU118" i="1"/>
  <c r="LT118" i="1"/>
  <c r="LS118" i="1"/>
  <c r="LQ118" i="1"/>
  <c r="LP118" i="1"/>
  <c r="LN118" i="1"/>
  <c r="LU116" i="1"/>
  <c r="LR116" i="1"/>
  <c r="LU114" i="1"/>
  <c r="LR114" i="1"/>
  <c r="LO114" i="1"/>
  <c r="LU112" i="1"/>
  <c r="LR112" i="1"/>
  <c r="LR118" i="1" s="1"/>
  <c r="LO112" i="1"/>
  <c r="LO118" i="1" s="1"/>
  <c r="LV110" i="1"/>
  <c r="LT110" i="1"/>
  <c r="LS110" i="1"/>
  <c r="LQ110" i="1"/>
  <c r="LP110" i="1"/>
  <c r="LN110" i="1"/>
  <c r="LV108" i="1"/>
  <c r="LQ108" i="1"/>
  <c r="LN108" i="1"/>
  <c r="LU106" i="1"/>
  <c r="LR106" i="1"/>
  <c r="LO106" i="1"/>
  <c r="LV104" i="1"/>
  <c r="LV112" i="1" s="1"/>
  <c r="LT104" i="1"/>
  <c r="LT108" i="1" s="1"/>
  <c r="LS104" i="1"/>
  <c r="LS108" i="1" s="1"/>
  <c r="LQ104" i="1"/>
  <c r="LQ112" i="1" s="1"/>
  <c r="LP104" i="1"/>
  <c r="LP108" i="1" s="1"/>
  <c r="LN104" i="1"/>
  <c r="LN112" i="1" s="1"/>
  <c r="LT102" i="1"/>
  <c r="LQ102" i="1"/>
  <c r="LP102" i="1"/>
  <c r="LU100" i="1"/>
  <c r="LR100" i="1"/>
  <c r="LO100" i="1"/>
  <c r="LV98" i="1"/>
  <c r="LV106" i="1" s="1"/>
  <c r="LT98" i="1"/>
  <c r="LT106" i="1" s="1"/>
  <c r="LS98" i="1"/>
  <c r="LS102" i="1" s="1"/>
  <c r="LQ98" i="1"/>
  <c r="LQ106" i="1" s="1"/>
  <c r="LP98" i="1"/>
  <c r="LP106" i="1" s="1"/>
  <c r="LN98" i="1"/>
  <c r="LN102" i="1" s="1"/>
  <c r="LT96" i="1"/>
  <c r="LS96" i="1"/>
  <c r="LP96" i="1"/>
  <c r="LU94" i="1"/>
  <c r="LR94" i="1"/>
  <c r="LO94" i="1"/>
  <c r="LV92" i="1"/>
  <c r="LV96" i="1" s="1"/>
  <c r="LT92" i="1"/>
  <c r="LT100" i="1" s="1"/>
  <c r="LS92" i="1"/>
  <c r="LS100" i="1" s="1"/>
  <c r="LQ92" i="1"/>
  <c r="LQ96" i="1" s="1"/>
  <c r="LP92" i="1"/>
  <c r="LP100" i="1" s="1"/>
  <c r="LN92" i="1"/>
  <c r="LN96" i="1" s="1"/>
  <c r="LV90" i="1"/>
  <c r="LS90" i="1"/>
  <c r="LN90" i="1"/>
  <c r="LU88" i="1"/>
  <c r="LR88" i="1"/>
  <c r="LO88" i="1"/>
  <c r="LV86" i="1"/>
  <c r="LV94" i="1" s="1"/>
  <c r="LT86" i="1"/>
  <c r="LT94" i="1" s="1"/>
  <c r="LS86" i="1"/>
  <c r="LS94" i="1" s="1"/>
  <c r="LQ86" i="1"/>
  <c r="LQ90" i="1" s="1"/>
  <c r="LP86" i="1"/>
  <c r="LP90" i="1" s="1"/>
  <c r="LN86" i="1"/>
  <c r="LN94" i="1" s="1"/>
  <c r="LV84" i="1"/>
  <c r="LQ84" i="1"/>
  <c r="LN84" i="1"/>
  <c r="LU82" i="1"/>
  <c r="LR82" i="1"/>
  <c r="LO82" i="1"/>
  <c r="LV80" i="1"/>
  <c r="LV88" i="1" s="1"/>
  <c r="LT80" i="1"/>
  <c r="LT84" i="1" s="1"/>
  <c r="LS80" i="1"/>
  <c r="LS84" i="1" s="1"/>
  <c r="LQ80" i="1"/>
  <c r="LQ88" i="1" s="1"/>
  <c r="LP80" i="1"/>
  <c r="LP84" i="1" s="1"/>
  <c r="LO80" i="1"/>
  <c r="LO86" i="1" s="1"/>
  <c r="LN80" i="1"/>
  <c r="LN88" i="1" s="1"/>
  <c r="LT78" i="1"/>
  <c r="LQ78" i="1"/>
  <c r="LP78" i="1"/>
  <c r="LU76" i="1"/>
  <c r="LR76" i="1"/>
  <c r="LO76" i="1"/>
  <c r="LV74" i="1"/>
  <c r="LV78" i="1" s="1"/>
  <c r="LT74" i="1"/>
  <c r="LT82" i="1" s="1"/>
  <c r="LS74" i="1"/>
  <c r="LS78" i="1" s="1"/>
  <c r="LR74" i="1"/>
  <c r="LR80" i="1" s="1"/>
  <c r="LQ74" i="1"/>
  <c r="LQ82" i="1" s="1"/>
  <c r="LP74" i="1"/>
  <c r="LP82" i="1" s="1"/>
  <c r="LO74" i="1"/>
  <c r="LO78" i="1" s="1"/>
  <c r="LN74" i="1"/>
  <c r="LN82" i="1" s="1"/>
  <c r="LT72" i="1"/>
  <c r="LS72" i="1"/>
  <c r="LP72" i="1"/>
  <c r="LO72" i="1"/>
  <c r="LV70" i="1"/>
  <c r="LU70" i="1"/>
  <c r="LT70" i="1"/>
  <c r="LS70" i="1"/>
  <c r="LR70" i="1"/>
  <c r="LQ70" i="1"/>
  <c r="LP70" i="1"/>
  <c r="LO70" i="1"/>
  <c r="LN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P68" i="1"/>
  <c r="LP76" i="1" s="1"/>
  <c r="LO68" i="1"/>
  <c r="LN68" i="1"/>
  <c r="LN72" i="1" s="1"/>
  <c r="LV66" i="1"/>
  <c r="LU66" i="1"/>
  <c r="LT66" i="1"/>
  <c r="LS66" i="1"/>
  <c r="LR66" i="1"/>
  <c r="LQ66" i="1"/>
  <c r="LP66" i="1"/>
  <c r="LO66" i="1"/>
  <c r="LN66" i="1"/>
  <c r="LL120" i="1"/>
  <c r="LI120" i="1"/>
  <c r="LF120" i="1"/>
  <c r="LM118" i="1"/>
  <c r="LK118" i="1"/>
  <c r="LJ118" i="1"/>
  <c r="LH118" i="1"/>
  <c r="LG118" i="1"/>
  <c r="LE118" i="1"/>
  <c r="LL116" i="1"/>
  <c r="LL114" i="1"/>
  <c r="LI114" i="1"/>
  <c r="LF114" i="1"/>
  <c r="LL112" i="1"/>
  <c r="LL118" i="1" s="1"/>
  <c r="LI112" i="1"/>
  <c r="LI118" i="1" s="1"/>
  <c r="LF112" i="1"/>
  <c r="LF118" i="1" s="1"/>
  <c r="LM110" i="1"/>
  <c r="LK110" i="1"/>
  <c r="LJ110" i="1"/>
  <c r="LH110" i="1"/>
  <c r="LG110" i="1"/>
  <c r="LE110" i="1"/>
  <c r="LK108" i="1"/>
  <c r="LH108" i="1"/>
  <c r="LG108" i="1"/>
  <c r="LL106" i="1"/>
  <c r="LI106" i="1"/>
  <c r="LF106" i="1"/>
  <c r="LM104" i="1"/>
  <c r="LM112" i="1" s="1"/>
  <c r="LK104" i="1"/>
  <c r="LK112" i="1" s="1"/>
  <c r="LJ104" i="1"/>
  <c r="LJ108" i="1" s="1"/>
  <c r="LH104" i="1"/>
  <c r="LH112" i="1" s="1"/>
  <c r="LG104" i="1"/>
  <c r="LG112" i="1" s="1"/>
  <c r="LE104" i="1"/>
  <c r="LE112" i="1" s="1"/>
  <c r="LK102" i="1"/>
  <c r="LJ102" i="1"/>
  <c r="LG102" i="1"/>
  <c r="LL100" i="1"/>
  <c r="LI100" i="1"/>
  <c r="LF100" i="1"/>
  <c r="LM98" i="1"/>
  <c r="LM102" i="1" s="1"/>
  <c r="LK98" i="1"/>
  <c r="LK106" i="1" s="1"/>
  <c r="LJ98" i="1"/>
  <c r="LJ106" i="1" s="1"/>
  <c r="LH98" i="1"/>
  <c r="LH106" i="1" s="1"/>
  <c r="LG98" i="1"/>
  <c r="LG106" i="1" s="1"/>
  <c r="LE98" i="1"/>
  <c r="LE102" i="1" s="1"/>
  <c r="LM96" i="1"/>
  <c r="LJ96" i="1"/>
  <c r="LE96" i="1"/>
  <c r="LL94" i="1"/>
  <c r="LI94" i="1"/>
  <c r="LF94" i="1"/>
  <c r="LM92" i="1"/>
  <c r="LM100" i="1" s="1"/>
  <c r="LK92" i="1"/>
  <c r="LK100" i="1" s="1"/>
  <c r="LJ92" i="1"/>
  <c r="LJ100" i="1" s="1"/>
  <c r="LH92" i="1"/>
  <c r="LH96" i="1" s="1"/>
  <c r="LG92" i="1"/>
  <c r="LG100" i="1" s="1"/>
  <c r="LE92" i="1"/>
  <c r="LE100" i="1" s="1"/>
  <c r="LM90" i="1"/>
  <c r="LH90" i="1"/>
  <c r="LE90" i="1"/>
  <c r="LL88" i="1"/>
  <c r="LI88" i="1"/>
  <c r="LF88" i="1"/>
  <c r="LM86" i="1"/>
  <c r="LM94" i="1" s="1"/>
  <c r="LK86" i="1"/>
  <c r="LK90" i="1" s="1"/>
  <c r="LJ86" i="1"/>
  <c r="LJ94" i="1" s="1"/>
  <c r="LH86" i="1"/>
  <c r="LH94" i="1" s="1"/>
  <c r="LG86" i="1"/>
  <c r="LG90" i="1" s="1"/>
  <c r="LE86" i="1"/>
  <c r="LE94" i="1" s="1"/>
  <c r="LK84" i="1"/>
  <c r="LH84" i="1"/>
  <c r="LG84" i="1"/>
  <c r="LL82" i="1"/>
  <c r="LI82" i="1"/>
  <c r="LF82" i="1"/>
  <c r="LM80" i="1"/>
  <c r="LM88" i="1" s="1"/>
  <c r="LK80" i="1"/>
  <c r="LK88" i="1" s="1"/>
  <c r="LJ80" i="1"/>
  <c r="LJ84" i="1" s="1"/>
  <c r="LH80" i="1"/>
  <c r="LH88" i="1" s="1"/>
  <c r="LG80" i="1"/>
  <c r="LE80" i="1"/>
  <c r="LK78" i="1"/>
  <c r="LJ78" i="1"/>
  <c r="LL76" i="1"/>
  <c r="LI76" i="1"/>
  <c r="LF76" i="1"/>
  <c r="LM74" i="1"/>
  <c r="LM78" i="1" s="1"/>
  <c r="LK74" i="1"/>
  <c r="LK82" i="1" s="1"/>
  <c r="LJ74" i="1"/>
  <c r="LJ82" i="1" s="1"/>
  <c r="LI74" i="1"/>
  <c r="LI80" i="1" s="1"/>
  <c r="LH74" i="1"/>
  <c r="LH82" i="1" s="1"/>
  <c r="LG74" i="1"/>
  <c r="LG82" i="1" s="1"/>
  <c r="LE74" i="1"/>
  <c r="LE78" i="1" s="1"/>
  <c r="LM72" i="1"/>
  <c r="LJ72" i="1"/>
  <c r="LI72" i="1"/>
  <c r="LM70" i="1"/>
  <c r="LL70" i="1"/>
  <c r="LK70" i="1"/>
  <c r="LJ70" i="1"/>
  <c r="LI70" i="1"/>
  <c r="LH70" i="1"/>
  <c r="LG70" i="1"/>
  <c r="LF70" i="1"/>
  <c r="LE70" i="1"/>
  <c r="LM68" i="1"/>
  <c r="LM76" i="1" s="1"/>
  <c r="LL68" i="1"/>
  <c r="LL74" i="1" s="1"/>
  <c r="LK68" i="1"/>
  <c r="LK76" i="1" s="1"/>
  <c r="LJ68" i="1"/>
  <c r="LJ76" i="1" s="1"/>
  <c r="LI68" i="1"/>
  <c r="LH68" i="1"/>
  <c r="LH72" i="1" s="1"/>
  <c r="LG68" i="1"/>
  <c r="LG76" i="1" s="1"/>
  <c r="LF68" i="1"/>
  <c r="LF74" i="1" s="1"/>
  <c r="LE68" i="1"/>
  <c r="LE76" i="1" s="1"/>
  <c r="LM66" i="1"/>
  <c r="LL66" i="1"/>
  <c r="LK66" i="1"/>
  <c r="LJ66" i="1"/>
  <c r="LI66" i="1"/>
  <c r="LH66" i="1"/>
  <c r="LG66" i="1"/>
  <c r="LF66" i="1"/>
  <c r="LE66" i="1"/>
  <c r="KG37" i="1"/>
  <c r="KG36" i="1"/>
  <c r="KG34" i="1"/>
  <c r="KG31" i="1"/>
  <c r="KG27" i="1"/>
  <c r="KG22" i="1"/>
  <c r="KG16" i="1"/>
  <c r="KG9" i="1"/>
  <c r="LK37" i="1"/>
  <c r="LJ37" i="1"/>
  <c r="LI37" i="1"/>
  <c r="LH37" i="1"/>
  <c r="LG37" i="1"/>
  <c r="LK36" i="1"/>
  <c r="LJ36" i="1"/>
  <c r="LI36" i="1"/>
  <c r="LH36" i="1"/>
  <c r="LG36" i="1"/>
  <c r="LK34" i="1"/>
  <c r="LJ34" i="1"/>
  <c r="LI34" i="1"/>
  <c r="LH34" i="1"/>
  <c r="LG34" i="1"/>
  <c r="LK31" i="1"/>
  <c r="LJ31" i="1"/>
  <c r="LI31" i="1"/>
  <c r="LH31" i="1"/>
  <c r="LG31" i="1"/>
  <c r="LK27" i="1"/>
  <c r="LJ27" i="1"/>
  <c r="LI27" i="1"/>
  <c r="LH27" i="1"/>
  <c r="LG27" i="1"/>
  <c r="LK22" i="1"/>
  <c r="LJ22" i="1"/>
  <c r="LI22" i="1"/>
  <c r="LH22" i="1"/>
  <c r="LG22" i="1"/>
  <c r="LK16" i="1"/>
  <c r="LJ16" i="1"/>
  <c r="LI16" i="1"/>
  <c r="LH16" i="1"/>
  <c r="LG16" i="1"/>
  <c r="LK9" i="1"/>
  <c r="LJ9" i="1"/>
  <c r="LI9" i="1"/>
  <c r="LH9" i="1"/>
  <c r="LG9" i="1"/>
  <c r="LF37" i="1"/>
  <c r="LE37" i="1"/>
  <c r="LD37" i="1"/>
  <c r="LC37" i="1"/>
  <c r="LB37" i="1"/>
  <c r="LF36" i="1"/>
  <c r="LE36" i="1"/>
  <c r="LD36" i="1"/>
  <c r="LC36" i="1"/>
  <c r="LB36" i="1"/>
  <c r="LF34" i="1"/>
  <c r="LE34" i="1"/>
  <c r="LD34" i="1"/>
  <c r="LC34" i="1"/>
  <c r="LB34" i="1"/>
  <c r="LF31" i="1"/>
  <c r="LE31" i="1"/>
  <c r="LD31" i="1"/>
  <c r="LC31" i="1"/>
  <c r="LB31" i="1"/>
  <c r="LF27" i="1"/>
  <c r="LE27" i="1"/>
  <c r="LD27" i="1"/>
  <c r="LC27" i="1"/>
  <c r="LB27" i="1"/>
  <c r="LF22" i="1"/>
  <c r="LE22" i="1"/>
  <c r="LD22" i="1"/>
  <c r="LC22" i="1"/>
  <c r="LB22" i="1"/>
  <c r="LF16" i="1"/>
  <c r="LE16" i="1"/>
  <c r="LD16" i="1"/>
  <c r="LC16" i="1"/>
  <c r="LB16" i="1"/>
  <c r="LF9" i="1"/>
  <c r="LE9" i="1"/>
  <c r="LD9" i="1"/>
  <c r="LC9" i="1"/>
  <c r="LB9" i="1"/>
  <c r="KY37" i="1"/>
  <c r="KX37" i="1"/>
  <c r="KW37" i="1"/>
  <c r="KV37" i="1"/>
  <c r="KU37" i="1"/>
  <c r="KY36" i="1"/>
  <c r="KX36" i="1"/>
  <c r="KW36" i="1"/>
  <c r="KV36" i="1"/>
  <c r="KU36" i="1"/>
  <c r="KY34" i="1"/>
  <c r="KX34" i="1"/>
  <c r="KW34" i="1"/>
  <c r="KV34" i="1"/>
  <c r="KU34" i="1"/>
  <c r="KY31" i="1"/>
  <c r="KX31" i="1"/>
  <c r="KW31" i="1"/>
  <c r="KV31" i="1"/>
  <c r="KU31" i="1"/>
  <c r="KY27" i="1"/>
  <c r="KX27" i="1"/>
  <c r="KW27" i="1"/>
  <c r="KV27" i="1"/>
  <c r="KU27" i="1"/>
  <c r="KY22" i="1"/>
  <c r="KX22" i="1"/>
  <c r="KW22" i="1"/>
  <c r="KV22" i="1"/>
  <c r="KU22" i="1"/>
  <c r="KY16" i="1"/>
  <c r="KX16" i="1"/>
  <c r="KW16" i="1"/>
  <c r="KV16" i="1"/>
  <c r="KU16" i="1"/>
  <c r="KY9" i="1"/>
  <c r="KX9" i="1"/>
  <c r="KW9" i="1"/>
  <c r="KV9" i="1"/>
  <c r="KU9" i="1"/>
  <c r="KR37" i="1"/>
  <c r="KQ37" i="1"/>
  <c r="KP37" i="1"/>
  <c r="KO37" i="1"/>
  <c r="KN37" i="1"/>
  <c r="KR36" i="1"/>
  <c r="KQ36" i="1"/>
  <c r="KP36" i="1"/>
  <c r="KO36" i="1"/>
  <c r="KN36" i="1"/>
  <c r="KR34" i="1"/>
  <c r="KQ34" i="1"/>
  <c r="KP34" i="1"/>
  <c r="KO34" i="1"/>
  <c r="KN34" i="1"/>
  <c r="KR31" i="1"/>
  <c r="KQ31" i="1"/>
  <c r="KP31" i="1"/>
  <c r="KO31" i="1"/>
  <c r="KN31" i="1"/>
  <c r="KR27" i="1"/>
  <c r="KQ27" i="1"/>
  <c r="KP27" i="1"/>
  <c r="KO27" i="1"/>
  <c r="KN27" i="1"/>
  <c r="KR22" i="1"/>
  <c r="KQ22" i="1"/>
  <c r="KP22" i="1"/>
  <c r="KO22" i="1"/>
  <c r="KN22" i="1"/>
  <c r="KR16" i="1"/>
  <c r="KQ16" i="1"/>
  <c r="KP16" i="1"/>
  <c r="KO16" i="1"/>
  <c r="KN16" i="1"/>
  <c r="KR9" i="1"/>
  <c r="KQ9" i="1"/>
  <c r="KP9" i="1"/>
  <c r="KO9" i="1"/>
  <c r="KN9" i="1"/>
  <c r="KL37" i="1"/>
  <c r="KL36" i="1"/>
  <c r="KL34" i="1"/>
  <c r="KL31" i="1"/>
  <c r="KL27" i="1"/>
  <c r="KL22" i="1"/>
  <c r="KL16" i="1"/>
  <c r="KL9" i="1"/>
  <c r="KK37" i="1"/>
  <c r="KK36" i="1"/>
  <c r="KK34" i="1"/>
  <c r="KK31" i="1"/>
  <c r="KK27" i="1"/>
  <c r="KK22" i="1"/>
  <c r="KK16" i="1"/>
  <c r="KK9" i="1"/>
  <c r="KJ37" i="1"/>
  <c r="KJ36" i="1"/>
  <c r="KJ34" i="1"/>
  <c r="KJ31" i="1"/>
  <c r="KJ27" i="1"/>
  <c r="KJ22" i="1"/>
  <c r="KJ16" i="1"/>
  <c r="KJ9" i="1"/>
  <c r="KI37" i="1"/>
  <c r="KI36" i="1"/>
  <c r="KI34" i="1"/>
  <c r="KI31" i="1"/>
  <c r="KI27" i="1"/>
  <c r="KI22" i="1"/>
  <c r="KI16" i="1"/>
  <c r="KI9" i="1"/>
  <c r="KH37" i="1"/>
  <c r="KH36" i="1"/>
  <c r="KH34" i="1"/>
  <c r="KH31" i="1"/>
  <c r="KH27" i="1"/>
  <c r="KH22" i="1"/>
  <c r="KH16" i="1"/>
  <c r="KH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LA37" i="1"/>
  <c r="KZ37" i="1"/>
  <c r="KT37" i="1"/>
  <c r="KS37" i="1"/>
  <c r="KM37" i="1"/>
  <c r="LA36" i="1"/>
  <c r="KZ36" i="1"/>
  <c r="KT36" i="1"/>
  <c r="KS36" i="1"/>
  <c r="KM36" i="1"/>
  <c r="LN35" i="1"/>
  <c r="LM35" i="1"/>
  <c r="LL35" i="1"/>
  <c r="LA34" i="1"/>
  <c r="KZ34" i="1"/>
  <c r="KT34" i="1"/>
  <c r="KS34" i="1"/>
  <c r="KM34" i="1"/>
  <c r="LN33" i="1"/>
  <c r="LM33" i="1"/>
  <c r="LL33" i="1"/>
  <c r="LN32" i="1"/>
  <c r="LM32" i="1"/>
  <c r="LL32" i="1"/>
  <c r="LA31" i="1"/>
  <c r="KZ31" i="1"/>
  <c r="KT31" i="1"/>
  <c r="KS31" i="1"/>
  <c r="KM31" i="1"/>
  <c r="LN30" i="1"/>
  <c r="LM30" i="1"/>
  <c r="LL30" i="1"/>
  <c r="LN29" i="1"/>
  <c r="LM29" i="1"/>
  <c r="LL29" i="1"/>
  <c r="LN28" i="1"/>
  <c r="LM28" i="1"/>
  <c r="LL28" i="1"/>
  <c r="LA27" i="1"/>
  <c r="KZ27" i="1"/>
  <c r="KT27" i="1"/>
  <c r="KS27" i="1"/>
  <c r="KM27" i="1"/>
  <c r="LN26" i="1"/>
  <c r="LM26" i="1"/>
  <c r="LL26" i="1"/>
  <c r="LN25" i="1"/>
  <c r="LM25" i="1"/>
  <c r="LL25" i="1"/>
  <c r="LN24" i="1"/>
  <c r="LM24" i="1"/>
  <c r="LL24" i="1"/>
  <c r="LN23" i="1"/>
  <c r="LM23" i="1"/>
  <c r="LL23" i="1"/>
  <c r="LA22" i="1"/>
  <c r="KZ22" i="1"/>
  <c r="KT22" i="1"/>
  <c r="KS22" i="1"/>
  <c r="KM22" i="1"/>
  <c r="LN21" i="1"/>
  <c r="LM21" i="1"/>
  <c r="LL21" i="1"/>
  <c r="LN20" i="1"/>
  <c r="LM20" i="1"/>
  <c r="LL20" i="1"/>
  <c r="LN19" i="1"/>
  <c r="LM19" i="1"/>
  <c r="LL19" i="1"/>
  <c r="LN18" i="1"/>
  <c r="LM18" i="1"/>
  <c r="LL18" i="1"/>
  <c r="LN17" i="1"/>
  <c r="LM17" i="1"/>
  <c r="LL17" i="1"/>
  <c r="LA16" i="1"/>
  <c r="KZ16" i="1"/>
  <c r="KT16" i="1"/>
  <c r="KS16" i="1"/>
  <c r="KM16" i="1"/>
  <c r="LN15" i="1"/>
  <c r="LM15" i="1"/>
  <c r="LL15" i="1"/>
  <c r="LN14" i="1"/>
  <c r="LM14" i="1"/>
  <c r="LL14" i="1"/>
  <c r="LN13" i="1"/>
  <c r="LM13" i="1"/>
  <c r="LL13" i="1"/>
  <c r="LN12" i="1"/>
  <c r="LM12" i="1"/>
  <c r="LL12" i="1"/>
  <c r="LN11" i="1"/>
  <c r="LM11" i="1"/>
  <c r="LL11" i="1"/>
  <c r="LN10" i="1"/>
  <c r="LM10" i="1"/>
  <c r="LL10" i="1"/>
  <c r="LA9" i="1"/>
  <c r="KZ9" i="1"/>
  <c r="KT9" i="1"/>
  <c r="KS9" i="1"/>
  <c r="KM9" i="1"/>
  <c r="LN8" i="1"/>
  <c r="LM8" i="1"/>
  <c r="LL8" i="1"/>
  <c r="LN7" i="1"/>
  <c r="LM7" i="1"/>
  <c r="LL7" i="1"/>
  <c r="LN6" i="1"/>
  <c r="LM6" i="1"/>
  <c r="LL6" i="1"/>
  <c r="LN5" i="1"/>
  <c r="LM5" i="1"/>
  <c r="LL5" i="1"/>
  <c r="LN4" i="1"/>
  <c r="LM4" i="1"/>
  <c r="LL4" i="1"/>
  <c r="LN3" i="1"/>
  <c r="LM3" i="1"/>
  <c r="LL3" i="1"/>
  <c r="LN2" i="1"/>
  <c r="LM2" i="1"/>
  <c r="LL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LF72" i="1" l="1"/>
  <c r="LE258" i="1"/>
  <c r="LE242" i="1"/>
  <c r="LF163" i="1"/>
  <c r="LF165" i="1"/>
  <c r="LF171" i="1" s="1"/>
  <c r="LF157" i="1"/>
  <c r="LG157" i="1"/>
  <c r="LG167" i="1"/>
  <c r="LG163" i="1"/>
  <c r="LE88" i="1"/>
  <c r="LG78" i="1"/>
  <c r="LG88" i="1"/>
  <c r="LE72" i="1"/>
  <c r="LN125" i="1"/>
  <c r="LM125" i="1"/>
  <c r="LM210" i="1"/>
  <c r="LN210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X84" i="1"/>
  <c r="PX86" i="1"/>
  <c r="QV84" i="1"/>
  <c r="QV86" i="1"/>
  <c r="RT84" i="1"/>
  <c r="RT86" i="1"/>
  <c r="RH90" i="1"/>
  <c r="RH92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QJ86" i="1"/>
  <c r="QJ84" i="1"/>
  <c r="PO80" i="1"/>
  <c r="PO78" i="1"/>
  <c r="QA78" i="1"/>
  <c r="QA80" i="1"/>
  <c r="QM78" i="1"/>
  <c r="QM80" i="1"/>
  <c r="QY78" i="1"/>
  <c r="QY80" i="1"/>
  <c r="RK80" i="1"/>
  <c r="RK78" i="1"/>
  <c r="PR86" i="1"/>
  <c r="PR84" i="1"/>
  <c r="RN86" i="1"/>
  <c r="RN84" i="1"/>
  <c r="PL90" i="1"/>
  <c r="PL92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PL84" i="1"/>
  <c r="QL84" i="1"/>
  <c r="RH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RL114" i="1"/>
  <c r="PM100" i="1"/>
  <c r="QK100" i="1"/>
  <c r="QK114" i="1" s="1"/>
  <c r="PE120" i="1"/>
  <c r="PE116" i="1"/>
  <c r="PK108" i="1"/>
  <c r="PK112" i="1"/>
  <c r="PV116" i="1"/>
  <c r="QL116" i="1"/>
  <c r="QQ108" i="1"/>
  <c r="QQ112" i="1"/>
  <c r="RG108" i="1"/>
  <c r="RG112" i="1"/>
  <c r="RR116" i="1"/>
  <c r="PI171" i="1"/>
  <c r="PI169" i="1"/>
  <c r="PU169" i="1"/>
  <c r="PU171" i="1"/>
  <c r="QG169" i="1"/>
  <c r="QG171" i="1"/>
  <c r="QS169" i="1"/>
  <c r="QS171" i="1"/>
  <c r="RE169" i="1"/>
  <c r="RE171" i="1"/>
  <c r="RQ169" i="1"/>
  <c r="RQ171" i="1"/>
  <c r="QU22" i="1"/>
  <c r="QU44" i="1" s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QD80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114" i="1" s="1"/>
  <c r="PP96" i="1"/>
  <c r="PT100" i="1"/>
  <c r="PT114" i="1" s="1"/>
  <c r="PT96" i="1"/>
  <c r="QT96" i="1"/>
  <c r="QT100" i="1"/>
  <c r="QX96" i="1"/>
  <c r="QX100" i="1"/>
  <c r="RC100" i="1"/>
  <c r="RG100" i="1"/>
  <c r="RL100" i="1"/>
  <c r="RL96" i="1"/>
  <c r="RP100" i="1"/>
  <c r="RP114" i="1" s="1"/>
  <c r="RP96" i="1"/>
  <c r="QE94" i="1"/>
  <c r="QO94" i="1"/>
  <c r="QB106" i="1"/>
  <c r="QB114" i="1" s="1"/>
  <c r="QF106" i="1"/>
  <c r="QW106" i="1"/>
  <c r="PG108" i="1"/>
  <c r="PG112" i="1"/>
  <c r="PM116" i="1"/>
  <c r="PQ120" i="1"/>
  <c r="PQ116" i="1"/>
  <c r="PW108" i="1"/>
  <c r="PW112" i="1"/>
  <c r="QH116" i="1"/>
  <c r="QH120" i="1"/>
  <c r="QX116" i="1"/>
  <c r="RC108" i="1"/>
  <c r="RC112" i="1"/>
  <c r="RS108" i="1"/>
  <c r="RS112" i="1"/>
  <c r="PJ106" i="1"/>
  <c r="PJ114" i="1" s="1"/>
  <c r="PZ106" i="1"/>
  <c r="QX106" i="1"/>
  <c r="QX114" i="1" s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R78" i="1"/>
  <c r="PV78" i="1"/>
  <c r="PZ78" i="1"/>
  <c r="QT78" i="1"/>
  <c r="QX78" i="1"/>
  <c r="RB78" i="1"/>
  <c r="RN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PM114" i="1" s="1"/>
  <c r="QC106" i="1"/>
  <c r="QC114" i="1" s="1"/>
  <c r="QN106" i="1"/>
  <c r="QN114" i="1" s="1"/>
  <c r="QR106" i="1"/>
  <c r="RI106" i="1"/>
  <c r="RI114" i="1" s="1"/>
  <c r="PQ100" i="1"/>
  <c r="PQ114" i="1" s="1"/>
  <c r="PY100" i="1"/>
  <c r="QO100" i="1"/>
  <c r="QW100" i="1"/>
  <c r="RM100" i="1"/>
  <c r="RM114" i="1" s="1"/>
  <c r="RU100" i="1"/>
  <c r="PN112" i="1"/>
  <c r="PS108" i="1"/>
  <c r="PS112" i="1"/>
  <c r="PY116" i="1"/>
  <c r="QC120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H114" i="1" s="1"/>
  <c r="PY106" i="1"/>
  <c r="PY114" i="1" s="1"/>
  <c r="QO106" i="1"/>
  <c r="QO114" i="1" s="1"/>
  <c r="QZ106" i="1"/>
  <c r="QZ114" i="1" s="1"/>
  <c r="RD106" i="1"/>
  <c r="RD114" i="1" s="1"/>
  <c r="RU106" i="1"/>
  <c r="RU114" i="1" s="1"/>
  <c r="PJ112" i="1"/>
  <c r="PZ112" i="1"/>
  <c r="QE108" i="1"/>
  <c r="QE112" i="1"/>
  <c r="QK120" i="1"/>
  <c r="QK116" i="1"/>
  <c r="QO116" i="1"/>
  <c r="QU108" i="1"/>
  <c r="QU112" i="1"/>
  <c r="RF112" i="1"/>
  <c r="PN106" i="1"/>
  <c r="PN114" i="1" s="1"/>
  <c r="PV106" i="1"/>
  <c r="QL106" i="1"/>
  <c r="QL120" i="1" s="1"/>
  <c r="QT106" i="1"/>
  <c r="RJ106" i="1"/>
  <c r="RJ114" i="1" s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K163" i="1"/>
  <c r="RP167" i="1"/>
  <c r="RP163" i="1"/>
  <c r="PJ161" i="1"/>
  <c r="PV161" i="1"/>
  <c r="QH161" i="1"/>
  <c r="QT161" i="1"/>
  <c r="RF161" i="1"/>
  <c r="RR161" i="1"/>
  <c r="PH169" i="1"/>
  <c r="PH173" i="1"/>
  <c r="PL171" i="1"/>
  <c r="PL169" i="1"/>
  <c r="PQ173" i="1"/>
  <c r="PQ169" i="1"/>
  <c r="QF169" i="1"/>
  <c r="QF173" i="1"/>
  <c r="QJ175" i="1"/>
  <c r="QJ177" i="1"/>
  <c r="QO173" i="1"/>
  <c r="QO169" i="1"/>
  <c r="RD169" i="1"/>
  <c r="RD173" i="1"/>
  <c r="RH175" i="1"/>
  <c r="RH177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H199" i="1" s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QZ120" i="1"/>
  <c r="RD120" i="1"/>
  <c r="RL120" i="1"/>
  <c r="RP120" i="1"/>
  <c r="PG106" i="1"/>
  <c r="PG114" i="1" s="1"/>
  <c r="PK106" i="1"/>
  <c r="PK114" i="1" s="1"/>
  <c r="PS106" i="1"/>
  <c r="PS114" i="1" s="1"/>
  <c r="PW106" i="1"/>
  <c r="PW114" i="1" s="1"/>
  <c r="QE106" i="1"/>
  <c r="QE114" i="1" s="1"/>
  <c r="QI106" i="1"/>
  <c r="QQ106" i="1"/>
  <c r="QQ114" i="1" s="1"/>
  <c r="QU106" i="1"/>
  <c r="RC106" i="1"/>
  <c r="RC114" i="1" s="1"/>
  <c r="RG106" i="1"/>
  <c r="RO106" i="1"/>
  <c r="RO114" i="1" s="1"/>
  <c r="RS106" i="1"/>
  <c r="RS114" i="1" s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RH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PJ199" i="1" s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QZ116" i="1"/>
  <c r="R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PU163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99" i="1" s="1"/>
  <c r="QR187" i="1"/>
  <c r="RS205" i="1"/>
  <c r="RS201" i="1"/>
  <c r="RP191" i="1"/>
  <c r="RP199" i="1" s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9" i="1" s="1"/>
  <c r="QB197" i="1"/>
  <c r="QB187" i="1"/>
  <c r="QQ193" i="1"/>
  <c r="QQ197" i="1"/>
  <c r="QW201" i="1"/>
  <c r="QW205" i="1"/>
  <c r="RC201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9" i="1" s="1"/>
  <c r="PH197" i="1"/>
  <c r="PH187" i="1"/>
  <c r="QN191" i="1"/>
  <c r="QN199" i="1" s="1"/>
  <c r="QN187" i="1"/>
  <c r="RD191" i="1"/>
  <c r="RD197" i="1"/>
  <c r="RD187" i="1"/>
  <c r="RO191" i="1"/>
  <c r="RO199" i="1" s="1"/>
  <c r="PE197" i="1"/>
  <c r="QH197" i="1"/>
  <c r="QH193" i="1"/>
  <c r="RO197" i="1"/>
  <c r="RO193" i="1"/>
  <c r="RU201" i="1"/>
  <c r="QE201" i="1"/>
  <c r="PT191" i="1"/>
  <c r="PT199" i="1" s="1"/>
  <c r="PT187" i="1"/>
  <c r="QZ191" i="1"/>
  <c r="QZ199" i="1" s="1"/>
  <c r="QZ187" i="1"/>
  <c r="PG201" i="1"/>
  <c r="PW205" i="1"/>
  <c r="PW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PQ201" i="1"/>
  <c r="PQ205" i="1"/>
  <c r="QS203" i="1"/>
  <c r="QS201" i="1"/>
  <c r="QK191" i="1"/>
  <c r="QK199" i="1" s="1"/>
  <c r="QK187" i="1"/>
  <c r="QO191" i="1"/>
  <c r="QO187" i="1"/>
  <c r="QW191" i="1"/>
  <c r="QW199" i="1" s="1"/>
  <c r="QW187" i="1"/>
  <c r="RA191" i="1"/>
  <c r="RA187" i="1"/>
  <c r="RI191" i="1"/>
  <c r="RI199" i="1" s="1"/>
  <c r="RI187" i="1"/>
  <c r="RM191" i="1"/>
  <c r="RM199" i="1" s="1"/>
  <c r="RM197" i="1"/>
  <c r="RM187" i="1"/>
  <c r="RU191" i="1"/>
  <c r="RU199" i="1" s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QX199" i="1" s="1"/>
  <c r="RR191" i="1"/>
  <c r="RR187" i="1"/>
  <c r="RS187" i="1"/>
  <c r="PV197" i="1"/>
  <c r="PV193" i="1"/>
  <c r="QT197" i="1"/>
  <c r="RR197" i="1"/>
  <c r="RR193" i="1"/>
  <c r="PM191" i="1"/>
  <c r="PM199" i="1" s="1"/>
  <c r="PY191" i="1"/>
  <c r="PY199" i="1" s="1"/>
  <c r="QL191" i="1"/>
  <c r="QL199" i="1" s="1"/>
  <c r="RF191" i="1"/>
  <c r="RF199" i="1" s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S199" i="1" s="1"/>
  <c r="PW191" i="1"/>
  <c r="PW199" i="1" s="1"/>
  <c r="QE191" i="1"/>
  <c r="QE199" i="1" s="1"/>
  <c r="QI191" i="1"/>
  <c r="QI199" i="1" s="1"/>
  <c r="RC191" i="1"/>
  <c r="RC199" i="1" s="1"/>
  <c r="RG191" i="1"/>
  <c r="PN197" i="1"/>
  <c r="QL197" i="1"/>
  <c r="QL193" i="1"/>
  <c r="RJ197" i="1"/>
  <c r="PN191" i="1"/>
  <c r="PN199" i="1" s="1"/>
  <c r="PZ191" i="1"/>
  <c r="PZ199" i="1" s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OY84" i="1"/>
  <c r="OY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D114" i="1" s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P114" i="1" s="1"/>
  <c r="MX106" i="1"/>
  <c r="MX114" i="1" s="1"/>
  <c r="NB106" i="1"/>
  <c r="NB114" i="1" s="1"/>
  <c r="NJ106" i="1"/>
  <c r="NJ114" i="1" s="1"/>
  <c r="NN106" i="1"/>
  <c r="NN114" i="1" s="1"/>
  <c r="NV106" i="1"/>
  <c r="NV114" i="1" s="1"/>
  <c r="NZ106" i="1"/>
  <c r="NZ114" i="1" s="1"/>
  <c r="OH106" i="1"/>
  <c r="OH114" i="1" s="1"/>
  <c r="OL106" i="1"/>
  <c r="OL114" i="1" s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H116" i="1"/>
  <c r="NM112" i="1"/>
  <c r="NM108" i="1"/>
  <c r="NV112" i="1"/>
  <c r="NV108" i="1"/>
  <c r="OB116" i="1"/>
  <c r="OB120" i="1"/>
  <c r="OF116" i="1"/>
  <c r="OK112" i="1"/>
  <c r="OK108" i="1"/>
  <c r="OT112" i="1"/>
  <c r="OT108" i="1"/>
  <c r="OZ116" i="1"/>
  <c r="MS106" i="1"/>
  <c r="MS114" i="1" s="1"/>
  <c r="NE106" i="1"/>
  <c r="NE114" i="1" s="1"/>
  <c r="NQ106" i="1"/>
  <c r="NQ114" i="1" s="1"/>
  <c r="OC106" i="1"/>
  <c r="OC114" i="1" s="1"/>
  <c r="OA22" i="1"/>
  <c r="OA37" i="1"/>
  <c r="MM114" i="1"/>
  <c r="MU114" i="1"/>
  <c r="MY114" i="1"/>
  <c r="NG106" i="1"/>
  <c r="NG114" i="1" s="1"/>
  <c r="NK106" i="1"/>
  <c r="NK114" i="1" s="1"/>
  <c r="NS106" i="1"/>
  <c r="NS114" i="1" s="1"/>
  <c r="NW106" i="1"/>
  <c r="NW114" i="1" s="1"/>
  <c r="OE106" i="1"/>
  <c r="OE114" i="1" s="1"/>
  <c r="OI106" i="1"/>
  <c r="OI114" i="1" s="1"/>
  <c r="OQ106" i="1"/>
  <c r="OQ114" i="1" s="1"/>
  <c r="OU106" i="1"/>
  <c r="OU114" i="1" s="1"/>
  <c r="PC106" i="1"/>
  <c r="PC114" i="1" s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MO114" i="1" s="1"/>
  <c r="NA106" i="1"/>
  <c r="NA114" i="1" s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14" i="1" s="1"/>
  <c r="OF102" i="1"/>
  <c r="ON106" i="1"/>
  <c r="ON114" i="1" s="1"/>
  <c r="ON102" i="1"/>
  <c r="OR106" i="1"/>
  <c r="OR114" i="1" s="1"/>
  <c r="OR102" i="1"/>
  <c r="OZ106" i="1"/>
  <c r="OZ114" i="1" s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H114" i="1" s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199" i="1" s="1"/>
  <c r="MS191" i="1"/>
  <c r="MS199" i="1" s="1"/>
  <c r="MX187" i="1"/>
  <c r="MX191" i="1"/>
  <c r="MX199" i="1" s="1"/>
  <c r="NG191" i="1"/>
  <c r="NG187" i="1"/>
  <c r="NM191" i="1"/>
  <c r="NM199" i="1" s="1"/>
  <c r="NQ191" i="1"/>
  <c r="NQ199" i="1" s="1"/>
  <c r="NV187" i="1"/>
  <c r="NV191" i="1"/>
  <c r="NV199" i="1" s="1"/>
  <c r="OE191" i="1"/>
  <c r="OE187" i="1"/>
  <c r="OK191" i="1"/>
  <c r="OK199" i="1" s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N201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P199" i="1" s="1"/>
  <c r="MY191" i="1"/>
  <c r="MY187" i="1"/>
  <c r="ND191" i="1"/>
  <c r="NH191" i="1"/>
  <c r="NH199" i="1" s="1"/>
  <c r="NN187" i="1"/>
  <c r="NN191" i="1"/>
  <c r="NN199" i="1" s="1"/>
  <c r="NW191" i="1"/>
  <c r="NW199" i="1" s="1"/>
  <c r="NW187" i="1"/>
  <c r="OB191" i="1"/>
  <c r="OF191" i="1"/>
  <c r="OF199" i="1" s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E205" i="1"/>
  <c r="NE201" i="1"/>
  <c r="NK193" i="1"/>
  <c r="NK197" i="1"/>
  <c r="NT197" i="1"/>
  <c r="NT193" i="1"/>
  <c r="NY201" i="1"/>
  <c r="OC201" i="1"/>
  <c r="OO201" i="1"/>
  <c r="PA205" i="1"/>
  <c r="PA201" i="1"/>
  <c r="MT250" i="1"/>
  <c r="MT248" i="1"/>
  <c r="MM181" i="1"/>
  <c r="MU181" i="1"/>
  <c r="MY181" i="1"/>
  <c r="MU191" i="1"/>
  <c r="MU199" i="1" s="1"/>
  <c r="MU187" i="1"/>
  <c r="NA191" i="1"/>
  <c r="NA199" i="1" s="1"/>
  <c r="NE191" i="1"/>
  <c r="NE199" i="1" s="1"/>
  <c r="NJ187" i="1"/>
  <c r="NJ191" i="1"/>
  <c r="NJ199" i="1" s="1"/>
  <c r="NS191" i="1"/>
  <c r="NS199" i="1" s="1"/>
  <c r="NS187" i="1"/>
  <c r="NY191" i="1"/>
  <c r="NY199" i="1" s="1"/>
  <c r="OC191" i="1"/>
  <c r="OC199" i="1" s="1"/>
  <c r="OH187" i="1"/>
  <c r="OH191" i="1"/>
  <c r="OH199" i="1" s="1"/>
  <c r="OQ191" i="1"/>
  <c r="OQ199" i="1" s="1"/>
  <c r="OQ187" i="1"/>
  <c r="OW191" i="1"/>
  <c r="PA191" i="1"/>
  <c r="PA199" i="1" s="1"/>
  <c r="OW185" i="1"/>
  <c r="MR197" i="1"/>
  <c r="MR193" i="1"/>
  <c r="MX201" i="1"/>
  <c r="MX205" i="1"/>
  <c r="NB197" i="1"/>
  <c r="NG193" i="1"/>
  <c r="NG197" i="1"/>
  <c r="NP197" i="1"/>
  <c r="NP193" i="1"/>
  <c r="NV201" i="1"/>
  <c r="NZ197" i="1"/>
  <c r="OK205" i="1"/>
  <c r="OK201" i="1"/>
  <c r="OW205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99" i="1" s="1"/>
  <c r="MM187" i="1"/>
  <c r="MR191" i="1"/>
  <c r="MR199" i="1" s="1"/>
  <c r="MV191" i="1"/>
  <c r="NB187" i="1"/>
  <c r="NB191" i="1"/>
  <c r="NB199" i="1" s="1"/>
  <c r="NK191" i="1"/>
  <c r="NK199" i="1" s="1"/>
  <c r="NK187" i="1"/>
  <c r="NP191" i="1"/>
  <c r="NP199" i="1" s="1"/>
  <c r="NT191" i="1"/>
  <c r="NT199" i="1" s="1"/>
  <c r="NZ187" i="1"/>
  <c r="NZ191" i="1"/>
  <c r="NZ199" i="1" s="1"/>
  <c r="OI191" i="1"/>
  <c r="OI199" i="1" s="1"/>
  <c r="OI187" i="1"/>
  <c r="ON191" i="1"/>
  <c r="ON199" i="1" s="1"/>
  <c r="OR191" i="1"/>
  <c r="OX187" i="1"/>
  <c r="OX191" i="1"/>
  <c r="OX199" i="1" s="1"/>
  <c r="OX185" i="1"/>
  <c r="MO205" i="1"/>
  <c r="MO201" i="1"/>
  <c r="MS205" i="1"/>
  <c r="MS201" i="1"/>
  <c r="MY193" i="1"/>
  <c r="MY197" i="1"/>
  <c r="NH197" i="1"/>
  <c r="NH193" i="1"/>
  <c r="NM205" i="1"/>
  <c r="NM201" i="1"/>
  <c r="NQ205" i="1"/>
  <c r="NQ201" i="1"/>
  <c r="NW193" i="1"/>
  <c r="NW197" i="1"/>
  <c r="OF205" i="1"/>
  <c r="OF201" i="1"/>
  <c r="OL197" i="1"/>
  <c r="OR205" i="1"/>
  <c r="OR201" i="1"/>
  <c r="NV214" i="1" s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R284" i="1" s="1"/>
  <c r="MV276" i="1"/>
  <c r="ND276" i="1"/>
  <c r="NH276" i="1"/>
  <c r="NP276" i="1"/>
  <c r="NP284" i="1" s="1"/>
  <c r="NP272" i="1"/>
  <c r="NT276" i="1"/>
  <c r="NT272" i="1"/>
  <c r="OB276" i="1"/>
  <c r="OB272" i="1"/>
  <c r="OF272" i="1"/>
  <c r="OF276" i="1"/>
  <c r="ON276" i="1"/>
  <c r="ON284" i="1" s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MS284" i="1" s="1"/>
  <c r="NA276" i="1"/>
  <c r="NE276" i="1"/>
  <c r="NM276" i="1"/>
  <c r="NM284" i="1" s="1"/>
  <c r="NQ276" i="1"/>
  <c r="NQ284" i="1" s="1"/>
  <c r="NY276" i="1"/>
  <c r="NY284" i="1" s="1"/>
  <c r="OC276" i="1"/>
  <c r="OC284" i="1" s="1"/>
  <c r="OK276" i="1"/>
  <c r="OK284" i="1" s="1"/>
  <c r="OO276" i="1"/>
  <c r="OO284" i="1" s="1"/>
  <c r="OW276" i="1"/>
  <c r="OW272" i="1"/>
  <c r="PA276" i="1"/>
  <c r="PA284" i="1" s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P284" i="1" s="1"/>
  <c r="MX272" i="1"/>
  <c r="MX276" i="1"/>
  <c r="NB272" i="1"/>
  <c r="NB276" i="1"/>
  <c r="NB284" i="1" s="1"/>
  <c r="NJ272" i="1"/>
  <c r="NJ276" i="1"/>
  <c r="NJ284" i="1" s="1"/>
  <c r="NN272" i="1"/>
  <c r="NN276" i="1"/>
  <c r="NN284" i="1" s="1"/>
  <c r="NV272" i="1"/>
  <c r="NV276" i="1"/>
  <c r="NV284" i="1" s="1"/>
  <c r="NZ276" i="1"/>
  <c r="NZ284" i="1" s="1"/>
  <c r="NZ272" i="1"/>
  <c r="OH272" i="1"/>
  <c r="OH276" i="1"/>
  <c r="OL272" i="1"/>
  <c r="OL276" i="1"/>
  <c r="OL284" i="1" s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84" i="1" s="1"/>
  <c r="MU272" i="1"/>
  <c r="MY276" i="1"/>
  <c r="MY272" i="1"/>
  <c r="NG276" i="1"/>
  <c r="NG284" i="1" s="1"/>
  <c r="NG272" i="1"/>
  <c r="NK276" i="1"/>
  <c r="NK284" i="1" s="1"/>
  <c r="NK272" i="1"/>
  <c r="NS276" i="1"/>
  <c r="NS284" i="1" s="1"/>
  <c r="NS272" i="1"/>
  <c r="NW276" i="1"/>
  <c r="NW272" i="1"/>
  <c r="OE276" i="1"/>
  <c r="OE284" i="1" s="1"/>
  <c r="OE272" i="1"/>
  <c r="OI276" i="1"/>
  <c r="OI284" i="1" s="1"/>
  <c r="OI272" i="1"/>
  <c r="OQ276" i="1"/>
  <c r="OQ284" i="1" s="1"/>
  <c r="OQ272" i="1"/>
  <c r="OU276" i="1"/>
  <c r="OU272" i="1"/>
  <c r="PC276" i="1"/>
  <c r="PC284" i="1" s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LI250" i="1"/>
  <c r="LI248" i="1"/>
  <c r="LU250" i="1"/>
  <c r="LU248" i="1"/>
  <c r="MG248" i="1"/>
  <c r="MG250" i="1"/>
  <c r="LF250" i="1"/>
  <c r="LF248" i="1"/>
  <c r="LR250" i="1"/>
  <c r="LR248" i="1"/>
  <c r="MD250" i="1"/>
  <c r="MD248" i="1"/>
  <c r="MB252" i="1"/>
  <c r="LM258" i="1"/>
  <c r="MK258" i="1"/>
  <c r="LN266" i="1"/>
  <c r="LN270" i="1"/>
  <c r="LW270" i="1"/>
  <c r="LW266" i="1"/>
  <c r="LE264" i="1"/>
  <c r="LQ264" i="1"/>
  <c r="MC264" i="1"/>
  <c r="MF284" i="1"/>
  <c r="MA250" i="1"/>
  <c r="MA248" i="1"/>
  <c r="MJ256" i="1"/>
  <c r="MJ254" i="1"/>
  <c r="LV266" i="1"/>
  <c r="LV270" i="1"/>
  <c r="LJ272" i="1"/>
  <c r="LJ276" i="1"/>
  <c r="LJ284" i="1" s="1"/>
  <c r="ME276" i="1"/>
  <c r="ME284" i="1" s="1"/>
  <c r="MD286" i="1"/>
  <c r="MD288" i="1"/>
  <c r="LZ246" i="1"/>
  <c r="LP252" i="1"/>
  <c r="LF242" i="1"/>
  <c r="LJ242" i="1"/>
  <c r="LN242" i="1"/>
  <c r="LR242" i="1"/>
  <c r="LV242" i="1"/>
  <c r="MD242" i="1"/>
  <c r="MH242" i="1"/>
  <c r="LE252" i="1"/>
  <c r="LM252" i="1"/>
  <c r="LQ252" i="1"/>
  <c r="LY252" i="1"/>
  <c r="MC252" i="1"/>
  <c r="MK252" i="1"/>
  <c r="LJ258" i="1"/>
  <c r="LN258" i="1"/>
  <c r="LX250" i="1"/>
  <c r="MH258" i="1"/>
  <c r="LK252" i="1"/>
  <c r="LW252" i="1"/>
  <c r="MI252" i="1"/>
  <c r="LH258" i="1"/>
  <c r="LT258" i="1"/>
  <c r="MF258" i="1"/>
  <c r="LJ266" i="1"/>
  <c r="LJ270" i="1"/>
  <c r="MH270" i="1"/>
  <c r="MH266" i="1"/>
  <c r="LM264" i="1"/>
  <c r="LY264" i="1"/>
  <c r="MK264" i="1"/>
  <c r="LS266" i="1"/>
  <c r="MH276" i="1"/>
  <c r="MH284" i="1" s="1"/>
  <c r="MH272" i="1"/>
  <c r="MB282" i="1"/>
  <c r="MB278" i="1"/>
  <c r="MH278" i="1"/>
  <c r="MH282" i="1"/>
  <c r="LY284" i="1"/>
  <c r="LO250" i="1"/>
  <c r="LO248" i="1"/>
  <c r="LL256" i="1"/>
  <c r="LL254" i="1"/>
  <c r="LQ258" i="1"/>
  <c r="LG270" i="1"/>
  <c r="LG266" i="1"/>
  <c r="LS276" i="1"/>
  <c r="LS284" i="1" s="1"/>
  <c r="LS272" i="1"/>
  <c r="LN286" i="1"/>
  <c r="LN290" i="1"/>
  <c r="LJ282" i="1"/>
  <c r="LS258" i="1"/>
  <c r="LW258" i="1"/>
  <c r="LK242" i="1"/>
  <c r="LW242" i="1"/>
  <c r="MI242" i="1"/>
  <c r="LJ252" i="1"/>
  <c r="LN252" i="1"/>
  <c r="LV252" i="1"/>
  <c r="LZ252" i="1"/>
  <c r="MH252" i="1"/>
  <c r="LG258" i="1"/>
  <c r="LK258" i="1"/>
  <c r="ME258" i="1"/>
  <c r="MI258" i="1"/>
  <c r="LG252" i="1"/>
  <c r="LS252" i="1"/>
  <c r="ME252" i="1"/>
  <c r="LH264" i="1"/>
  <c r="MB264" i="1"/>
  <c r="MF264" i="1"/>
  <c r="LP258" i="1"/>
  <c r="MB258" i="1"/>
  <c r="LK270" i="1"/>
  <c r="LK284" i="1" s="1"/>
  <c r="LK266" i="1"/>
  <c r="LN264" i="1"/>
  <c r="ME266" i="1"/>
  <c r="LN272" i="1"/>
  <c r="LN276" i="1"/>
  <c r="LW276" i="1"/>
  <c r="LW284" i="1" s="1"/>
  <c r="LW272" i="1"/>
  <c r="LE270" i="1"/>
  <c r="LE284" i="1" s="1"/>
  <c r="LM270" i="1"/>
  <c r="LS282" i="1"/>
  <c r="LR286" i="1"/>
  <c r="LR288" i="1"/>
  <c r="MK286" i="1"/>
  <c r="MK290" i="1"/>
  <c r="LH270" i="1"/>
  <c r="LP270" i="1"/>
  <c r="LT270" i="1"/>
  <c r="MB270" i="1"/>
  <c r="MB284" i="1" s="1"/>
  <c r="LP266" i="1"/>
  <c r="MK266" i="1"/>
  <c r="LZ276" i="1"/>
  <c r="LZ284" i="1" s="1"/>
  <c r="LZ272" i="1"/>
  <c r="MI276" i="1"/>
  <c r="MI284" i="1" s="1"/>
  <c r="MI272" i="1"/>
  <c r="ME272" i="1"/>
  <c r="LK282" i="1"/>
  <c r="LT282" i="1"/>
  <c r="LT278" i="1"/>
  <c r="LG276" i="1"/>
  <c r="LG284" i="1" s="1"/>
  <c r="LV276" i="1"/>
  <c r="LV284" i="1" s="1"/>
  <c r="MG288" i="1"/>
  <c r="MG286" i="1"/>
  <c r="LY270" i="1"/>
  <c r="MC270" i="1"/>
  <c r="LQ266" i="1"/>
  <c r="MB266" i="1"/>
  <c r="MK270" i="1"/>
  <c r="MK284" i="1" s="1"/>
  <c r="LG282" i="1"/>
  <c r="LG278" i="1"/>
  <c r="LV282" i="1"/>
  <c r="LZ282" i="1"/>
  <c r="MF290" i="1"/>
  <c r="MF286" i="1"/>
  <c r="LK278" i="1"/>
  <c r="LY286" i="1"/>
  <c r="LY290" i="1"/>
  <c r="LP286" i="1"/>
  <c r="LH276" i="1"/>
  <c r="LH284" i="1" s="1"/>
  <c r="LP276" i="1"/>
  <c r="LP284" i="1" s="1"/>
  <c r="LT276" i="1"/>
  <c r="MB272" i="1"/>
  <c r="LH282" i="1"/>
  <c r="MI282" i="1"/>
  <c r="LM276" i="1"/>
  <c r="LM284" i="1" s="1"/>
  <c r="LN278" i="1"/>
  <c r="MI278" i="1"/>
  <c r="LM282" i="1"/>
  <c r="LU288" i="1"/>
  <c r="LU286" i="1"/>
  <c r="MC276" i="1"/>
  <c r="MC284" i="1" s="1"/>
  <c r="LH272" i="1"/>
  <c r="MC272" i="1"/>
  <c r="LW282" i="1"/>
  <c r="LW278" i="1"/>
  <c r="ME282" i="1"/>
  <c r="LH278" i="1"/>
  <c r="LV278" i="1"/>
  <c r="LI288" i="1"/>
  <c r="LI286" i="1"/>
  <c r="LF288" i="1"/>
  <c r="LE282" i="1"/>
  <c r="LL288" i="1"/>
  <c r="LQ282" i="1"/>
  <c r="LX288" i="1"/>
  <c r="MC282" i="1"/>
  <c r="MJ288" i="1"/>
  <c r="LM173" i="1"/>
  <c r="MH169" i="1"/>
  <c r="MH179" i="1"/>
  <c r="LS179" i="1"/>
  <c r="LS175" i="1"/>
  <c r="LS185" i="1"/>
  <c r="LP185" i="1"/>
  <c r="LP181" i="1"/>
  <c r="LS191" i="1"/>
  <c r="LS199" i="1" s="1"/>
  <c r="LS187" i="1"/>
  <c r="LO171" i="1"/>
  <c r="ME179" i="1"/>
  <c r="ME175" i="1"/>
  <c r="ME185" i="1"/>
  <c r="MB185" i="1"/>
  <c r="MB181" i="1"/>
  <c r="MG165" i="1"/>
  <c r="MG163" i="1"/>
  <c r="LO163" i="1"/>
  <c r="MC167" i="1"/>
  <c r="MK167" i="1"/>
  <c r="LL159" i="1"/>
  <c r="LL157" i="1"/>
  <c r="LX159" i="1"/>
  <c r="LX157" i="1"/>
  <c r="MJ159" i="1"/>
  <c r="MJ157" i="1"/>
  <c r="LP167" i="1"/>
  <c r="LT167" i="1"/>
  <c r="LT161" i="1"/>
  <c r="MB161" i="1"/>
  <c r="MA163" i="1"/>
  <c r="LE173" i="1"/>
  <c r="LJ169" i="1"/>
  <c r="LJ179" i="1"/>
  <c r="MK173" i="1"/>
  <c r="LK179" i="1"/>
  <c r="LK175" i="1"/>
  <c r="MA171" i="1"/>
  <c r="LJ173" i="1"/>
  <c r="LZ173" i="1"/>
  <c r="MH173" i="1"/>
  <c r="LH185" i="1"/>
  <c r="LH181" i="1"/>
  <c r="LN179" i="1"/>
  <c r="LR171" i="1"/>
  <c r="LR169" i="1"/>
  <c r="MI179" i="1"/>
  <c r="MI175" i="1"/>
  <c r="MF185" i="1"/>
  <c r="MF181" i="1"/>
  <c r="MB197" i="1"/>
  <c r="MB193" i="1"/>
  <c r="LJ201" i="1"/>
  <c r="LJ205" i="1"/>
  <c r="LI165" i="1"/>
  <c r="LI163" i="1"/>
  <c r="MD171" i="1"/>
  <c r="MD169" i="1"/>
  <c r="LE167" i="1"/>
  <c r="LM167" i="1"/>
  <c r="LU165" i="1"/>
  <c r="LU163" i="1"/>
  <c r="LQ173" i="1"/>
  <c r="LV169" i="1"/>
  <c r="LV179" i="1"/>
  <c r="LQ167" i="1"/>
  <c r="LY167" i="1"/>
  <c r="LG179" i="1"/>
  <c r="LG175" i="1"/>
  <c r="LG185" i="1"/>
  <c r="LW179" i="1"/>
  <c r="LW175" i="1"/>
  <c r="LT185" i="1"/>
  <c r="LT181" i="1"/>
  <c r="LZ179" i="1"/>
  <c r="MB191" i="1"/>
  <c r="MB199" i="1" s="1"/>
  <c r="MB187" i="1"/>
  <c r="LK185" i="1"/>
  <c r="LK199" i="1" s="1"/>
  <c r="LE161" i="1"/>
  <c r="LM161" i="1"/>
  <c r="LQ161" i="1"/>
  <c r="LY161" i="1"/>
  <c r="MC161" i="1"/>
  <c r="MK161" i="1"/>
  <c r="LJ167" i="1"/>
  <c r="LN167" i="1"/>
  <c r="LV167" i="1"/>
  <c r="LZ167" i="1"/>
  <c r="MH167" i="1"/>
  <c r="LG173" i="1"/>
  <c r="LK173" i="1"/>
  <c r="LS173" i="1"/>
  <c r="LW173" i="1"/>
  <c r="ME173" i="1"/>
  <c r="MI173" i="1"/>
  <c r="LT187" i="1"/>
  <c r="LT191" i="1"/>
  <c r="LT199" i="1" s="1"/>
  <c r="MC191" i="1"/>
  <c r="MC199" i="1" s="1"/>
  <c r="MI191" i="1"/>
  <c r="MI199" i="1" s="1"/>
  <c r="MI187" i="1"/>
  <c r="LM193" i="1"/>
  <c r="LM197" i="1"/>
  <c r="MC193" i="1"/>
  <c r="MC197" i="1"/>
  <c r="LT201" i="1"/>
  <c r="LE181" i="1"/>
  <c r="LM181" i="1"/>
  <c r="MC181" i="1"/>
  <c r="MK181" i="1"/>
  <c r="LG191" i="1"/>
  <c r="LG187" i="1"/>
  <c r="ME191" i="1"/>
  <c r="ME199" i="1" s="1"/>
  <c r="ME187" i="1"/>
  <c r="LN185" i="1"/>
  <c r="LZ185" i="1"/>
  <c r="LN201" i="1"/>
  <c r="LH175" i="1"/>
  <c r="LP175" i="1"/>
  <c r="LT175" i="1"/>
  <c r="MB175" i="1"/>
  <c r="MF175" i="1"/>
  <c r="LH191" i="1"/>
  <c r="LH187" i="1"/>
  <c r="LW191" i="1"/>
  <c r="LW199" i="1" s="1"/>
  <c r="LW187" i="1"/>
  <c r="MF191" i="1"/>
  <c r="MF199" i="1" s="1"/>
  <c r="MF187" i="1"/>
  <c r="LJ185" i="1"/>
  <c r="LV185" i="1"/>
  <c r="MH185" i="1"/>
  <c r="LE193" i="1"/>
  <c r="LE197" i="1"/>
  <c r="MK193" i="1"/>
  <c r="MK197" i="1"/>
  <c r="LP191" i="1"/>
  <c r="LP199" i="1" s="1"/>
  <c r="LY201" i="1"/>
  <c r="LM214" i="1" s="1"/>
  <c r="MH201" i="1"/>
  <c r="LE191" i="1"/>
  <c r="LE199" i="1" s="1"/>
  <c r="LM191" i="1"/>
  <c r="LM199" i="1" s="1"/>
  <c r="LQ191" i="1"/>
  <c r="LQ199" i="1" s="1"/>
  <c r="LY191" i="1"/>
  <c r="LY199" i="1" s="1"/>
  <c r="MK191" i="1"/>
  <c r="MK199" i="1" s="1"/>
  <c r="MK187" i="1"/>
  <c r="LP193" i="1"/>
  <c r="LP197" i="1"/>
  <c r="LJ191" i="1"/>
  <c r="LN191" i="1"/>
  <c r="LN199" i="1" s="1"/>
  <c r="LV191" i="1"/>
  <c r="LV199" i="1" s="1"/>
  <c r="LZ191" i="1"/>
  <c r="LZ199" i="1" s="1"/>
  <c r="MH191" i="1"/>
  <c r="LH197" i="1"/>
  <c r="LH193" i="1"/>
  <c r="LQ193" i="1"/>
  <c r="LQ197" i="1"/>
  <c r="LV197" i="1"/>
  <c r="MF193" i="1"/>
  <c r="MF197" i="1"/>
  <c r="LN193" i="1"/>
  <c r="LL203" i="1"/>
  <c r="LZ197" i="1"/>
  <c r="MJ203" i="1"/>
  <c r="LL201" i="1"/>
  <c r="LR201" i="1"/>
  <c r="LI203" i="1"/>
  <c r="LG197" i="1"/>
  <c r="LK197" i="1"/>
  <c r="LS197" i="1"/>
  <c r="LW197" i="1"/>
  <c r="ME197" i="1"/>
  <c r="MI197" i="1"/>
  <c r="ME193" i="1"/>
  <c r="LX203" i="1"/>
  <c r="MJ201" i="1"/>
  <c r="MG203" i="1"/>
  <c r="MK120" i="1"/>
  <c r="MK116" i="1"/>
  <c r="MK114" i="1"/>
  <c r="MI82" i="1"/>
  <c r="MK94" i="1"/>
  <c r="MI106" i="1"/>
  <c r="MI114" i="1" s="1"/>
  <c r="MJ74" i="1"/>
  <c r="MK76" i="1"/>
  <c r="MI88" i="1"/>
  <c r="MK100" i="1"/>
  <c r="MI112" i="1"/>
  <c r="MF114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A84" i="1"/>
  <c r="LY114" i="1"/>
  <c r="LW120" i="1"/>
  <c r="LW116" i="1"/>
  <c r="MD80" i="1"/>
  <c r="MD78" i="1"/>
  <c r="LZ114" i="1"/>
  <c r="ME116" i="1"/>
  <c r="LZ120" i="1"/>
  <c r="LZ116" i="1"/>
  <c r="LN129" i="1" s="1"/>
  <c r="LX92" i="1"/>
  <c r="LX90" i="1"/>
  <c r="MC114" i="1"/>
  <c r="LY94" i="1"/>
  <c r="LZ100" i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MA78" i="1"/>
  <c r="LX84" i="1"/>
  <c r="LX116" i="1"/>
  <c r="LL129" i="1" s="1"/>
  <c r="LT114" i="1"/>
  <c r="LR84" i="1"/>
  <c r="LR86" i="1"/>
  <c r="LP114" i="1"/>
  <c r="LV120" i="1"/>
  <c r="LV116" i="1"/>
  <c r="LO90" i="1"/>
  <c r="LO92" i="1"/>
  <c r="LN116" i="1"/>
  <c r="LU78" i="1"/>
  <c r="LU80" i="1"/>
  <c r="LQ114" i="1"/>
  <c r="LQ116" i="1"/>
  <c r="LQ120" i="1"/>
  <c r="LQ76" i="1"/>
  <c r="LV82" i="1"/>
  <c r="LS88" i="1"/>
  <c r="LP94" i="1"/>
  <c r="LQ100" i="1"/>
  <c r="LN106" i="1"/>
  <c r="LS112" i="1"/>
  <c r="LN76" i="1"/>
  <c r="LV76" i="1"/>
  <c r="LT88" i="1"/>
  <c r="LP112" i="1"/>
  <c r="LT112" i="1"/>
  <c r="LU72" i="1"/>
  <c r="LN78" i="1"/>
  <c r="LR78" i="1"/>
  <c r="LO84" i="1"/>
  <c r="LT90" i="1"/>
  <c r="LV102" i="1"/>
  <c r="LO116" i="1"/>
  <c r="LS82" i="1"/>
  <c r="LP88" i="1"/>
  <c r="LQ94" i="1"/>
  <c r="LN100" i="1"/>
  <c r="LV100" i="1"/>
  <c r="LV114" i="1" s="1"/>
  <c r="LS106" i="1"/>
  <c r="LS114" i="1" s="1"/>
  <c r="LI86" i="1"/>
  <c r="LI84" i="1"/>
  <c r="LH120" i="1"/>
  <c r="LH116" i="1"/>
  <c r="LL80" i="1"/>
  <c r="LL78" i="1"/>
  <c r="LJ114" i="1"/>
  <c r="LK114" i="1"/>
  <c r="LE116" i="1"/>
  <c r="LK116" i="1"/>
  <c r="LK120" i="1"/>
  <c r="LF78" i="1"/>
  <c r="LF80" i="1"/>
  <c r="LG114" i="1"/>
  <c r="LG116" i="1"/>
  <c r="LG120" i="1"/>
  <c r="LM116" i="1"/>
  <c r="LM82" i="1"/>
  <c r="LJ88" i="1"/>
  <c r="LG94" i="1"/>
  <c r="LH100" i="1"/>
  <c r="LH114" i="1" s="1"/>
  <c r="LE106" i="1"/>
  <c r="LE114" i="1" s="1"/>
  <c r="LG72" i="1"/>
  <c r="LK72" i="1"/>
  <c r="LH78" i="1"/>
  <c r="LE84" i="1"/>
  <c r="LM84" i="1"/>
  <c r="LJ90" i="1"/>
  <c r="LG96" i="1"/>
  <c r="LK96" i="1"/>
  <c r="LH102" i="1"/>
  <c r="LE108" i="1"/>
  <c r="LM108" i="1"/>
  <c r="LI116" i="1"/>
  <c r="LH76" i="1"/>
  <c r="LE82" i="1"/>
  <c r="LK94" i="1"/>
  <c r="LM106" i="1"/>
  <c r="LM114" i="1" s="1"/>
  <c r="LJ112" i="1"/>
  <c r="LL72" i="1"/>
  <c r="LI78" i="1"/>
  <c r="LF116" i="1"/>
  <c r="LM31" i="1"/>
  <c r="LN16" i="1"/>
  <c r="LN22" i="1"/>
  <c r="LN27" i="1"/>
  <c r="LN37" i="1"/>
  <c r="LM27" i="1"/>
  <c r="LM37" i="1"/>
  <c r="LL36" i="1"/>
  <c r="LM34" i="1"/>
  <c r="LM36" i="1"/>
  <c r="LM22" i="1"/>
  <c r="LL27" i="1"/>
  <c r="LN36" i="1"/>
  <c r="LN9" i="1"/>
  <c r="LN40" i="1"/>
  <c r="LL40" i="1"/>
  <c r="LM40" i="1"/>
  <c r="LL9" i="1"/>
  <c r="LL16" i="1"/>
  <c r="LN31" i="1"/>
  <c r="LN34" i="1"/>
  <c r="LM9" i="1"/>
  <c r="LM16" i="1"/>
  <c r="LL22" i="1"/>
  <c r="LL37" i="1"/>
  <c r="LL31" i="1"/>
  <c r="LL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LF169" i="1" l="1"/>
  <c r="QT44" i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QM125" i="1"/>
  <c r="PR92" i="1"/>
  <c r="PR90" i="1"/>
  <c r="QJ90" i="1"/>
  <c r="QJ92" i="1"/>
  <c r="PF92" i="1"/>
  <c r="PF90" i="1"/>
  <c r="RE86" i="1"/>
  <c r="RE84" i="1"/>
  <c r="QG86" i="1"/>
  <c r="QG84" i="1"/>
  <c r="PI86" i="1"/>
  <c r="PI84" i="1"/>
  <c r="RH98" i="1"/>
  <c r="RH96" i="1"/>
  <c r="QV90" i="1"/>
  <c r="QV92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PS116" i="1"/>
  <c r="PS120" i="1"/>
  <c r="RS116" i="1"/>
  <c r="RS120" i="1"/>
  <c r="QX120" i="1"/>
  <c r="PW116" i="1"/>
  <c r="PW120" i="1"/>
  <c r="QD86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RT90" i="1"/>
  <c r="RT92" i="1"/>
  <c r="PX90" i="1"/>
  <c r="PX92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N125" i="1"/>
  <c r="QS44" i="1"/>
  <c r="RQ177" i="1"/>
  <c r="RQ175" i="1"/>
  <c r="QS177" i="1"/>
  <c r="QS175" i="1"/>
  <c r="PU177" i="1"/>
  <c r="PU175" i="1"/>
  <c r="RR120" i="1"/>
  <c r="QQ116" i="1"/>
  <c r="QQ120" i="1"/>
  <c r="PV120" i="1"/>
  <c r="PL98" i="1"/>
  <c r="PL96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OR120" i="1"/>
  <c r="NV125" i="1" s="1"/>
  <c r="MV116" i="1"/>
  <c r="MV120" i="1"/>
  <c r="OQ116" i="1"/>
  <c r="OQ120" i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OQ205" i="1"/>
  <c r="NU210" i="1" s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NV129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NU214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NU129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NU125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MB290" i="1"/>
  <c r="MB286" i="1"/>
  <c r="MD254" i="1"/>
  <c r="MD256" i="1"/>
  <c r="LF254" i="1"/>
  <c r="LF256" i="1"/>
  <c r="MG254" i="1"/>
  <c r="MG256" i="1"/>
  <c r="LW290" i="1"/>
  <c r="LW286" i="1"/>
  <c r="LZ286" i="1"/>
  <c r="LZ290" i="1"/>
  <c r="LG290" i="1"/>
  <c r="LG286" i="1"/>
  <c r="LO256" i="1"/>
  <c r="LO254" i="1"/>
  <c r="MH286" i="1"/>
  <c r="MH290" i="1"/>
  <c r="LI254" i="1"/>
  <c r="LI256" i="1"/>
  <c r="MC286" i="1"/>
  <c r="MC290" i="1"/>
  <c r="LE286" i="1"/>
  <c r="LE290" i="1"/>
  <c r="MI290" i="1"/>
  <c r="MI286" i="1"/>
  <c r="LV286" i="1"/>
  <c r="LV290" i="1"/>
  <c r="LT290" i="1"/>
  <c r="LT286" i="1"/>
  <c r="LJ286" i="1"/>
  <c r="LJ290" i="1"/>
  <c r="LR256" i="1"/>
  <c r="LR254" i="1"/>
  <c r="ME290" i="1"/>
  <c r="ME286" i="1"/>
  <c r="LM286" i="1"/>
  <c r="LM290" i="1"/>
  <c r="LH290" i="1"/>
  <c r="LH286" i="1"/>
  <c r="LT284" i="1"/>
  <c r="LP290" i="1"/>
  <c r="LK290" i="1"/>
  <c r="LK286" i="1"/>
  <c r="LS290" i="1"/>
  <c r="LS286" i="1"/>
  <c r="LN284" i="1"/>
  <c r="LL262" i="1"/>
  <c r="LL260" i="1"/>
  <c r="LX256" i="1"/>
  <c r="LX254" i="1"/>
  <c r="MJ262" i="1"/>
  <c r="MJ260" i="1"/>
  <c r="MA256" i="1"/>
  <c r="MA254" i="1"/>
  <c r="LU254" i="1"/>
  <c r="LU256" i="1"/>
  <c r="LH205" i="1"/>
  <c r="LH201" i="1"/>
  <c r="LP205" i="1"/>
  <c r="LP201" i="1"/>
  <c r="MI205" i="1"/>
  <c r="MI201" i="1"/>
  <c r="LK205" i="1"/>
  <c r="LK201" i="1"/>
  <c r="LQ201" i="1"/>
  <c r="LQ205" i="1"/>
  <c r="MH199" i="1"/>
  <c r="LJ199" i="1"/>
  <c r="MH205" i="1"/>
  <c r="MC201" i="1"/>
  <c r="MC205" i="1"/>
  <c r="LU171" i="1"/>
  <c r="LU169" i="1"/>
  <c r="MD177" i="1"/>
  <c r="MD175" i="1"/>
  <c r="LI171" i="1"/>
  <c r="LI169" i="1"/>
  <c r="LR177" i="1"/>
  <c r="LR175" i="1"/>
  <c r="MA177" i="1"/>
  <c r="MA175" i="1"/>
  <c r="ME205" i="1"/>
  <c r="ME201" i="1"/>
  <c r="LG205" i="1"/>
  <c r="LG201" i="1"/>
  <c r="MF205" i="1"/>
  <c r="MF201" i="1"/>
  <c r="LY205" i="1"/>
  <c r="MK201" i="1"/>
  <c r="MK205" i="1"/>
  <c r="LN205" i="1"/>
  <c r="LG199" i="1"/>
  <c r="MJ165" i="1"/>
  <c r="MJ163" i="1"/>
  <c r="LL165" i="1"/>
  <c r="LL163" i="1"/>
  <c r="LS205" i="1"/>
  <c r="LS201" i="1"/>
  <c r="LZ201" i="1"/>
  <c r="LN214" i="1" s="1"/>
  <c r="LZ205" i="1"/>
  <c r="LV205" i="1"/>
  <c r="LV201" i="1"/>
  <c r="LW205" i="1"/>
  <c r="LW201" i="1"/>
  <c r="LH199" i="1"/>
  <c r="LT205" i="1"/>
  <c r="LM201" i="1"/>
  <c r="LM205" i="1"/>
  <c r="MB201" i="1"/>
  <c r="MB205" i="1"/>
  <c r="MG171" i="1"/>
  <c r="MG169" i="1"/>
  <c r="LE201" i="1"/>
  <c r="LE205" i="1"/>
  <c r="LF177" i="1"/>
  <c r="LF175" i="1"/>
  <c r="LX165" i="1"/>
  <c r="LX163" i="1"/>
  <c r="LO177" i="1"/>
  <c r="LO175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M129" i="1" s="1"/>
  <c r="LY120" i="1"/>
  <c r="MD84" i="1"/>
  <c r="MD86" i="1"/>
  <c r="MC116" i="1"/>
  <c r="MC120" i="1"/>
  <c r="LX96" i="1"/>
  <c r="LX98" i="1"/>
  <c r="ME120" i="1"/>
  <c r="MA90" i="1"/>
  <c r="MA92" i="1"/>
  <c r="LT116" i="1"/>
  <c r="LT120" i="1"/>
  <c r="LN114" i="1"/>
  <c r="LN120" i="1"/>
  <c r="LP116" i="1"/>
  <c r="LP120" i="1"/>
  <c r="LS116" i="1"/>
  <c r="LS120" i="1"/>
  <c r="LR92" i="1"/>
  <c r="LR90" i="1"/>
  <c r="LU86" i="1"/>
  <c r="LU84" i="1"/>
  <c r="LO98" i="1"/>
  <c r="LO96" i="1"/>
  <c r="LM120" i="1"/>
  <c r="LF86" i="1"/>
  <c r="LF84" i="1"/>
  <c r="LJ116" i="1"/>
  <c r="LJ120" i="1"/>
  <c r="LE120" i="1"/>
  <c r="LL86" i="1"/>
  <c r="LL84" i="1"/>
  <c r="LI92" i="1"/>
  <c r="LI90" i="1"/>
  <c r="LN44" i="1"/>
  <c r="LM44" i="1"/>
  <c r="LL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QY92" i="1" l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X98" i="1"/>
  <c r="PX96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RH104" i="1"/>
  <c r="RH102" i="1"/>
  <c r="QG92" i="1"/>
  <c r="QG90" i="1"/>
  <c r="PF96" i="1"/>
  <c r="PF98" i="1"/>
  <c r="PR96" i="1"/>
  <c r="PR98" i="1"/>
  <c r="QP171" i="1"/>
  <c r="QP169" i="1"/>
  <c r="PL104" i="1"/>
  <c r="PL102" i="1"/>
  <c r="QS183" i="1"/>
  <c r="QS181" i="1"/>
  <c r="RT98" i="1"/>
  <c r="RT96" i="1"/>
  <c r="RK92" i="1"/>
  <c r="RK90" i="1"/>
  <c r="RK177" i="1"/>
  <c r="RK175" i="1"/>
  <c r="QY169" i="1"/>
  <c r="QY171" i="1"/>
  <c r="QV98" i="1"/>
  <c r="QV96" i="1"/>
  <c r="QJ98" i="1"/>
  <c r="QJ96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MD260" i="1"/>
  <c r="MD262" i="1"/>
  <c r="LU262" i="1"/>
  <c r="LU260" i="1"/>
  <c r="LX262" i="1"/>
  <c r="LX260" i="1"/>
  <c r="LO260" i="1"/>
  <c r="LO262" i="1"/>
  <c r="MJ268" i="1"/>
  <c r="MJ266" i="1"/>
  <c r="LL268" i="1"/>
  <c r="LL266" i="1"/>
  <c r="MG262" i="1"/>
  <c r="MG260" i="1"/>
  <c r="LF260" i="1"/>
  <c r="LF262" i="1"/>
  <c r="LR260" i="1"/>
  <c r="LR262" i="1"/>
  <c r="LI262" i="1"/>
  <c r="LI260" i="1"/>
  <c r="LL171" i="1"/>
  <c r="LL169" i="1"/>
  <c r="MA181" i="1"/>
  <c r="MA183" i="1"/>
  <c r="MD183" i="1"/>
  <c r="MD181" i="1"/>
  <c r="LU177" i="1"/>
  <c r="LU175" i="1"/>
  <c r="LO181" i="1"/>
  <c r="LO183" i="1"/>
  <c r="LF183" i="1"/>
  <c r="LF181" i="1"/>
  <c r="MG177" i="1"/>
  <c r="MG175" i="1"/>
  <c r="MJ171" i="1"/>
  <c r="MJ169" i="1"/>
  <c r="LR183" i="1"/>
  <c r="LR181" i="1"/>
  <c r="LI177" i="1"/>
  <c r="LI175" i="1"/>
  <c r="LX171" i="1"/>
  <c r="LX169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O102" i="1"/>
  <c r="LO104" i="1"/>
  <c r="LR96" i="1"/>
  <c r="LR98" i="1"/>
  <c r="LL90" i="1"/>
  <c r="LL92" i="1"/>
  <c r="LF92" i="1"/>
  <c r="LF90" i="1"/>
  <c r="LI96" i="1"/>
  <c r="LI98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QY177" i="1" l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QJ104" i="1"/>
  <c r="QJ102" i="1"/>
  <c r="RK98" i="1"/>
  <c r="RK96" i="1"/>
  <c r="QS189" i="1"/>
  <c r="QS187" i="1"/>
  <c r="QP175" i="1"/>
  <c r="QP177" i="1"/>
  <c r="RH108" i="1"/>
  <c r="QL125" i="1" s="1"/>
  <c r="RH110" i="1"/>
  <c r="QG189" i="1"/>
  <c r="QG187" i="1"/>
  <c r="QJ193" i="1"/>
  <c r="QJ195" i="1"/>
  <c r="QM183" i="1"/>
  <c r="QM181" i="1"/>
  <c r="PI189" i="1"/>
  <c r="PI187" i="1"/>
  <c r="PX104" i="1"/>
  <c r="PX102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QV104" i="1"/>
  <c r="QV102" i="1"/>
  <c r="RK183" i="1"/>
  <c r="RK181" i="1"/>
  <c r="RT104" i="1"/>
  <c r="RT102" i="1"/>
  <c r="PL108" i="1"/>
  <c r="PL110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MD266" i="1"/>
  <c r="MD268" i="1"/>
  <c r="MG268" i="1"/>
  <c r="MG266" i="1"/>
  <c r="MJ274" i="1"/>
  <c r="MJ272" i="1"/>
  <c r="LU268" i="1"/>
  <c r="LU266" i="1"/>
  <c r="LF266" i="1"/>
  <c r="LF268" i="1"/>
  <c r="LO268" i="1"/>
  <c r="LO266" i="1"/>
  <c r="MA268" i="1"/>
  <c r="MA266" i="1"/>
  <c r="LI268" i="1"/>
  <c r="LI266" i="1"/>
  <c r="LL272" i="1"/>
  <c r="LL274" i="1"/>
  <c r="LX268" i="1"/>
  <c r="LX266" i="1"/>
  <c r="LX175" i="1"/>
  <c r="LX177" i="1"/>
  <c r="LI183" i="1"/>
  <c r="LI181" i="1"/>
  <c r="MJ175" i="1"/>
  <c r="MJ177" i="1"/>
  <c r="MG183" i="1"/>
  <c r="MG181" i="1"/>
  <c r="MD189" i="1"/>
  <c r="MD187" i="1"/>
  <c r="LO189" i="1"/>
  <c r="LO187" i="1"/>
  <c r="MA189" i="1"/>
  <c r="MA187" i="1"/>
  <c r="LR189" i="1"/>
  <c r="LR187" i="1"/>
  <c r="LF189" i="1"/>
  <c r="LF187" i="1"/>
  <c r="LU183" i="1"/>
  <c r="LU181" i="1"/>
  <c r="LL175" i="1"/>
  <c r="LL177" i="1"/>
  <c r="MJ90" i="1"/>
  <c r="MJ92" i="1"/>
  <c r="MG92" i="1"/>
  <c r="MG90" i="1"/>
  <c r="MA104" i="1"/>
  <c r="MA102" i="1"/>
  <c r="LX110" i="1"/>
  <c r="LX108" i="1"/>
  <c r="LL125" i="1" s="1"/>
  <c r="MD98" i="1"/>
  <c r="MD96" i="1"/>
  <c r="LO110" i="1"/>
  <c r="LO108" i="1"/>
  <c r="LR104" i="1"/>
  <c r="LR102" i="1"/>
  <c r="LU98" i="1"/>
  <c r="LU96" i="1"/>
  <c r="LF98" i="1"/>
  <c r="LF96" i="1"/>
  <c r="LI104" i="1"/>
  <c r="LI102" i="1"/>
  <c r="LL98" i="1"/>
  <c r="LL96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QY102" i="1" l="1"/>
  <c r="QY104" i="1"/>
  <c r="PO102" i="1"/>
  <c r="PO104" i="1"/>
  <c r="QM102" i="1"/>
  <c r="QM104" i="1"/>
  <c r="QG104" i="1"/>
  <c r="QG102" i="1"/>
  <c r="RT108" i="1"/>
  <c r="RT110" i="1"/>
  <c r="QV108" i="1"/>
  <c r="QV110" i="1"/>
  <c r="RB110" i="1"/>
  <c r="RB108" i="1"/>
  <c r="PU104" i="1"/>
  <c r="PU102" i="1"/>
  <c r="PR110" i="1"/>
  <c r="PR108" i="1"/>
  <c r="RE195" i="1"/>
  <c r="RE193" i="1"/>
  <c r="PX108" i="1"/>
  <c r="PX110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J108" i="1"/>
  <c r="QJ110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L280" i="1"/>
  <c r="LL278" i="1"/>
  <c r="LF272" i="1"/>
  <c r="LF274" i="1"/>
  <c r="LI274" i="1"/>
  <c r="LI272" i="1"/>
  <c r="LU274" i="1"/>
  <c r="LU272" i="1"/>
  <c r="MD272" i="1"/>
  <c r="MD274" i="1"/>
  <c r="LR272" i="1"/>
  <c r="LR274" i="1"/>
  <c r="LX272" i="1"/>
  <c r="LX274" i="1"/>
  <c r="MA274" i="1"/>
  <c r="MA272" i="1"/>
  <c r="LO274" i="1"/>
  <c r="LO272" i="1"/>
  <c r="MJ280" i="1"/>
  <c r="MJ278" i="1"/>
  <c r="MG274" i="1"/>
  <c r="MG272" i="1"/>
  <c r="MJ183" i="1"/>
  <c r="MJ181" i="1"/>
  <c r="LU189" i="1"/>
  <c r="LU187" i="1"/>
  <c r="LR195" i="1"/>
  <c r="LR193" i="1"/>
  <c r="MA193" i="1"/>
  <c r="MA195" i="1"/>
  <c r="MD195" i="1"/>
  <c r="MD193" i="1"/>
  <c r="LL183" i="1"/>
  <c r="LL181" i="1"/>
  <c r="LX181" i="1"/>
  <c r="LX183" i="1"/>
  <c r="LF193" i="1"/>
  <c r="LF195" i="1"/>
  <c r="LO193" i="1"/>
  <c r="LO195" i="1"/>
  <c r="MG187" i="1"/>
  <c r="MG189" i="1"/>
  <c r="LI189" i="1"/>
  <c r="LI187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LI110" i="1"/>
  <c r="LI108" i="1"/>
  <c r="LL104" i="1"/>
  <c r="LL102" i="1"/>
  <c r="LF102" i="1"/>
  <c r="LF104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RK195" i="1" l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NT210" i="1" s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MA278" i="1"/>
  <c r="MA280" i="1"/>
  <c r="LU280" i="1"/>
  <c r="LU278" i="1"/>
  <c r="LR280" i="1"/>
  <c r="LR278" i="1"/>
  <c r="LX280" i="1"/>
  <c r="LX278" i="1"/>
  <c r="MD280" i="1"/>
  <c r="MD278" i="1"/>
  <c r="LF278" i="1"/>
  <c r="LF280" i="1"/>
  <c r="LO280" i="1"/>
  <c r="LO278" i="1"/>
  <c r="LI278" i="1"/>
  <c r="LI280" i="1"/>
  <c r="LX187" i="1"/>
  <c r="LX189" i="1"/>
  <c r="LU193" i="1"/>
  <c r="LU195" i="1"/>
  <c r="MG193" i="1"/>
  <c r="MG195" i="1"/>
  <c r="LI193" i="1"/>
  <c r="LI195" i="1"/>
  <c r="LL189" i="1"/>
  <c r="LL187" i="1"/>
  <c r="MJ189" i="1"/>
  <c r="MJ187" i="1"/>
  <c r="MJ102" i="1"/>
  <c r="MJ104" i="1"/>
  <c r="MG102" i="1"/>
  <c r="MG104" i="1"/>
  <c r="MD110" i="1"/>
  <c r="MD108" i="1"/>
  <c r="LU110" i="1"/>
  <c r="LU108" i="1"/>
  <c r="LL108" i="1"/>
  <c r="LL110" i="1"/>
  <c r="LF110" i="1"/>
  <c r="LF108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RB195" i="1" l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MJ195" i="1"/>
  <c r="MJ193" i="1"/>
  <c r="LL195" i="1"/>
  <c r="LL193" i="1"/>
  <c r="LX195" i="1"/>
  <c r="LX193" i="1"/>
  <c r="LL210" i="1" s="1"/>
  <c r="MJ110" i="1"/>
  <c r="MJ108" i="1"/>
  <c r="MG110" i="1"/>
  <c r="MG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Q205" i="1" s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S199" i="1" l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JN35" i="1"/>
  <c r="JM35" i="1"/>
  <c r="JL35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JN33" i="1"/>
  <c r="JM33" i="1"/>
  <c r="JL33" i="1"/>
  <c r="JN32" i="1"/>
  <c r="JM32" i="1"/>
  <c r="JL32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JN30" i="1"/>
  <c r="JM30" i="1"/>
  <c r="JL30" i="1"/>
  <c r="JN29" i="1"/>
  <c r="JM29" i="1"/>
  <c r="JL29" i="1"/>
  <c r="JN28" i="1"/>
  <c r="JM28" i="1"/>
  <c r="JL28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JN26" i="1"/>
  <c r="JM26" i="1"/>
  <c r="JL26" i="1"/>
  <c r="JN25" i="1"/>
  <c r="JM25" i="1"/>
  <c r="JL25" i="1"/>
  <c r="JN24" i="1"/>
  <c r="JM24" i="1"/>
  <c r="JL24" i="1"/>
  <c r="JN23" i="1"/>
  <c r="JM23" i="1"/>
  <c r="JL23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JN21" i="1"/>
  <c r="JM21" i="1"/>
  <c r="JL21" i="1"/>
  <c r="JN20" i="1"/>
  <c r="JM20" i="1"/>
  <c r="JL20" i="1"/>
  <c r="JN19" i="1"/>
  <c r="JM19" i="1"/>
  <c r="JL19" i="1"/>
  <c r="JN18" i="1"/>
  <c r="JM18" i="1"/>
  <c r="JL18" i="1"/>
  <c r="JN17" i="1"/>
  <c r="JM17" i="1"/>
  <c r="JL17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JN8" i="1"/>
  <c r="JM8" i="1"/>
  <c r="JL8" i="1"/>
  <c r="JN7" i="1"/>
  <c r="JM7" i="1"/>
  <c r="JL7" i="1"/>
  <c r="JN6" i="1"/>
  <c r="JM6" i="1"/>
  <c r="JL6" i="1"/>
  <c r="JN5" i="1"/>
  <c r="JM5" i="1"/>
  <c r="JL5" i="1"/>
  <c r="JN4" i="1"/>
  <c r="JM4" i="1"/>
  <c r="JL4" i="1"/>
  <c r="JN3" i="1"/>
  <c r="JM3" i="1"/>
  <c r="JL3" i="1"/>
  <c r="JN2" i="1"/>
  <c r="JM2" i="1"/>
  <c r="JL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M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M22" i="1"/>
  <c r="JM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N40" i="1"/>
  <c r="JN9" i="1"/>
  <c r="JL31" i="1"/>
  <c r="JN16" i="1"/>
  <c r="JN27" i="1"/>
  <c r="JN31" i="1"/>
  <c r="JL34" i="1"/>
  <c r="JQ100" i="1"/>
  <c r="JL40" i="1"/>
  <c r="JQ112" i="1"/>
  <c r="JQ116" i="1" s="1"/>
  <c r="JN34" i="1"/>
  <c r="JL36" i="1"/>
  <c r="JQ72" i="1"/>
  <c r="JQ94" i="1"/>
  <c r="JR74" i="1"/>
  <c r="JR72" i="1"/>
  <c r="JS82" i="1"/>
  <c r="JS78" i="1"/>
  <c r="JL16" i="1"/>
  <c r="JM31" i="1"/>
  <c r="JM34" i="1"/>
  <c r="JS72" i="1"/>
  <c r="JS76" i="1"/>
  <c r="JL9" i="1"/>
  <c r="JM16" i="1"/>
  <c r="JL22" i="1"/>
  <c r="JN22" i="1"/>
  <c r="JL27" i="1"/>
  <c r="JN36" i="1"/>
  <c r="JM36" i="1"/>
  <c r="JM9" i="1"/>
  <c r="JM27" i="1"/>
  <c r="JL37" i="1"/>
  <c r="JN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M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N44" i="1"/>
  <c r="JS114" i="1"/>
  <c r="JL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<sst xmlns="http://schemas.openxmlformats.org/spreadsheetml/2006/main" count="20651" uniqueCount="128">
  <si>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</si>
  <si>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</si>
  <si>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</si>
  <si>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</si>
  <si>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</si>
  <si>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</si>
  <si>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</si>
  <si>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</si>
  <si>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</si>
  <si>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</si>
  <si>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</si>
  <si>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</si>
  <si>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</si>
  <si>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</si>
  <si>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</si>
  <si>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</si>
  <si>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</si>
  <si>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</si>
  <si>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</si>
  <si>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</si>
  <si>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</si>
  <si>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</si>
  <si>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</si>
  <si>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</si>
  <si>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</si>
  <si>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</si>
  <si>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</si>
  <si>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</si>
  <si>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</si>
  <si>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</si>
  <si>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</si>
  <si>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</si>
  <si>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</si>
  <si>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</si>
  <si>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</si>
  <si>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</si>
  <si>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</si>
  <si>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</si>
  <si>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</si>
  <si>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</si>
  <si>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</si>
  <si>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</si>
  <si>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</si>
  <si>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</si>
  <si>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</si>
  <si>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</si>
  <si>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</si>
  <si>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</si>
  <si>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</si>
  <si>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</si>
  <si>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</si>
  <si>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</si>
  <si>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</si>
  <si>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</si>
  <si>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</si>
  <si>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</si>
  <si>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</si>
  <si>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</si>
  <si>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</si>
  <si>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</si>
  <si>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</si>
  <si>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</si>
  <si>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</si>
  <si>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</si>
  <si>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</si>
  <si>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</si>
  <si>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</si>
  <si>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</si>
  <si>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</si>
  <si>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</si>
  <si>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</si>
  <si>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</si>
  <si>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</si>
  <si>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</si>
  <si>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</si>
  <si>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</si>
  <si>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</si>
  <si>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</si>
  <si>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</si>
  <si>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</si>
  <si>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</si>
  <si>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</si>
  <si>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</si>
  <si>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</si>
  <si>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</si>
  <si>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</si>
  <si>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</si>
  <si>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</si>
  <si>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</si>
  <si>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</si>
  <si>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</si>
  <si>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</si>
  <si>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</si>
  <si>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</si>
  <si>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</si>
  <si>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</si>
  <si>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</si>
  <si>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</si>
  <si>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</si>
  <si>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</si>
  <si>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</si>
  <si>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</si>
  <si>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</si>
  <si>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</si>
  <si>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</si>
  <si>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</si>
  <si>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</si>
  <si>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</si>
  <si>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</si>
  <si>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</si>
  <si>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</si>
  <si>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</si>
  <si>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</si>
  <si>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</si>
  <si>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</si>
  <si>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</si>
  <si>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</si>
  <si>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</si>
  <si>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</si>
  <si>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</si>
  <si>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</si>
  <si>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</si>
  <si>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</si>
  <si>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</si>
  <si>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</si>
  <si>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</si>
  <si>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</si>
  <si>
    <t>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</si>
</sst>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16" borderId="39" xfId="0" applyFill="1" applyBorder="1"/>
    <xf numFmtId="0" fontId="0" fillId="13" borderId="17" xfId="0" applyFill="1" applyBorder="1"/>
    <xf numFmtId="16" fontId="2" fillId="13" borderId="40" xfId="0" applyNumberFormat="1" applyFont="1" applyFill="1" applyBorder="1" applyAlignment="1">
      <alignment horizontal="center"/>
    </xf>
    <xf numFmtId="0" fontId="0" fillId="13" borderId="18" xfId="0" applyFill="1" applyBorder="1"/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0" fontId="0" fillId="14" borderId="17" xfId="0" applyFill="1" applyBorder="1"/>
    <xf numFmtId="16" fontId="2" fillId="14" borderId="40" xfId="0" applyNumberFormat="1" applyFont="1" applyFill="1" applyBorder="1" applyAlignment="1">
      <alignment horizontal="center"/>
    </xf>
    <xf numFmtId="0" fontId="0" fillId="14" borderId="18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10" fontId="0" fillId="0" borderId="0" xfId="0" applyNumberFormat="1"/>
    <xf numFmtId="0" fontId="0" fillId="5" borderId="17" xfId="0" applyFill="1" applyBorder="1"/>
    <xf numFmtId="16" fontId="2" fillId="5" borderId="40" xfId="0" applyNumberFormat="1" applyFont="1" applyFill="1" applyBorder="1" applyAlignment="1">
      <alignment horizontal="center"/>
    </xf>
    <xf numFmtId="0" fontId="0" fillId="5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DAILY''S'!$B$279:$CS$279</c:f>
              <c:numCache>
                <c:formatCode>0.00%</c:formatCode>
                <c:ptCount val="96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  <c:pt idx="84">
                  <c:v>9.1899999999999996E-2</c:v>
                </c:pt>
                <c:pt idx="85">
                  <c:v>8.6300000000000002E-2</c:v>
                </c:pt>
                <c:pt idx="86">
                  <c:v>8.2600000000000007E-2</c:v>
                </c:pt>
                <c:pt idx="87">
                  <c:v>6.9599999999999995E-2</c:v>
                </c:pt>
                <c:pt idx="88">
                  <c:v>9.0200000000000002E-2</c:v>
                </c:pt>
                <c:pt idx="89">
                  <c:v>7.6300000000000007E-2</c:v>
                </c:pt>
                <c:pt idx="90">
                  <c:v>6.3200000000000006E-2</c:v>
                </c:pt>
                <c:pt idx="91">
                  <c:v>6.6699999999999995E-2</c:v>
                </c:pt>
                <c:pt idx="92">
                  <c:v>1.52E-2</c:v>
                </c:pt>
                <c:pt idx="93">
                  <c:v>2.3900000000000001E-2</c:v>
                </c:pt>
                <c:pt idx="94">
                  <c:v>1.2E-2</c:v>
                </c:pt>
                <c:pt idx="95">
                  <c:v>-8.0000000000000002E-3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DAILY''S'!$B$280:$CS$280</c:f>
              <c:numCache>
                <c:formatCode>0.00%</c:formatCode>
                <c:ptCount val="96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  <c:pt idx="84">
                  <c:v>-0.21729999999999999</c:v>
                </c:pt>
                <c:pt idx="85">
                  <c:v>-0.21579999999999999</c:v>
                </c:pt>
                <c:pt idx="86">
                  <c:v>-0.218</c:v>
                </c:pt>
                <c:pt idx="87">
                  <c:v>-0.188</c:v>
                </c:pt>
                <c:pt idx="88">
                  <c:v>-0.15029999999999999</c:v>
                </c:pt>
                <c:pt idx="89">
                  <c:v>-0.12770000000000001</c:v>
                </c:pt>
                <c:pt idx="90">
                  <c:v>-0.11609999999999999</c:v>
                </c:pt>
                <c:pt idx="91">
                  <c:v>-0.14299999999999999</c:v>
                </c:pt>
                <c:pt idx="92">
                  <c:v>-8.7999999999999995E-2</c:v>
                </c:pt>
                <c:pt idx="93">
                  <c:v>-0.1017</c:v>
                </c:pt>
                <c:pt idx="94">
                  <c:v>-9.1600000000000001E-2</c:v>
                </c:pt>
                <c:pt idx="95">
                  <c:v>-8.9599999999999999E-2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DAILY''S'!$B$249:$AH$249</c:f>
              <c:numCache>
                <c:formatCode>0.00%</c:formatCode>
                <c:ptCount val="33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  <c:pt idx="31">
                  <c:v>-0.218</c:v>
                </c:pt>
                <c:pt idx="32">
                  <c:v>-0.14299999999999999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DAILY''S'!$B$250:$AH$250</c:f>
              <c:numCache>
                <c:formatCode>0.00%</c:formatCode>
                <c:ptCount val="33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  <c:pt idx="31">
                  <c:v>8.2600000000000007E-2</c:v>
                </c:pt>
                <c:pt idx="32">
                  <c:v>6.6699999999999995E-2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layout>
        <c:manualLayout>
          <c:xMode val="edge"/>
          <c:yMode val="edge"/>
          <c:x val="0.77097284664768062"/>
          <c:y val="2.455808974415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DAILY''S'!$B$247:$CT$247</c:f>
              <c:numCache>
                <c:formatCode>General</c:formatCode>
                <c:ptCount val="97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  <c:pt idx="84">
                  <c:v>69709</c:v>
                </c:pt>
                <c:pt idx="85">
                  <c:v>63287</c:v>
                </c:pt>
                <c:pt idx="86">
                  <c:v>64558</c:v>
                </c:pt>
                <c:pt idx="87">
                  <c:v>66453</c:v>
                </c:pt>
                <c:pt idx="88">
                  <c:v>88099</c:v>
                </c:pt>
                <c:pt idx="89">
                  <c:v>93423</c:v>
                </c:pt>
                <c:pt idx="90">
                  <c:v>92217</c:v>
                </c:pt>
                <c:pt idx="91">
                  <c:v>91637</c:v>
                </c:pt>
                <c:pt idx="92">
                  <c:v>353307</c:v>
                </c:pt>
                <c:pt idx="93">
                  <c:v>270475</c:v>
                </c:pt>
                <c:pt idx="94">
                  <c:v>261664</c:v>
                </c:pt>
                <c:pt idx="95">
                  <c:v>265761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DAILY''S'!$B$246:$CT$246</c:f>
              <c:numCache>
                <c:formatCode>0.00%</c:formatCode>
                <c:ptCount val="97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  <c:pt idx="85">
                  <c:v>0.30919999999999997</c:v>
                </c:pt>
                <c:pt idx="86">
                  <c:v>0.30209999999999998</c:v>
                </c:pt>
                <c:pt idx="87">
                  <c:v>0.30059999999999998</c:v>
                </c:pt>
                <c:pt idx="88">
                  <c:v>0.2576</c:v>
                </c:pt>
                <c:pt idx="89">
                  <c:v>0.24049999999999999</c:v>
                </c:pt>
                <c:pt idx="90">
                  <c:v>0.20399999999999999</c:v>
                </c:pt>
                <c:pt idx="91">
                  <c:v>0.17929999999999999</c:v>
                </c:pt>
                <c:pt idx="92">
                  <c:v>0.2097</c:v>
                </c:pt>
                <c:pt idx="93">
                  <c:v>0.1032</c:v>
                </c:pt>
                <c:pt idx="94">
                  <c:v>0.13700000000000001</c:v>
                </c:pt>
                <c:pt idx="95">
                  <c:v>0.1036</c:v>
                </c:pt>
                <c:pt idx="96">
                  <c:v>8.1600000000000006E-2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DAILY''S'!$BM$308:$CH$308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  <c:pt idx="21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DAILY''S'!$BM$306:$CH$306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DAILY''S'!$BM$307:$CH$307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DAILY''S'!$B$366:$AK$366</c:f>
              <c:numCache>
                <c:formatCode>0.00%</c:formatCode>
                <c:ptCount val="36"/>
                <c:pt idx="0">
                  <c:v>6.6E-3</c:v>
                </c:pt>
                <c:pt idx="1">
                  <c:v>-2.3999999999999998E-3</c:v>
                </c:pt>
                <c:pt idx="2">
                  <c:v>-2.2100000000000002E-2</c:v>
                </c:pt>
                <c:pt idx="3">
                  <c:v>-1.67E-2</c:v>
                </c:pt>
                <c:pt idx="4">
                  <c:v>-1.35E-2</c:v>
                </c:pt>
                <c:pt idx="5">
                  <c:v>-2.7699999999999999E-2</c:v>
                </c:pt>
                <c:pt idx="6">
                  <c:v>-3.4799999999999998E-2</c:v>
                </c:pt>
                <c:pt idx="7">
                  <c:v>-2.7199999999999998E-2</c:v>
                </c:pt>
                <c:pt idx="8">
                  <c:v>-3.1399999999999997E-2</c:v>
                </c:pt>
                <c:pt idx="9">
                  <c:v>-5.62E-2</c:v>
                </c:pt>
                <c:pt idx="10">
                  <c:v>-4.9599999999999998E-2</c:v>
                </c:pt>
                <c:pt idx="11">
                  <c:v>-4.4400000000000002E-2</c:v>
                </c:pt>
                <c:pt idx="12">
                  <c:v>-1.2500000000000001E-2</c:v>
                </c:pt>
                <c:pt idx="13">
                  <c:v>-9.9000000000000008E-3</c:v>
                </c:pt>
                <c:pt idx="14">
                  <c:v>-2.3800000000000002E-2</c:v>
                </c:pt>
                <c:pt idx="15">
                  <c:v>-3.0499999999999999E-2</c:v>
                </c:pt>
                <c:pt idx="16">
                  <c:v>-3.0499999999999999E-2</c:v>
                </c:pt>
                <c:pt idx="17">
                  <c:v>-3.7699999999999997E-2</c:v>
                </c:pt>
                <c:pt idx="18">
                  <c:v>-5.28E-2</c:v>
                </c:pt>
                <c:pt idx="19">
                  <c:v>-5.3400000000000003E-2</c:v>
                </c:pt>
                <c:pt idx="20">
                  <c:v>-5.0799999999999998E-2</c:v>
                </c:pt>
                <c:pt idx="21">
                  <c:v>-4.6100000000000002E-2</c:v>
                </c:pt>
                <c:pt idx="22">
                  <c:v>-4.9700000000000001E-2</c:v>
                </c:pt>
                <c:pt idx="23">
                  <c:v>-4.7300000000000002E-2</c:v>
                </c:pt>
                <c:pt idx="24">
                  <c:v>-7.0499999999999993E-2</c:v>
                </c:pt>
                <c:pt idx="25">
                  <c:v>-8.1199999999999994E-2</c:v>
                </c:pt>
                <c:pt idx="26">
                  <c:v>-9.8799999999999999E-2</c:v>
                </c:pt>
                <c:pt idx="27">
                  <c:v>-9.1700000000000004E-2</c:v>
                </c:pt>
                <c:pt idx="28">
                  <c:v>-9.6299999999999997E-2</c:v>
                </c:pt>
                <c:pt idx="29">
                  <c:v>-9.01E-2</c:v>
                </c:pt>
                <c:pt idx="30">
                  <c:v>-0.1011</c:v>
                </c:pt>
                <c:pt idx="31">
                  <c:v>-0.11119999999999999</c:v>
                </c:pt>
                <c:pt idx="32">
                  <c:v>-0.10199999999999999</c:v>
                </c:pt>
                <c:pt idx="33">
                  <c:v>-0.1187</c:v>
                </c:pt>
                <c:pt idx="34">
                  <c:v>-0.1067</c:v>
                </c:pt>
                <c:pt idx="35">
                  <c:v>-0.122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13F-B4CE-CE72E778746E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DAILY''S'!$B$367:$AK$367</c:f>
              <c:numCache>
                <c:formatCode>0.00%</c:formatCode>
                <c:ptCount val="36"/>
                <c:pt idx="0">
                  <c:v>-5.1999999999999998E-3</c:v>
                </c:pt>
                <c:pt idx="1">
                  <c:v>1.2999999999999999E-3</c:v>
                </c:pt>
                <c:pt idx="2">
                  <c:v>1.54E-2</c:v>
                </c:pt>
                <c:pt idx="3">
                  <c:v>2E-3</c:v>
                </c:pt>
                <c:pt idx="4">
                  <c:v>5.7999999999999996E-3</c:v>
                </c:pt>
                <c:pt idx="5">
                  <c:v>1.6899999999999998E-2</c:v>
                </c:pt>
                <c:pt idx="6">
                  <c:v>2.01E-2</c:v>
                </c:pt>
                <c:pt idx="7">
                  <c:v>2.1100000000000001E-2</c:v>
                </c:pt>
                <c:pt idx="8">
                  <c:v>1.47E-2</c:v>
                </c:pt>
                <c:pt idx="9">
                  <c:v>5.5199999999999999E-2</c:v>
                </c:pt>
                <c:pt idx="10">
                  <c:v>5.0200000000000002E-2</c:v>
                </c:pt>
                <c:pt idx="11">
                  <c:v>4.4699999999999997E-2</c:v>
                </c:pt>
                <c:pt idx="12">
                  <c:v>3.5999999999999997E-2</c:v>
                </c:pt>
                <c:pt idx="13">
                  <c:v>5.4800000000000001E-2</c:v>
                </c:pt>
                <c:pt idx="14">
                  <c:v>8.2400000000000001E-2</c:v>
                </c:pt>
                <c:pt idx="15">
                  <c:v>9.7799999999999998E-2</c:v>
                </c:pt>
                <c:pt idx="16">
                  <c:v>9.7799999999999998E-2</c:v>
                </c:pt>
                <c:pt idx="17">
                  <c:v>0.105</c:v>
                </c:pt>
                <c:pt idx="18">
                  <c:v>0.12089999999999999</c:v>
                </c:pt>
                <c:pt idx="19">
                  <c:v>0.1222</c:v>
                </c:pt>
                <c:pt idx="20">
                  <c:v>0.1166</c:v>
                </c:pt>
                <c:pt idx="21">
                  <c:v>0.1123</c:v>
                </c:pt>
                <c:pt idx="22">
                  <c:v>0.10970000000000001</c:v>
                </c:pt>
                <c:pt idx="23">
                  <c:v>8.9700000000000002E-2</c:v>
                </c:pt>
                <c:pt idx="24">
                  <c:v>0.10580000000000001</c:v>
                </c:pt>
                <c:pt idx="25">
                  <c:v>0.1129</c:v>
                </c:pt>
                <c:pt idx="26">
                  <c:v>0.1447</c:v>
                </c:pt>
                <c:pt idx="27">
                  <c:v>0.12</c:v>
                </c:pt>
                <c:pt idx="28">
                  <c:v>0.1198</c:v>
                </c:pt>
                <c:pt idx="29">
                  <c:v>0.13100000000000001</c:v>
                </c:pt>
                <c:pt idx="30">
                  <c:v>0.12939999999999999</c:v>
                </c:pt>
                <c:pt idx="31">
                  <c:v>0.1578</c:v>
                </c:pt>
                <c:pt idx="32">
                  <c:v>0.1411</c:v>
                </c:pt>
                <c:pt idx="33">
                  <c:v>0.1502</c:v>
                </c:pt>
                <c:pt idx="34">
                  <c:v>0.13800000000000001</c:v>
                </c:pt>
                <c:pt idx="35">
                  <c:v>0.1431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8-413F-B4CE-CE72E7787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18344"/>
        <c:axId val="749118672"/>
      </c:lineChart>
      <c:catAx>
        <c:axId val="749118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672"/>
        <c:crosses val="autoZero"/>
        <c:auto val="1"/>
        <c:lblAlgn val="ctr"/>
        <c:lblOffset val="100"/>
        <c:noMultiLvlLbl val="0"/>
      </c:catAx>
      <c:valAx>
        <c:axId val="74911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  <a:p>
            <a:pPr>
              <a:defRPr/>
            </a:pPr>
            <a:r>
              <a:rPr lang="en-US"/>
              <a:t>W</a:t>
            </a:r>
            <a:r>
              <a:rPr lang="en-US" baseline="0"/>
              <a:t>/ VOLUME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'MY DAILY''S'!$CJ$308:$CU$308</c:f>
              <c:numCache>
                <c:formatCode>General</c:formatCode>
                <c:ptCount val="12"/>
                <c:pt idx="0">
                  <c:v>63287</c:v>
                </c:pt>
                <c:pt idx="1">
                  <c:v>64558</c:v>
                </c:pt>
                <c:pt idx="2">
                  <c:v>66453</c:v>
                </c:pt>
                <c:pt idx="3">
                  <c:v>88099</c:v>
                </c:pt>
                <c:pt idx="4">
                  <c:v>93423</c:v>
                </c:pt>
                <c:pt idx="5">
                  <c:v>92217</c:v>
                </c:pt>
                <c:pt idx="6">
                  <c:v>91637</c:v>
                </c:pt>
                <c:pt idx="7">
                  <c:v>353307</c:v>
                </c:pt>
                <c:pt idx="8">
                  <c:v>270475</c:v>
                </c:pt>
                <c:pt idx="9">
                  <c:v>261664</c:v>
                </c:pt>
                <c:pt idx="10">
                  <c:v>265761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4784952"/>
        <c:axId val="784785608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DAILY''S'!$CJ$306:$CU$306</c:f>
              <c:numCache>
                <c:formatCode>0.00%</c:formatCode>
                <c:ptCount val="12"/>
                <c:pt idx="0">
                  <c:v>1.54E-2</c:v>
                </c:pt>
                <c:pt idx="1">
                  <c:v>1.6899999999999998E-2</c:v>
                </c:pt>
                <c:pt idx="2">
                  <c:v>1.47E-2</c:v>
                </c:pt>
                <c:pt idx="3">
                  <c:v>4.4699999999999997E-2</c:v>
                </c:pt>
                <c:pt idx="4">
                  <c:v>8.2400000000000001E-2</c:v>
                </c:pt>
                <c:pt idx="5">
                  <c:v>0.105</c:v>
                </c:pt>
                <c:pt idx="6">
                  <c:v>0.1166</c:v>
                </c:pt>
                <c:pt idx="7">
                  <c:v>8.9700000000000002E-2</c:v>
                </c:pt>
                <c:pt idx="8">
                  <c:v>0.1447</c:v>
                </c:pt>
                <c:pt idx="9">
                  <c:v>0.13100000000000001</c:v>
                </c:pt>
                <c:pt idx="10">
                  <c:v>0.1411</c:v>
                </c:pt>
                <c:pt idx="11">
                  <c:v>0.1431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1D4-B6D0-CB5CEAB7013E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DAILY''S'!$CJ$307:$CU$307</c:f>
              <c:numCache>
                <c:formatCode>0.00%</c:formatCode>
                <c:ptCount val="12"/>
                <c:pt idx="0">
                  <c:v>-2.2100000000000002E-2</c:v>
                </c:pt>
                <c:pt idx="1">
                  <c:v>-2.7699999999999999E-2</c:v>
                </c:pt>
                <c:pt idx="2">
                  <c:v>-3.1399999999999997E-2</c:v>
                </c:pt>
                <c:pt idx="3">
                  <c:v>-4.4400000000000002E-2</c:v>
                </c:pt>
                <c:pt idx="4">
                  <c:v>-2.3800000000000002E-2</c:v>
                </c:pt>
                <c:pt idx="5">
                  <c:v>-3.7699999999999997E-2</c:v>
                </c:pt>
                <c:pt idx="6">
                  <c:v>-5.0799999999999998E-2</c:v>
                </c:pt>
                <c:pt idx="7">
                  <c:v>-4.7300000000000002E-2</c:v>
                </c:pt>
                <c:pt idx="8">
                  <c:v>-9.8799999999999999E-2</c:v>
                </c:pt>
                <c:pt idx="9">
                  <c:v>-9.01E-2</c:v>
                </c:pt>
                <c:pt idx="10">
                  <c:v>-0.10199999999999999</c:v>
                </c:pt>
                <c:pt idx="11">
                  <c:v>-0.122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84216"/>
        <c:axId val="791086512"/>
      </c:lineChart>
      <c:valAx>
        <c:axId val="79108651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4216"/>
        <c:crosses val="max"/>
        <c:crossBetween val="between"/>
      </c:valAx>
      <c:catAx>
        <c:axId val="791084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1086512"/>
        <c:crosses val="autoZero"/>
        <c:auto val="1"/>
        <c:lblAlgn val="ctr"/>
        <c:lblOffset val="100"/>
        <c:noMultiLvlLbl val="0"/>
      </c:catAx>
      <c:valAx>
        <c:axId val="78478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784952"/>
        <c:crosses val="autoZero"/>
        <c:crossBetween val="between"/>
      </c:valAx>
      <c:catAx>
        <c:axId val="784784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478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DAILY''S'!$C$362:$BO$362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DAILY''S'!$C$363:$BO$363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590988</xdr:colOff>
      <xdr:row>248</xdr:row>
      <xdr:rowOff>15006</xdr:rowOff>
    </xdr:from>
    <xdr:to>
      <xdr:col>89</xdr:col>
      <xdr:colOff>487</xdr:colOff>
      <xdr:row>274</xdr:row>
      <xdr:rowOff>8283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67</xdr:col>
      <xdr:colOff>26997</xdr:colOff>
      <xdr:row>308</xdr:row>
      <xdr:rowOff>96369</xdr:rowOff>
    </xdr:from>
    <xdr:to>
      <xdr:col>83</xdr:col>
      <xdr:colOff>498662</xdr:colOff>
      <xdr:row>327</xdr:row>
      <xdr:rowOff>56028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588817</xdr:colOff>
      <xdr:row>329</xdr:row>
      <xdr:rowOff>13854</xdr:rowOff>
    </xdr:from>
    <xdr:to>
      <xdr:col>94</xdr:col>
      <xdr:colOff>670891</xdr:colOff>
      <xdr:row>359</xdr:row>
      <xdr:rowOff>207064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76E82C-5134-4D55-A648-AF1DAB67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86</xdr:col>
      <xdr:colOff>604630</xdr:colOff>
      <xdr:row>309</xdr:row>
      <xdr:rowOff>11595</xdr:rowOff>
    </xdr:from>
    <xdr:to>
      <xdr:col>94</xdr:col>
      <xdr:colOff>273325</xdr:colOff>
      <xdr:row>327</xdr:row>
      <xdr:rowOff>41412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2643DD-7A9B-4545-8D1B-5328716A7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C876CC4-4FA0-485B-B687-B54B031CC1B6}" protected="1">
  <header guid="{4C876CC4-4FA0-485B-B687-B54B031CC1B6}" dateTime="2019-05-16T17:32:52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397"/>
  <sheetViews>
    <sheetView tabSelected="1" topLeftCell="KQ133" zoomScale="115" zoomScaleNormal="115" workbookViewId="0">
      <selection activeCell="CT347" sqref="CT347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46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IA1" s="276" t="s">
        <v>109</v>
      </c>
      <c r="IB1" s="276" t="s">
        <v>95</v>
      </c>
      <c r="IC1" s="276" t="s">
        <v>96</v>
      </c>
      <c r="ID1" s="276" t="s">
        <v>104</v>
      </c>
      <c r="IE1" s="1" t="s">
        <v>88</v>
      </c>
      <c r="IF1" s="276" t="s">
        <v>103</v>
      </c>
      <c r="IG1" s="3" t="s">
        <v>1</v>
      </c>
      <c r="IH1" s="3" t="s">
        <v>2</v>
      </c>
      <c r="II1" s="3" t="s">
        <v>3</v>
      </c>
      <c r="IJ1" s="3" t="s">
        <v>4</v>
      </c>
      <c r="IK1" s="3" t="s">
        <v>5</v>
      </c>
      <c r="IL1" s="3" t="s">
        <v>6</v>
      </c>
      <c r="IM1" s="3" t="s">
        <v>7</v>
      </c>
      <c r="IN1" s="3" t="s">
        <v>8</v>
      </c>
      <c r="IO1" s="3" t="s">
        <v>9</v>
      </c>
      <c r="IP1" s="3" t="s">
        <v>10</v>
      </c>
      <c r="IQ1" s="3" t="s">
        <v>11</v>
      </c>
      <c r="IR1" s="3" t="s">
        <v>12</v>
      </c>
      <c r="IS1" s="3" t="s">
        <v>13</v>
      </c>
      <c r="IT1" s="3" t="s">
        <v>14</v>
      </c>
      <c r="IU1" s="3" t="s">
        <v>15</v>
      </c>
      <c r="IV1" s="3" t="s">
        <v>16</v>
      </c>
      <c r="IW1" s="3" t="s">
        <v>17</v>
      </c>
      <c r="IX1" s="3" t="s">
        <v>18</v>
      </c>
      <c r="IY1" s="3" t="s">
        <v>19</v>
      </c>
      <c r="IZ1" s="3" t="s">
        <v>20</v>
      </c>
      <c r="JA1" s="3" t="s">
        <v>21</v>
      </c>
      <c r="JB1" s="3" t="s">
        <v>22</v>
      </c>
      <c r="JC1" s="3" t="s">
        <v>23</v>
      </c>
      <c r="JD1" s="3" t="s">
        <v>24</v>
      </c>
      <c r="JE1" s="3" t="s">
        <v>25</v>
      </c>
      <c r="JF1" s="3" t="s">
        <v>26</v>
      </c>
      <c r="JG1" s="3" t="s">
        <v>27</v>
      </c>
      <c r="JH1" s="3" t="s">
        <v>28</v>
      </c>
      <c r="JI1" s="3" t="s">
        <v>29</v>
      </c>
      <c r="JJ1" s="3" t="s">
        <v>30</v>
      </c>
      <c r="JK1" s="3" t="s">
        <v>31</v>
      </c>
      <c r="JL1" s="3" t="s">
        <v>32</v>
      </c>
      <c r="JM1" s="3" t="s">
        <v>33</v>
      </c>
      <c r="JN1" s="3" t="s">
        <v>34</v>
      </c>
      <c r="JZ1" s="276" t="s">
        <v>109</v>
      </c>
      <c r="KA1" s="276" t="s">
        <v>95</v>
      </c>
      <c r="KB1" s="276" t="s">
        <v>96</v>
      </c>
      <c r="KC1" s="276" t="s">
        <v>104</v>
      </c>
      <c r="KD1" s="276" t="s">
        <v>110</v>
      </c>
      <c r="KE1" s="497" t="s">
        <v>121</v>
      </c>
      <c r="KF1" s="276" t="s">
        <v>103</v>
      </c>
      <c r="KG1" s="3" t="s">
        <v>1</v>
      </c>
      <c r="KH1" s="3" t="s">
        <v>2</v>
      </c>
      <c r="KI1" s="3" t="s">
        <v>3</v>
      </c>
      <c r="KJ1" s="3" t="s">
        <v>4</v>
      </c>
      <c r="KK1" s="3" t="s">
        <v>5</v>
      </c>
      <c r="KL1" s="3" t="s">
        <v>6</v>
      </c>
      <c r="KM1" s="3" t="s">
        <v>7</v>
      </c>
      <c r="KN1" s="3" t="s">
        <v>8</v>
      </c>
      <c r="KO1" s="3" t="s">
        <v>9</v>
      </c>
      <c r="KP1" s="3" t="s">
        <v>10</v>
      </c>
      <c r="KQ1" s="3" t="s">
        <v>11</v>
      </c>
      <c r="KR1" s="3" t="s">
        <v>12</v>
      </c>
      <c r="KS1" s="3" t="s">
        <v>13</v>
      </c>
      <c r="KT1" s="3" t="s">
        <v>14</v>
      </c>
      <c r="KU1" s="3" t="s">
        <v>15</v>
      </c>
      <c r="KV1" s="3" t="s">
        <v>16</v>
      </c>
      <c r="KW1" s="3" t="s">
        <v>17</v>
      </c>
      <c r="KX1" s="3" t="s">
        <v>18</v>
      </c>
      <c r="KY1" s="3" t="s">
        <v>19</v>
      </c>
      <c r="KZ1" s="3" t="s">
        <v>20</v>
      </c>
      <c r="LA1" s="3" t="s">
        <v>21</v>
      </c>
      <c r="LB1" s="3" t="s">
        <v>22</v>
      </c>
      <c r="LC1" s="3" t="s">
        <v>23</v>
      </c>
      <c r="LD1" s="3" t="s">
        <v>24</v>
      </c>
      <c r="LE1" s="3" t="s">
        <v>25</v>
      </c>
      <c r="LF1" s="3" t="s">
        <v>26</v>
      </c>
      <c r="LG1" s="3" t="s">
        <v>27</v>
      </c>
      <c r="LH1" s="3" t="s">
        <v>28</v>
      </c>
      <c r="LI1" s="3" t="s">
        <v>29</v>
      </c>
      <c r="LJ1" s="3" t="s">
        <v>30</v>
      </c>
      <c r="LK1" s="3" t="s">
        <v>31</v>
      </c>
      <c r="LL1" s="3" t="s">
        <v>32</v>
      </c>
      <c r="LM1" s="3" t="s">
        <v>33</v>
      </c>
      <c r="LN1" s="3" t="s">
        <v>34</v>
      </c>
      <c r="ML1" t="s">
        <v>62</v>
      </c>
      <c r="MM1" s="276" t="s">
        <v>109</v>
      </c>
      <c r="MN1" s="276" t="s">
        <v>95</v>
      </c>
      <c r="MO1" s="276" t="s">
        <v>96</v>
      </c>
      <c r="MP1" s="276" t="s">
        <v>104</v>
      </c>
      <c r="MQ1" s="276" t="s">
        <v>110</v>
      </c>
      <c r="MR1" s="276" t="s">
        <v>121</v>
      </c>
      <c r="MS1" s="497" t="s">
        <v>122</v>
      </c>
      <c r="MT1" s="276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6" t="s">
        <v>109</v>
      </c>
      <c r="PF1" s="276" t="s">
        <v>95</v>
      </c>
      <c r="PG1" s="276" t="s">
        <v>96</v>
      </c>
      <c r="PH1" s="276" t="s">
        <v>104</v>
      </c>
      <c r="PI1" s="276" t="s">
        <v>110</v>
      </c>
      <c r="PJ1" s="276" t="s">
        <v>121</v>
      </c>
      <c r="PK1" s="276" t="s">
        <v>122</v>
      </c>
      <c r="PL1" s="497" t="s">
        <v>124</v>
      </c>
      <c r="PM1" s="276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29:46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IA2" t="s">
        <v>62</v>
      </c>
      <c r="IB2" s="55">
        <v>1.1463000000000001</v>
      </c>
      <c r="IC2" s="55">
        <v>1.14428</v>
      </c>
      <c r="ID2" s="55">
        <v>1.137</v>
      </c>
      <c r="IE2" s="4" t="s">
        <v>36</v>
      </c>
      <c r="IF2" s="55">
        <v>1.1228</v>
      </c>
      <c r="IG2" s="6">
        <v>-5.9999999999999995E-4</v>
      </c>
      <c r="IH2" s="6">
        <v>-8.9999999999999998E-4</v>
      </c>
      <c r="II2" s="6">
        <v>2.5000000000000001E-3</v>
      </c>
      <c r="IJ2" s="6">
        <v>-8.9999999999999998E-4</v>
      </c>
      <c r="IK2" s="6">
        <v>-4.0000000000000002E-4</v>
      </c>
      <c r="IL2" s="6"/>
      <c r="IM2" s="6"/>
      <c r="IN2" s="6">
        <v>4.0000000000000001E-3</v>
      </c>
      <c r="IO2" s="6">
        <v>2.0000000000000001E-4</v>
      </c>
      <c r="IP2" s="6">
        <v>8.0000000000000004E-4</v>
      </c>
      <c r="IQ2" s="6">
        <v>-1.6000000000000001E-3</v>
      </c>
      <c r="IR2" s="6">
        <v>4.1000000000000003E-3</v>
      </c>
      <c r="IS2" s="6"/>
      <c r="IT2" s="6"/>
      <c r="IU2" s="6">
        <v>4.0000000000000002E-4</v>
      </c>
      <c r="IV2" s="6">
        <v>-1.9E-3</v>
      </c>
      <c r="IW2" s="6">
        <v>1.6000000000000001E-3</v>
      </c>
      <c r="IX2" s="6">
        <v>-5.5999999999999999E-3</v>
      </c>
      <c r="IY2" s="6">
        <v>1.2999999999999999E-3</v>
      </c>
      <c r="IZ2" s="6"/>
      <c r="JA2" s="6"/>
      <c r="JB2" s="6">
        <v>1.2999999999999999E-3</v>
      </c>
      <c r="JC2" s="6">
        <v>-2.7000000000000001E-3</v>
      </c>
      <c r="JD2" s="6">
        <v>-6.6E-3</v>
      </c>
      <c r="JE2" s="6">
        <v>-1.8E-3</v>
      </c>
      <c r="JF2" s="6">
        <v>1.6000000000000001E-3</v>
      </c>
      <c r="JG2" s="6"/>
      <c r="JH2" s="6"/>
      <c r="JI2" s="6">
        <v>3.5999999999999999E-3</v>
      </c>
      <c r="JJ2" s="6">
        <v>2.7000000000000001E-3</v>
      </c>
      <c r="JK2" s="6"/>
      <c r="JL2" s="7">
        <f t="shared" ref="JL2:JL37" si="9">MIN(IG2:JK2)</f>
        <v>-6.6E-3</v>
      </c>
      <c r="JM2" s="7">
        <f t="shared" ref="JM2:JM37" si="10">AVERAGE(IG2:JK2)</f>
        <v>5.000000000000005E-5</v>
      </c>
      <c r="JN2" s="7">
        <f t="shared" ref="JN2:JN37" si="11">MAX(IG2:JK2)</f>
        <v>4.1000000000000003E-3</v>
      </c>
      <c r="JZ2" t="s">
        <v>62</v>
      </c>
      <c r="KA2" s="55">
        <v>1.1463000000000001</v>
      </c>
      <c r="KB2" s="55">
        <v>1.14428</v>
      </c>
      <c r="KC2" s="55">
        <v>1.137</v>
      </c>
      <c r="KD2" s="55">
        <v>1.1228</v>
      </c>
      <c r="KE2" s="4" t="s">
        <v>36</v>
      </c>
      <c r="KF2" s="55">
        <v>1.1213</v>
      </c>
      <c r="KG2" s="6">
        <v>-1.8E-3</v>
      </c>
      <c r="KH2" s="6">
        <v>-2E-3</v>
      </c>
      <c r="KI2" s="6">
        <v>2.8E-3</v>
      </c>
      <c r="KJ2" s="6"/>
      <c r="KK2" s="6"/>
      <c r="KL2" s="6">
        <v>0</v>
      </c>
      <c r="KM2" s="6">
        <v>-5.0000000000000001E-4</v>
      </c>
      <c r="KN2" s="6">
        <v>1E-4</v>
      </c>
      <c r="KO2" s="6">
        <v>1.8E-3</v>
      </c>
      <c r="KP2" s="6">
        <v>2.3E-3</v>
      </c>
      <c r="KQ2" s="6"/>
      <c r="KR2" s="6"/>
      <c r="KS2" s="6">
        <v>-6.9999999999999999E-4</v>
      </c>
      <c r="KT2" s="6">
        <v>-2.8E-3</v>
      </c>
      <c r="KU2" s="6">
        <v>-1.1999999999999999E-3</v>
      </c>
      <c r="KV2" s="6">
        <v>-3.5000000000000001E-3</v>
      </c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7">
        <f t="shared" ref="LL2:LL37" si="12">MIN(KG2:LK2)</f>
        <v>-3.5000000000000001E-3</v>
      </c>
      <c r="LM2" s="7">
        <f t="shared" ref="LM2:LM37" si="13">AVERAGE(KG2:LK2)</f>
        <v>-4.5833333333333332E-4</v>
      </c>
      <c r="LN2" s="7">
        <f t="shared" ref="LN2:LN37" si="14">MAX(KG2:LK2)</f>
        <v>2.8E-3</v>
      </c>
      <c r="MK2" t="s">
        <v>62</v>
      </c>
      <c r="MM2" t="s">
        <v>62</v>
      </c>
      <c r="MN2" s="55">
        <v>1.1463000000000001</v>
      </c>
      <c r="MO2" s="55">
        <v>1.14428</v>
      </c>
      <c r="MP2" s="55">
        <v>1.137</v>
      </c>
      <c r="MQ2" s="55">
        <v>1.1228</v>
      </c>
      <c r="MR2" s="55"/>
      <c r="MS2" s="4" t="s">
        <v>36</v>
      </c>
      <c r="MT2" s="55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5">
        <v>1.1463000000000001</v>
      </c>
      <c r="PG2" s="55">
        <v>1.14428</v>
      </c>
      <c r="PH2" s="55">
        <v>1.137</v>
      </c>
      <c r="PI2" s="55">
        <v>1.1228</v>
      </c>
      <c r="PJ2" s="55"/>
      <c r="PK2" s="55"/>
      <c r="PL2" s="4" t="s">
        <v>36</v>
      </c>
      <c r="PM2" s="55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29:46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IA3" t="s">
        <v>62</v>
      </c>
      <c r="IB3" s="55">
        <v>1.2757000000000001</v>
      </c>
      <c r="IC3" s="55">
        <v>1.3101</v>
      </c>
      <c r="ID3" s="55">
        <v>1.3262</v>
      </c>
      <c r="IE3" s="4" t="s">
        <v>37</v>
      </c>
      <c r="IF3" s="55">
        <v>1.3028999999999999</v>
      </c>
      <c r="IG3" s="6">
        <v>6.4000000000000003E-3</v>
      </c>
      <c r="IH3" s="6">
        <v>2.3999999999999998E-3</v>
      </c>
      <c r="II3" s="6">
        <v>1.8E-3</v>
      </c>
      <c r="IJ3" s="6">
        <v>-6.1999999999999998E-3</v>
      </c>
      <c r="IK3" s="6">
        <v>-3.0999999999999999E-3</v>
      </c>
      <c r="IL3" s="6"/>
      <c r="IM3" s="6"/>
      <c r="IN3" s="6">
        <v>2.0999999999999999E-3</v>
      </c>
      <c r="IO3" s="6">
        <v>-5.0000000000000001E-4</v>
      </c>
      <c r="IP3" s="6">
        <v>3.0000000000000001E-3</v>
      </c>
      <c r="IQ3" s="6">
        <v>-2.5999999999999999E-3</v>
      </c>
      <c r="IR3" s="6">
        <v>1.2999999999999999E-3</v>
      </c>
      <c r="IS3" s="6"/>
      <c r="IT3" s="6"/>
      <c r="IU3" s="6">
        <v>2.3E-3</v>
      </c>
      <c r="IV3" s="6">
        <v>-3.3999999999999998E-3</v>
      </c>
      <c r="IW3" s="6">
        <v>-5.9999999999999995E-4</v>
      </c>
      <c r="IX3" s="6">
        <v>-4.1000000000000003E-3</v>
      </c>
      <c r="IY3" s="6">
        <v>6.9999999999999999E-4</v>
      </c>
      <c r="IZ3" s="6"/>
      <c r="JA3" s="6"/>
      <c r="JB3" s="6">
        <v>-6.9999999999999999E-4</v>
      </c>
      <c r="JC3" s="6">
        <v>-3.3999999999999998E-3</v>
      </c>
      <c r="JD3" s="6">
        <v>-2.8E-3</v>
      </c>
      <c r="JE3" s="6">
        <v>-5.0000000000000001E-4</v>
      </c>
      <c r="JF3" s="6">
        <v>1.6000000000000001E-3</v>
      </c>
      <c r="JG3" s="6"/>
      <c r="JH3" s="6"/>
      <c r="JI3" s="6">
        <v>1.6000000000000001E-3</v>
      </c>
      <c r="JJ3" s="6">
        <v>8.0000000000000002E-3</v>
      </c>
      <c r="JK3" s="6"/>
      <c r="JL3" s="7">
        <f t="shared" si="9"/>
        <v>-6.1999999999999998E-3</v>
      </c>
      <c r="JM3" s="7">
        <f t="shared" si="10"/>
        <v>1.5000000000000004E-4</v>
      </c>
      <c r="JN3" s="7">
        <f t="shared" si="11"/>
        <v>8.0000000000000002E-3</v>
      </c>
      <c r="JO3" t="s">
        <v>62</v>
      </c>
      <c r="JZ3" t="s">
        <v>62</v>
      </c>
      <c r="KA3" s="55">
        <v>1.2757000000000001</v>
      </c>
      <c r="KB3" s="55">
        <v>1.3101</v>
      </c>
      <c r="KC3" s="55">
        <v>1.3262</v>
      </c>
      <c r="KD3" s="55">
        <v>1.3028999999999999</v>
      </c>
      <c r="KE3" s="4" t="s">
        <v>37</v>
      </c>
      <c r="KF3" s="55">
        <v>1.3029999999999999</v>
      </c>
      <c r="KG3" s="6">
        <v>1.4E-3</v>
      </c>
      <c r="KH3" s="6">
        <v>-1.1000000000000001E-3</v>
      </c>
      <c r="KI3" s="6">
        <v>1.0800000000000001E-2</v>
      </c>
      <c r="KJ3" s="6"/>
      <c r="KK3" s="6"/>
      <c r="KL3" s="6">
        <v>-5.3E-3</v>
      </c>
      <c r="KM3" s="6">
        <v>-1.8E-3</v>
      </c>
      <c r="KN3" s="6">
        <v>-5.1000000000000004E-3</v>
      </c>
      <c r="KO3" s="6">
        <v>-2.0000000000000001E-4</v>
      </c>
      <c r="KP3" s="6">
        <v>0</v>
      </c>
      <c r="KQ3" s="6"/>
      <c r="KR3" s="6"/>
      <c r="KS3" s="6">
        <v>-3.3E-3</v>
      </c>
      <c r="KT3" s="6">
        <v>-4.0000000000000001E-3</v>
      </c>
      <c r="KU3" s="6">
        <v>-4.7999999999999996E-3</v>
      </c>
      <c r="KV3" s="6">
        <v>-4.5999999999999999E-3</v>
      </c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7">
        <f t="shared" si="12"/>
        <v>-5.3E-3</v>
      </c>
      <c r="LM3" s="7">
        <f t="shared" si="13"/>
        <v>-1.4999999999999998E-3</v>
      </c>
      <c r="LN3" s="7">
        <f t="shared" si="14"/>
        <v>1.0800000000000001E-2</v>
      </c>
      <c r="MM3" t="s">
        <v>62</v>
      </c>
      <c r="MN3" s="55">
        <v>1.2757000000000001</v>
      </c>
      <c r="MO3" s="55">
        <v>1.3101</v>
      </c>
      <c r="MP3" s="55">
        <v>1.3262</v>
      </c>
      <c r="MQ3" s="55">
        <v>1.3028999999999999</v>
      </c>
      <c r="MR3" s="55"/>
      <c r="MS3" s="4" t="s">
        <v>37</v>
      </c>
      <c r="MT3" s="55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5">
        <v>1.2757000000000001</v>
      </c>
      <c r="PG3" s="55">
        <v>1.3101</v>
      </c>
      <c r="PH3" s="55">
        <v>1.3262</v>
      </c>
      <c r="PI3" s="55">
        <v>1.3028999999999999</v>
      </c>
      <c r="PJ3" s="55"/>
      <c r="PK3" s="55"/>
      <c r="PL3" s="4" t="s">
        <v>37</v>
      </c>
      <c r="PM3" s="55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29:46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IB4" s="55">
        <v>0.98160000000000003</v>
      </c>
      <c r="IC4" s="55">
        <v>0.99428000000000005</v>
      </c>
      <c r="ID4" s="55">
        <v>0.99790000000000001</v>
      </c>
      <c r="IE4" s="4" t="s">
        <v>38</v>
      </c>
      <c r="IF4" s="55">
        <v>0.99399999999999999</v>
      </c>
      <c r="IG4" s="6">
        <v>4.1999999999999997E-3</v>
      </c>
      <c r="IH4" s="6">
        <v>1E-4</v>
      </c>
      <c r="II4" s="6">
        <v>2.9999999999999997E-4</v>
      </c>
      <c r="IJ4" s="6">
        <v>1.9E-3</v>
      </c>
      <c r="IK4" s="6">
        <v>5.0000000000000001E-4</v>
      </c>
      <c r="IL4" s="6"/>
      <c r="IM4" s="6"/>
      <c r="IN4" s="6">
        <v>-1.1999999999999999E-3</v>
      </c>
      <c r="IO4" s="6">
        <v>8.9999999999999998E-4</v>
      </c>
      <c r="IP4" s="6">
        <v>3.5000000000000001E-3</v>
      </c>
      <c r="IQ4" s="6">
        <v>8.0000000000000004E-4</v>
      </c>
      <c r="IR4" s="6">
        <v>-2.0000000000000001E-4</v>
      </c>
      <c r="IS4" s="6"/>
      <c r="IT4" s="6"/>
      <c r="IU4" s="6">
        <v>2E-3</v>
      </c>
      <c r="IV4" s="6">
        <v>3.5000000000000001E-3</v>
      </c>
      <c r="IW4" s="6">
        <v>3.0999999999999999E-3</v>
      </c>
      <c r="IX4" s="6">
        <v>5.4000000000000003E-3</v>
      </c>
      <c r="IY4" s="6">
        <v>-1.1000000000000001E-3</v>
      </c>
      <c r="IZ4" s="6"/>
      <c r="JA4" s="6"/>
      <c r="JB4" s="6">
        <v>1.5E-3</v>
      </c>
      <c r="JC4" s="6">
        <v>4.4000000000000003E-3</v>
      </c>
      <c r="JD4" s="6">
        <v>5.9999999999999995E-4</v>
      </c>
      <c r="JE4" s="6">
        <v>0</v>
      </c>
      <c r="JF4" s="6">
        <v>-8.0000000000000004E-4</v>
      </c>
      <c r="JG4" s="6"/>
      <c r="JH4" s="6"/>
      <c r="JI4" s="6">
        <v>0</v>
      </c>
      <c r="JJ4" s="6">
        <v>-6.9999999999999999E-4</v>
      </c>
      <c r="JK4" s="6"/>
      <c r="JL4" s="7">
        <f t="shared" si="9"/>
        <v>-1.1999999999999999E-3</v>
      </c>
      <c r="JM4" s="7">
        <f t="shared" si="10"/>
        <v>1.3045454545454545E-3</v>
      </c>
      <c r="JN4" s="7">
        <f t="shared" si="11"/>
        <v>5.4000000000000003E-3</v>
      </c>
      <c r="KA4" s="55">
        <v>0.98160000000000003</v>
      </c>
      <c r="KB4" s="55">
        <v>0.99428000000000005</v>
      </c>
      <c r="KC4" s="55">
        <v>0.99790000000000001</v>
      </c>
      <c r="KD4" s="55">
        <v>0.99399999999999999</v>
      </c>
      <c r="KE4" s="4" t="s">
        <v>38</v>
      </c>
      <c r="KF4" s="55">
        <v>1.0188999999999999</v>
      </c>
      <c r="KG4" s="6">
        <v>-1.2999999999999999E-3</v>
      </c>
      <c r="KH4" s="6">
        <v>1.5E-3</v>
      </c>
      <c r="KI4" s="6">
        <v>-2.5999999999999999E-3</v>
      </c>
      <c r="KJ4" s="6"/>
      <c r="KK4" s="6"/>
      <c r="KL4" s="6">
        <v>1.2999999999999999E-3</v>
      </c>
      <c r="KM4" s="6">
        <v>1.5E-3</v>
      </c>
      <c r="KN4" s="6">
        <v>1.2999999999999999E-3</v>
      </c>
      <c r="KO4" s="6">
        <v>-4.8999999999999998E-3</v>
      </c>
      <c r="KP4" s="6">
        <v>-4.1000000000000003E-3</v>
      </c>
      <c r="KQ4" s="6"/>
      <c r="KR4" s="6"/>
      <c r="KS4" s="6">
        <v>-4.7999999999999996E-3</v>
      </c>
      <c r="KT4" s="6">
        <v>2.5999999999999999E-3</v>
      </c>
      <c r="KU4" s="6">
        <v>0</v>
      </c>
      <c r="KV4" s="6">
        <v>1.5E-3</v>
      </c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7">
        <f t="shared" si="12"/>
        <v>-4.8999999999999998E-3</v>
      </c>
      <c r="LM4" s="7">
        <f t="shared" si="13"/>
        <v>-6.6666666666666664E-4</v>
      </c>
      <c r="LN4" s="7">
        <f t="shared" si="14"/>
        <v>2.5999999999999999E-3</v>
      </c>
      <c r="MN4" s="55">
        <v>0.98160000000000003</v>
      </c>
      <c r="MO4" s="55">
        <v>0.99428000000000005</v>
      </c>
      <c r="MP4" s="55">
        <v>0.99790000000000001</v>
      </c>
      <c r="MQ4" s="55">
        <v>0.99399999999999999</v>
      </c>
      <c r="MR4" s="55"/>
      <c r="MS4" s="4" t="s">
        <v>38</v>
      </c>
      <c r="MT4" s="55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5">
        <v>0.98160000000000003</v>
      </c>
      <c r="PG4" s="55">
        <v>0.99428000000000005</v>
      </c>
      <c r="PH4" s="55">
        <v>0.99790000000000001</v>
      </c>
      <c r="PI4" s="55">
        <v>0.99399999999999999</v>
      </c>
      <c r="PJ4" s="55"/>
      <c r="PK4" s="55"/>
      <c r="PL4" s="4" t="s">
        <v>38</v>
      </c>
      <c r="PM4" s="55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29:46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IB5" s="55">
        <v>109.613</v>
      </c>
      <c r="IC5" s="55">
        <v>108.76900000000001</v>
      </c>
      <c r="ID5" s="55">
        <v>111.372</v>
      </c>
      <c r="IE5" s="4" t="s">
        <v>39</v>
      </c>
      <c r="IF5" s="55">
        <v>111.02</v>
      </c>
      <c r="IG5" s="6">
        <v>4.7999999999999996E-3</v>
      </c>
      <c r="IH5" s="6">
        <v>-2.0000000000000001E-4</v>
      </c>
      <c r="II5" s="6">
        <v>1.5E-3</v>
      </c>
      <c r="IJ5" s="6">
        <v>1.4E-3</v>
      </c>
      <c r="IK5" s="6">
        <v>2.9999999999999997E-4</v>
      </c>
      <c r="IL5" s="6"/>
      <c r="IM5" s="6"/>
      <c r="IN5" s="6">
        <v>-1.8E-3</v>
      </c>
      <c r="IO5" s="6">
        <v>-3.0000000000000001E-3</v>
      </c>
      <c r="IP5" s="6">
        <v>-1.4E-3</v>
      </c>
      <c r="IQ5" s="6">
        <v>5.8999999999999999E-3</v>
      </c>
      <c r="IR5" s="6">
        <v>3.3E-3</v>
      </c>
      <c r="IS5" s="6"/>
      <c r="IT5" s="6"/>
      <c r="IU5" s="6">
        <v>4.0000000000000002E-4</v>
      </c>
      <c r="IV5" s="6">
        <v>-2.0000000000000001E-4</v>
      </c>
      <c r="IW5" s="6">
        <v>6.9999999999999999E-4</v>
      </c>
      <c r="IX5" s="6">
        <v>-6.9999999999999999E-4</v>
      </c>
      <c r="IY5" s="6">
        <v>-2.9999999999999997E-4</v>
      </c>
      <c r="IZ5" s="6"/>
      <c r="JA5" s="6"/>
      <c r="JB5" s="6">
        <v>2.0000000000000001E-4</v>
      </c>
      <c r="JC5" s="6">
        <v>-5.9999999999999995E-4</v>
      </c>
      <c r="JD5" s="6">
        <v>2.8E-3</v>
      </c>
      <c r="JE5" s="6">
        <v>-4.8999999999999998E-3</v>
      </c>
      <c r="JF5" s="6">
        <v>0</v>
      </c>
      <c r="JG5" s="6"/>
      <c r="JH5" s="6"/>
      <c r="JI5" s="6">
        <v>1E-3</v>
      </c>
      <c r="JJ5" s="6">
        <v>-1.9E-3</v>
      </c>
      <c r="JK5" s="6"/>
      <c r="JL5" s="7">
        <f t="shared" si="9"/>
        <v>-4.8999999999999998E-3</v>
      </c>
      <c r="JM5" s="7">
        <f t="shared" si="10"/>
        <v>3.3181818181818182E-4</v>
      </c>
      <c r="JN5" s="7">
        <f t="shared" si="11"/>
        <v>5.8999999999999999E-3</v>
      </c>
      <c r="KA5" s="55">
        <v>109.613</v>
      </c>
      <c r="KB5" s="55">
        <v>108.76900000000001</v>
      </c>
      <c r="KC5" s="55">
        <v>111.372</v>
      </c>
      <c r="KD5" s="55">
        <v>111.02</v>
      </c>
      <c r="KE5" s="4" t="s">
        <v>39</v>
      </c>
      <c r="KF5" s="55">
        <v>111.41</v>
      </c>
      <c r="KG5" s="6">
        <v>-2.0000000000000001E-4</v>
      </c>
      <c r="KH5" s="6">
        <v>1.1000000000000001E-3</v>
      </c>
      <c r="KI5" s="6">
        <v>-3.7000000000000002E-3</v>
      </c>
      <c r="KJ5" s="6"/>
      <c r="KK5" s="6"/>
      <c r="KL5" s="6">
        <v>-2E-3</v>
      </c>
      <c r="KM5" s="6">
        <v>-5.0000000000000001E-3</v>
      </c>
      <c r="KN5" s="6">
        <v>-1.1999999999999999E-3</v>
      </c>
      <c r="KO5" s="6">
        <v>-2.8999999999999998E-3</v>
      </c>
      <c r="KP5" s="6">
        <v>1.8E-3</v>
      </c>
      <c r="KQ5" s="6"/>
      <c r="KR5" s="6"/>
      <c r="KS5" s="6">
        <v>-5.5999999999999999E-3</v>
      </c>
      <c r="KT5" s="6">
        <v>2.8999999999999998E-3</v>
      </c>
      <c r="KU5" s="6">
        <v>-2.9999999999999997E-4</v>
      </c>
      <c r="KV5" s="6">
        <v>2.3E-3</v>
      </c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7">
        <f t="shared" si="12"/>
        <v>-5.5999999999999999E-3</v>
      </c>
      <c r="LM5" s="7">
        <f t="shared" si="13"/>
        <v>-1.0666666666666667E-3</v>
      </c>
      <c r="LN5" s="7">
        <f t="shared" si="14"/>
        <v>2.8999999999999998E-3</v>
      </c>
      <c r="MN5" s="55">
        <v>109.613</v>
      </c>
      <c r="MO5" s="55">
        <v>108.76900000000001</v>
      </c>
      <c r="MP5" s="55">
        <v>111.372</v>
      </c>
      <c r="MQ5" s="55">
        <v>111.02</v>
      </c>
      <c r="MR5" s="55"/>
      <c r="MS5" s="4" t="s">
        <v>39</v>
      </c>
      <c r="MT5" s="55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5">
        <v>109.613</v>
      </c>
      <c r="PG5" s="55">
        <v>108.76900000000001</v>
      </c>
      <c r="PH5" s="55">
        <v>111.372</v>
      </c>
      <c r="PI5" s="55">
        <v>111.02</v>
      </c>
      <c r="PJ5" s="55"/>
      <c r="PK5" s="55"/>
      <c r="PL5" s="4" t="s">
        <v>39</v>
      </c>
      <c r="PM5" s="55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29:46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IB6" s="55">
        <v>0.70489999999999997</v>
      </c>
      <c r="IC6" s="55">
        <v>0.72548000000000001</v>
      </c>
      <c r="ID6" s="55">
        <v>0.70920000000000005</v>
      </c>
      <c r="IE6" s="4" t="s">
        <v>40</v>
      </c>
      <c r="IF6" s="55">
        <v>0.71250000000000002</v>
      </c>
      <c r="IG6" s="6">
        <v>2.5999999999999999E-3</v>
      </c>
      <c r="IH6" s="6">
        <v>-5.7999999999999996E-3</v>
      </c>
      <c r="II6" s="6">
        <v>5.7999999999999996E-3</v>
      </c>
      <c r="IJ6" s="6">
        <v>4.0000000000000002E-4</v>
      </c>
      <c r="IK6" s="6">
        <v>-8.9999999999999998E-4</v>
      </c>
      <c r="IL6" s="6"/>
      <c r="IM6" s="6"/>
      <c r="IN6" s="6">
        <v>3.0999999999999999E-3</v>
      </c>
      <c r="IO6" s="6">
        <v>-1E-4</v>
      </c>
      <c r="IP6" s="6">
        <v>6.4999999999999997E-3</v>
      </c>
      <c r="IQ6" s="6">
        <v>-6.4999999999999997E-3</v>
      </c>
      <c r="IR6" s="6">
        <v>7.0000000000000001E-3</v>
      </c>
      <c r="IS6" s="6"/>
      <c r="IT6" s="6"/>
      <c r="IU6" s="6">
        <v>0</v>
      </c>
      <c r="IV6" s="6">
        <v>2.9999999999999997E-4</v>
      </c>
      <c r="IW6" s="6">
        <v>5.0000000000000001E-4</v>
      </c>
      <c r="IX6" s="6">
        <v>-4.1999999999999997E-3</v>
      </c>
      <c r="IY6" s="6">
        <v>4.0000000000000002E-4</v>
      </c>
      <c r="IZ6" s="6"/>
      <c r="JA6" s="6"/>
      <c r="JB6" s="6">
        <v>-2E-3</v>
      </c>
      <c r="JC6" s="6">
        <v>-4.4000000000000003E-3</v>
      </c>
      <c r="JD6" s="6">
        <v>-1.26E-2</v>
      </c>
      <c r="JE6" s="6">
        <v>5.0000000000000001E-4</v>
      </c>
      <c r="JF6" s="6">
        <v>4.3E-3</v>
      </c>
      <c r="JG6" s="6"/>
      <c r="JH6" s="6"/>
      <c r="JI6" s="6">
        <v>2.7000000000000001E-3</v>
      </c>
      <c r="JJ6" s="6">
        <v>-6.9999999999999999E-4</v>
      </c>
      <c r="JK6" s="6"/>
      <c r="JL6" s="7">
        <f t="shared" si="9"/>
        <v>-1.26E-2</v>
      </c>
      <c r="JM6" s="7">
        <f t="shared" si="10"/>
        <v>-1.4090909090909101E-4</v>
      </c>
      <c r="JN6" s="7">
        <f t="shared" si="11"/>
        <v>7.0000000000000001E-3</v>
      </c>
      <c r="KA6" s="55">
        <v>0.70489999999999997</v>
      </c>
      <c r="KB6" s="55">
        <v>0.72548000000000001</v>
      </c>
      <c r="KC6" s="55">
        <v>0.70920000000000005</v>
      </c>
      <c r="KD6" s="55">
        <v>0.71250000000000002</v>
      </c>
      <c r="KE6" s="4" t="s">
        <v>40</v>
      </c>
      <c r="KF6" s="55">
        <v>0.70440000000000003</v>
      </c>
      <c r="KG6" s="6">
        <v>-4.1999999999999997E-3</v>
      </c>
      <c r="KH6" s="6">
        <v>-1.9E-3</v>
      </c>
      <c r="KI6" s="6">
        <v>3.8E-3</v>
      </c>
      <c r="KJ6" s="6"/>
      <c r="KK6" s="6"/>
      <c r="KL6" s="6">
        <v>-3.5000000000000001E-3</v>
      </c>
      <c r="KM6" s="6">
        <v>2.7000000000000001E-3</v>
      </c>
      <c r="KN6" s="6">
        <v>-3.3999999999999998E-3</v>
      </c>
      <c r="KO6" s="6">
        <v>-2.0000000000000001E-4</v>
      </c>
      <c r="KP6" s="6">
        <v>2E-3</v>
      </c>
      <c r="KQ6" s="6"/>
      <c r="KR6" s="6"/>
      <c r="KS6" s="6">
        <v>-7.4999999999999997E-3</v>
      </c>
      <c r="KT6" s="6">
        <v>0</v>
      </c>
      <c r="KU6" s="6">
        <v>-2.3999999999999998E-3</v>
      </c>
      <c r="KV6" s="6">
        <v>-5.1999999999999998E-3</v>
      </c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7">
        <f t="shared" si="12"/>
        <v>-7.4999999999999997E-3</v>
      </c>
      <c r="LM6" s="7">
        <f t="shared" si="13"/>
        <v>-1.6499999999999998E-3</v>
      </c>
      <c r="LN6" s="7">
        <f t="shared" si="14"/>
        <v>3.8E-3</v>
      </c>
      <c r="MN6" s="55">
        <v>0.70489999999999997</v>
      </c>
      <c r="MO6" s="55">
        <v>0.72548000000000001</v>
      </c>
      <c r="MP6" s="55">
        <v>0.70920000000000005</v>
      </c>
      <c r="MQ6" s="55">
        <v>0.71250000000000002</v>
      </c>
      <c r="MR6" s="55"/>
      <c r="MS6" s="4" t="s">
        <v>40</v>
      </c>
      <c r="MT6" s="55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5">
        <v>0.70489999999999997</v>
      </c>
      <c r="PG6" s="55">
        <v>0.72548000000000001</v>
      </c>
      <c r="PH6" s="55">
        <v>0.70920000000000005</v>
      </c>
      <c r="PI6" s="55">
        <v>0.71250000000000002</v>
      </c>
      <c r="PJ6" s="55"/>
      <c r="PK6" s="55"/>
      <c r="PL6" s="4" t="s">
        <v>40</v>
      </c>
      <c r="PM6" s="55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29:46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IB7" s="55">
        <v>0.67154999999999998</v>
      </c>
      <c r="IC7" s="55">
        <v>0.69093000000000004</v>
      </c>
      <c r="ID7" s="55">
        <v>0.68071000000000004</v>
      </c>
      <c r="IE7" s="4" t="s">
        <v>41</v>
      </c>
      <c r="IF7" s="55">
        <v>0.6825</v>
      </c>
      <c r="IG7" s="6">
        <v>5.0000000000000001E-4</v>
      </c>
      <c r="IH7" s="6">
        <v>-7.1999999999999998E-3</v>
      </c>
      <c r="II7" s="6">
        <v>3.2000000000000002E-3</v>
      </c>
      <c r="IJ7" s="6">
        <v>-3.7000000000000002E-3</v>
      </c>
      <c r="IK7" s="6">
        <v>-3.2000000000000002E-3</v>
      </c>
      <c r="IL7" s="6"/>
      <c r="IM7" s="6"/>
      <c r="IN7" s="6">
        <v>1.5E-3</v>
      </c>
      <c r="IO7" s="6">
        <v>2.9999999999999997E-4</v>
      </c>
      <c r="IP7" s="6">
        <v>3.0000000000000001E-3</v>
      </c>
      <c r="IQ7" s="6">
        <v>-4.8999999999999998E-3</v>
      </c>
      <c r="IR7" s="6">
        <v>5.1000000000000004E-3</v>
      </c>
      <c r="IS7" s="6"/>
      <c r="IT7" s="6"/>
      <c r="IU7" s="6">
        <v>2.0000000000000001E-4</v>
      </c>
      <c r="IV7" s="6">
        <v>0</v>
      </c>
      <c r="IW7" s="6">
        <v>-5.4000000000000003E-3</v>
      </c>
      <c r="IX7" s="6">
        <v>-6.7999999999999996E-3</v>
      </c>
      <c r="IY7" s="6">
        <v>1.1999999999999999E-3</v>
      </c>
      <c r="IZ7" s="6"/>
      <c r="JA7" s="6"/>
      <c r="JB7" s="6">
        <v>-1.1999999999999999E-3</v>
      </c>
      <c r="JC7" s="6">
        <v>-3.0999999999999999E-3</v>
      </c>
      <c r="JD7" s="6">
        <v>-1.0200000000000001E-2</v>
      </c>
      <c r="JE7" s="6">
        <v>5.4000000000000003E-3</v>
      </c>
      <c r="JF7" s="6">
        <v>5.4000000000000003E-3</v>
      </c>
      <c r="JG7" s="6"/>
      <c r="JH7" s="6"/>
      <c r="JI7" s="6">
        <v>2.2000000000000001E-3</v>
      </c>
      <c r="JJ7" s="6">
        <v>1.6000000000000001E-3</v>
      </c>
      <c r="JK7" s="6"/>
      <c r="JL7" s="7">
        <f t="shared" si="9"/>
        <v>-1.0200000000000001E-2</v>
      </c>
      <c r="JM7" s="7">
        <f t="shared" si="10"/>
        <v>-7.3181818181818146E-4</v>
      </c>
      <c r="JN7" s="7">
        <f t="shared" si="11"/>
        <v>5.4000000000000003E-3</v>
      </c>
      <c r="KA7" s="55">
        <v>0.67154999999999998</v>
      </c>
      <c r="KB7" s="55">
        <v>0.69093000000000004</v>
      </c>
      <c r="KC7" s="55">
        <v>0.68071000000000004</v>
      </c>
      <c r="KD7" s="55">
        <v>0.6825</v>
      </c>
      <c r="KE7" s="4" t="s">
        <v>41</v>
      </c>
      <c r="KF7" s="55">
        <v>0.66710000000000003</v>
      </c>
      <c r="KG7" s="6">
        <v>-7.4999999999999997E-3</v>
      </c>
      <c r="KH7" s="6">
        <v>-6.9999999999999999E-4</v>
      </c>
      <c r="KI7" s="6">
        <v>4.1000000000000003E-3</v>
      </c>
      <c r="KJ7" s="6"/>
      <c r="KK7" s="6"/>
      <c r="KL7" s="6">
        <v>-5.4999999999999997E-3</v>
      </c>
      <c r="KM7" s="6">
        <v>-1.2999999999999999E-3</v>
      </c>
      <c r="KN7" s="6">
        <v>-3.5999999999999999E-3</v>
      </c>
      <c r="KO7" s="6">
        <v>1.6999999999999999E-3</v>
      </c>
      <c r="KP7" s="6">
        <v>1.6999999999999999E-3</v>
      </c>
      <c r="KQ7" s="6"/>
      <c r="KR7" s="6"/>
      <c r="KS7" s="6">
        <v>-4.0000000000000001E-3</v>
      </c>
      <c r="KT7" s="6">
        <v>1E-3</v>
      </c>
      <c r="KU7" s="6">
        <v>-2.0999999999999999E-3</v>
      </c>
      <c r="KV7" s="6">
        <v>-4.1999999999999997E-3</v>
      </c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7">
        <f t="shared" si="12"/>
        <v>-7.4999999999999997E-3</v>
      </c>
      <c r="LM7" s="7">
        <f t="shared" si="13"/>
        <v>-1.6999999999999995E-3</v>
      </c>
      <c r="LN7" s="7">
        <f t="shared" si="14"/>
        <v>4.1000000000000003E-3</v>
      </c>
      <c r="MN7" s="55">
        <v>0.67154999999999998</v>
      </c>
      <c r="MO7" s="55">
        <v>0.69093000000000004</v>
      </c>
      <c r="MP7" s="55">
        <v>0.68071000000000004</v>
      </c>
      <c r="MQ7" s="55">
        <v>0.6825</v>
      </c>
      <c r="MR7" s="55"/>
      <c r="MS7" s="4" t="s">
        <v>41</v>
      </c>
      <c r="MT7" s="55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5">
        <v>0.67154999999999998</v>
      </c>
      <c r="PG7" s="55">
        <v>0.69093000000000004</v>
      </c>
      <c r="PH7" s="55">
        <v>0.68071000000000004</v>
      </c>
      <c r="PI7" s="55">
        <v>0.6825</v>
      </c>
      <c r="PJ7" s="55"/>
      <c r="PK7" s="55"/>
      <c r="PL7" s="4" t="s">
        <v>41</v>
      </c>
      <c r="PM7" s="55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29:46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IB8" s="55">
        <v>1.3637999999999999</v>
      </c>
      <c r="IC8" s="55">
        <v>1.31351</v>
      </c>
      <c r="ID8" s="55">
        <v>1.3168599999999999</v>
      </c>
      <c r="IE8" s="4" t="s">
        <v>42</v>
      </c>
      <c r="IF8" s="55">
        <v>1.3342000000000001</v>
      </c>
      <c r="IG8" s="6">
        <v>-2.8E-3</v>
      </c>
      <c r="IH8" s="6">
        <v>2.0999999999999999E-3</v>
      </c>
      <c r="II8" s="6">
        <v>8.9999999999999998E-4</v>
      </c>
      <c r="IJ8" s="6">
        <v>1E-3</v>
      </c>
      <c r="IK8" s="6">
        <v>1.6999999999999999E-3</v>
      </c>
      <c r="IL8" s="6"/>
      <c r="IM8" s="6"/>
      <c r="IN8" s="6">
        <v>-5.0000000000000001E-3</v>
      </c>
      <c r="IO8" s="6">
        <v>8.9999999999999998E-4</v>
      </c>
      <c r="IP8" s="6">
        <v>-1E-4</v>
      </c>
      <c r="IQ8" s="6">
        <v>4.5999999999999999E-3</v>
      </c>
      <c r="IR8" s="6">
        <v>-4.0000000000000001E-3</v>
      </c>
      <c r="IS8" s="6"/>
      <c r="IT8" s="6"/>
      <c r="IU8" s="6">
        <v>3.5999999999999999E-3</v>
      </c>
      <c r="IV8" s="6">
        <v>-1.1000000000000001E-3</v>
      </c>
      <c r="IW8" s="6">
        <v>-6.9999999999999999E-4</v>
      </c>
      <c r="IX8" s="6">
        <v>3.5000000000000001E-3</v>
      </c>
      <c r="IY8" s="6">
        <v>1.1000000000000001E-3</v>
      </c>
      <c r="IZ8" s="6"/>
      <c r="JA8" s="6"/>
      <c r="JB8" s="6">
        <v>-3.3E-3</v>
      </c>
      <c r="JC8" s="6">
        <v>6.1000000000000004E-3</v>
      </c>
      <c r="JD8" s="6">
        <v>5.3E-3</v>
      </c>
      <c r="JE8" s="6">
        <v>-2.9999999999999997E-4</v>
      </c>
      <c r="JF8" s="6">
        <v>-1.6999999999999999E-3</v>
      </c>
      <c r="JG8" s="6"/>
      <c r="JH8" s="6"/>
      <c r="JI8" s="6">
        <v>1E-4</v>
      </c>
      <c r="JJ8" s="6">
        <v>-4.7999999999999996E-3</v>
      </c>
      <c r="JK8" s="6"/>
      <c r="JL8" s="7">
        <f t="shared" si="9"/>
        <v>-5.0000000000000001E-3</v>
      </c>
      <c r="JM8" s="7">
        <f t="shared" si="10"/>
        <v>3.2272727272727271E-4</v>
      </c>
      <c r="JN8" s="7">
        <f t="shared" si="11"/>
        <v>6.1000000000000004E-3</v>
      </c>
      <c r="KA8" s="55">
        <v>1.3637999999999999</v>
      </c>
      <c r="KB8" s="55">
        <v>1.31351</v>
      </c>
      <c r="KC8" s="55">
        <v>1.3168599999999999</v>
      </c>
      <c r="KD8" s="55">
        <v>1.3342000000000001</v>
      </c>
      <c r="KE8" s="4" t="s">
        <v>42</v>
      </c>
      <c r="KF8" s="55">
        <v>1.3387</v>
      </c>
      <c r="KG8" s="6">
        <v>3.3999999999999998E-3</v>
      </c>
      <c r="KH8" s="6">
        <v>2E-3</v>
      </c>
      <c r="KI8" s="6">
        <v>-3.7000000000000002E-3</v>
      </c>
      <c r="KJ8" s="6"/>
      <c r="KK8" s="6"/>
      <c r="KL8" s="6">
        <v>1.8E-3</v>
      </c>
      <c r="KM8" s="6">
        <v>1.8E-3</v>
      </c>
      <c r="KN8" s="6">
        <v>5.0000000000000001E-4</v>
      </c>
      <c r="KO8" s="6">
        <v>-2.9999999999999997E-4</v>
      </c>
      <c r="KP8" s="6">
        <v>-3.8999999999999998E-3</v>
      </c>
      <c r="KQ8" s="6"/>
      <c r="KR8" s="6"/>
      <c r="KS8" s="6">
        <v>4.7000000000000002E-3</v>
      </c>
      <c r="KT8" s="6">
        <v>-8.9999999999999998E-4</v>
      </c>
      <c r="KU8" s="6">
        <v>-1.6000000000000001E-3</v>
      </c>
      <c r="KV8" s="6">
        <v>1.9E-3</v>
      </c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7">
        <f t="shared" si="12"/>
        <v>-3.8999999999999998E-3</v>
      </c>
      <c r="LM8" s="7">
        <f t="shared" si="13"/>
        <v>4.75E-4</v>
      </c>
      <c r="LN8" s="7">
        <f t="shared" si="14"/>
        <v>4.7000000000000002E-3</v>
      </c>
      <c r="MN8" s="55">
        <v>1.3637999999999999</v>
      </c>
      <c r="MO8" s="55">
        <v>1.31351</v>
      </c>
      <c r="MP8" s="55">
        <v>1.3168599999999999</v>
      </c>
      <c r="MQ8" s="55">
        <v>1.3342000000000001</v>
      </c>
      <c r="MR8" s="55"/>
      <c r="MS8" s="4" t="s">
        <v>42</v>
      </c>
      <c r="MT8" s="55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5">
        <v>1.3637999999999999</v>
      </c>
      <c r="PG8" s="55">
        <v>1.31351</v>
      </c>
      <c r="PH8" s="55">
        <v>1.3168599999999999</v>
      </c>
      <c r="PI8" s="55">
        <v>1.3342000000000001</v>
      </c>
      <c r="PJ8" s="55"/>
      <c r="PK8" s="55"/>
      <c r="PL8" s="4" t="s">
        <v>42</v>
      </c>
      <c r="PM8" s="55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29:46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21">SUM( -AI2, -AI3,AI4,AI5, -AI6, -AI7,AI8)</f>
        <v>0</v>
      </c>
      <c r="AJ9" s="13">
        <f t="shared" si="21"/>
        <v>0</v>
      </c>
      <c r="AK9" s="13">
        <f t="shared" si="21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21"/>
        <v>2.1500000000000002E-2</v>
      </c>
      <c r="AO9" s="13">
        <f t="shared" ref="AO9:BA9" si="22">SUM( -AO2, -AO3,AO4,AO5, -AO6, -AO7,AO8)</f>
        <v>-1.1900000000000001E-2</v>
      </c>
      <c r="AP9" s="13">
        <f t="shared" si="22"/>
        <v>0</v>
      </c>
      <c r="AQ9" s="13">
        <f t="shared" si="22"/>
        <v>0</v>
      </c>
      <c r="AR9" s="13">
        <f t="shared" si="22"/>
        <v>-3.3E-3</v>
      </c>
      <c r="AS9" s="13">
        <f t="shared" si="22"/>
        <v>1.7499999999999998E-2</v>
      </c>
      <c r="AT9" s="13">
        <f t="shared" si="22"/>
        <v>1.7499999999999998E-2</v>
      </c>
      <c r="AU9" s="13">
        <f t="shared" si="22"/>
        <v>-2.8000000000000004E-3</v>
      </c>
      <c r="AV9" s="13">
        <f t="shared" si="22"/>
        <v>2.2599999999999999E-2</v>
      </c>
      <c r="AW9" s="13">
        <f t="shared" si="22"/>
        <v>0</v>
      </c>
      <c r="AX9" s="13">
        <f t="shared" si="22"/>
        <v>0</v>
      </c>
      <c r="AY9" s="13">
        <f t="shared" si="22"/>
        <v>3.0999999999999999E-3</v>
      </c>
      <c r="AZ9" s="13">
        <f t="shared" si="22"/>
        <v>1.6000000000000007E-3</v>
      </c>
      <c r="BA9" s="13">
        <f t="shared" si="22"/>
        <v>-2.06E-2</v>
      </c>
      <c r="BB9" s="13">
        <f t="shared" ref="BB9:BI9" si="23">SUM( -BB2, -BB3,BB4,BB5, -BB6, -BB7,BB8)</f>
        <v>2.06E-2</v>
      </c>
      <c r="BC9" s="13">
        <f>SUM( -BC2, -BC3,BC4,BC5, -BC6, -BC7,BC8)</f>
        <v>-5.6799999999999996E-2</v>
      </c>
      <c r="BD9" s="13">
        <f t="shared" si="23"/>
        <v>0</v>
      </c>
      <c r="BE9" s="13">
        <f t="shared" si="23"/>
        <v>0</v>
      </c>
      <c r="BF9" s="13">
        <f t="shared" si="23"/>
        <v>3.7999999999999996E-3</v>
      </c>
      <c r="BG9" s="13">
        <f t="shared" si="23"/>
        <v>1.3299999999999999E-2</v>
      </c>
      <c r="BH9" s="13">
        <f t="shared" si="23"/>
        <v>-4.3200000000000002E-2</v>
      </c>
      <c r="BI9" s="13">
        <f t="shared" si="23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24">SUM( -CR2, -CR3,CR4,CR5, -CR6, -CR7,CR8)</f>
        <v>0</v>
      </c>
      <c r="CS9" s="13">
        <f t="shared" si="24"/>
        <v>0</v>
      </c>
      <c r="CT9" s="13">
        <f t="shared" si="24"/>
        <v>1.6399999999999998E-2</v>
      </c>
      <c r="CU9" s="13">
        <f t="shared" si="24"/>
        <v>1.18E-2</v>
      </c>
      <c r="CV9" s="13">
        <f t="shared" si="24"/>
        <v>4.8699999999999993E-2</v>
      </c>
      <c r="CW9" s="13">
        <f t="shared" si="24"/>
        <v>9.7000000000000003E-3</v>
      </c>
      <c r="CX9" s="13">
        <f t="shared" si="24"/>
        <v>-8.9999999999999976E-4</v>
      </c>
      <c r="CY9" s="13">
        <f t="shared" si="24"/>
        <v>0</v>
      </c>
      <c r="CZ9" s="13">
        <f t="shared" si="24"/>
        <v>0</v>
      </c>
      <c r="DA9" s="13">
        <f t="shared" si="24"/>
        <v>2.6200000000000001E-2</v>
      </c>
      <c r="DB9" s="13">
        <f t="shared" ref="DB9:DM9" si="25">SUM( -DB2, -DB3,DB4,DB5, -DB6, -DB7,DB8)</f>
        <v>-1.4199999999999999E-2</v>
      </c>
      <c r="DC9" s="13">
        <f t="shared" si="25"/>
        <v>9.5999999999999992E-3</v>
      </c>
      <c r="DD9" s="13">
        <f t="shared" si="25"/>
        <v>-1.24E-2</v>
      </c>
      <c r="DE9" s="13">
        <f t="shared" si="25"/>
        <v>-1.8700000000000001E-2</v>
      </c>
      <c r="DF9" s="13">
        <f t="shared" si="25"/>
        <v>0</v>
      </c>
      <c r="DG9" s="13">
        <f t="shared" si="25"/>
        <v>0</v>
      </c>
      <c r="DH9" s="13">
        <f t="shared" si="25"/>
        <v>-2.3E-3</v>
      </c>
      <c r="DI9" s="13">
        <f t="shared" si="25"/>
        <v>-2.8900000000000002E-2</v>
      </c>
      <c r="DJ9" s="13">
        <f t="shared" si="25"/>
        <v>4.8999999999999998E-3</v>
      </c>
      <c r="DK9" s="13">
        <f t="shared" si="25"/>
        <v>2.24E-2</v>
      </c>
      <c r="DL9" s="13">
        <f t="shared" si="25"/>
        <v>-0.02</v>
      </c>
      <c r="DM9" s="13">
        <f t="shared" si="25"/>
        <v>0</v>
      </c>
      <c r="DN9" s="13">
        <f t="shared" ref="DN9:DU9" si="26">SUM( -DN2, -DN3,DN4,DN5, -DN6, -DN7,DN8)</f>
        <v>0</v>
      </c>
      <c r="DO9" s="13">
        <f t="shared" si="26"/>
        <v>-9.7999999999999997E-3</v>
      </c>
      <c r="DP9" s="13">
        <f t="shared" si="26"/>
        <v>-2.4799999999999999E-2</v>
      </c>
      <c r="DQ9" s="13">
        <f t="shared" si="26"/>
        <v>1.3299999999999999E-2</v>
      </c>
      <c r="DR9" s="13">
        <f t="shared" si="26"/>
        <v>1.4900000000000002E-2</v>
      </c>
      <c r="DS9" s="13">
        <f t="shared" si="26"/>
        <v>0</v>
      </c>
      <c r="DT9" s="13">
        <f t="shared" si="26"/>
        <v>0</v>
      </c>
      <c r="DU9" s="13">
        <f t="shared" si="26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7">SUM( -FE2, -FE3,FE4,FE5, -FE6, -FE7,FE8)</f>
        <v>2.2900000000000004E-2</v>
      </c>
      <c r="FF9" s="13">
        <f t="shared" si="27"/>
        <v>0</v>
      </c>
      <c r="FG9" s="13">
        <f t="shared" si="27"/>
        <v>0</v>
      </c>
      <c r="FH9" s="13">
        <f t="shared" si="27"/>
        <v>-4.1999999999999989E-3</v>
      </c>
      <c r="FI9" s="13">
        <f t="shared" si="27"/>
        <v>1.8099999999999998E-2</v>
      </c>
      <c r="FJ9" s="13">
        <f t="shared" si="27"/>
        <v>1.8500000000000003E-2</v>
      </c>
      <c r="FK9" s="13">
        <f t="shared" si="27"/>
        <v>2.6499999999999999E-2</v>
      </c>
      <c r="FL9" s="13">
        <f t="shared" si="27"/>
        <v>-1.9799999999999998E-2</v>
      </c>
      <c r="FM9" s="13">
        <f t="shared" si="27"/>
        <v>0</v>
      </c>
      <c r="FN9" s="13">
        <f t="shared" si="27"/>
        <v>0</v>
      </c>
      <c r="FO9" s="13">
        <f t="shared" si="27"/>
        <v>-1.7499999999999995E-2</v>
      </c>
      <c r="FP9" s="13">
        <f t="shared" ref="FP9:GA9" si="28">SUM( -FP2, -FP3,FP4,FP5, -FP6, -FP7,FP8)</f>
        <v>-7.0000000000000001E-3</v>
      </c>
      <c r="FQ9" s="13">
        <f t="shared" si="28"/>
        <v>-3.5299999999999998E-2</v>
      </c>
      <c r="FR9" s="13">
        <f t="shared" si="28"/>
        <v>2.4800000000000003E-2</v>
      </c>
      <c r="FS9" s="13">
        <f t="shared" si="28"/>
        <v>-1.5399999999999997E-2</v>
      </c>
      <c r="FT9" s="13">
        <f t="shared" si="28"/>
        <v>0</v>
      </c>
      <c r="FU9" s="13">
        <f t="shared" si="28"/>
        <v>0</v>
      </c>
      <c r="FV9" s="13">
        <f t="shared" si="28"/>
        <v>-5.1999999999999998E-3</v>
      </c>
      <c r="FW9" s="13">
        <f t="shared" si="28"/>
        <v>-3.0999999999999995E-3</v>
      </c>
      <c r="FX9" s="13">
        <f t="shared" si="28"/>
        <v>-2.1400000000000002E-2</v>
      </c>
      <c r="FY9" s="13">
        <f t="shared" si="28"/>
        <v>1.7000000000000001E-2</v>
      </c>
      <c r="FZ9" s="13">
        <f t="shared" si="28"/>
        <v>1.3999999999999993E-3</v>
      </c>
      <c r="GA9" s="13">
        <f t="shared" si="28"/>
        <v>0</v>
      </c>
      <c r="GB9" s="13">
        <f t="shared" ref="GB9:GI9" si="29">SUM( -GB2, -GB3,GB4,GB5, -GB6, -GB7,GB8)</f>
        <v>0</v>
      </c>
      <c r="GC9" s="13">
        <f t="shared" si="29"/>
        <v>-1.2800000000000001E-2</v>
      </c>
      <c r="GD9" s="13">
        <f t="shared" si="29"/>
        <v>7.1999999999999989E-3</v>
      </c>
      <c r="GE9" s="13">
        <f t="shared" si="29"/>
        <v>2.6500000000000003E-2</v>
      </c>
      <c r="GF9" s="13">
        <f t="shared" si="29"/>
        <v>2.07E-2</v>
      </c>
      <c r="GG9" s="13">
        <f t="shared" si="29"/>
        <v>-1.0499999999999999E-2</v>
      </c>
      <c r="GH9" s="13">
        <f t="shared" si="29"/>
        <v>0</v>
      </c>
      <c r="GI9" s="13">
        <f t="shared" si="29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IB9" s="278"/>
      <c r="IC9" s="12"/>
      <c r="ID9" s="12"/>
      <c r="IE9" s="11" t="s">
        <v>43</v>
      </c>
      <c r="IF9" s="12"/>
      <c r="IG9" s="13">
        <f t="shared" ref="IG9:IQ9" si="30">SUM( -IG2, -IG3,IG4,IG5, -IG6, -IG7,IG8)</f>
        <v>-2.700000000000001E-3</v>
      </c>
      <c r="IH9" s="13">
        <f t="shared" si="30"/>
        <v>1.35E-2</v>
      </c>
      <c r="II9" s="13">
        <f t="shared" si="30"/>
        <v>-1.06E-2</v>
      </c>
      <c r="IJ9" s="13">
        <f t="shared" si="30"/>
        <v>1.4700000000000001E-2</v>
      </c>
      <c r="IK9" s="13">
        <f t="shared" si="30"/>
        <v>1.01E-2</v>
      </c>
      <c r="IL9" s="13">
        <f t="shared" si="30"/>
        <v>0</v>
      </c>
      <c r="IM9" s="13">
        <f t="shared" si="30"/>
        <v>0</v>
      </c>
      <c r="IN9" s="13">
        <f t="shared" si="30"/>
        <v>-1.8699999999999998E-2</v>
      </c>
      <c r="IO9" s="13">
        <f t="shared" si="30"/>
        <v>-1.1000000000000001E-3</v>
      </c>
      <c r="IP9" s="13">
        <f t="shared" si="30"/>
        <v>-1.1299999999999998E-2</v>
      </c>
      <c r="IQ9" s="13">
        <f t="shared" si="30"/>
        <v>2.69E-2</v>
      </c>
      <c r="IR9" s="13">
        <f t="shared" ref="IR9:JC9" si="31">SUM( -IR2, -IR3,IR4,IR5, -IR6, -IR7,IR8)</f>
        <v>-1.84E-2</v>
      </c>
      <c r="IS9" s="13">
        <f t="shared" si="31"/>
        <v>0</v>
      </c>
      <c r="IT9" s="13">
        <f t="shared" si="31"/>
        <v>0</v>
      </c>
      <c r="IU9" s="13">
        <f t="shared" si="31"/>
        <v>3.0999999999999999E-3</v>
      </c>
      <c r="IV9" s="13">
        <f t="shared" si="31"/>
        <v>7.1999999999999998E-3</v>
      </c>
      <c r="IW9" s="13">
        <f t="shared" si="31"/>
        <v>7.0000000000000001E-3</v>
      </c>
      <c r="IX9" s="13">
        <f t="shared" si="31"/>
        <v>2.8900000000000002E-2</v>
      </c>
      <c r="IY9" s="13">
        <f t="shared" si="31"/>
        <v>-3.8999999999999998E-3</v>
      </c>
      <c r="IZ9" s="13">
        <f t="shared" si="31"/>
        <v>0</v>
      </c>
      <c r="JA9" s="13">
        <f t="shared" si="31"/>
        <v>0</v>
      </c>
      <c r="JB9" s="13">
        <f t="shared" si="31"/>
        <v>1E-3</v>
      </c>
      <c r="JC9" s="13">
        <f t="shared" si="31"/>
        <v>2.35E-2</v>
      </c>
      <c r="JD9" s="13">
        <f t="shared" ref="JD9:JK9" si="32">SUM( -JD2, -JD3,JD4,JD5, -JD6, -JD7,JD8)</f>
        <v>4.0899999999999999E-2</v>
      </c>
      <c r="JE9" s="13">
        <f t="shared" si="32"/>
        <v>-8.8000000000000005E-3</v>
      </c>
      <c r="JF9" s="13">
        <f t="shared" si="32"/>
        <v>-1.54E-2</v>
      </c>
      <c r="JG9" s="13">
        <f t="shared" si="32"/>
        <v>0</v>
      </c>
      <c r="JH9" s="13">
        <f t="shared" si="32"/>
        <v>0</v>
      </c>
      <c r="JI9" s="13">
        <f t="shared" si="32"/>
        <v>-9.0000000000000011E-3</v>
      </c>
      <c r="JJ9" s="13">
        <f t="shared" si="32"/>
        <v>-1.9000000000000003E-2</v>
      </c>
      <c r="JK9" s="13">
        <f t="shared" si="32"/>
        <v>0</v>
      </c>
      <c r="JL9" s="7">
        <f t="shared" si="9"/>
        <v>-1.9000000000000003E-2</v>
      </c>
      <c r="JM9" s="7">
        <f t="shared" si="10"/>
        <v>1.8677419354838707E-3</v>
      </c>
      <c r="JN9" s="7">
        <f t="shared" si="11"/>
        <v>4.0899999999999999E-2</v>
      </c>
      <c r="KA9" s="278"/>
      <c r="KB9" s="12"/>
      <c r="KC9" s="12"/>
      <c r="KD9" s="12"/>
      <c r="KE9" s="11" t="s">
        <v>43</v>
      </c>
      <c r="KF9" s="12"/>
      <c r="KG9" s="13">
        <f t="shared" ref="KG9" si="33">SUM( -KG2, -KG3,KG4,KG5, -KG6, -KG7,KG8)</f>
        <v>1.3999999999999999E-2</v>
      </c>
      <c r="KH9" s="13">
        <f t="shared" ref="KH9:KK9" si="34">SUM( -KH2, -KH3,KH4,KH5, -KH6, -KH7,KH8)</f>
        <v>1.03E-2</v>
      </c>
      <c r="KI9" s="13">
        <f t="shared" si="34"/>
        <v>-3.15E-2</v>
      </c>
      <c r="KJ9" s="13">
        <f t="shared" si="34"/>
        <v>0</v>
      </c>
      <c r="KK9" s="13">
        <f t="shared" si="34"/>
        <v>0</v>
      </c>
      <c r="KL9" s="13">
        <f t="shared" ref="KL9" si="35">SUM( -KL2, -KL3,KL4,KL5, -KL6, -KL7,KL8)</f>
        <v>1.5399999999999999E-2</v>
      </c>
      <c r="KM9" s="13">
        <f t="shared" ref="KM9:LK9" si="36">SUM( -KM2, -KM3,KM4,KM5, -KM6, -KM7,KM8)</f>
        <v>-8.0000000000000036E-4</v>
      </c>
      <c r="KN9" s="13">
        <f t="shared" si="36"/>
        <v>1.26E-2</v>
      </c>
      <c r="KO9" s="13">
        <f t="shared" si="36"/>
        <v>-1.1199999999999998E-2</v>
      </c>
      <c r="KP9" s="13">
        <f t="shared" si="36"/>
        <v>-1.2199999999999999E-2</v>
      </c>
      <c r="KQ9" s="13">
        <f t="shared" si="36"/>
        <v>0</v>
      </c>
      <c r="KR9" s="13">
        <f t="shared" si="36"/>
        <v>0</v>
      </c>
      <c r="KS9" s="13">
        <f t="shared" si="36"/>
        <v>9.7999999999999997E-3</v>
      </c>
      <c r="KT9" s="13">
        <f t="shared" si="36"/>
        <v>1.0400000000000001E-2</v>
      </c>
      <c r="KU9" s="13">
        <f t="shared" si="36"/>
        <v>8.5999999999999983E-3</v>
      </c>
      <c r="KV9" s="13">
        <f t="shared" si="36"/>
        <v>2.3199999999999995E-2</v>
      </c>
      <c r="KW9" s="13">
        <f t="shared" si="36"/>
        <v>0</v>
      </c>
      <c r="KX9" s="13">
        <f t="shared" si="36"/>
        <v>0</v>
      </c>
      <c r="KY9" s="13">
        <f t="shared" si="36"/>
        <v>0</v>
      </c>
      <c r="KZ9" s="13">
        <f t="shared" si="36"/>
        <v>0</v>
      </c>
      <c r="LA9" s="13">
        <f t="shared" si="36"/>
        <v>0</v>
      </c>
      <c r="LB9" s="13">
        <f t="shared" si="36"/>
        <v>0</v>
      </c>
      <c r="LC9" s="13">
        <f t="shared" si="36"/>
        <v>0</v>
      </c>
      <c r="LD9" s="13">
        <f t="shared" si="36"/>
        <v>0</v>
      </c>
      <c r="LE9" s="13">
        <f t="shared" si="36"/>
        <v>0</v>
      </c>
      <c r="LF9" s="13">
        <f t="shared" si="36"/>
        <v>0</v>
      </c>
      <c r="LG9" s="13">
        <f t="shared" si="36"/>
        <v>0</v>
      </c>
      <c r="LH9" s="13">
        <f t="shared" si="36"/>
        <v>0</v>
      </c>
      <c r="LI9" s="13">
        <f t="shared" si="36"/>
        <v>0</v>
      </c>
      <c r="LJ9" s="13">
        <f t="shared" si="36"/>
        <v>0</v>
      </c>
      <c r="LK9" s="13">
        <f t="shared" si="36"/>
        <v>0</v>
      </c>
      <c r="LL9" s="7">
        <f t="shared" si="12"/>
        <v>-3.15E-2</v>
      </c>
      <c r="LM9" s="7">
        <f t="shared" si="13"/>
        <v>1.5677419354838706E-3</v>
      </c>
      <c r="LN9" s="7">
        <f t="shared" si="14"/>
        <v>2.3199999999999995E-2</v>
      </c>
      <c r="MN9" s="278"/>
      <c r="MO9" s="12"/>
      <c r="MP9" s="12"/>
      <c r="MQ9" s="12"/>
      <c r="MR9" s="12"/>
      <c r="MS9" s="11" t="s">
        <v>43</v>
      </c>
      <c r="MT9" s="12"/>
      <c r="MU9" s="13">
        <f t="shared" ref="MU9:NY9" si="37">SUM( -MU2, -MU3,MU4,MU5, -MU6, -MU7,MU8)</f>
        <v>0</v>
      </c>
      <c r="MV9" s="13">
        <f t="shared" si="37"/>
        <v>0</v>
      </c>
      <c r="MW9" s="13">
        <f t="shared" si="37"/>
        <v>0</v>
      </c>
      <c r="MX9" s="13">
        <f t="shared" si="37"/>
        <v>0</v>
      </c>
      <c r="MY9" s="13">
        <f t="shared" si="37"/>
        <v>0</v>
      </c>
      <c r="MZ9" s="13">
        <f t="shared" si="37"/>
        <v>0</v>
      </c>
      <c r="NA9" s="13">
        <f t="shared" si="37"/>
        <v>0</v>
      </c>
      <c r="NB9" s="13">
        <f t="shared" si="37"/>
        <v>0</v>
      </c>
      <c r="NC9" s="13">
        <f t="shared" si="37"/>
        <v>0</v>
      </c>
      <c r="ND9" s="13">
        <f t="shared" si="37"/>
        <v>0</v>
      </c>
      <c r="NE9" s="13">
        <f t="shared" si="37"/>
        <v>0</v>
      </c>
      <c r="NF9" s="13">
        <f t="shared" si="37"/>
        <v>0</v>
      </c>
      <c r="NG9" s="13">
        <f t="shared" si="37"/>
        <v>0</v>
      </c>
      <c r="NH9" s="13">
        <f t="shared" si="37"/>
        <v>0</v>
      </c>
      <c r="NI9" s="13">
        <f t="shared" si="37"/>
        <v>0</v>
      </c>
      <c r="NJ9" s="13">
        <f t="shared" si="37"/>
        <v>0</v>
      </c>
      <c r="NK9" s="13">
        <f t="shared" si="37"/>
        <v>0</v>
      </c>
      <c r="NL9" s="13">
        <f t="shared" si="37"/>
        <v>0</v>
      </c>
      <c r="NM9" s="13">
        <f t="shared" si="37"/>
        <v>0</v>
      </c>
      <c r="NN9" s="13">
        <f t="shared" si="37"/>
        <v>0</v>
      </c>
      <c r="NO9" s="13">
        <f t="shared" si="37"/>
        <v>0</v>
      </c>
      <c r="NP9" s="13">
        <f t="shared" si="37"/>
        <v>0</v>
      </c>
      <c r="NQ9" s="13">
        <f t="shared" si="37"/>
        <v>0</v>
      </c>
      <c r="NR9" s="13">
        <f t="shared" si="37"/>
        <v>0</v>
      </c>
      <c r="NS9" s="13">
        <f t="shared" si="37"/>
        <v>0</v>
      </c>
      <c r="NT9" s="13">
        <f t="shared" si="37"/>
        <v>0</v>
      </c>
      <c r="NU9" s="13">
        <f t="shared" si="37"/>
        <v>0</v>
      </c>
      <c r="NV9" s="13">
        <f t="shared" si="37"/>
        <v>0</v>
      </c>
      <c r="NW9" s="13">
        <f t="shared" si="37"/>
        <v>0</v>
      </c>
      <c r="NX9" s="13">
        <f t="shared" si="37"/>
        <v>0</v>
      </c>
      <c r="NY9" s="13">
        <f t="shared" si="37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8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8">SUM( -PN2, -PN3,PN4,PN5, -PN6, -PN7,PN8)</f>
        <v>0</v>
      </c>
      <c r="PO9" s="13">
        <f t="shared" si="38"/>
        <v>0</v>
      </c>
      <c r="PP9" s="13">
        <f t="shared" si="38"/>
        <v>0</v>
      </c>
      <c r="PQ9" s="13">
        <f t="shared" si="38"/>
        <v>0</v>
      </c>
      <c r="PR9" s="13">
        <f t="shared" si="38"/>
        <v>0</v>
      </c>
      <c r="PS9" s="13">
        <f t="shared" si="38"/>
        <v>0</v>
      </c>
      <c r="PT9" s="13">
        <f t="shared" si="38"/>
        <v>0</v>
      </c>
      <c r="PU9" s="13">
        <f t="shared" si="38"/>
        <v>0</v>
      </c>
      <c r="PV9" s="13">
        <f t="shared" si="38"/>
        <v>0</v>
      </c>
      <c r="PW9" s="13">
        <f t="shared" si="38"/>
        <v>0</v>
      </c>
      <c r="PX9" s="13">
        <f t="shared" si="38"/>
        <v>0</v>
      </c>
      <c r="PY9" s="13">
        <f t="shared" si="38"/>
        <v>0</v>
      </c>
      <c r="PZ9" s="13">
        <f t="shared" si="38"/>
        <v>0</v>
      </c>
      <c r="QA9" s="13">
        <f t="shared" si="38"/>
        <v>0</v>
      </c>
      <c r="QB9" s="13">
        <f t="shared" si="38"/>
        <v>0</v>
      </c>
      <c r="QC9" s="13">
        <f t="shared" si="38"/>
        <v>0</v>
      </c>
      <c r="QD9" s="13">
        <f t="shared" si="38"/>
        <v>0</v>
      </c>
      <c r="QE9" s="13">
        <f t="shared" si="38"/>
        <v>0</v>
      </c>
      <c r="QF9" s="13">
        <f t="shared" si="38"/>
        <v>0</v>
      </c>
      <c r="QG9" s="13">
        <f t="shared" si="38"/>
        <v>0</v>
      </c>
      <c r="QH9" s="13">
        <f t="shared" si="38"/>
        <v>0</v>
      </c>
      <c r="QI9" s="13">
        <f t="shared" si="38"/>
        <v>0</v>
      </c>
      <c r="QJ9" s="13">
        <f t="shared" si="38"/>
        <v>0</v>
      </c>
      <c r="QK9" s="13">
        <f t="shared" si="38"/>
        <v>0</v>
      </c>
      <c r="QL9" s="13">
        <f t="shared" si="38"/>
        <v>0</v>
      </c>
      <c r="QM9" s="13">
        <f t="shared" si="38"/>
        <v>0</v>
      </c>
      <c r="QN9" s="13">
        <f t="shared" si="38"/>
        <v>0</v>
      </c>
      <c r="QO9" s="13">
        <f t="shared" si="38"/>
        <v>0</v>
      </c>
      <c r="QP9" s="13">
        <f t="shared" si="38"/>
        <v>0</v>
      </c>
      <c r="QQ9" s="13">
        <f t="shared" si="38"/>
        <v>0</v>
      </c>
      <c r="QR9" s="13">
        <f t="shared" si="38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29:46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IB10" s="55">
        <v>0.89770000000000005</v>
      </c>
      <c r="IC10" s="55">
        <v>0.87333000000000005</v>
      </c>
      <c r="ID10" s="55">
        <v>0.85709999999999997</v>
      </c>
      <c r="IE10" s="4" t="s">
        <v>44</v>
      </c>
      <c r="IF10" s="55">
        <v>0.86119999999999997</v>
      </c>
      <c r="IG10" s="6">
        <v>-6.4999999999999997E-3</v>
      </c>
      <c r="IH10" s="6">
        <v>-3.2000000000000002E-3</v>
      </c>
      <c r="II10" s="6">
        <v>8.9999999999999998E-4</v>
      </c>
      <c r="IJ10" s="6">
        <v>5.5999999999999999E-3</v>
      </c>
      <c r="IK10" s="6">
        <v>2.7000000000000001E-3</v>
      </c>
      <c r="IL10" s="6"/>
      <c r="IM10" s="6"/>
      <c r="IN10" s="6">
        <v>2.0999999999999999E-3</v>
      </c>
      <c r="IO10" s="6">
        <v>1E-3</v>
      </c>
      <c r="IP10" s="6">
        <v>-1.6999999999999999E-3</v>
      </c>
      <c r="IQ10" s="6">
        <v>1.4E-3</v>
      </c>
      <c r="IR10" s="6">
        <v>3.0000000000000001E-3</v>
      </c>
      <c r="IS10" s="6"/>
      <c r="IT10" s="6"/>
      <c r="IU10" s="6">
        <v>-1.2999999999999999E-3</v>
      </c>
      <c r="IV10" s="6">
        <v>2.0999999999999999E-3</v>
      </c>
      <c r="IW10" s="6">
        <v>2.3999999999999998E-3</v>
      </c>
      <c r="IX10" s="6">
        <v>-1.5E-3</v>
      </c>
      <c r="IY10" s="6">
        <v>2.0999999999999999E-3</v>
      </c>
      <c r="IZ10" s="6"/>
      <c r="JA10" s="6"/>
      <c r="JB10" s="6">
        <v>2.5999999999999999E-3</v>
      </c>
      <c r="JC10" s="6">
        <v>1.2999999999999999E-3</v>
      </c>
      <c r="JD10" s="6">
        <v>-3.7000000000000002E-3</v>
      </c>
      <c r="JE10" s="6">
        <v>-1E-3</v>
      </c>
      <c r="JF10" s="6">
        <v>2.0000000000000001E-4</v>
      </c>
      <c r="JG10" s="6"/>
      <c r="JH10" s="6"/>
      <c r="JI10" s="6">
        <v>2.5999999999999999E-3</v>
      </c>
      <c r="JJ10" s="6">
        <v>-5.1999999999999998E-3</v>
      </c>
      <c r="JK10" s="6"/>
      <c r="JL10" s="16">
        <f t="shared" si="9"/>
        <v>-6.4999999999999997E-3</v>
      </c>
      <c r="JM10" s="16">
        <f t="shared" si="10"/>
        <v>2.6818181818181813E-4</v>
      </c>
      <c r="JN10" s="16">
        <f t="shared" si="11"/>
        <v>5.5999999999999999E-3</v>
      </c>
      <c r="KA10" s="55">
        <v>0.89770000000000005</v>
      </c>
      <c r="KB10" s="55">
        <v>0.87333000000000005</v>
      </c>
      <c r="KC10" s="55">
        <v>0.85709999999999997</v>
      </c>
      <c r="KD10" s="55">
        <v>0.86119999999999997</v>
      </c>
      <c r="KE10" s="4" t="s">
        <v>44</v>
      </c>
      <c r="KF10" s="55">
        <v>0.86009999999999998</v>
      </c>
      <c r="KG10" s="6">
        <v>-2.8E-3</v>
      </c>
      <c r="KH10" s="6">
        <v>-8.0000000000000004E-4</v>
      </c>
      <c r="KI10" s="6">
        <v>-7.4000000000000003E-3</v>
      </c>
      <c r="KJ10" s="6"/>
      <c r="KK10" s="6"/>
      <c r="KL10" s="6">
        <v>5.8999999999999999E-3</v>
      </c>
      <c r="KM10" s="6">
        <v>1.4E-3</v>
      </c>
      <c r="KN10" s="6">
        <v>5.3E-3</v>
      </c>
      <c r="KO10" s="6">
        <v>1.9E-3</v>
      </c>
      <c r="KP10" s="6">
        <v>2.5000000000000001E-3</v>
      </c>
      <c r="KQ10" s="6"/>
      <c r="KR10" s="6"/>
      <c r="KS10" s="6">
        <v>2.8999999999999998E-3</v>
      </c>
      <c r="KT10" s="6">
        <v>1.6000000000000001E-3</v>
      </c>
      <c r="KU10" s="6">
        <v>4.7000000000000002E-3</v>
      </c>
      <c r="KV10" s="6">
        <v>1.2999999999999999E-3</v>
      </c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16">
        <f t="shared" si="12"/>
        <v>-7.4000000000000003E-3</v>
      </c>
      <c r="LM10" s="16">
        <f t="shared" si="13"/>
        <v>1.3750000000000001E-3</v>
      </c>
      <c r="LN10" s="16">
        <f t="shared" si="14"/>
        <v>5.8999999999999999E-3</v>
      </c>
      <c r="MN10" s="55">
        <v>0.89770000000000005</v>
      </c>
      <c r="MO10" s="55">
        <v>0.87333000000000005</v>
      </c>
      <c r="MP10" s="55">
        <v>0.85709999999999997</v>
      </c>
      <c r="MQ10" s="55">
        <v>0.86119999999999997</v>
      </c>
      <c r="MR10" s="55"/>
      <c r="MS10" s="4" t="s">
        <v>44</v>
      </c>
      <c r="MT10" s="55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5">
        <v>0.89770000000000005</v>
      </c>
      <c r="PG10" s="55">
        <v>0.87333000000000005</v>
      </c>
      <c r="PH10" s="55">
        <v>0.85709999999999997</v>
      </c>
      <c r="PI10" s="55">
        <v>0.86119999999999997</v>
      </c>
      <c r="PJ10" s="55"/>
      <c r="PK10" s="55"/>
      <c r="PL10" s="4" t="s">
        <v>44</v>
      </c>
      <c r="PM10" s="55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29:46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IB11" s="55">
        <v>1.1255999999999999</v>
      </c>
      <c r="IC11" s="55">
        <v>1.1378200000000001</v>
      </c>
      <c r="ID11" s="55">
        <v>1.1345799999999999</v>
      </c>
      <c r="IE11" s="4" t="s">
        <v>45</v>
      </c>
      <c r="IF11" s="55">
        <v>1.1168</v>
      </c>
      <c r="IG11" s="6">
        <v>3.5999999999999999E-3</v>
      </c>
      <c r="IH11" s="6">
        <v>-1.1000000000000001E-3</v>
      </c>
      <c r="II11" s="6">
        <v>2.7000000000000001E-3</v>
      </c>
      <c r="IJ11" s="6">
        <v>1.1000000000000001E-3</v>
      </c>
      <c r="IK11" s="6">
        <v>-2.9999999999999997E-4</v>
      </c>
      <c r="IL11" s="6"/>
      <c r="IM11" s="6"/>
      <c r="IN11" s="6">
        <v>2.8999999999999998E-3</v>
      </c>
      <c r="IO11" s="6">
        <v>1.1999999999999999E-3</v>
      </c>
      <c r="IP11" s="6">
        <v>3.8E-3</v>
      </c>
      <c r="IQ11" s="6">
        <v>-6.9999999999999999E-4</v>
      </c>
      <c r="IR11" s="6">
        <v>3.3E-3</v>
      </c>
      <c r="IS11" s="6"/>
      <c r="IT11" s="6"/>
      <c r="IU11" s="6">
        <v>2.3E-3</v>
      </c>
      <c r="IV11" s="6">
        <v>1.6999999999999999E-3</v>
      </c>
      <c r="IW11" s="6">
        <v>4.7000000000000002E-3</v>
      </c>
      <c r="IX11" s="6">
        <v>0</v>
      </c>
      <c r="IY11" s="6">
        <v>2.0000000000000001E-4</v>
      </c>
      <c r="IZ11" s="6"/>
      <c r="JA11" s="6"/>
      <c r="JB11" s="6">
        <v>2.8999999999999998E-3</v>
      </c>
      <c r="JC11" s="6">
        <v>2.3E-3</v>
      </c>
      <c r="JD11" s="6">
        <v>-6.0000000000000001E-3</v>
      </c>
      <c r="JE11" s="6">
        <v>-1.8E-3</v>
      </c>
      <c r="JF11" s="6">
        <v>8.0000000000000004E-4</v>
      </c>
      <c r="JG11" s="6"/>
      <c r="JH11" s="6"/>
      <c r="JI11" s="6">
        <v>4.1999999999999997E-3</v>
      </c>
      <c r="JJ11" s="6">
        <v>2.0999999999999999E-3</v>
      </c>
      <c r="JK11" s="6"/>
      <c r="JL11" s="16">
        <f t="shared" si="9"/>
        <v>-6.0000000000000001E-3</v>
      </c>
      <c r="JM11" s="16">
        <f t="shared" si="10"/>
        <v>1.359090909090909E-3</v>
      </c>
      <c r="JN11" s="16">
        <f t="shared" si="11"/>
        <v>4.7000000000000002E-3</v>
      </c>
      <c r="KA11" s="55">
        <v>1.1255999999999999</v>
      </c>
      <c r="KB11" s="55">
        <v>1.1378200000000001</v>
      </c>
      <c r="KC11" s="55">
        <v>1.1345799999999999</v>
      </c>
      <c r="KD11" s="55">
        <v>1.1168</v>
      </c>
      <c r="KE11" s="4" t="s">
        <v>45</v>
      </c>
      <c r="KF11" s="55">
        <v>1.1429</v>
      </c>
      <c r="KG11" s="6">
        <v>-3.2000000000000002E-3</v>
      </c>
      <c r="KH11" s="6">
        <v>-4.0000000000000002E-4</v>
      </c>
      <c r="KI11" s="6">
        <v>-2.9999999999999997E-4</v>
      </c>
      <c r="KJ11" s="6"/>
      <c r="KK11" s="6"/>
      <c r="KL11" s="6">
        <v>1.6999999999999999E-3</v>
      </c>
      <c r="KM11" s="6">
        <v>1E-3</v>
      </c>
      <c r="KN11" s="6">
        <v>1.4E-3</v>
      </c>
      <c r="KO11" s="6">
        <v>-3.2000000000000002E-3</v>
      </c>
      <c r="KP11" s="6">
        <v>-1.6000000000000001E-3</v>
      </c>
      <c r="KQ11" s="6"/>
      <c r="KR11" s="6"/>
      <c r="KS11" s="6">
        <v>-5.7999999999999996E-3</v>
      </c>
      <c r="KT11" s="6">
        <v>5.9999999999999995E-4</v>
      </c>
      <c r="KU11" s="6">
        <v>-1E-4</v>
      </c>
      <c r="KV11" s="6">
        <v>-1.1999999999999999E-3</v>
      </c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12"/>
        <v>-5.7999999999999996E-3</v>
      </c>
      <c r="LM11" s="16">
        <f t="shared" si="13"/>
        <v>-9.2499999999999993E-4</v>
      </c>
      <c r="LN11" s="16">
        <f t="shared" si="14"/>
        <v>1.6999999999999999E-3</v>
      </c>
      <c r="MN11" s="55">
        <v>1.1255999999999999</v>
      </c>
      <c r="MO11" s="55">
        <v>1.1378200000000001</v>
      </c>
      <c r="MP11" s="55">
        <v>1.1345799999999999</v>
      </c>
      <c r="MQ11" s="55">
        <v>1.1168</v>
      </c>
      <c r="MR11" s="55"/>
      <c r="MS11" s="4" t="s">
        <v>45</v>
      </c>
      <c r="MT11" s="55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5">
        <v>1.1255999999999999</v>
      </c>
      <c r="PG11" s="55">
        <v>1.1378200000000001</v>
      </c>
      <c r="PH11" s="55">
        <v>1.1345799999999999</v>
      </c>
      <c r="PI11" s="55">
        <v>1.1168</v>
      </c>
      <c r="PJ11" s="55"/>
      <c r="PK11" s="55"/>
      <c r="PL11" s="4" t="s">
        <v>45</v>
      </c>
      <c r="PM11" s="55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29:46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IB12" s="55">
        <v>125.81</v>
      </c>
      <c r="IC12" s="55">
        <v>124.464</v>
      </c>
      <c r="ID12" s="55">
        <v>126.628</v>
      </c>
      <c r="IE12" s="4" t="s">
        <v>46</v>
      </c>
      <c r="IF12" s="55">
        <v>124.67</v>
      </c>
      <c r="IG12" s="6">
        <v>4.1999999999999997E-3</v>
      </c>
      <c r="IH12" s="6">
        <v>-1.1999999999999999E-3</v>
      </c>
      <c r="II12" s="6">
        <v>4.1000000000000003E-3</v>
      </c>
      <c r="IJ12" s="6">
        <v>5.0000000000000001E-4</v>
      </c>
      <c r="IK12" s="6">
        <v>1E-4</v>
      </c>
      <c r="IL12" s="6"/>
      <c r="IM12" s="6"/>
      <c r="IN12" s="6">
        <v>2.3E-3</v>
      </c>
      <c r="IO12" s="6">
        <v>-2.3999999999999998E-3</v>
      </c>
      <c r="IP12" s="6">
        <v>-5.9999999999999995E-4</v>
      </c>
      <c r="IQ12" s="6">
        <v>4.4000000000000003E-3</v>
      </c>
      <c r="IR12" s="6">
        <v>7.4000000000000003E-3</v>
      </c>
      <c r="IS12" s="6"/>
      <c r="IT12" s="6"/>
      <c r="IU12" s="6">
        <v>1E-3</v>
      </c>
      <c r="IV12" s="6">
        <v>-2E-3</v>
      </c>
      <c r="IW12" s="6">
        <v>1.9E-3</v>
      </c>
      <c r="IX12" s="6">
        <v>-6.3E-3</v>
      </c>
      <c r="IY12" s="6">
        <v>1.1999999999999999E-3</v>
      </c>
      <c r="IZ12" s="6"/>
      <c r="JA12" s="6"/>
      <c r="JB12" s="6">
        <v>1.8E-3</v>
      </c>
      <c r="JC12" s="6">
        <v>-3.3E-3</v>
      </c>
      <c r="JD12" s="6">
        <v>-3.7000000000000002E-3</v>
      </c>
      <c r="JE12" s="6">
        <v>-6.0000000000000001E-3</v>
      </c>
      <c r="JF12" s="6">
        <v>1.6999999999999999E-3</v>
      </c>
      <c r="JG12" s="6"/>
      <c r="JH12" s="6"/>
      <c r="JI12" s="6">
        <v>4.4000000000000003E-3</v>
      </c>
      <c r="JJ12" s="6">
        <v>8.9999999999999998E-4</v>
      </c>
      <c r="JK12" s="6"/>
      <c r="JL12" s="16">
        <f t="shared" si="9"/>
        <v>-6.3E-3</v>
      </c>
      <c r="JM12" s="16">
        <f t="shared" si="10"/>
        <v>4.7272727272727277E-4</v>
      </c>
      <c r="JN12" s="16">
        <f t="shared" si="11"/>
        <v>7.4000000000000003E-3</v>
      </c>
      <c r="KA12" s="55">
        <v>125.81</v>
      </c>
      <c r="KB12" s="55">
        <v>124.464</v>
      </c>
      <c r="KC12" s="55">
        <v>126.628</v>
      </c>
      <c r="KD12" s="55">
        <v>124.67</v>
      </c>
      <c r="KE12" s="4" t="s">
        <v>46</v>
      </c>
      <c r="KF12" s="55">
        <v>124.98</v>
      </c>
      <c r="KG12" s="6">
        <v>-2.0999999999999999E-3</v>
      </c>
      <c r="KH12" s="6">
        <v>-1E-3</v>
      </c>
      <c r="KI12" s="6">
        <v>-8.0000000000000004E-4</v>
      </c>
      <c r="KJ12" s="6"/>
      <c r="KK12" s="6"/>
      <c r="KL12" s="6">
        <v>-2E-3</v>
      </c>
      <c r="KM12" s="6">
        <v>-5.3E-3</v>
      </c>
      <c r="KN12" s="6">
        <v>-1.2999999999999999E-3</v>
      </c>
      <c r="KO12" s="6">
        <v>-1.1000000000000001E-3</v>
      </c>
      <c r="KP12" s="6">
        <v>4.1000000000000003E-3</v>
      </c>
      <c r="KQ12" s="6"/>
      <c r="KR12" s="6"/>
      <c r="KS12" s="6">
        <v>-6.7000000000000002E-3</v>
      </c>
      <c r="KT12" s="6">
        <v>1E-3</v>
      </c>
      <c r="KU12" s="6">
        <v>-5.9999999999999995E-4</v>
      </c>
      <c r="KV12" s="6">
        <v>-1E-4</v>
      </c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12"/>
        <v>-6.7000000000000002E-3</v>
      </c>
      <c r="LM12" s="16">
        <f t="shared" si="13"/>
        <v>-1.325E-3</v>
      </c>
      <c r="LN12" s="16">
        <f t="shared" si="14"/>
        <v>4.1000000000000003E-3</v>
      </c>
      <c r="MN12" s="55">
        <v>125.81</v>
      </c>
      <c r="MO12" s="55">
        <v>124.464</v>
      </c>
      <c r="MP12" s="55">
        <v>126.628</v>
      </c>
      <c r="MQ12" s="55">
        <v>124.67</v>
      </c>
      <c r="MR12" s="55"/>
      <c r="MS12" s="4" t="s">
        <v>46</v>
      </c>
      <c r="MT12" s="55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5">
        <v>125.81</v>
      </c>
      <c r="PG12" s="55">
        <v>124.464</v>
      </c>
      <c r="PH12" s="55">
        <v>126.628</v>
      </c>
      <c r="PI12" s="55">
        <v>124.67</v>
      </c>
      <c r="PJ12" s="55"/>
      <c r="PK12" s="55"/>
      <c r="PL12" s="4" t="s">
        <v>46</v>
      </c>
      <c r="PM12" s="55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29:46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IB13" s="55">
        <v>1.6263000000000001</v>
      </c>
      <c r="IC13" s="55">
        <v>1.5771999999999999</v>
      </c>
      <c r="ID13" s="55">
        <v>1.60215</v>
      </c>
      <c r="IE13" s="4" t="s">
        <v>47</v>
      </c>
      <c r="IF13" s="55">
        <v>1.5744</v>
      </c>
      <c r="IG13" s="6">
        <v>-3.0000000000000001E-3</v>
      </c>
      <c r="IH13" s="6">
        <v>4.8999999999999998E-3</v>
      </c>
      <c r="II13" s="6">
        <v>-3.0999999999999999E-3</v>
      </c>
      <c r="IJ13" s="6">
        <v>-1.1999999999999999E-3</v>
      </c>
      <c r="IK13" s="6">
        <v>6.9999999999999999E-4</v>
      </c>
      <c r="IL13" s="6"/>
      <c r="IM13" s="6"/>
      <c r="IN13" s="6">
        <v>1.2999999999999999E-3</v>
      </c>
      <c r="IO13" s="6">
        <v>4.0000000000000002E-4</v>
      </c>
      <c r="IP13" s="6">
        <v>-5.4000000000000003E-3</v>
      </c>
      <c r="IQ13" s="6">
        <v>5.3E-3</v>
      </c>
      <c r="IR13" s="6">
        <v>-2.5000000000000001E-3</v>
      </c>
      <c r="IS13" s="6"/>
      <c r="IT13" s="6"/>
      <c r="IU13" s="6">
        <v>8.9999999999999998E-4</v>
      </c>
      <c r="IV13" s="6">
        <v>-2.0999999999999999E-3</v>
      </c>
      <c r="IW13" s="6">
        <v>1.5E-3</v>
      </c>
      <c r="IX13" s="6">
        <v>-1.5E-3</v>
      </c>
      <c r="IY13" s="6">
        <v>1.1000000000000001E-3</v>
      </c>
      <c r="IZ13" s="6"/>
      <c r="JA13" s="6"/>
      <c r="JB13" s="6">
        <v>4.3E-3</v>
      </c>
      <c r="JC13" s="6">
        <v>2.2000000000000001E-3</v>
      </c>
      <c r="JD13" s="6">
        <v>6.1999999999999998E-3</v>
      </c>
      <c r="JE13" s="6">
        <v>-2E-3</v>
      </c>
      <c r="JF13" s="6">
        <v>-2.5000000000000001E-3</v>
      </c>
      <c r="JG13" s="6"/>
      <c r="JH13" s="6"/>
      <c r="JI13" s="6">
        <v>1.5E-3</v>
      </c>
      <c r="JJ13" s="6">
        <v>3.5999999999999999E-3</v>
      </c>
      <c r="JK13" s="6"/>
      <c r="JL13" s="16">
        <f t="shared" si="9"/>
        <v>-5.4000000000000003E-3</v>
      </c>
      <c r="JM13" s="16">
        <f t="shared" si="10"/>
        <v>4.8181818181818173E-4</v>
      </c>
      <c r="JN13" s="16">
        <f t="shared" si="11"/>
        <v>6.1999999999999998E-3</v>
      </c>
      <c r="KA13" s="55">
        <v>1.6263000000000001</v>
      </c>
      <c r="KB13" s="55">
        <v>1.5771999999999999</v>
      </c>
      <c r="KC13" s="55">
        <v>1.60215</v>
      </c>
      <c r="KD13" s="55">
        <v>1.5744</v>
      </c>
      <c r="KE13" s="4" t="s">
        <v>47</v>
      </c>
      <c r="KF13" s="55">
        <v>1.5902000000000001</v>
      </c>
      <c r="KG13" s="6">
        <v>3.3E-3</v>
      </c>
      <c r="KH13" s="6">
        <v>2.9999999999999997E-4</v>
      </c>
      <c r="KI13" s="6">
        <v>-4.0000000000000002E-4</v>
      </c>
      <c r="KJ13" s="6"/>
      <c r="KK13" s="6"/>
      <c r="KL13" s="6">
        <v>3.8999999999999998E-3</v>
      </c>
      <c r="KM13" s="6">
        <v>-3.0999999999999999E-3</v>
      </c>
      <c r="KN13" s="6">
        <v>3.5999999999999999E-3</v>
      </c>
      <c r="KO13" s="6">
        <v>2.2000000000000001E-3</v>
      </c>
      <c r="KP13" s="6">
        <v>5.9999999999999995E-4</v>
      </c>
      <c r="KQ13" s="6"/>
      <c r="KR13" s="6"/>
      <c r="KS13" s="6">
        <v>7.4000000000000003E-3</v>
      </c>
      <c r="KT13" s="6">
        <v>-1.6999999999999999E-3</v>
      </c>
      <c r="KU13" s="6">
        <v>2.3999999999999998E-3</v>
      </c>
      <c r="KV13" s="6">
        <v>3.0000000000000001E-3</v>
      </c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12"/>
        <v>-3.0999999999999999E-3</v>
      </c>
      <c r="LM13" s="16">
        <f t="shared" si="13"/>
        <v>1.7916666666666665E-3</v>
      </c>
      <c r="LN13" s="16">
        <f t="shared" si="14"/>
        <v>7.4000000000000003E-3</v>
      </c>
      <c r="MN13" s="55">
        <v>1.6263000000000001</v>
      </c>
      <c r="MO13" s="55">
        <v>1.5771999999999999</v>
      </c>
      <c r="MP13" s="55">
        <v>1.60215</v>
      </c>
      <c r="MQ13" s="55">
        <v>1.5744</v>
      </c>
      <c r="MR13" s="55"/>
      <c r="MS13" s="4" t="s">
        <v>47</v>
      </c>
      <c r="MT13" s="55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5">
        <v>1.6263000000000001</v>
      </c>
      <c r="PG13" s="55">
        <v>1.5771999999999999</v>
      </c>
      <c r="PH13" s="55">
        <v>1.60215</v>
      </c>
      <c r="PI13" s="55">
        <v>1.5744</v>
      </c>
      <c r="PJ13" s="55"/>
      <c r="PK13" s="55"/>
      <c r="PL13" s="4" t="s">
        <v>47</v>
      </c>
      <c r="PM13" s="55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29:46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IB14" s="55">
        <v>1.7045999999999999</v>
      </c>
      <c r="IC14" s="55">
        <v>1.6559999999999999</v>
      </c>
      <c r="ID14" s="55">
        <v>1.6697</v>
      </c>
      <c r="IE14" s="4" t="s">
        <v>48</v>
      </c>
      <c r="IF14" s="55">
        <v>1.6434</v>
      </c>
      <c r="IG14" s="6">
        <v>-4.0000000000000002E-4</v>
      </c>
      <c r="IH14" s="6">
        <v>6.4000000000000003E-3</v>
      </c>
      <c r="II14" s="6">
        <v>-4.0000000000000002E-4</v>
      </c>
      <c r="IJ14" s="6">
        <v>3.0999999999999999E-3</v>
      </c>
      <c r="IK14" s="6">
        <v>3.0000000000000001E-3</v>
      </c>
      <c r="IL14" s="6"/>
      <c r="IM14" s="6"/>
      <c r="IN14" s="6">
        <v>2.8E-3</v>
      </c>
      <c r="IO14" s="6">
        <v>1E-4</v>
      </c>
      <c r="IP14" s="6">
        <v>-1.6000000000000001E-3</v>
      </c>
      <c r="IQ14" s="6">
        <v>4.4000000000000003E-3</v>
      </c>
      <c r="IR14" s="6">
        <v>-1E-3</v>
      </c>
      <c r="IS14" s="6"/>
      <c r="IT14" s="6"/>
      <c r="IU14" s="6">
        <v>8.9999999999999998E-4</v>
      </c>
      <c r="IV14" s="6">
        <v>-1.4E-3</v>
      </c>
      <c r="IW14" s="6">
        <v>7.3000000000000001E-3</v>
      </c>
      <c r="IX14" s="6">
        <v>1.1999999999999999E-3</v>
      </c>
      <c r="IY14" s="6">
        <v>4.0000000000000002E-4</v>
      </c>
      <c r="IZ14" s="6"/>
      <c r="JA14" s="6"/>
      <c r="JB14" s="6">
        <v>3.3E-3</v>
      </c>
      <c r="JC14" s="6">
        <v>8.9999999999999998E-4</v>
      </c>
      <c r="JD14" s="6">
        <v>4.1999999999999997E-3</v>
      </c>
      <c r="JE14" s="6">
        <v>-6.7000000000000002E-3</v>
      </c>
      <c r="JF14" s="6">
        <v>-3.8999999999999998E-3</v>
      </c>
      <c r="JG14" s="6"/>
      <c r="JH14" s="6"/>
      <c r="JI14" s="6">
        <v>2.8999999999999998E-3</v>
      </c>
      <c r="JJ14" s="6">
        <v>1.4E-3</v>
      </c>
      <c r="JK14" s="6"/>
      <c r="JL14" s="16">
        <f t="shared" si="9"/>
        <v>-6.7000000000000002E-3</v>
      </c>
      <c r="JM14" s="16">
        <f t="shared" si="10"/>
        <v>1.2227272727272729E-3</v>
      </c>
      <c r="JN14" s="16">
        <f t="shared" si="11"/>
        <v>7.3000000000000001E-3</v>
      </c>
      <c r="KA14" s="55">
        <v>1.7045999999999999</v>
      </c>
      <c r="KB14" s="55">
        <v>1.6559999999999999</v>
      </c>
      <c r="KC14" s="55">
        <v>1.6697</v>
      </c>
      <c r="KD14" s="55">
        <v>1.6434</v>
      </c>
      <c r="KE14" s="4" t="s">
        <v>48</v>
      </c>
      <c r="KF14" s="55">
        <v>1.6793</v>
      </c>
      <c r="KG14" s="6">
        <v>6.4000000000000003E-3</v>
      </c>
      <c r="KH14" s="6">
        <v>-1.1999999999999999E-3</v>
      </c>
      <c r="KI14" s="6">
        <v>-1.1000000000000001E-3</v>
      </c>
      <c r="KJ14" s="6"/>
      <c r="KK14" s="6"/>
      <c r="KL14" s="6">
        <v>6.0000000000000001E-3</v>
      </c>
      <c r="KM14" s="6">
        <v>1E-3</v>
      </c>
      <c r="KN14" s="6">
        <v>4.4999999999999997E-3</v>
      </c>
      <c r="KO14" s="6">
        <v>2.0000000000000001E-4</v>
      </c>
      <c r="KP14" s="6">
        <v>8.9999999999999998E-4</v>
      </c>
      <c r="KQ14" s="6"/>
      <c r="KR14" s="6"/>
      <c r="KS14" s="6">
        <v>4.1999999999999997E-3</v>
      </c>
      <c r="KT14" s="6">
        <v>-2.5999999999999999E-3</v>
      </c>
      <c r="KU14" s="6">
        <v>2.5000000000000001E-3</v>
      </c>
      <c r="KV14" s="6">
        <v>1.6000000000000001E-3</v>
      </c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12"/>
        <v>-2.5999999999999999E-3</v>
      </c>
      <c r="LM14" s="16">
        <f t="shared" si="13"/>
        <v>1.8666666666666669E-3</v>
      </c>
      <c r="LN14" s="16">
        <f t="shared" si="14"/>
        <v>6.4000000000000003E-3</v>
      </c>
      <c r="MN14" s="55">
        <v>1.7045999999999999</v>
      </c>
      <c r="MO14" s="55">
        <v>1.6559999999999999</v>
      </c>
      <c r="MP14" s="55">
        <v>1.6697</v>
      </c>
      <c r="MQ14" s="55">
        <v>1.6434</v>
      </c>
      <c r="MR14" s="55"/>
      <c r="MS14" s="4" t="s">
        <v>48</v>
      </c>
      <c r="MT14" s="55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5">
        <v>1.7045999999999999</v>
      </c>
      <c r="PG14" s="55">
        <v>1.6559999999999999</v>
      </c>
      <c r="PH14" s="55">
        <v>1.6697</v>
      </c>
      <c r="PI14" s="55">
        <v>1.6434</v>
      </c>
      <c r="PJ14" s="55"/>
      <c r="PK14" s="55"/>
      <c r="PL14" s="4" t="s">
        <v>48</v>
      </c>
      <c r="PM14" s="55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29:46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IB15" s="55">
        <v>1.5636000000000001</v>
      </c>
      <c r="IC15" s="55">
        <v>1.50302</v>
      </c>
      <c r="ID15" s="55">
        <v>1.4972399999999999</v>
      </c>
      <c r="IE15" s="4" t="s">
        <v>49</v>
      </c>
      <c r="IF15" s="55">
        <v>1.4976</v>
      </c>
      <c r="IG15" s="6">
        <v>-3.5000000000000001E-3</v>
      </c>
      <c r="IH15" s="6">
        <v>1.1999999999999999E-3</v>
      </c>
      <c r="II15" s="6">
        <v>3.3999999999999998E-3</v>
      </c>
      <c r="IJ15" s="6">
        <v>1E-4</v>
      </c>
      <c r="IK15" s="6">
        <v>1.2999999999999999E-3</v>
      </c>
      <c r="IL15" s="6"/>
      <c r="IM15" s="6"/>
      <c r="IN15" s="6">
        <v>-1.1000000000000001E-3</v>
      </c>
      <c r="IO15" s="6">
        <v>1.1999999999999999E-3</v>
      </c>
      <c r="IP15" s="6">
        <v>6.9999999999999999E-4</v>
      </c>
      <c r="IQ15" s="6">
        <v>3.0000000000000001E-3</v>
      </c>
      <c r="IR15" s="6">
        <v>1E-4</v>
      </c>
      <c r="IS15" s="6"/>
      <c r="IT15" s="6"/>
      <c r="IU15" s="6">
        <v>4.1000000000000003E-3</v>
      </c>
      <c r="IV15" s="6">
        <v>-3.0999999999999999E-3</v>
      </c>
      <c r="IW15" s="6">
        <v>8.9999999999999998E-4</v>
      </c>
      <c r="IX15" s="6">
        <v>-2.2000000000000001E-3</v>
      </c>
      <c r="IY15" s="6">
        <v>1E-3</v>
      </c>
      <c r="IZ15" s="6"/>
      <c r="JA15" s="6"/>
      <c r="JB15" s="6">
        <v>-1.9E-3</v>
      </c>
      <c r="JC15" s="6">
        <v>3.3999999999999998E-3</v>
      </c>
      <c r="JD15" s="6">
        <v>-1.4E-3</v>
      </c>
      <c r="JE15" s="6">
        <v>-2.3999999999999998E-3</v>
      </c>
      <c r="JF15" s="6">
        <v>0</v>
      </c>
      <c r="JG15" s="6"/>
      <c r="JH15" s="6"/>
      <c r="JI15" s="6">
        <v>3.8E-3</v>
      </c>
      <c r="JJ15" s="6">
        <v>-2.0999999999999999E-3</v>
      </c>
      <c r="JK15" s="6"/>
      <c r="JL15" s="16">
        <f t="shared" si="9"/>
        <v>-3.5000000000000001E-3</v>
      </c>
      <c r="JM15" s="16">
        <f t="shared" si="10"/>
        <v>2.9545454545454547E-4</v>
      </c>
      <c r="JN15" s="16">
        <f t="shared" si="11"/>
        <v>4.1000000000000003E-3</v>
      </c>
      <c r="KA15" s="55">
        <v>1.5636000000000001</v>
      </c>
      <c r="KB15" s="55">
        <v>1.50302</v>
      </c>
      <c r="KC15" s="55">
        <v>1.4972399999999999</v>
      </c>
      <c r="KD15" s="55">
        <v>1.4976</v>
      </c>
      <c r="KE15" s="4" t="s">
        <v>49</v>
      </c>
      <c r="KF15" s="55">
        <v>1.5011000000000001</v>
      </c>
      <c r="KG15" s="6">
        <v>1.5E-3</v>
      </c>
      <c r="KH15" s="6">
        <v>1E-4</v>
      </c>
      <c r="KI15" s="6">
        <v>-6.9999999999999999E-4</v>
      </c>
      <c r="KJ15" s="6"/>
      <c r="KK15" s="6"/>
      <c r="KL15" s="6">
        <v>1.8E-3</v>
      </c>
      <c r="KM15" s="6">
        <v>1.2999999999999999E-3</v>
      </c>
      <c r="KN15" s="6">
        <v>5.0000000000000001E-4</v>
      </c>
      <c r="KO15" s="6">
        <v>1.5E-3</v>
      </c>
      <c r="KP15" s="6">
        <v>-1.6000000000000001E-3</v>
      </c>
      <c r="KQ15" s="6"/>
      <c r="KR15" s="6"/>
      <c r="KS15" s="6">
        <v>4.3E-3</v>
      </c>
      <c r="KT15" s="6">
        <v>-2.3E-3</v>
      </c>
      <c r="KU15" s="6">
        <v>-1.8E-3</v>
      </c>
      <c r="KV15" s="6">
        <v>-5.9999999999999995E-4</v>
      </c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12"/>
        <v>-2.3E-3</v>
      </c>
      <c r="LM15" s="16">
        <f t="shared" si="13"/>
        <v>3.3333333333333332E-4</v>
      </c>
      <c r="LN15" s="16">
        <f t="shared" si="14"/>
        <v>4.3E-3</v>
      </c>
      <c r="MN15" s="55">
        <v>1.5636000000000001</v>
      </c>
      <c r="MO15" s="55">
        <v>1.50302</v>
      </c>
      <c r="MP15" s="55">
        <v>1.4972399999999999</v>
      </c>
      <c r="MQ15" s="55">
        <v>1.4976</v>
      </c>
      <c r="MR15" s="55"/>
      <c r="MS15" s="4" t="s">
        <v>49</v>
      </c>
      <c r="MT15" s="55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5">
        <v>1.5636000000000001</v>
      </c>
      <c r="PG15" s="55">
        <v>1.50302</v>
      </c>
      <c r="PH15" s="55">
        <v>1.4972399999999999</v>
      </c>
      <c r="PI15" s="55">
        <v>1.4976</v>
      </c>
      <c r="PJ15" s="55"/>
      <c r="PK15" s="55"/>
      <c r="PL15" s="4" t="s">
        <v>49</v>
      </c>
      <c r="PM15" s="55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29:46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39">SUM(AI2,AI10:AI15)</f>
        <v>0</v>
      </c>
      <c r="AJ16" s="20">
        <f t="shared" si="39"/>
        <v>0</v>
      </c>
      <c r="AK16" s="20">
        <f t="shared" si="39"/>
        <v>3.1E-2</v>
      </c>
      <c r="AL16" s="20">
        <f t="shared" si="39"/>
        <v>-8.3999999999999995E-3</v>
      </c>
      <c r="AM16" s="20">
        <f t="shared" si="39"/>
        <v>2.5500000000000002E-2</v>
      </c>
      <c r="AN16" s="20">
        <f t="shared" si="39"/>
        <v>-7.899999999999999E-3</v>
      </c>
      <c r="AO16" s="20">
        <f t="shared" si="39"/>
        <v>-3.7600000000000001E-2</v>
      </c>
      <c r="AP16" s="20">
        <f t="shared" ref="AP16:BF16" si="40">SUM(AP2,AP10:AP15)</f>
        <v>0</v>
      </c>
      <c r="AQ16" s="20">
        <f t="shared" si="40"/>
        <v>0</v>
      </c>
      <c r="AR16" s="20">
        <f t="shared" si="40"/>
        <v>-8.0000000000000058E-4</v>
      </c>
      <c r="AS16" s="20">
        <f t="shared" si="40"/>
        <v>-2.1499999999999998E-2</v>
      </c>
      <c r="AT16" s="20">
        <f t="shared" si="40"/>
        <v>4.3E-3</v>
      </c>
      <c r="AU16" s="20">
        <f t="shared" si="40"/>
        <v>-3.1000000000000012E-3</v>
      </c>
      <c r="AV16" s="20">
        <f t="shared" si="40"/>
        <v>7.3999999999999995E-3</v>
      </c>
      <c r="AW16" s="20">
        <f t="shared" si="40"/>
        <v>0</v>
      </c>
      <c r="AX16" s="20">
        <f t="shared" si="40"/>
        <v>0</v>
      </c>
      <c r="AY16" s="20">
        <f t="shared" si="40"/>
        <v>6.8999999999999999E-3</v>
      </c>
      <c r="AZ16" s="20">
        <f t="shared" si="40"/>
        <v>-5.0000000000000044E-4</v>
      </c>
      <c r="BA16" s="20">
        <f t="shared" si="40"/>
        <v>-3.5999999999999999E-3</v>
      </c>
      <c r="BB16" s="20">
        <f t="shared" si="40"/>
        <v>-3.1699999999999992E-2</v>
      </c>
      <c r="BC16" s="20">
        <f t="shared" si="40"/>
        <v>1.7399999999999999E-2</v>
      </c>
      <c r="BD16" s="20">
        <f t="shared" si="40"/>
        <v>0</v>
      </c>
      <c r="BE16" s="20">
        <f t="shared" si="40"/>
        <v>0</v>
      </c>
      <c r="BF16" s="20">
        <f t="shared" si="40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41">SUM(CU2,CU10:CU15)</f>
        <v>-9.9000000000000008E-3</v>
      </c>
      <c r="CV16" s="20">
        <f t="shared" si="41"/>
        <v>2.2199999999999998E-2</v>
      </c>
      <c r="CW16" s="20">
        <f t="shared" si="41"/>
        <v>-6.1999999999999989E-3</v>
      </c>
      <c r="CX16" s="20">
        <f t="shared" si="41"/>
        <v>-9.2999999999999992E-3</v>
      </c>
      <c r="CY16" s="20">
        <f t="shared" si="41"/>
        <v>0</v>
      </c>
      <c r="CZ16" s="20">
        <f t="shared" si="41"/>
        <v>0</v>
      </c>
      <c r="DA16" s="20">
        <f t="shared" si="41"/>
        <v>-4.0000000000000001E-3</v>
      </c>
      <c r="DB16" s="20">
        <f t="shared" ref="DB16:DR16" si="42">SUM(DB2,DB10:DB15)</f>
        <v>2.2899999999999997E-2</v>
      </c>
      <c r="DC16" s="20">
        <f t="shared" si="42"/>
        <v>-3.32E-2</v>
      </c>
      <c r="DD16" s="20">
        <f t="shared" si="42"/>
        <v>1.1900000000000001E-2</v>
      </c>
      <c r="DE16" s="20">
        <f t="shared" si="42"/>
        <v>-2.1400000000000002E-2</v>
      </c>
      <c r="DF16" s="20">
        <f t="shared" si="42"/>
        <v>0</v>
      </c>
      <c r="DG16" s="20">
        <f t="shared" si="42"/>
        <v>0</v>
      </c>
      <c r="DH16" s="20">
        <f t="shared" si="42"/>
        <v>1.83E-2</v>
      </c>
      <c r="DI16" s="20">
        <f t="shared" si="42"/>
        <v>-5.7000000000000002E-3</v>
      </c>
      <c r="DJ16" s="20">
        <f t="shared" si="42"/>
        <v>4.2000000000000006E-3</v>
      </c>
      <c r="DK16" s="20">
        <f t="shared" si="42"/>
        <v>2.01E-2</v>
      </c>
      <c r="DL16" s="20">
        <f t="shared" si="42"/>
        <v>-2.06E-2</v>
      </c>
      <c r="DM16" s="20">
        <f t="shared" si="42"/>
        <v>0</v>
      </c>
      <c r="DN16" s="20">
        <f t="shared" si="42"/>
        <v>0</v>
      </c>
      <c r="DO16" s="20">
        <f t="shared" si="42"/>
        <v>1.0100000000000001E-2</v>
      </c>
      <c r="DP16" s="20">
        <f t="shared" si="42"/>
        <v>-4.9999999999999958E-4</v>
      </c>
      <c r="DQ16" s="20">
        <f t="shared" si="42"/>
        <v>2.8999999999999998E-3</v>
      </c>
      <c r="DR16" s="20">
        <f t="shared" si="42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43">SUM(FI2,FI10:FI15)</f>
        <v>-4.6999999999999993E-3</v>
      </c>
      <c r="FJ16" s="20">
        <f t="shared" si="43"/>
        <v>1.9299999999999998E-2</v>
      </c>
      <c r="FK16" s="20">
        <f t="shared" si="43"/>
        <v>-5.2600000000000001E-2</v>
      </c>
      <c r="FL16" s="20">
        <f t="shared" si="43"/>
        <v>1.0700000000000001E-2</v>
      </c>
      <c r="FM16" s="20">
        <f t="shared" si="43"/>
        <v>0</v>
      </c>
      <c r="FN16" s="20">
        <f t="shared" si="43"/>
        <v>0</v>
      </c>
      <c r="FO16" s="20">
        <f t="shared" si="43"/>
        <v>-5.3000000000000009E-3</v>
      </c>
      <c r="FP16" s="20">
        <f t="shared" ref="FP16:GF16" si="44">SUM(FP2,FP10:FP15)</f>
        <v>2.3599999999999999E-2</v>
      </c>
      <c r="FQ16" s="20">
        <f t="shared" si="44"/>
        <v>-2.4000000000000024E-3</v>
      </c>
      <c r="FR16" s="20">
        <f t="shared" si="44"/>
        <v>9.1999999999999998E-3</v>
      </c>
      <c r="FS16" s="20">
        <f t="shared" si="44"/>
        <v>2.1999999999999997E-3</v>
      </c>
      <c r="FT16" s="20">
        <f t="shared" si="44"/>
        <v>0</v>
      </c>
      <c r="FU16" s="20">
        <f t="shared" si="44"/>
        <v>0</v>
      </c>
      <c r="FV16" s="20">
        <f t="shared" si="44"/>
        <v>7.7999999999999988E-3</v>
      </c>
      <c r="FW16" s="20">
        <f t="shared" si="44"/>
        <v>8.4999999999999989E-3</v>
      </c>
      <c r="FX16" s="20">
        <f t="shared" si="44"/>
        <v>2.3E-2</v>
      </c>
      <c r="FY16" s="20">
        <f t="shared" si="44"/>
        <v>-9.7000000000000003E-3</v>
      </c>
      <c r="FZ16" s="20">
        <f t="shared" si="44"/>
        <v>-5.04E-2</v>
      </c>
      <c r="GA16" s="20">
        <f t="shared" si="44"/>
        <v>0</v>
      </c>
      <c r="GB16" s="20">
        <f t="shared" si="44"/>
        <v>0</v>
      </c>
      <c r="GC16" s="20">
        <f t="shared" si="44"/>
        <v>-1.599999999999999E-3</v>
      </c>
      <c r="GD16" s="20">
        <f t="shared" si="44"/>
        <v>-2.3800000000000002E-2</v>
      </c>
      <c r="GE16" s="20">
        <f t="shared" si="44"/>
        <v>1.3199999999999998E-2</v>
      </c>
      <c r="GF16" s="20">
        <f t="shared" si="44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IB16" s="279"/>
      <c r="IC16" s="19"/>
      <c r="ID16" s="19"/>
      <c r="IE16" s="18" t="s">
        <v>50</v>
      </c>
      <c r="IF16" s="19"/>
      <c r="IG16" s="20">
        <f>SUM(IG2,IG10:IG15)</f>
        <v>-6.2000000000000006E-3</v>
      </c>
      <c r="IH16" s="20">
        <f>SUM(IH2,IH10:IH15)</f>
        <v>6.0999999999999995E-3</v>
      </c>
      <c r="II16" s="20">
        <f>SUM(II2,II10:II15)</f>
        <v>1.01E-2</v>
      </c>
      <c r="IJ16" s="20">
        <f>SUM(IJ2,IJ10:IJ15)</f>
        <v>8.3000000000000001E-3</v>
      </c>
      <c r="IK16" s="20">
        <f t="shared" ref="IK16:IQ16" si="45">SUM(IK2,IK10:IK15)</f>
        <v>7.0999999999999995E-3</v>
      </c>
      <c r="IL16" s="20">
        <f t="shared" si="45"/>
        <v>0</v>
      </c>
      <c r="IM16" s="20">
        <f t="shared" si="45"/>
        <v>0</v>
      </c>
      <c r="IN16" s="20">
        <f t="shared" si="45"/>
        <v>1.43E-2</v>
      </c>
      <c r="IO16" s="20">
        <f t="shared" si="45"/>
        <v>1.7000000000000003E-3</v>
      </c>
      <c r="IP16" s="20">
        <f t="shared" si="45"/>
        <v>-4.0000000000000001E-3</v>
      </c>
      <c r="IQ16" s="20">
        <f t="shared" si="45"/>
        <v>1.6199999999999999E-2</v>
      </c>
      <c r="IR16" s="20">
        <f t="shared" ref="IR16:JH16" si="46">SUM(IR2,IR10:IR15)</f>
        <v>1.44E-2</v>
      </c>
      <c r="IS16" s="20">
        <f t="shared" si="46"/>
        <v>0</v>
      </c>
      <c r="IT16" s="20">
        <f t="shared" si="46"/>
        <v>0</v>
      </c>
      <c r="IU16" s="20">
        <f t="shared" si="46"/>
        <v>8.3000000000000001E-3</v>
      </c>
      <c r="IV16" s="20">
        <f t="shared" si="46"/>
        <v>-6.6999999999999994E-3</v>
      </c>
      <c r="IW16" s="20">
        <f t="shared" si="46"/>
        <v>2.0300000000000002E-2</v>
      </c>
      <c r="IX16" s="20">
        <f t="shared" si="46"/>
        <v>-1.5900000000000001E-2</v>
      </c>
      <c r="IY16" s="20">
        <f t="shared" si="46"/>
        <v>7.3000000000000001E-3</v>
      </c>
      <c r="IZ16" s="20">
        <f t="shared" si="46"/>
        <v>0</v>
      </c>
      <c r="JA16" s="20">
        <f t="shared" si="46"/>
        <v>0</v>
      </c>
      <c r="JB16" s="20">
        <f t="shared" si="46"/>
        <v>1.4299999999999998E-2</v>
      </c>
      <c r="JC16" s="20">
        <f t="shared" si="46"/>
        <v>4.0999999999999995E-3</v>
      </c>
      <c r="JD16" s="20">
        <f t="shared" si="46"/>
        <v>-1.1000000000000005E-2</v>
      </c>
      <c r="JE16" s="20">
        <f t="shared" si="46"/>
        <v>-2.1700000000000001E-2</v>
      </c>
      <c r="JF16" s="20">
        <f t="shared" si="46"/>
        <v>-2.0999999999999999E-3</v>
      </c>
      <c r="JG16" s="20">
        <f t="shared" si="46"/>
        <v>0</v>
      </c>
      <c r="JH16" s="20">
        <f t="shared" si="46"/>
        <v>0</v>
      </c>
      <c r="JI16" s="20">
        <f>SUM(JI2,JI10,JI11,JI12,JI13,JI14,JI15)</f>
        <v>2.3000000000000003E-2</v>
      </c>
      <c r="JJ16" s="20">
        <f>SUM(JJ2,JJ10:JJ15)</f>
        <v>3.4000000000000007E-3</v>
      </c>
      <c r="JK16" s="20">
        <f>SUM(JK10,JK11,JK12,JK13,JK14,JK15,JK2)</f>
        <v>0</v>
      </c>
      <c r="JL16" s="16">
        <f t="shared" si="9"/>
        <v>-2.1700000000000001E-2</v>
      </c>
      <c r="JM16" s="16">
        <f t="shared" si="10"/>
        <v>2.945161290322581E-3</v>
      </c>
      <c r="JN16" s="16">
        <f t="shared" si="11"/>
        <v>2.3000000000000003E-2</v>
      </c>
      <c r="KA16" s="279"/>
      <c r="KB16" s="19"/>
      <c r="KC16" s="19"/>
      <c r="KD16" s="19"/>
      <c r="KE16" s="18" t="s">
        <v>50</v>
      </c>
      <c r="KF16" s="19"/>
      <c r="KG16" s="20">
        <f t="shared" ref="KG16:KL16" si="47">SUM(KG10,KG11,KG12,KG13,KG14,KG15,KG2)</f>
        <v>1.3000000000000008E-3</v>
      </c>
      <c r="KH16" s="20">
        <f t="shared" si="47"/>
        <v>-5.000000000000001E-3</v>
      </c>
      <c r="KI16" s="20">
        <f t="shared" si="47"/>
        <v>-7.899999999999999E-3</v>
      </c>
      <c r="KJ16" s="20">
        <f t="shared" si="47"/>
        <v>0</v>
      </c>
      <c r="KK16" s="20">
        <f t="shared" si="47"/>
        <v>0</v>
      </c>
      <c r="KL16" s="20">
        <f t="shared" si="47"/>
        <v>1.7299999999999999E-2</v>
      </c>
      <c r="KM16" s="20">
        <f t="shared" ref="KM16:LA16" si="48">SUM(KM2,KM10:KM15)</f>
        <v>-4.2000000000000006E-3</v>
      </c>
      <c r="KN16" s="20">
        <f>SUM(KN10,KN11,KN12,KN13,KN14,KN15,KN2)</f>
        <v>1.4100000000000001E-2</v>
      </c>
      <c r="KO16" s="20">
        <f>SUM(KO10,KO11,KO12,KO13,KO14,KO15,KO2)</f>
        <v>3.3E-3</v>
      </c>
      <c r="KP16" s="20">
        <f>SUM(KP10,KP11,KP12,KP13,KP14,KP15,KP2)</f>
        <v>7.1999999999999998E-3</v>
      </c>
      <c r="KQ16" s="20">
        <f>SUM(KQ10,KQ11,KQ12,KQ13,KQ14,KQ15,KQ2)</f>
        <v>0</v>
      </c>
      <c r="KR16" s="20">
        <f>SUM(KR10,KR11,KR12,KR13,KR14,KR15,KR2)</f>
        <v>0</v>
      </c>
      <c r="KS16" s="20">
        <f t="shared" si="48"/>
        <v>5.5999999999999999E-3</v>
      </c>
      <c r="KT16" s="20">
        <f t="shared" si="48"/>
        <v>-6.1999999999999998E-3</v>
      </c>
      <c r="KU16" s="20">
        <f>SUM(KU10,KU11,KU12,KU13,KU14,KU15,KU2)</f>
        <v>5.9000000000000007E-3</v>
      </c>
      <c r="KV16" s="20">
        <f>SUM(KV10,KV11,KV12,KV13,KV14,KV15,KV2)</f>
        <v>5.0000000000000001E-4</v>
      </c>
      <c r="KW16" s="20">
        <f>SUM(KW10,KW11,KW12,KW13,KW14,KW15,KW2)</f>
        <v>0</v>
      </c>
      <c r="KX16" s="20">
        <f>SUM(KX10,KX11,KX12,KX13,KX14,KX15,KX2)</f>
        <v>0</v>
      </c>
      <c r="KY16" s="20">
        <f>SUM(KY10,KY11,KY12,KY13,KY14,KY15,KY2)</f>
        <v>0</v>
      </c>
      <c r="KZ16" s="20">
        <f t="shared" si="48"/>
        <v>0</v>
      </c>
      <c r="LA16" s="20">
        <f t="shared" si="48"/>
        <v>0</v>
      </c>
      <c r="LB16" s="20">
        <f t="shared" ref="LB16:LK16" si="49">SUM(LB10,LB11,LB12,LB13,LB14,LB15,LB2)</f>
        <v>0</v>
      </c>
      <c r="LC16" s="20">
        <f t="shared" si="49"/>
        <v>0</v>
      </c>
      <c r="LD16" s="20">
        <f t="shared" si="49"/>
        <v>0</v>
      </c>
      <c r="LE16" s="20">
        <f t="shared" si="49"/>
        <v>0</v>
      </c>
      <c r="LF16" s="20">
        <f t="shared" si="49"/>
        <v>0</v>
      </c>
      <c r="LG16" s="20">
        <f t="shared" si="49"/>
        <v>0</v>
      </c>
      <c r="LH16" s="20">
        <f t="shared" si="49"/>
        <v>0</v>
      </c>
      <c r="LI16" s="20">
        <f t="shared" si="49"/>
        <v>0</v>
      </c>
      <c r="LJ16" s="20">
        <f t="shared" si="49"/>
        <v>0</v>
      </c>
      <c r="LK16" s="20">
        <f t="shared" si="49"/>
        <v>0</v>
      </c>
      <c r="LL16" s="16">
        <f t="shared" si="12"/>
        <v>-7.899999999999999E-3</v>
      </c>
      <c r="LM16" s="16">
        <f t="shared" si="13"/>
        <v>1.029032258064516E-3</v>
      </c>
      <c r="LN16" s="16">
        <f t="shared" si="14"/>
        <v>1.7299999999999999E-2</v>
      </c>
      <c r="MN16" s="279"/>
      <c r="MO16" s="19"/>
      <c r="MP16" s="19"/>
      <c r="MQ16" s="19"/>
      <c r="MR16" s="19"/>
      <c r="MS16" s="18" t="s">
        <v>50</v>
      </c>
      <c r="MT16" s="19"/>
      <c r="MU16" s="20">
        <f t="shared" ref="MU16:MZ16" si="50">SUM(MU10,MU11,MU12,MU13,MU14,MU15,MU2)</f>
        <v>0</v>
      </c>
      <c r="MV16" s="20">
        <f t="shared" si="50"/>
        <v>0</v>
      </c>
      <c r="MW16" s="20">
        <f t="shared" si="50"/>
        <v>0</v>
      </c>
      <c r="MX16" s="20">
        <f t="shared" si="50"/>
        <v>0</v>
      </c>
      <c r="MY16" s="20">
        <f t="shared" si="50"/>
        <v>0</v>
      </c>
      <c r="MZ16" s="20">
        <f t="shared" si="50"/>
        <v>0</v>
      </c>
      <c r="NA16" s="20">
        <f t="shared" ref="NA16" si="51"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 t="shared" ref="NP16:NY16" si="52">SUM(NP10,NP11,NP12,NP13,NP14,NP15,NP2)</f>
        <v>0</v>
      </c>
      <c r="NQ16" s="20">
        <f t="shared" si="52"/>
        <v>0</v>
      </c>
      <c r="NR16" s="20">
        <f t="shared" si="52"/>
        <v>0</v>
      </c>
      <c r="NS16" s="20">
        <f t="shared" si="52"/>
        <v>0</v>
      </c>
      <c r="NT16" s="20">
        <f t="shared" si="52"/>
        <v>0</v>
      </c>
      <c r="NU16" s="20">
        <f t="shared" si="52"/>
        <v>0</v>
      </c>
      <c r="NV16" s="20">
        <f t="shared" si="52"/>
        <v>0</v>
      </c>
      <c r="NW16" s="20">
        <f t="shared" si="52"/>
        <v>0</v>
      </c>
      <c r="NX16" s="20">
        <f t="shared" si="52"/>
        <v>0</v>
      </c>
      <c r="NY16" s="20">
        <f t="shared" si="52"/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9"/>
      <c r="PG16" s="19"/>
      <c r="PH16" s="19"/>
      <c r="PI16" s="19"/>
      <c r="PJ16" s="19"/>
      <c r="PK16" s="19"/>
      <c r="PL16" s="18" t="s">
        <v>50</v>
      </c>
      <c r="PM16" s="19"/>
      <c r="PN16" s="20">
        <f t="shared" ref="PN16:PS16" si="53">SUM(PN10,PN11,PN12,PN13,PN14,PN15,PN2)</f>
        <v>0</v>
      </c>
      <c r="PO16" s="20">
        <f t="shared" si="53"/>
        <v>0</v>
      </c>
      <c r="PP16" s="20">
        <f t="shared" si="53"/>
        <v>0</v>
      </c>
      <c r="PQ16" s="20">
        <f t="shared" si="53"/>
        <v>0</v>
      </c>
      <c r="PR16" s="20">
        <f t="shared" si="53"/>
        <v>0</v>
      </c>
      <c r="PS16" s="20">
        <f t="shared" si="53"/>
        <v>0</v>
      </c>
      <c r="PT16" s="20">
        <f t="shared" ref="PT16" si="54"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 t="shared" ref="QI16:QR16" si="55">SUM(QI10,QI11,QI12,QI13,QI14,QI15,QI2)</f>
        <v>0</v>
      </c>
      <c r="QJ16" s="20">
        <f t="shared" si="55"/>
        <v>0</v>
      </c>
      <c r="QK16" s="20">
        <f t="shared" si="55"/>
        <v>0</v>
      </c>
      <c r="QL16" s="20">
        <f t="shared" si="55"/>
        <v>0</v>
      </c>
      <c r="QM16" s="20">
        <f t="shared" si="55"/>
        <v>0</v>
      </c>
      <c r="QN16" s="20">
        <f t="shared" si="55"/>
        <v>0</v>
      </c>
      <c r="QO16" s="20">
        <f t="shared" si="55"/>
        <v>0</v>
      </c>
      <c r="QP16" s="20">
        <f t="shared" si="55"/>
        <v>0</v>
      </c>
      <c r="QQ16" s="20">
        <f t="shared" si="55"/>
        <v>0</v>
      </c>
      <c r="QR16" s="20">
        <f t="shared" si="55"/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9:463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IB17" s="55">
        <v>1.2522</v>
      </c>
      <c r="IC17" s="55">
        <v>1.3025899999999999</v>
      </c>
      <c r="ID17" s="55">
        <v>1.3233999999999999</v>
      </c>
      <c r="IE17" s="21" t="s">
        <v>51</v>
      </c>
      <c r="IF17" s="55">
        <v>1.2961</v>
      </c>
      <c r="IG17" s="6">
        <v>1.0500000000000001E-2</v>
      </c>
      <c r="IH17" s="6">
        <v>2.0999999999999999E-3</v>
      </c>
      <c r="II17" s="6">
        <v>1.6999999999999999E-3</v>
      </c>
      <c r="IJ17" s="6">
        <v>-4.4999999999999997E-3</v>
      </c>
      <c r="IK17" s="6">
        <v>-2.8E-3</v>
      </c>
      <c r="IL17" s="6"/>
      <c r="IM17" s="6"/>
      <c r="IN17" s="6">
        <v>8.9999999999999998E-4</v>
      </c>
      <c r="IO17" s="6">
        <v>4.0000000000000002E-4</v>
      </c>
      <c r="IP17" s="6">
        <v>6.7999999999999996E-3</v>
      </c>
      <c r="IQ17" s="6">
        <v>-1.8E-3</v>
      </c>
      <c r="IR17" s="6">
        <v>1.1000000000000001E-3</v>
      </c>
      <c r="IS17" s="6"/>
      <c r="IT17" s="6"/>
      <c r="IU17" s="6">
        <v>4.1000000000000003E-3</v>
      </c>
      <c r="IV17" s="6">
        <v>1E-4</v>
      </c>
      <c r="IW17" s="6">
        <v>2.3999999999999998E-3</v>
      </c>
      <c r="IX17" s="6">
        <v>1.5E-3</v>
      </c>
      <c r="IY17" s="6">
        <v>-8.0000000000000004E-4</v>
      </c>
      <c r="IZ17" s="6"/>
      <c r="JA17" s="6"/>
      <c r="JB17" s="6">
        <v>8.9999999999999998E-4</v>
      </c>
      <c r="JC17" s="6">
        <v>1.1999999999999999E-3</v>
      </c>
      <c r="JD17" s="6">
        <v>-2.3999999999999998E-3</v>
      </c>
      <c r="JE17" s="6">
        <v>-2.9999999999999997E-4</v>
      </c>
      <c r="JF17" s="6">
        <v>8.0000000000000004E-4</v>
      </c>
      <c r="JG17" s="6"/>
      <c r="JH17" s="6"/>
      <c r="JI17" s="6">
        <v>1.6000000000000001E-3</v>
      </c>
      <c r="JJ17" s="6">
        <v>7.4000000000000003E-3</v>
      </c>
      <c r="JK17" s="6"/>
      <c r="JL17" s="22">
        <f t="shared" si="9"/>
        <v>-4.4999999999999997E-3</v>
      </c>
      <c r="JM17" s="22">
        <f t="shared" si="10"/>
        <v>1.4045454545454545E-3</v>
      </c>
      <c r="JN17" s="22">
        <f t="shared" si="11"/>
        <v>1.0500000000000001E-2</v>
      </c>
      <c r="KA17" s="55">
        <v>1.2522</v>
      </c>
      <c r="KB17" s="55">
        <v>1.3025899999999999</v>
      </c>
      <c r="KC17" s="55">
        <v>1.3233999999999999</v>
      </c>
      <c r="KD17" s="55">
        <v>1.2961</v>
      </c>
      <c r="KE17" s="21" t="s">
        <v>51</v>
      </c>
      <c r="KF17" s="55">
        <v>1.327</v>
      </c>
      <c r="KG17" s="6">
        <v>4.0000000000000002E-4</v>
      </c>
      <c r="KH17" s="6">
        <v>1E-4</v>
      </c>
      <c r="KI17" s="6">
        <v>8.8000000000000005E-3</v>
      </c>
      <c r="KJ17" s="6"/>
      <c r="KK17" s="6"/>
      <c r="KL17" s="6">
        <v>-4.0000000000000001E-3</v>
      </c>
      <c r="KM17" s="6">
        <v>-2.0000000000000001E-4</v>
      </c>
      <c r="KN17" s="6">
        <v>-3.7000000000000002E-3</v>
      </c>
      <c r="KO17" s="6">
        <v>-5.3E-3</v>
      </c>
      <c r="KP17" s="6">
        <v>-4.3E-3</v>
      </c>
      <c r="KQ17" s="6"/>
      <c r="KR17" s="6"/>
      <c r="KS17" s="6">
        <v>-8.3999999999999995E-3</v>
      </c>
      <c r="KT17" s="6">
        <v>-1.4E-3</v>
      </c>
      <c r="KU17" s="6">
        <v>-4.5999999999999999E-3</v>
      </c>
      <c r="KV17" s="6">
        <v>-3.0999999999999999E-3</v>
      </c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22">
        <f t="shared" si="12"/>
        <v>-8.3999999999999995E-3</v>
      </c>
      <c r="LM17" s="22">
        <f t="shared" si="13"/>
        <v>-2.1416666666666663E-3</v>
      </c>
      <c r="LN17" s="22">
        <f t="shared" si="14"/>
        <v>8.8000000000000005E-3</v>
      </c>
      <c r="MN17" s="55">
        <v>1.2522</v>
      </c>
      <c r="MO17" s="55">
        <v>1.3025899999999999</v>
      </c>
      <c r="MP17" s="55">
        <v>1.3233999999999999</v>
      </c>
      <c r="MQ17" s="55">
        <v>1.2961</v>
      </c>
      <c r="MR17" s="55"/>
      <c r="MS17" s="21" t="s">
        <v>51</v>
      </c>
      <c r="MT17" s="55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5">
        <v>1.2522</v>
      </c>
      <c r="PG17" s="55">
        <v>1.3025899999999999</v>
      </c>
      <c r="PH17" s="55">
        <v>1.3233999999999999</v>
      </c>
      <c r="PI17" s="55">
        <v>1.2961</v>
      </c>
      <c r="PJ17" s="55"/>
      <c r="PK17" s="55"/>
      <c r="PL17" s="21" t="s">
        <v>51</v>
      </c>
      <c r="PM17" s="55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9:463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IB18" s="55">
        <v>139.83000000000001</v>
      </c>
      <c r="IC18" s="55">
        <v>142.5</v>
      </c>
      <c r="ID18" s="55">
        <v>147.697</v>
      </c>
      <c r="IE18" s="21" t="s">
        <v>52</v>
      </c>
      <c r="IF18" s="55">
        <v>144.66</v>
      </c>
      <c r="IG18" s="6">
        <v>1.12E-2</v>
      </c>
      <c r="IH18" s="6">
        <v>2.2000000000000001E-3</v>
      </c>
      <c r="II18" s="6">
        <v>3.3E-3</v>
      </c>
      <c r="IJ18" s="6">
        <v>-4.7999999999999996E-3</v>
      </c>
      <c r="IK18" s="6">
        <v>-2.8999999999999998E-3</v>
      </c>
      <c r="IL18" s="6"/>
      <c r="IM18" s="6"/>
      <c r="IN18" s="6">
        <v>2.9999999999999997E-4</v>
      </c>
      <c r="IO18" s="6">
        <v>-3.5000000000000001E-3</v>
      </c>
      <c r="IP18" s="6">
        <v>1.6999999999999999E-3</v>
      </c>
      <c r="IQ18" s="6">
        <v>3.3E-3</v>
      </c>
      <c r="IR18" s="6">
        <v>4.5999999999999999E-3</v>
      </c>
      <c r="IS18" s="6"/>
      <c r="IT18" s="6"/>
      <c r="IU18" s="6">
        <v>2.8E-3</v>
      </c>
      <c r="IV18" s="6">
        <v>-3.7000000000000002E-3</v>
      </c>
      <c r="IW18" s="6">
        <v>-2.0000000000000001E-4</v>
      </c>
      <c r="IX18" s="6">
        <v>-4.4999999999999997E-3</v>
      </c>
      <c r="IY18" s="6">
        <v>5.9999999999999995E-4</v>
      </c>
      <c r="IZ18" s="6"/>
      <c r="JA18" s="6"/>
      <c r="JB18" s="6">
        <v>2.9999999999999997E-4</v>
      </c>
      <c r="JC18" s="6">
        <v>-4.1999999999999997E-3</v>
      </c>
      <c r="JD18" s="6">
        <v>1E-4</v>
      </c>
      <c r="JE18" s="6">
        <v>-5.0000000000000001E-3</v>
      </c>
      <c r="JF18" s="6">
        <v>1.6000000000000001E-3</v>
      </c>
      <c r="JG18" s="6"/>
      <c r="JH18" s="6"/>
      <c r="JI18" s="6">
        <v>2.5000000000000001E-3</v>
      </c>
      <c r="JJ18" s="6">
        <v>6.1999999999999998E-3</v>
      </c>
      <c r="JK18" s="6"/>
      <c r="JL18" s="22">
        <f t="shared" si="9"/>
        <v>-5.0000000000000001E-3</v>
      </c>
      <c r="JM18" s="22">
        <f t="shared" si="10"/>
        <v>5.4090909090909092E-4</v>
      </c>
      <c r="JN18" s="22">
        <f t="shared" si="11"/>
        <v>1.12E-2</v>
      </c>
      <c r="KA18" s="55">
        <v>139.83000000000001</v>
      </c>
      <c r="KB18" s="55">
        <v>142.5</v>
      </c>
      <c r="KC18" s="55">
        <v>147.697</v>
      </c>
      <c r="KD18" s="55">
        <v>144.66</v>
      </c>
      <c r="KE18" s="21" t="s">
        <v>52</v>
      </c>
      <c r="KF18" s="55">
        <v>145.22999999999999</v>
      </c>
      <c r="KG18" s="6">
        <v>1.1000000000000001E-3</v>
      </c>
      <c r="KH18" s="6">
        <v>-2.0000000000000001E-4</v>
      </c>
      <c r="KI18" s="6">
        <v>7.0000000000000001E-3</v>
      </c>
      <c r="KJ18" s="6"/>
      <c r="KK18" s="6"/>
      <c r="KL18" s="6">
        <v>-6.4999999999999997E-3</v>
      </c>
      <c r="KM18" s="6">
        <v>-6.6E-3</v>
      </c>
      <c r="KN18" s="6">
        <v>-6.3E-3</v>
      </c>
      <c r="KO18" s="6">
        <v>-3.0000000000000001E-3</v>
      </c>
      <c r="KP18" s="6">
        <v>1.9E-3</v>
      </c>
      <c r="KQ18" s="6"/>
      <c r="KR18" s="6"/>
      <c r="KS18" s="6">
        <v>-8.8000000000000005E-3</v>
      </c>
      <c r="KT18" s="6">
        <v>-8.9999999999999998E-4</v>
      </c>
      <c r="KU18" s="6">
        <v>-5.0000000000000001E-3</v>
      </c>
      <c r="KV18" s="6">
        <v>-1.1999999999999999E-3</v>
      </c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22">
        <f t="shared" si="12"/>
        <v>-8.8000000000000005E-3</v>
      </c>
      <c r="LM18" s="22">
        <f t="shared" si="13"/>
        <v>-2.3749999999999999E-3</v>
      </c>
      <c r="LN18" s="22">
        <f t="shared" si="14"/>
        <v>7.0000000000000001E-3</v>
      </c>
      <c r="MN18" s="55">
        <v>139.83000000000001</v>
      </c>
      <c r="MO18" s="55">
        <v>142.5</v>
      </c>
      <c r="MP18" s="55">
        <v>147.697</v>
      </c>
      <c r="MQ18" s="55">
        <v>144.66</v>
      </c>
      <c r="MR18" s="55"/>
      <c r="MS18" s="21" t="s">
        <v>52</v>
      </c>
      <c r="MT18" s="55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5">
        <v>139.83000000000001</v>
      </c>
      <c r="PG18" s="55">
        <v>142.5</v>
      </c>
      <c r="PH18" s="55">
        <v>147.697</v>
      </c>
      <c r="PI18" s="55">
        <v>144.66</v>
      </c>
      <c r="PJ18" s="55"/>
      <c r="PK18" s="55"/>
      <c r="PL18" s="21" t="s">
        <v>52</v>
      </c>
      <c r="PM18" s="55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9:463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IB19" s="55">
        <v>1.8096000000000001</v>
      </c>
      <c r="IC19" s="55">
        <v>1.8057000000000001</v>
      </c>
      <c r="ID19" s="55">
        <v>1.86887</v>
      </c>
      <c r="IE19" s="21" t="s">
        <v>53</v>
      </c>
      <c r="IF19" s="55">
        <v>1.8280000000000001</v>
      </c>
      <c r="IG19" s="6">
        <v>3.8999999999999998E-3</v>
      </c>
      <c r="IH19" s="6">
        <v>8.3000000000000001E-3</v>
      </c>
      <c r="II19" s="6">
        <v>-3.8999999999999998E-3</v>
      </c>
      <c r="IJ19" s="6">
        <v>-6.4999999999999997E-3</v>
      </c>
      <c r="IK19" s="6">
        <v>-2E-3</v>
      </c>
      <c r="IL19" s="6"/>
      <c r="IM19" s="6"/>
      <c r="IN19" s="6">
        <v>-5.0000000000000001E-4</v>
      </c>
      <c r="IO19" s="6">
        <v>-5.9999999999999995E-4</v>
      </c>
      <c r="IP19" s="6">
        <v>-2.8E-3</v>
      </c>
      <c r="IQ19" s="6">
        <v>4.3E-3</v>
      </c>
      <c r="IR19" s="6">
        <v>-5.0000000000000001E-3</v>
      </c>
      <c r="IS19" s="6"/>
      <c r="IT19" s="6"/>
      <c r="IU19" s="6">
        <v>2.5999999999999999E-3</v>
      </c>
      <c r="IV19" s="6">
        <v>-3.5999999999999999E-3</v>
      </c>
      <c r="IW19" s="6">
        <v>-6.9999999999999999E-4</v>
      </c>
      <c r="IX19" s="6">
        <v>2.9999999999999997E-4</v>
      </c>
      <c r="IY19" s="6">
        <v>5.0000000000000001E-4</v>
      </c>
      <c r="IZ19" s="6"/>
      <c r="JA19" s="6"/>
      <c r="JB19" s="6">
        <v>2E-3</v>
      </c>
      <c r="JC19" s="6">
        <v>1.5E-3</v>
      </c>
      <c r="JD19" s="6">
        <v>1.0200000000000001E-2</v>
      </c>
      <c r="JE19" s="6">
        <v>-8.0000000000000004E-4</v>
      </c>
      <c r="JF19" s="6">
        <v>-2.5000000000000001E-3</v>
      </c>
      <c r="JG19" s="6"/>
      <c r="JH19" s="6"/>
      <c r="JI19" s="6">
        <v>-4.0000000000000002E-4</v>
      </c>
      <c r="JJ19" s="6">
        <v>8.8999999999999999E-3</v>
      </c>
      <c r="JK19" s="6"/>
      <c r="JL19" s="22">
        <f t="shared" si="9"/>
        <v>-6.4999999999999997E-3</v>
      </c>
      <c r="JM19" s="22">
        <f t="shared" si="10"/>
        <v>5.9999999999999984E-4</v>
      </c>
      <c r="JN19" s="22">
        <f t="shared" si="11"/>
        <v>1.0200000000000001E-2</v>
      </c>
      <c r="KA19" s="55">
        <v>1.8096000000000001</v>
      </c>
      <c r="KB19" s="55">
        <v>1.8057000000000001</v>
      </c>
      <c r="KC19" s="55">
        <v>1.86887</v>
      </c>
      <c r="KD19" s="55">
        <v>1.8280000000000001</v>
      </c>
      <c r="KE19" s="21" t="s">
        <v>53</v>
      </c>
      <c r="KF19" s="55">
        <v>1.8469</v>
      </c>
      <c r="KG19" s="6">
        <v>6.8999999999999999E-3</v>
      </c>
      <c r="KH19" s="6">
        <v>1.1000000000000001E-3</v>
      </c>
      <c r="KI19" s="6">
        <v>8.0000000000000002E-3</v>
      </c>
      <c r="KJ19" s="6"/>
      <c r="KK19" s="6"/>
      <c r="KL19" s="6">
        <v>-8.9999999999999998E-4</v>
      </c>
      <c r="KM19" s="6">
        <v>-4.1000000000000003E-3</v>
      </c>
      <c r="KN19" s="6">
        <v>-1.5E-3</v>
      </c>
      <c r="KO19" s="6">
        <v>2.0000000000000001E-4</v>
      </c>
      <c r="KP19" s="6">
        <v>-1.8E-3</v>
      </c>
      <c r="KQ19" s="6"/>
      <c r="KR19" s="6"/>
      <c r="KS19" s="6">
        <v>4.5999999999999999E-3</v>
      </c>
      <c r="KT19" s="6">
        <v>-3.8E-3</v>
      </c>
      <c r="KU19" s="6">
        <v>-2.3999999999999998E-3</v>
      </c>
      <c r="KV19" s="6">
        <v>6.9999999999999999E-4</v>
      </c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22">
        <f t="shared" si="12"/>
        <v>-4.1000000000000003E-3</v>
      </c>
      <c r="LM19" s="22">
        <f t="shared" si="13"/>
        <v>5.8333333333333349E-4</v>
      </c>
      <c r="LN19" s="22">
        <f t="shared" si="14"/>
        <v>8.0000000000000002E-3</v>
      </c>
      <c r="MN19" s="55">
        <v>1.8096000000000001</v>
      </c>
      <c r="MO19" s="55">
        <v>1.8057000000000001</v>
      </c>
      <c r="MP19" s="55">
        <v>1.86887</v>
      </c>
      <c r="MQ19" s="55">
        <v>1.8280000000000001</v>
      </c>
      <c r="MR19" s="55"/>
      <c r="MS19" s="21" t="s">
        <v>53</v>
      </c>
      <c r="MT19" s="55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5">
        <v>1.8096000000000001</v>
      </c>
      <c r="PG19" s="55">
        <v>1.8057000000000001</v>
      </c>
      <c r="PH19" s="55">
        <v>1.86887</v>
      </c>
      <c r="PI19" s="55">
        <v>1.8280000000000001</v>
      </c>
      <c r="PJ19" s="55"/>
      <c r="PK19" s="55"/>
      <c r="PL19" s="21" t="s">
        <v>53</v>
      </c>
      <c r="PM19" s="55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9:463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IB20" s="55">
        <v>1.8977999999999999</v>
      </c>
      <c r="IC20" s="55">
        <v>1.8957599999999999</v>
      </c>
      <c r="ID20" s="55">
        <v>1.94747</v>
      </c>
      <c r="IE20" s="4" t="s">
        <v>54</v>
      </c>
      <c r="IF20" s="55">
        <v>1.9078999999999999</v>
      </c>
      <c r="IG20" s="6">
        <v>6.3E-3</v>
      </c>
      <c r="IH20" s="6">
        <v>9.7000000000000003E-3</v>
      </c>
      <c r="II20" s="6">
        <v>-1.2999999999999999E-3</v>
      </c>
      <c r="IJ20" s="6">
        <v>-2.5000000000000001E-3</v>
      </c>
      <c r="IK20" s="6">
        <v>2.0000000000000001E-4</v>
      </c>
      <c r="IL20" s="6"/>
      <c r="IM20" s="6"/>
      <c r="IN20" s="6">
        <v>1E-3</v>
      </c>
      <c r="IO20" s="6">
        <v>-1E-3</v>
      </c>
      <c r="IP20" s="6">
        <v>1E-4</v>
      </c>
      <c r="IQ20" s="6">
        <v>2.8999999999999998E-3</v>
      </c>
      <c r="IR20" s="6">
        <v>-3.7000000000000002E-3</v>
      </c>
      <c r="IS20" s="6"/>
      <c r="IT20" s="6"/>
      <c r="IU20" s="6">
        <v>2.0999999999999999E-3</v>
      </c>
      <c r="IV20" s="6">
        <v>-3.5999999999999999E-3</v>
      </c>
      <c r="IW20" s="6">
        <v>5.1000000000000004E-3</v>
      </c>
      <c r="IX20" s="6">
        <v>2.5999999999999999E-3</v>
      </c>
      <c r="IY20" s="6">
        <v>-5.9999999999999995E-4</v>
      </c>
      <c r="IZ20" s="6"/>
      <c r="JA20" s="6"/>
      <c r="JB20" s="6">
        <v>8.9999999999999998E-4</v>
      </c>
      <c r="JC20" s="6">
        <v>-2.0000000000000001E-4</v>
      </c>
      <c r="JD20" s="6">
        <v>7.7000000000000002E-3</v>
      </c>
      <c r="JE20" s="6">
        <v>-5.4999999999999997E-3</v>
      </c>
      <c r="JF20" s="6">
        <v>-3.8999999999999998E-3</v>
      </c>
      <c r="JG20" s="6"/>
      <c r="JH20" s="6"/>
      <c r="JI20" s="6">
        <v>-1E-4</v>
      </c>
      <c r="JJ20" s="6">
        <v>6.7000000000000002E-3</v>
      </c>
      <c r="JK20" s="6"/>
      <c r="JL20" s="22">
        <f t="shared" si="9"/>
        <v>-5.4999999999999997E-3</v>
      </c>
      <c r="JM20" s="22">
        <f t="shared" si="10"/>
        <v>1.040909090909091E-3</v>
      </c>
      <c r="JN20" s="22">
        <f t="shared" si="11"/>
        <v>9.7000000000000003E-3</v>
      </c>
      <c r="KA20" s="55">
        <v>1.8977999999999999</v>
      </c>
      <c r="KB20" s="55">
        <v>1.8957599999999999</v>
      </c>
      <c r="KC20" s="55">
        <v>1.94747</v>
      </c>
      <c r="KD20" s="55">
        <v>1.9078999999999999</v>
      </c>
      <c r="KE20" s="4" t="s">
        <v>54</v>
      </c>
      <c r="KF20" s="55">
        <v>1.952</v>
      </c>
      <c r="KG20" s="6">
        <v>9.4000000000000004E-3</v>
      </c>
      <c r="KH20" s="6">
        <v>-2.0000000000000001E-4</v>
      </c>
      <c r="KI20" s="6">
        <v>6.4000000000000003E-3</v>
      </c>
      <c r="KJ20" s="6"/>
      <c r="KK20" s="6"/>
      <c r="KL20" s="6">
        <v>-1E-4</v>
      </c>
      <c r="KM20" s="6">
        <v>-6.9999999999999999E-4</v>
      </c>
      <c r="KN20" s="6">
        <v>-1.1999999999999999E-3</v>
      </c>
      <c r="KO20" s="6">
        <v>-1.6999999999999999E-3</v>
      </c>
      <c r="KP20" s="6">
        <v>-1.5E-3</v>
      </c>
      <c r="KQ20" s="6"/>
      <c r="KR20" s="6"/>
      <c r="KS20" s="6">
        <v>1.1000000000000001E-3</v>
      </c>
      <c r="KT20" s="6">
        <v>-4.8999999999999998E-3</v>
      </c>
      <c r="KU20" s="6">
        <v>-2.5999999999999999E-3</v>
      </c>
      <c r="KV20" s="6">
        <v>5.0000000000000001E-4</v>
      </c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22">
        <f t="shared" si="12"/>
        <v>-4.8999999999999998E-3</v>
      </c>
      <c r="LM20" s="22">
        <f t="shared" si="13"/>
        <v>3.7500000000000017E-4</v>
      </c>
      <c r="LN20" s="22">
        <f t="shared" si="14"/>
        <v>9.4000000000000004E-3</v>
      </c>
      <c r="MN20" s="55">
        <v>1.8977999999999999</v>
      </c>
      <c r="MO20" s="55">
        <v>1.8957599999999999</v>
      </c>
      <c r="MP20" s="55">
        <v>1.94747</v>
      </c>
      <c r="MQ20" s="55">
        <v>1.9078999999999999</v>
      </c>
      <c r="MR20" s="55"/>
      <c r="MS20" s="4" t="s">
        <v>54</v>
      </c>
      <c r="MT20" s="55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5">
        <v>1.8977999999999999</v>
      </c>
      <c r="PG20" s="55">
        <v>1.8957599999999999</v>
      </c>
      <c r="PH20" s="55">
        <v>1.94747</v>
      </c>
      <c r="PI20" s="55">
        <v>1.9078999999999999</v>
      </c>
      <c r="PJ20" s="55"/>
      <c r="PK20" s="55"/>
      <c r="PL20" s="4" t="s">
        <v>54</v>
      </c>
      <c r="PM20" s="55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9:463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IB21" s="55">
        <v>1.7393000000000001</v>
      </c>
      <c r="IC21" s="55">
        <v>1.7208300000000001</v>
      </c>
      <c r="ID21" s="55">
        <v>1.7461800000000001</v>
      </c>
      <c r="IE21" s="4" t="s">
        <v>55</v>
      </c>
      <c r="IF21" s="55">
        <v>1.7385999999999999</v>
      </c>
      <c r="IG21" s="6">
        <v>3.5999999999999999E-3</v>
      </c>
      <c r="IH21" s="6">
        <v>4.4999999999999997E-3</v>
      </c>
      <c r="II21" s="6">
        <v>2.7000000000000001E-3</v>
      </c>
      <c r="IJ21" s="6">
        <v>-5.3E-3</v>
      </c>
      <c r="IK21" s="6">
        <v>-1.4E-3</v>
      </c>
      <c r="IL21" s="6"/>
      <c r="IM21" s="6"/>
      <c r="IN21" s="6">
        <v>-2.8999999999999998E-3</v>
      </c>
      <c r="IO21" s="6">
        <v>4.0000000000000002E-4</v>
      </c>
      <c r="IP21" s="6">
        <v>3.0000000000000001E-3</v>
      </c>
      <c r="IQ21" s="6">
        <v>2E-3</v>
      </c>
      <c r="IR21" s="6">
        <v>-2.7000000000000001E-3</v>
      </c>
      <c r="IS21" s="6"/>
      <c r="IT21" s="6"/>
      <c r="IU21" s="6">
        <v>6.1000000000000004E-3</v>
      </c>
      <c r="IV21" s="6">
        <v>-4.5999999999999999E-3</v>
      </c>
      <c r="IW21" s="6">
        <v>-1.2999999999999999E-3</v>
      </c>
      <c r="IX21" s="6">
        <v>-2.9999999999999997E-4</v>
      </c>
      <c r="IY21" s="6">
        <v>2.0999999999999999E-3</v>
      </c>
      <c r="IZ21" s="6"/>
      <c r="JA21" s="6"/>
      <c r="JB21" s="6">
        <v>-3.7000000000000002E-3</v>
      </c>
      <c r="JC21" s="6">
        <v>2.7000000000000001E-3</v>
      </c>
      <c r="JD21" s="6">
        <v>2.5000000000000001E-3</v>
      </c>
      <c r="JE21" s="6">
        <v>-1E-3</v>
      </c>
      <c r="JF21" s="6">
        <v>0</v>
      </c>
      <c r="JG21" s="6"/>
      <c r="JH21" s="6"/>
      <c r="JI21" s="6">
        <v>1.6999999999999999E-3</v>
      </c>
      <c r="JJ21" s="6">
        <v>3.2000000000000002E-3</v>
      </c>
      <c r="JK21" s="6"/>
      <c r="JL21" s="22">
        <f t="shared" si="9"/>
        <v>-5.3E-3</v>
      </c>
      <c r="JM21" s="22">
        <f t="shared" si="10"/>
        <v>5.1363636363636368E-4</v>
      </c>
      <c r="JN21" s="22">
        <f t="shared" si="11"/>
        <v>6.1000000000000004E-3</v>
      </c>
      <c r="KA21" s="55">
        <v>1.7393000000000001</v>
      </c>
      <c r="KB21" s="55">
        <v>1.7208300000000001</v>
      </c>
      <c r="KC21" s="55">
        <v>1.7461800000000001</v>
      </c>
      <c r="KD21" s="55">
        <v>1.7385999999999999</v>
      </c>
      <c r="KE21" s="4" t="s">
        <v>55</v>
      </c>
      <c r="KF21" s="55">
        <v>1.7439</v>
      </c>
      <c r="KG21" s="6">
        <v>4.7999999999999996E-3</v>
      </c>
      <c r="KH21" s="6">
        <v>1E-3</v>
      </c>
      <c r="KI21" s="6">
        <v>7.3000000000000001E-3</v>
      </c>
      <c r="KJ21" s="6"/>
      <c r="KK21" s="6"/>
      <c r="KL21" s="6">
        <v>-3.3999999999999998E-3</v>
      </c>
      <c r="KM21" s="6">
        <v>2.9999999999999997E-4</v>
      </c>
      <c r="KN21" s="6">
        <v>-4.5999999999999999E-3</v>
      </c>
      <c r="KO21" s="6">
        <v>-5.9999999999999995E-4</v>
      </c>
      <c r="KP21" s="6">
        <v>-4.0000000000000001E-3</v>
      </c>
      <c r="KQ21" s="6"/>
      <c r="KR21" s="6"/>
      <c r="KS21" s="6">
        <v>1.4E-3</v>
      </c>
      <c r="KT21" s="6">
        <v>-4.4999999999999997E-3</v>
      </c>
      <c r="KU21" s="6">
        <v>-6.1999999999999998E-3</v>
      </c>
      <c r="KV21" s="6">
        <v>-2E-3</v>
      </c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22">
        <f t="shared" si="12"/>
        <v>-6.1999999999999998E-3</v>
      </c>
      <c r="LM21" s="22">
        <f t="shared" si="13"/>
        <v>-8.7499999999999991E-4</v>
      </c>
      <c r="LN21" s="22">
        <f t="shared" si="14"/>
        <v>7.3000000000000001E-3</v>
      </c>
      <c r="MN21" s="55">
        <v>1.7393000000000001</v>
      </c>
      <c r="MO21" s="55">
        <v>1.7208300000000001</v>
      </c>
      <c r="MP21" s="55">
        <v>1.7461800000000001</v>
      </c>
      <c r="MQ21" s="55">
        <v>1.7385999999999999</v>
      </c>
      <c r="MR21" s="55"/>
      <c r="MS21" s="4" t="s">
        <v>55</v>
      </c>
      <c r="MT21" s="55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5">
        <v>1.7393000000000001</v>
      </c>
      <c r="PG21" s="55">
        <v>1.7208300000000001</v>
      </c>
      <c r="PH21" s="55">
        <v>1.7461800000000001</v>
      </c>
      <c r="PI21" s="55">
        <v>1.7385999999999999</v>
      </c>
      <c r="PJ21" s="55"/>
      <c r="PK21" s="55"/>
      <c r="PL21" s="4" t="s">
        <v>55</v>
      </c>
      <c r="PM21" s="55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9:463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56">SUM(AI3, -AI10,AI17:AI21)</f>
        <v>0</v>
      </c>
      <c r="AJ22" s="25">
        <f t="shared" si="56"/>
        <v>0</v>
      </c>
      <c r="AK22" s="25">
        <f t="shared" si="56"/>
        <v>5.0999999999999995E-3</v>
      </c>
      <c r="AL22" s="25">
        <f t="shared" si="56"/>
        <v>-2.4400000000000002E-2</v>
      </c>
      <c r="AM22" s="25">
        <f t="shared" si="56"/>
        <v>6.0000000000000071E-4</v>
      </c>
      <c r="AN22" s="25">
        <f t="shared" si="56"/>
        <v>-4.1000000000000003E-3</v>
      </c>
      <c r="AO22" s="25">
        <f t="shared" si="56"/>
        <v>4.6100000000000002E-2</v>
      </c>
      <c r="AP22" s="25">
        <f t="shared" ref="AP22:AU22" si="57">SUM(AP3, -AP10,AP17:AP21)</f>
        <v>0</v>
      </c>
      <c r="AQ22" s="25">
        <f t="shared" si="57"/>
        <v>0</v>
      </c>
      <c r="AR22" s="25">
        <f t="shared" si="57"/>
        <v>1.72E-2</v>
      </c>
      <c r="AS22" s="25">
        <f t="shared" si="57"/>
        <v>1.5199999999999998E-2</v>
      </c>
      <c r="AT22" s="25">
        <f t="shared" si="57"/>
        <v>2.81E-2</v>
      </c>
      <c r="AU22" s="25">
        <f t="shared" si="57"/>
        <v>6.3699999999999993E-2</v>
      </c>
      <c r="AV22" s="25">
        <f t="shared" ref="AV22:BE22" si="58">SUM(AV3, -AV10,AV17:AV21)</f>
        <v>-4.53E-2</v>
      </c>
      <c r="AW22" s="25">
        <f t="shared" si="58"/>
        <v>0</v>
      </c>
      <c r="AX22" s="25">
        <f t="shared" si="58"/>
        <v>0</v>
      </c>
      <c r="AY22" s="25">
        <f t="shared" si="58"/>
        <v>1.5599999999999999E-2</v>
      </c>
      <c r="AZ22" s="25">
        <f t="shared" si="58"/>
        <v>4.3300000000000005E-2</v>
      </c>
      <c r="BA22" s="25">
        <f t="shared" si="58"/>
        <v>5.1900000000000002E-2</v>
      </c>
      <c r="BB22" s="25">
        <f t="shared" si="58"/>
        <v>1.6100000000000003E-2</v>
      </c>
      <c r="BC22" s="25">
        <f t="shared" si="58"/>
        <v>2.5200000000000004E-2</v>
      </c>
      <c r="BD22" s="25">
        <f t="shared" si="58"/>
        <v>0</v>
      </c>
      <c r="BE22" s="25">
        <f t="shared" si="5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59">SUM(CQ3, -CQ10,CQ17:CQ21)</f>
        <v>-2.4000000000000007E-3</v>
      </c>
      <c r="CR22" s="25">
        <f t="shared" si="59"/>
        <v>0</v>
      </c>
      <c r="CS22" s="25">
        <f t="shared" si="59"/>
        <v>0</v>
      </c>
      <c r="CT22" s="25">
        <f t="shared" si="59"/>
        <v>-7.4000000000000003E-3</v>
      </c>
      <c r="CU22" s="25">
        <f t="shared" si="59"/>
        <v>-3.9699999999999999E-2</v>
      </c>
      <c r="CV22" s="25">
        <f t="shared" si="59"/>
        <v>4.5400000000000003E-2</v>
      </c>
      <c r="CW22" s="25">
        <f t="shared" si="59"/>
        <v>2.3400000000000001E-2</v>
      </c>
      <c r="CX22" s="25">
        <f t="shared" si="59"/>
        <v>-8.9000000000000017E-3</v>
      </c>
      <c r="CY22" s="25">
        <f t="shared" si="59"/>
        <v>0</v>
      </c>
      <c r="CZ22" s="25">
        <f t="shared" si="59"/>
        <v>0</v>
      </c>
      <c r="DA22" s="25">
        <f t="shared" si="59"/>
        <v>-2.1999999999999999E-2</v>
      </c>
      <c r="DB22" s="25">
        <f t="shared" ref="DB22:DR22" si="60">SUM(DB3, -DB10,DB17:DB21)</f>
        <v>1.0199999999999999E-2</v>
      </c>
      <c r="DC22" s="25">
        <f t="shared" si="60"/>
        <v>-1.7000000000000001E-2</v>
      </c>
      <c r="DD22" s="25">
        <f t="shared" si="60"/>
        <v>-4.0900000000000006E-2</v>
      </c>
      <c r="DE22" s="25">
        <f t="shared" si="60"/>
        <v>3.5800000000000005E-2</v>
      </c>
      <c r="DF22" s="25">
        <f t="shared" si="60"/>
        <v>0</v>
      </c>
      <c r="DG22" s="25">
        <f t="shared" si="60"/>
        <v>0</v>
      </c>
      <c r="DH22" s="25">
        <f t="shared" si="60"/>
        <v>2.1600000000000001E-2</v>
      </c>
      <c r="DI22" s="25">
        <f t="shared" si="60"/>
        <v>5.79E-2</v>
      </c>
      <c r="DJ22" s="25">
        <f t="shared" si="60"/>
        <v>-3.6000000000000003E-3</v>
      </c>
      <c r="DK22" s="25">
        <f t="shared" si="60"/>
        <v>1.2E-2</v>
      </c>
      <c r="DL22" s="25">
        <f t="shared" si="60"/>
        <v>-9.8999999999999991E-3</v>
      </c>
      <c r="DM22" s="25">
        <f t="shared" si="60"/>
        <v>0</v>
      </c>
      <c r="DN22" s="25">
        <f t="shared" si="60"/>
        <v>0</v>
      </c>
      <c r="DO22" s="25">
        <f t="shared" si="60"/>
        <v>1.9300000000000001E-2</v>
      </c>
      <c r="DP22" s="25">
        <f t="shared" si="60"/>
        <v>6.9399999999999989E-2</v>
      </c>
      <c r="DQ22" s="25">
        <f t="shared" si="60"/>
        <v>4.9200000000000001E-2</v>
      </c>
      <c r="DR22" s="25">
        <f t="shared" si="60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61">SUM(FE3, -FE10,FE17:FE21)</f>
        <v>-4.7999999999999996E-3</v>
      </c>
      <c r="FF22" s="25">
        <f t="shared" si="61"/>
        <v>0</v>
      </c>
      <c r="FG22" s="25">
        <f t="shared" si="61"/>
        <v>0</v>
      </c>
      <c r="FH22" s="25">
        <f t="shared" si="61"/>
        <v>-1.5000000000000001E-2</v>
      </c>
      <c r="FI22" s="25">
        <f t="shared" si="61"/>
        <v>1.8700000000000001E-2</v>
      </c>
      <c r="FJ22" s="25">
        <f t="shared" si="61"/>
        <v>1.3900000000000001E-2</v>
      </c>
      <c r="FK22" s="25">
        <f t="shared" si="61"/>
        <v>-2.6299999999999997E-2</v>
      </c>
      <c r="FL22" s="25">
        <f t="shared" si="61"/>
        <v>-6.0499999999999998E-2</v>
      </c>
      <c r="FM22" s="25">
        <f t="shared" si="61"/>
        <v>0</v>
      </c>
      <c r="FN22" s="25">
        <f t="shared" si="61"/>
        <v>0</v>
      </c>
      <c r="FO22" s="25">
        <f t="shared" si="61"/>
        <v>6.5700000000000008E-2</v>
      </c>
      <c r="FP22" s="25">
        <f t="shared" ref="FP22:GF22" si="62">SUM(FP3, -FP10,FP17:FP21)</f>
        <v>-5.6899999999999992E-2</v>
      </c>
      <c r="FQ22" s="25">
        <f t="shared" si="62"/>
        <v>0.12849999999999998</v>
      </c>
      <c r="FR22" s="25">
        <f t="shared" si="62"/>
        <v>-3.44E-2</v>
      </c>
      <c r="FS22" s="25">
        <f t="shared" si="62"/>
        <v>1.4199999999999999E-2</v>
      </c>
      <c r="FT22" s="25">
        <f t="shared" si="62"/>
        <v>0</v>
      </c>
      <c r="FU22" s="25">
        <f t="shared" si="62"/>
        <v>0</v>
      </c>
      <c r="FV22" s="25">
        <f t="shared" si="62"/>
        <v>-2.58E-2</v>
      </c>
      <c r="FW22" s="25">
        <f t="shared" si="62"/>
        <v>5.0000000000000001E-3</v>
      </c>
      <c r="FX22" s="25">
        <f t="shared" si="62"/>
        <v>-6.5299999999999997E-2</v>
      </c>
      <c r="FY22" s="25">
        <f t="shared" si="62"/>
        <v>-3.32E-2</v>
      </c>
      <c r="FZ22" s="25">
        <f t="shared" si="62"/>
        <v>6.5099999999999991E-2</v>
      </c>
      <c r="GA22" s="25">
        <f t="shared" si="62"/>
        <v>0</v>
      </c>
      <c r="GB22" s="25">
        <f t="shared" si="62"/>
        <v>0</v>
      </c>
      <c r="GC22" s="25">
        <f t="shared" si="62"/>
        <v>-1.6799999999999999E-2</v>
      </c>
      <c r="GD22" s="25">
        <f t="shared" si="62"/>
        <v>1.3900000000000001E-2</v>
      </c>
      <c r="GE22" s="25">
        <f t="shared" si="62"/>
        <v>2.8799999999999999E-2</v>
      </c>
      <c r="GF22" s="25">
        <f t="shared" si="62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IB22" s="280"/>
      <c r="IC22" s="24"/>
      <c r="ID22" s="24"/>
      <c r="IE22" s="23" t="s">
        <v>56</v>
      </c>
      <c r="IF22" s="24"/>
      <c r="IG22" s="25">
        <f t="shared" ref="IG22:IQ22" si="63">SUM(IG3, -IG10,IG17:IG21)</f>
        <v>4.8399999999999999E-2</v>
      </c>
      <c r="IH22" s="25">
        <f t="shared" si="63"/>
        <v>3.2399999999999998E-2</v>
      </c>
      <c r="II22" s="25">
        <f t="shared" si="63"/>
        <v>3.4000000000000002E-3</v>
      </c>
      <c r="IJ22" s="25">
        <f t="shared" si="63"/>
        <v>-3.5399999999999994E-2</v>
      </c>
      <c r="IK22" s="25">
        <f t="shared" si="63"/>
        <v>-1.47E-2</v>
      </c>
      <c r="IL22" s="25">
        <f t="shared" si="63"/>
        <v>0</v>
      </c>
      <c r="IM22" s="25">
        <f t="shared" si="63"/>
        <v>0</v>
      </c>
      <c r="IN22" s="25">
        <f t="shared" si="63"/>
        <v>-1.1999999999999999E-3</v>
      </c>
      <c r="IO22" s="25">
        <f t="shared" si="63"/>
        <v>-5.7999999999999996E-3</v>
      </c>
      <c r="IP22" s="25">
        <f t="shared" si="63"/>
        <v>1.3499999999999998E-2</v>
      </c>
      <c r="IQ22" s="25">
        <f t="shared" si="63"/>
        <v>6.7000000000000002E-3</v>
      </c>
      <c r="IR22" s="25">
        <f t="shared" ref="IR22:JH22" si="64">SUM(IR3, -IR10,IR17:IR21)</f>
        <v>-7.4000000000000003E-3</v>
      </c>
      <c r="IS22" s="25">
        <f t="shared" si="64"/>
        <v>0</v>
      </c>
      <c r="IT22" s="25">
        <f t="shared" si="64"/>
        <v>0</v>
      </c>
      <c r="IU22" s="25">
        <f t="shared" si="64"/>
        <v>2.1299999999999999E-2</v>
      </c>
      <c r="IV22" s="25">
        <f t="shared" si="64"/>
        <v>-2.0899999999999998E-2</v>
      </c>
      <c r="IW22" s="25">
        <f t="shared" si="64"/>
        <v>2.3000000000000008E-3</v>
      </c>
      <c r="IX22" s="25">
        <f t="shared" si="64"/>
        <v>-3.0000000000000001E-3</v>
      </c>
      <c r="IY22" s="25">
        <f t="shared" si="64"/>
        <v>4.0000000000000018E-4</v>
      </c>
      <c r="IZ22" s="25">
        <f t="shared" si="64"/>
        <v>0</v>
      </c>
      <c r="JA22" s="25">
        <f t="shared" si="64"/>
        <v>0</v>
      </c>
      <c r="JB22" s="25">
        <f t="shared" si="64"/>
        <v>-2.9000000000000007E-3</v>
      </c>
      <c r="JC22" s="25">
        <f t="shared" si="64"/>
        <v>-3.6999999999999984E-3</v>
      </c>
      <c r="JD22" s="25">
        <f t="shared" si="64"/>
        <v>1.9E-2</v>
      </c>
      <c r="JE22" s="25">
        <f t="shared" si="64"/>
        <v>-1.21E-2</v>
      </c>
      <c r="JF22" s="25">
        <f t="shared" si="64"/>
        <v>-2.5999999999999994E-3</v>
      </c>
      <c r="JG22" s="25">
        <f t="shared" si="64"/>
        <v>0</v>
      </c>
      <c r="JH22" s="25">
        <f t="shared" si="64"/>
        <v>0</v>
      </c>
      <c r="JI22" s="25">
        <f>SUM(JI3, -JI10,JI17,JI18,JI19,JI20,JI21)</f>
        <v>4.3E-3</v>
      </c>
      <c r="JJ22" s="25">
        <f>SUM(JJ3, -JJ10,JJ17:JJ21)</f>
        <v>4.5600000000000002E-2</v>
      </c>
      <c r="JK22" s="25">
        <f>SUM(JK17,JK18,JK19,JK20,JK21, -JK10,JK3)</f>
        <v>0</v>
      </c>
      <c r="JL22" s="22">
        <f t="shared" si="9"/>
        <v>-3.5399999999999994E-2</v>
      </c>
      <c r="JM22" s="22">
        <f t="shared" si="10"/>
        <v>2.8258064516129035E-3</v>
      </c>
      <c r="JN22" s="22">
        <f t="shared" si="11"/>
        <v>4.8399999999999999E-2</v>
      </c>
      <c r="KA22" s="280"/>
      <c r="KB22" s="24"/>
      <c r="KC22" s="24"/>
      <c r="KD22" s="24"/>
      <c r="KE22" s="23" t="s">
        <v>56</v>
      </c>
      <c r="KF22" s="24"/>
      <c r="KG22" s="25">
        <f t="shared" ref="KG22:KL22" si="65">SUM(KG17,KG18,KG19,KG20,KG21, -KG10,KG3)</f>
        <v>2.6799999999999997E-2</v>
      </c>
      <c r="KH22" s="25">
        <f t="shared" si="65"/>
        <v>1.4999999999999998E-3</v>
      </c>
      <c r="KI22" s="25">
        <f t="shared" si="65"/>
        <v>5.57E-2</v>
      </c>
      <c r="KJ22" s="25">
        <f t="shared" si="65"/>
        <v>0</v>
      </c>
      <c r="KK22" s="25">
        <f t="shared" si="65"/>
        <v>0</v>
      </c>
      <c r="KL22" s="25">
        <f t="shared" si="65"/>
        <v>-2.6099999999999998E-2</v>
      </c>
      <c r="KM22" s="25">
        <f t="shared" ref="KM22:LA22" si="66">SUM(KM3, -KM10,KM17:KM21)</f>
        <v>-1.4500000000000001E-2</v>
      </c>
      <c r="KN22" s="25">
        <f>SUM(KN17,KN18,KN19,KN20,KN21, -KN10,KN3)</f>
        <v>-2.7699999999999999E-2</v>
      </c>
      <c r="KO22" s="25">
        <f>SUM(KO17,KO18,KO19,KO20,KO21, -KO10,KO3)</f>
        <v>-1.2500000000000001E-2</v>
      </c>
      <c r="KP22" s="25">
        <f>SUM(KP17,KP18,KP19,KP20,KP21, -KP10,KP3)</f>
        <v>-1.2200000000000001E-2</v>
      </c>
      <c r="KQ22" s="25">
        <f>SUM(KQ17,KQ18,KQ19,KQ20,KQ21, -KQ10,KQ3)</f>
        <v>0</v>
      </c>
      <c r="KR22" s="25">
        <f>SUM(KR17,KR18,KR19,KR20,KR21, -KR10,KR3)</f>
        <v>0</v>
      </c>
      <c r="KS22" s="25">
        <f t="shared" si="66"/>
        <v>-1.6299999999999999E-2</v>
      </c>
      <c r="KT22" s="25">
        <f t="shared" si="66"/>
        <v>-2.1100000000000001E-2</v>
      </c>
      <c r="KU22" s="25">
        <f>SUM(KU17,KU18,KU19,KU20,KU21, -KU10,KU3)</f>
        <v>-3.0299999999999997E-2</v>
      </c>
      <c r="KV22" s="25">
        <f>SUM(KV17,KV18,KV19,KV20,KV21, -KV10,KV3)</f>
        <v>-1.0999999999999999E-2</v>
      </c>
      <c r="KW22" s="25">
        <f>SUM(KW17,KW18,KW19,KW20,KW21, -KW10,KW3)</f>
        <v>0</v>
      </c>
      <c r="KX22" s="25">
        <f>SUM(KX17,KX18,KX19,KX20,KX21, -KX10,KX3)</f>
        <v>0</v>
      </c>
      <c r="KY22" s="25">
        <f>SUM(KY17,KY18,KY19,KY20,KY21, -KY10,KY3)</f>
        <v>0</v>
      </c>
      <c r="KZ22" s="25">
        <f t="shared" si="66"/>
        <v>0</v>
      </c>
      <c r="LA22" s="25">
        <f t="shared" si="66"/>
        <v>0</v>
      </c>
      <c r="LB22" s="25">
        <f t="shared" ref="LB22:LK22" si="67">SUM(LB17,LB18,LB19,LB20,LB21, -LB10,LB3)</f>
        <v>0</v>
      </c>
      <c r="LC22" s="25">
        <f t="shared" si="67"/>
        <v>0</v>
      </c>
      <c r="LD22" s="25">
        <f t="shared" si="67"/>
        <v>0</v>
      </c>
      <c r="LE22" s="25">
        <f t="shared" si="67"/>
        <v>0</v>
      </c>
      <c r="LF22" s="25">
        <f t="shared" si="67"/>
        <v>0</v>
      </c>
      <c r="LG22" s="25">
        <f t="shared" si="67"/>
        <v>0</v>
      </c>
      <c r="LH22" s="25">
        <f t="shared" si="67"/>
        <v>0</v>
      </c>
      <c r="LI22" s="25">
        <f t="shared" si="67"/>
        <v>0</v>
      </c>
      <c r="LJ22" s="25">
        <f t="shared" si="67"/>
        <v>0</v>
      </c>
      <c r="LK22" s="25">
        <f t="shared" si="67"/>
        <v>0</v>
      </c>
      <c r="LL22" s="22">
        <f t="shared" si="12"/>
        <v>-3.0299999999999997E-2</v>
      </c>
      <c r="LM22" s="22">
        <f t="shared" si="13"/>
        <v>-2.8290322580645159E-3</v>
      </c>
      <c r="LN22" s="22">
        <f t="shared" si="14"/>
        <v>5.57E-2</v>
      </c>
      <c r="MN22" s="280"/>
      <c r="MO22" s="24"/>
      <c r="MP22" s="24"/>
      <c r="MQ22" s="24"/>
      <c r="MR22" s="24"/>
      <c r="MS22" s="23" t="s">
        <v>56</v>
      </c>
      <c r="MT22" s="24"/>
      <c r="MU22" s="25">
        <f t="shared" ref="MU22:MZ22" si="68">SUM(MU17,MU18,MU19,MU20,MU21, -MU10,MU3)</f>
        <v>0</v>
      </c>
      <c r="MV22" s="25">
        <f t="shared" si="68"/>
        <v>0</v>
      </c>
      <c r="MW22" s="25">
        <f t="shared" si="68"/>
        <v>0</v>
      </c>
      <c r="MX22" s="25">
        <f t="shared" si="68"/>
        <v>0</v>
      </c>
      <c r="MY22" s="25">
        <f t="shared" si="68"/>
        <v>0</v>
      </c>
      <c r="MZ22" s="25">
        <f t="shared" si="68"/>
        <v>0</v>
      </c>
      <c r="NA22" s="25">
        <f t="shared" ref="NA22" si="69"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 t="shared" ref="NP22:NY22" si="70">SUM(NP17,NP18,NP19,NP20,NP21, -NP10,NP3)</f>
        <v>0</v>
      </c>
      <c r="NQ22" s="25">
        <f t="shared" si="70"/>
        <v>0</v>
      </c>
      <c r="NR22" s="25">
        <f t="shared" si="70"/>
        <v>0</v>
      </c>
      <c r="NS22" s="25">
        <f t="shared" si="70"/>
        <v>0</v>
      </c>
      <c r="NT22" s="25">
        <f t="shared" si="70"/>
        <v>0</v>
      </c>
      <c r="NU22" s="25">
        <f t="shared" si="70"/>
        <v>0</v>
      </c>
      <c r="NV22" s="25">
        <f t="shared" si="70"/>
        <v>0</v>
      </c>
      <c r="NW22" s="25">
        <f t="shared" si="70"/>
        <v>0</v>
      </c>
      <c r="NX22" s="25">
        <f t="shared" si="70"/>
        <v>0</v>
      </c>
      <c r="NY22" s="25">
        <f t="shared" si="70"/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80"/>
      <c r="PG22" s="24"/>
      <c r="PH22" s="24"/>
      <c r="PI22" s="24"/>
      <c r="PJ22" s="24"/>
      <c r="PK22" s="24"/>
      <c r="PL22" s="23" t="s">
        <v>56</v>
      </c>
      <c r="PM22" s="24"/>
      <c r="PN22" s="25">
        <f t="shared" ref="PN22:PS22" si="71">SUM(PN17,PN18,PN19,PN20,PN21, -PN10,PN3)</f>
        <v>0</v>
      </c>
      <c r="PO22" s="25">
        <f t="shared" si="71"/>
        <v>0</v>
      </c>
      <c r="PP22" s="25">
        <f t="shared" si="71"/>
        <v>0</v>
      </c>
      <c r="PQ22" s="25">
        <f t="shared" si="71"/>
        <v>0</v>
      </c>
      <c r="PR22" s="25">
        <f t="shared" si="71"/>
        <v>0</v>
      </c>
      <c r="PS22" s="25">
        <f t="shared" si="71"/>
        <v>0</v>
      </c>
      <c r="PT22" s="25">
        <f t="shared" ref="PT22" si="72"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 t="shared" ref="QI22:QR22" si="73">SUM(QI17,QI18,QI19,QI20,QI21, -QI10,QI3)</f>
        <v>0</v>
      </c>
      <c r="QJ22" s="25">
        <f t="shared" si="73"/>
        <v>0</v>
      </c>
      <c r="QK22" s="25">
        <f t="shared" si="73"/>
        <v>0</v>
      </c>
      <c r="QL22" s="25">
        <f t="shared" si="73"/>
        <v>0</v>
      </c>
      <c r="QM22" s="25">
        <f t="shared" si="73"/>
        <v>0</v>
      </c>
      <c r="QN22" s="25">
        <f t="shared" si="73"/>
        <v>0</v>
      </c>
      <c r="QO22" s="25">
        <f t="shared" si="73"/>
        <v>0</v>
      </c>
      <c r="QP22" s="25">
        <f t="shared" si="73"/>
        <v>0</v>
      </c>
      <c r="QQ22" s="25">
        <f t="shared" si="73"/>
        <v>0</v>
      </c>
      <c r="QR22" s="25">
        <f t="shared" si="73"/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9:463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IB23" s="55">
        <v>111.69199999999999</v>
      </c>
      <c r="IC23" s="55">
        <v>109.377</v>
      </c>
      <c r="ID23" s="55">
        <v>111.7</v>
      </c>
      <c r="IE23" s="4" t="s">
        <v>57</v>
      </c>
      <c r="IF23" s="55">
        <v>111.53</v>
      </c>
      <c r="IG23" s="6">
        <v>1E-3</v>
      </c>
      <c r="IH23" s="6">
        <v>4.0000000000000002E-4</v>
      </c>
      <c r="II23" s="6">
        <v>1.4E-3</v>
      </c>
      <c r="IJ23" s="6">
        <v>-2.9999999999999997E-4</v>
      </c>
      <c r="IK23" s="6">
        <v>2.0000000000000001E-4</v>
      </c>
      <c r="IL23" s="6"/>
      <c r="IM23" s="6"/>
      <c r="IN23" s="6">
        <v>-5.0000000000000001E-4</v>
      </c>
      <c r="IO23" s="6">
        <v>-3.7000000000000002E-3</v>
      </c>
      <c r="IP23" s="6">
        <v>-4.1999999999999997E-3</v>
      </c>
      <c r="IQ23" s="6">
        <v>5.1999999999999998E-3</v>
      </c>
      <c r="IR23" s="6">
        <v>4.1000000000000003E-3</v>
      </c>
      <c r="IS23" s="6"/>
      <c r="IT23" s="6"/>
      <c r="IU23" s="6">
        <v>-1.1000000000000001E-3</v>
      </c>
      <c r="IV23" s="6">
        <v>-3.7000000000000002E-3</v>
      </c>
      <c r="IW23" s="6">
        <v>-2.3E-3</v>
      </c>
      <c r="IX23" s="6">
        <v>-5.1999999999999998E-3</v>
      </c>
      <c r="IY23" s="6">
        <v>6.9999999999999999E-4</v>
      </c>
      <c r="IZ23" s="6"/>
      <c r="JA23" s="6"/>
      <c r="JB23" s="6">
        <v>-5.0000000000000001E-4</v>
      </c>
      <c r="JC23" s="6">
        <v>-4.7999999999999996E-3</v>
      </c>
      <c r="JD23" s="6">
        <v>2.8E-3</v>
      </c>
      <c r="JE23" s="6">
        <v>-4.0000000000000001E-3</v>
      </c>
      <c r="JF23" s="6">
        <v>1E-3</v>
      </c>
      <c r="JG23" s="6"/>
      <c r="JH23" s="6"/>
      <c r="JI23" s="6">
        <v>1.1999999999999999E-3</v>
      </c>
      <c r="JJ23" s="6">
        <v>-1.1999999999999999E-3</v>
      </c>
      <c r="JK23" s="6"/>
      <c r="JL23" s="26">
        <f t="shared" si="9"/>
        <v>-5.1999999999999998E-3</v>
      </c>
      <c r="JM23" s="26">
        <f t="shared" si="10"/>
        <v>-6.1363636363636351E-4</v>
      </c>
      <c r="JN23" s="26">
        <f t="shared" si="11"/>
        <v>5.1999999999999998E-3</v>
      </c>
      <c r="KA23" s="55">
        <v>111.69199999999999</v>
      </c>
      <c r="KB23" s="55">
        <v>109.377</v>
      </c>
      <c r="KC23" s="55">
        <v>111.7</v>
      </c>
      <c r="KD23" s="55">
        <v>111.53</v>
      </c>
      <c r="KE23" s="4" t="s">
        <v>57</v>
      </c>
      <c r="KF23" s="55">
        <v>109.35</v>
      </c>
      <c r="KG23" s="6">
        <v>1.6000000000000001E-3</v>
      </c>
      <c r="KH23" s="6">
        <v>0</v>
      </c>
      <c r="KI23" s="6">
        <v>-6.9999999999999999E-4</v>
      </c>
      <c r="KJ23" s="6"/>
      <c r="KK23" s="6"/>
      <c r="KL23" s="6">
        <v>-2.8E-3</v>
      </c>
      <c r="KM23" s="6">
        <v>-6.1000000000000004E-3</v>
      </c>
      <c r="KN23" s="6">
        <v>-2.3999999999999998E-3</v>
      </c>
      <c r="KO23" s="6">
        <v>2.2000000000000001E-3</v>
      </c>
      <c r="KP23" s="6">
        <v>6.1999999999999998E-3</v>
      </c>
      <c r="KQ23" s="6"/>
      <c r="KR23" s="6"/>
      <c r="KS23" s="6">
        <v>2.0000000000000001E-4</v>
      </c>
      <c r="KT23" s="6">
        <v>5.0000000000000001E-4</v>
      </c>
      <c r="KU23" s="6">
        <v>-4.0000000000000002E-4</v>
      </c>
      <c r="KV23" s="6">
        <v>1.1000000000000001E-3</v>
      </c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26">
        <f t="shared" si="12"/>
        <v>-6.1000000000000004E-3</v>
      </c>
      <c r="LM23" s="26">
        <f t="shared" si="13"/>
        <v>-4.9999999999999914E-5</v>
      </c>
      <c r="LN23" s="26">
        <f t="shared" si="14"/>
        <v>6.1999999999999998E-3</v>
      </c>
      <c r="MN23" s="55">
        <v>111.69199999999999</v>
      </c>
      <c r="MO23" s="55">
        <v>109.377</v>
      </c>
      <c r="MP23" s="55">
        <v>111.7</v>
      </c>
      <c r="MQ23" s="55">
        <v>111.53</v>
      </c>
      <c r="MR23" s="55"/>
      <c r="MS23" s="4" t="s">
        <v>57</v>
      </c>
      <c r="MT23" s="55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5">
        <v>111.69199999999999</v>
      </c>
      <c r="PG23" s="55">
        <v>109.377</v>
      </c>
      <c r="PH23" s="55">
        <v>111.7</v>
      </c>
      <c r="PI23" s="55">
        <v>111.53</v>
      </c>
      <c r="PJ23" s="55"/>
      <c r="PK23" s="55"/>
      <c r="PL23" s="4" t="s">
        <v>57</v>
      </c>
      <c r="PM23" s="55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9:463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IB24" s="55">
        <v>0.6915</v>
      </c>
      <c r="IC24" s="55">
        <v>0.72140000000000004</v>
      </c>
      <c r="ID24" s="55">
        <v>0.70789999999999997</v>
      </c>
      <c r="IE24" s="4" t="s">
        <v>58</v>
      </c>
      <c r="IF24" s="55">
        <v>0.70840000000000003</v>
      </c>
      <c r="IG24" s="6">
        <v>6.7999999999999996E-3</v>
      </c>
      <c r="IH24" s="6">
        <v>-6.1999999999999998E-3</v>
      </c>
      <c r="II24" s="6">
        <v>6.0000000000000001E-3</v>
      </c>
      <c r="IJ24" s="6">
        <v>2.0999999999999999E-3</v>
      </c>
      <c r="IK24" s="6">
        <v>-6.9999999999999999E-4</v>
      </c>
      <c r="IL24" s="6"/>
      <c r="IM24" s="6"/>
      <c r="IN24" s="6">
        <v>1.6999999999999999E-3</v>
      </c>
      <c r="IO24" s="6">
        <v>1E-3</v>
      </c>
      <c r="IP24" s="6">
        <v>8.8000000000000005E-3</v>
      </c>
      <c r="IQ24" s="6">
        <v>-5.7999999999999996E-3</v>
      </c>
      <c r="IR24" s="6">
        <v>6.4000000000000003E-3</v>
      </c>
      <c r="IS24" s="6"/>
      <c r="IT24" s="6"/>
      <c r="IU24" s="6">
        <v>1.8E-3</v>
      </c>
      <c r="IV24" s="6">
        <v>3.8999999999999998E-3</v>
      </c>
      <c r="IW24" s="6">
        <v>3.5999999999999999E-3</v>
      </c>
      <c r="IX24" s="6">
        <v>1E-3</v>
      </c>
      <c r="IY24" s="6">
        <v>-8.0000000000000004E-4</v>
      </c>
      <c r="IZ24" s="6"/>
      <c r="JA24" s="6"/>
      <c r="JB24" s="6">
        <v>-8.0000000000000004E-4</v>
      </c>
      <c r="JC24" s="6">
        <v>-1E-4</v>
      </c>
      <c r="JD24" s="6">
        <v>-1.21E-2</v>
      </c>
      <c r="JE24" s="6">
        <v>5.9999999999999995E-4</v>
      </c>
      <c r="JF24" s="6">
        <v>3.3999999999999998E-3</v>
      </c>
      <c r="JG24" s="6"/>
      <c r="JH24" s="6"/>
      <c r="JI24" s="6">
        <v>2.3999999999999998E-3</v>
      </c>
      <c r="JJ24" s="6">
        <v>-1.1000000000000001E-3</v>
      </c>
      <c r="JK24" s="6"/>
      <c r="JL24" s="26">
        <f t="shared" si="9"/>
        <v>-1.21E-2</v>
      </c>
      <c r="JM24" s="26">
        <f t="shared" si="10"/>
        <v>9.9545454545454568E-4</v>
      </c>
      <c r="JN24" s="26">
        <f t="shared" si="11"/>
        <v>8.8000000000000005E-3</v>
      </c>
      <c r="KA24" s="55">
        <v>0.6915</v>
      </c>
      <c r="KB24" s="55">
        <v>0.72140000000000004</v>
      </c>
      <c r="KC24" s="55">
        <v>0.70789999999999997</v>
      </c>
      <c r="KD24" s="55">
        <v>0.70840000000000003</v>
      </c>
      <c r="KE24" s="4" t="s">
        <v>58</v>
      </c>
      <c r="KF24" s="55">
        <v>0.71789999999999998</v>
      </c>
      <c r="KG24" s="6">
        <v>-6.0000000000000001E-3</v>
      </c>
      <c r="KH24" s="6">
        <v>-5.9999999999999995E-4</v>
      </c>
      <c r="KI24" s="6">
        <v>4.0000000000000002E-4</v>
      </c>
      <c r="KJ24" s="6"/>
      <c r="KK24" s="6"/>
      <c r="KL24" s="6">
        <v>-2.3999999999999998E-3</v>
      </c>
      <c r="KM24" s="6">
        <v>4.1999999999999997E-3</v>
      </c>
      <c r="KN24" s="6">
        <v>-2.0999999999999999E-3</v>
      </c>
      <c r="KO24" s="6">
        <v>-5.1999999999999998E-3</v>
      </c>
      <c r="KP24" s="6">
        <v>-2.3999999999999998E-3</v>
      </c>
      <c r="KQ24" s="6"/>
      <c r="KR24" s="6"/>
      <c r="KS24" s="6">
        <v>-1.2699999999999999E-2</v>
      </c>
      <c r="KT24" s="6">
        <v>2.3999999999999998E-3</v>
      </c>
      <c r="KU24" s="6">
        <v>-2.3E-3</v>
      </c>
      <c r="KV24" s="6">
        <v>-4.1000000000000003E-3</v>
      </c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26">
        <f t="shared" si="12"/>
        <v>-1.2699999999999999E-2</v>
      </c>
      <c r="LM24" s="26">
        <f t="shared" si="13"/>
        <v>-2.5666666666666663E-3</v>
      </c>
      <c r="LN24" s="26">
        <f t="shared" si="14"/>
        <v>4.1999999999999997E-3</v>
      </c>
      <c r="MN24" s="55">
        <v>0.6915</v>
      </c>
      <c r="MO24" s="55">
        <v>0.72140000000000004</v>
      </c>
      <c r="MP24" s="55">
        <v>0.70789999999999997</v>
      </c>
      <c r="MQ24" s="55">
        <v>0.70840000000000003</v>
      </c>
      <c r="MR24" s="55"/>
      <c r="MS24" s="4" t="s">
        <v>58</v>
      </c>
      <c r="MT24" s="55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5">
        <v>0.6915</v>
      </c>
      <c r="PG24" s="55">
        <v>0.72140000000000004</v>
      </c>
      <c r="PH24" s="55">
        <v>0.70789999999999997</v>
      </c>
      <c r="PI24" s="55">
        <v>0.70840000000000003</v>
      </c>
      <c r="PJ24" s="55"/>
      <c r="PK24" s="55"/>
      <c r="PL24" s="4" t="s">
        <v>58</v>
      </c>
      <c r="PM24" s="55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9:463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IB25" s="55">
        <v>0.6593</v>
      </c>
      <c r="IC25" s="55">
        <v>0.68689999999999996</v>
      </c>
      <c r="ID25" s="55">
        <v>0.67989999999999995</v>
      </c>
      <c r="IE25" s="4" t="s">
        <v>59</v>
      </c>
      <c r="IF25" s="55">
        <v>0.67859999999999998</v>
      </c>
      <c r="IG25" s="6">
        <v>4.4000000000000003E-3</v>
      </c>
      <c r="IH25" s="6">
        <v>-7.7999999999999996E-3</v>
      </c>
      <c r="II25" s="6">
        <v>3.3E-3</v>
      </c>
      <c r="IJ25" s="6">
        <v>-1.9E-3</v>
      </c>
      <c r="IK25" s="6">
        <v>-3.3E-3</v>
      </c>
      <c r="IL25" s="6"/>
      <c r="IM25" s="6"/>
      <c r="IN25" s="6">
        <v>1E-4</v>
      </c>
      <c r="IO25" s="6">
        <v>1.5E-3</v>
      </c>
      <c r="IP25" s="6">
        <v>5.8999999999999999E-3</v>
      </c>
      <c r="IQ25" s="6">
        <v>-4.5999999999999999E-3</v>
      </c>
      <c r="IR25" s="6">
        <v>4.4000000000000003E-3</v>
      </c>
      <c r="IS25" s="6"/>
      <c r="IT25" s="6"/>
      <c r="IU25" s="6">
        <v>1.8E-3</v>
      </c>
      <c r="IV25" s="6">
        <v>3.3999999999999998E-3</v>
      </c>
      <c r="IW25" s="6">
        <v>-2.5000000000000001E-3</v>
      </c>
      <c r="IX25" s="6">
        <v>-1.9E-3</v>
      </c>
      <c r="IY25" s="6">
        <v>-1E-4</v>
      </c>
      <c r="IZ25" s="6"/>
      <c r="JA25" s="6"/>
      <c r="JB25" s="6">
        <v>1E-4</v>
      </c>
      <c r="JC25" s="6">
        <v>1E-3</v>
      </c>
      <c r="JD25" s="6">
        <v>-9.9000000000000008E-3</v>
      </c>
      <c r="JE25" s="6">
        <v>5.4000000000000003E-3</v>
      </c>
      <c r="JF25" s="6">
        <v>4.7000000000000002E-3</v>
      </c>
      <c r="JG25" s="6"/>
      <c r="JH25" s="6"/>
      <c r="JI25" s="6">
        <v>1.8E-3</v>
      </c>
      <c r="JJ25" s="6">
        <v>6.9999999999999999E-4</v>
      </c>
      <c r="JK25" s="6"/>
      <c r="JL25" s="26">
        <f t="shared" si="9"/>
        <v>-9.9000000000000008E-3</v>
      </c>
      <c r="JM25" s="26">
        <f t="shared" si="10"/>
        <v>2.9545454545454552E-4</v>
      </c>
      <c r="JN25" s="26">
        <f t="shared" si="11"/>
        <v>5.8999999999999999E-3</v>
      </c>
      <c r="KA25" s="55">
        <v>0.6593</v>
      </c>
      <c r="KB25" s="55">
        <v>0.68689999999999996</v>
      </c>
      <c r="KC25" s="55">
        <v>0.67989999999999995</v>
      </c>
      <c r="KD25" s="55">
        <v>0.67859999999999998</v>
      </c>
      <c r="KE25" s="4" t="s">
        <v>59</v>
      </c>
      <c r="KF25" s="55">
        <v>0.67969999999999997</v>
      </c>
      <c r="KG25" s="6">
        <v>-9.5999999999999992E-3</v>
      </c>
      <c r="KH25" s="6">
        <v>5.9999999999999995E-4</v>
      </c>
      <c r="KI25" s="6">
        <v>6.9999999999999999E-4</v>
      </c>
      <c r="KJ25" s="6"/>
      <c r="KK25" s="6"/>
      <c r="KL25" s="6">
        <v>-4.1000000000000003E-3</v>
      </c>
      <c r="KM25" s="6">
        <v>2.9999999999999997E-4</v>
      </c>
      <c r="KN25" s="6">
        <v>-2.5000000000000001E-3</v>
      </c>
      <c r="KO25" s="6">
        <v>-3.3999999999999998E-3</v>
      </c>
      <c r="KP25" s="6">
        <v>-2.8E-3</v>
      </c>
      <c r="KQ25" s="6"/>
      <c r="KR25" s="6"/>
      <c r="KS25" s="6">
        <v>-9.1000000000000004E-3</v>
      </c>
      <c r="KT25" s="6">
        <v>3.5999999999999999E-3</v>
      </c>
      <c r="KU25" s="6">
        <v>-2.0999999999999999E-3</v>
      </c>
      <c r="KV25" s="6">
        <v>-2.8999999999999998E-3</v>
      </c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26">
        <f t="shared" si="12"/>
        <v>-9.5999999999999992E-3</v>
      </c>
      <c r="LM25" s="26">
        <f t="shared" si="13"/>
        <v>-2.608333333333334E-3</v>
      </c>
      <c r="LN25" s="26">
        <f t="shared" si="14"/>
        <v>3.5999999999999999E-3</v>
      </c>
      <c r="MN25" s="55">
        <v>0.6593</v>
      </c>
      <c r="MO25" s="55">
        <v>0.68689999999999996</v>
      </c>
      <c r="MP25" s="55">
        <v>0.67989999999999995</v>
      </c>
      <c r="MQ25" s="55">
        <v>0.67859999999999998</v>
      </c>
      <c r="MR25" s="55"/>
      <c r="MS25" s="4" t="s">
        <v>59</v>
      </c>
      <c r="MT25" s="55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5">
        <v>0.6593</v>
      </c>
      <c r="PG25" s="55">
        <v>0.68689999999999996</v>
      </c>
      <c r="PH25" s="55">
        <v>0.67989999999999995</v>
      </c>
      <c r="PI25" s="55">
        <v>0.67859999999999998</v>
      </c>
      <c r="PJ25" s="55"/>
      <c r="PK25" s="55"/>
      <c r="PL25" s="4" t="s">
        <v>59</v>
      </c>
      <c r="PM25" s="55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9:463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IB26" s="55">
        <v>0.71919999999999995</v>
      </c>
      <c r="IC26" s="55">
        <v>0.75690000000000002</v>
      </c>
      <c r="ID26" s="55">
        <v>0.75739999999999996</v>
      </c>
      <c r="IE26" s="4" t="s">
        <v>60</v>
      </c>
      <c r="IF26" s="55">
        <v>0.74509999999999998</v>
      </c>
      <c r="IG26" s="6">
        <v>7.0000000000000001E-3</v>
      </c>
      <c r="IH26" s="6">
        <v>-2.8E-3</v>
      </c>
      <c r="II26" s="6">
        <v>-8.0000000000000004E-4</v>
      </c>
      <c r="IJ26" s="6">
        <v>8.0000000000000004E-4</v>
      </c>
      <c r="IK26" s="6">
        <v>-1.5E-3</v>
      </c>
      <c r="IL26" s="6"/>
      <c r="IM26" s="6"/>
      <c r="IN26" s="6">
        <v>4.0000000000000001E-3</v>
      </c>
      <c r="IO26" s="6">
        <v>2.9999999999999997E-4</v>
      </c>
      <c r="IP26" s="6">
        <v>3.3E-3</v>
      </c>
      <c r="IQ26" s="6">
        <v>-3.5999999999999999E-3</v>
      </c>
      <c r="IR26" s="6">
        <v>3.0999999999999999E-3</v>
      </c>
      <c r="IS26" s="6"/>
      <c r="IT26" s="6"/>
      <c r="IU26" s="6">
        <v>-1.6000000000000001E-3</v>
      </c>
      <c r="IV26" s="6">
        <v>4.7999999999999996E-3</v>
      </c>
      <c r="IW26" s="6">
        <v>3.8E-3</v>
      </c>
      <c r="IX26" s="6">
        <v>1.1999999999999999E-3</v>
      </c>
      <c r="IY26" s="6">
        <v>-1.6999999999999999E-3</v>
      </c>
      <c r="IZ26" s="6"/>
      <c r="JA26" s="6"/>
      <c r="JB26" s="6">
        <v>4.8999999999999998E-3</v>
      </c>
      <c r="JC26" s="6">
        <v>-1.6999999999999999E-3</v>
      </c>
      <c r="JD26" s="6">
        <v>-4.5999999999999999E-3</v>
      </c>
      <c r="JE26" s="6">
        <v>4.0000000000000002E-4</v>
      </c>
      <c r="JF26" s="6">
        <v>8.9999999999999998E-4</v>
      </c>
      <c r="JG26" s="6"/>
      <c r="JH26" s="6"/>
      <c r="JI26" s="6">
        <v>-1E-4</v>
      </c>
      <c r="JJ26" s="6">
        <v>4.0000000000000001E-3</v>
      </c>
      <c r="JK26" s="6"/>
      <c r="JL26" s="26">
        <f t="shared" si="9"/>
        <v>-4.5999999999999999E-3</v>
      </c>
      <c r="JM26" s="26">
        <f t="shared" si="10"/>
        <v>9.1363636363636343E-4</v>
      </c>
      <c r="JN26" s="26">
        <f t="shared" si="11"/>
        <v>7.0000000000000001E-3</v>
      </c>
      <c r="KA26" s="55">
        <v>0.71919999999999995</v>
      </c>
      <c r="KB26" s="55">
        <v>0.75690000000000002</v>
      </c>
      <c r="KC26" s="55">
        <v>0.75739999999999996</v>
      </c>
      <c r="KD26" s="55">
        <v>0.74509999999999998</v>
      </c>
      <c r="KE26" s="4" t="s">
        <v>60</v>
      </c>
      <c r="KF26" s="55">
        <v>0.76090000000000002</v>
      </c>
      <c r="KG26" s="6">
        <v>-4.8999999999999998E-3</v>
      </c>
      <c r="KH26" s="6">
        <v>-6.9999999999999999E-4</v>
      </c>
      <c r="KI26" s="6">
        <v>4.0000000000000002E-4</v>
      </c>
      <c r="KJ26" s="6"/>
      <c r="KK26" s="6"/>
      <c r="KL26" s="6">
        <v>-5.0000000000000001E-4</v>
      </c>
      <c r="KM26" s="6">
        <v>-2.9999999999999997E-4</v>
      </c>
      <c r="KN26" s="6">
        <v>8.0000000000000004E-4</v>
      </c>
      <c r="KO26" s="6">
        <v>-4.5999999999999999E-3</v>
      </c>
      <c r="KP26" s="6">
        <v>-1E-4</v>
      </c>
      <c r="KQ26" s="6"/>
      <c r="KR26" s="6"/>
      <c r="KS26" s="6">
        <v>-9.1999999999999998E-3</v>
      </c>
      <c r="KT26" s="6">
        <v>3.8E-3</v>
      </c>
      <c r="KU26" s="6">
        <v>1.6999999999999999E-3</v>
      </c>
      <c r="KV26" s="6">
        <v>-5.0000000000000001E-4</v>
      </c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26">
        <f t="shared" si="12"/>
        <v>-9.1999999999999998E-3</v>
      </c>
      <c r="LM26" s="26">
        <f t="shared" si="13"/>
        <v>-1.175E-3</v>
      </c>
      <c r="LN26" s="26">
        <f t="shared" si="14"/>
        <v>3.8E-3</v>
      </c>
      <c r="MN26" s="55">
        <v>0.71919999999999995</v>
      </c>
      <c r="MO26" s="55">
        <v>0.75690000000000002</v>
      </c>
      <c r="MP26" s="55">
        <v>0.75739999999999996</v>
      </c>
      <c r="MQ26" s="55">
        <v>0.74509999999999998</v>
      </c>
      <c r="MR26" s="55"/>
      <c r="MS26" s="4" t="s">
        <v>60</v>
      </c>
      <c r="MT26" s="55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5">
        <v>0.71919999999999995</v>
      </c>
      <c r="PG26" s="55">
        <v>0.75690000000000002</v>
      </c>
      <c r="PH26" s="55">
        <v>0.75739999999999996</v>
      </c>
      <c r="PI26" s="55">
        <v>0.74509999999999998</v>
      </c>
      <c r="PJ26" s="55"/>
      <c r="PK26" s="55"/>
      <c r="PL26" s="4" t="s">
        <v>60</v>
      </c>
      <c r="PM26" s="55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9:463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74">SUM( -AI4, -AI11, -AI17,AI23, -AI24, -AI25, -AI26)</f>
        <v>0</v>
      </c>
      <c r="AJ27" s="29">
        <f t="shared" si="74"/>
        <v>0</v>
      </c>
      <c r="AK27" s="29">
        <f t="shared" si="74"/>
        <v>2.8800000000000003E-2</v>
      </c>
      <c r="AL27" s="29">
        <f t="shared" si="74"/>
        <v>0</v>
      </c>
      <c r="AM27" s="29">
        <f t="shared" si="74"/>
        <v>1.03E-2</v>
      </c>
      <c r="AN27" s="29">
        <f t="shared" si="74"/>
        <v>-6.2200000000000005E-2</v>
      </c>
      <c r="AO27" s="29">
        <f t="shared" si="74"/>
        <v>-1.11E-2</v>
      </c>
      <c r="AP27" s="29">
        <f t="shared" ref="AP27:BA27" si="75">SUM( -AP4, -AP11, -AP17,AP23, -AP24, -AP25, -AP26)</f>
        <v>0</v>
      </c>
      <c r="AQ27" s="29">
        <f t="shared" si="75"/>
        <v>0</v>
      </c>
      <c r="AR27" s="29">
        <f t="shared" si="75"/>
        <v>1.7999999999999999E-2</v>
      </c>
      <c r="AS27" s="29">
        <f t="shared" si="75"/>
        <v>-3.8899999999999997E-2</v>
      </c>
      <c r="AT27" s="29">
        <f t="shared" si="75"/>
        <v>-6.2000000000000006E-3</v>
      </c>
      <c r="AU27" s="29">
        <f t="shared" si="75"/>
        <v>-3.3200000000000007E-2</v>
      </c>
      <c r="AV27" s="29">
        <f t="shared" si="75"/>
        <v>1.0699999999999999E-2</v>
      </c>
      <c r="AW27" s="29">
        <f t="shared" si="75"/>
        <v>0</v>
      </c>
      <c r="AX27" s="29">
        <f t="shared" si="75"/>
        <v>0</v>
      </c>
      <c r="AY27" s="29">
        <f t="shared" si="75"/>
        <v>-1.0699999999999999E-2</v>
      </c>
      <c r="AZ27" s="29">
        <f t="shared" si="75"/>
        <v>-1.4000000000000002E-3</v>
      </c>
      <c r="BA27" s="29">
        <f t="shared" si="75"/>
        <v>-1.1999999999999999E-3</v>
      </c>
      <c r="BB27" s="29">
        <f t="shared" ref="BB27:BI27" si="76">SUM( -BB4, -BB11, -BB17,BB23, -BB24, -BB25, -BB26)</f>
        <v>8.3999999999999995E-3</v>
      </c>
      <c r="BC27" s="29">
        <f t="shared" si="76"/>
        <v>-3.1600000000000003E-2</v>
      </c>
      <c r="BD27" s="29">
        <f t="shared" si="76"/>
        <v>0</v>
      </c>
      <c r="BE27" s="29">
        <f t="shared" si="76"/>
        <v>0</v>
      </c>
      <c r="BF27" s="29">
        <f t="shared" si="76"/>
        <v>1.5599999999999999E-2</v>
      </c>
      <c r="BG27" s="29">
        <f t="shared" si="76"/>
        <v>-1.2200000000000001E-2</v>
      </c>
      <c r="BH27" s="29">
        <f t="shared" si="76"/>
        <v>-3.9300000000000002E-2</v>
      </c>
      <c r="BI27" s="29">
        <f t="shared" si="76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77">SUM( -CQ4, -CQ11, -CQ17,CQ23, -CQ24, -CQ25, -CQ26)</f>
        <v>4.8000000000000004E-3</v>
      </c>
      <c r="CR27" s="29">
        <f t="shared" si="77"/>
        <v>0</v>
      </c>
      <c r="CS27" s="29">
        <f t="shared" si="77"/>
        <v>0</v>
      </c>
      <c r="CT27" s="29">
        <f t="shared" si="77"/>
        <v>-4.1000000000000003E-3</v>
      </c>
      <c r="CU27" s="29">
        <f t="shared" si="77"/>
        <v>-6.5000000000000006E-3</v>
      </c>
      <c r="CV27" s="29">
        <f t="shared" si="77"/>
        <v>2.8000000000000001E-2</v>
      </c>
      <c r="CW27" s="29">
        <f t="shared" si="77"/>
        <v>8.3000000000000001E-3</v>
      </c>
      <c r="CX27" s="29">
        <f t="shared" si="77"/>
        <v>1.4899999999999997E-2</v>
      </c>
      <c r="CY27" s="29">
        <f t="shared" si="77"/>
        <v>0</v>
      </c>
      <c r="CZ27" s="29">
        <f t="shared" si="77"/>
        <v>0</v>
      </c>
      <c r="DA27" s="29">
        <f t="shared" si="77"/>
        <v>-3.5000000000000001E-3</v>
      </c>
      <c r="DB27" s="29">
        <f t="shared" ref="DB27:DM27" si="78">SUM( -DB4, -DB11, -DB17,DB23, -DB24, -DB25, -DB26)</f>
        <v>-3.5700000000000003E-2</v>
      </c>
      <c r="DC27" s="29">
        <f t="shared" si="78"/>
        <v>-1.1600000000000001E-2</v>
      </c>
      <c r="DD27" s="29">
        <f t="shared" si="78"/>
        <v>1.8800000000000001E-2</v>
      </c>
      <c r="DE27" s="29">
        <f t="shared" si="78"/>
        <v>-1.9199999999999998E-2</v>
      </c>
      <c r="DF27" s="29">
        <f t="shared" si="78"/>
        <v>0</v>
      </c>
      <c r="DG27" s="29">
        <f t="shared" si="78"/>
        <v>0</v>
      </c>
      <c r="DH27" s="29">
        <f t="shared" si="78"/>
        <v>5.0000000000000001E-3</v>
      </c>
      <c r="DI27" s="29">
        <f t="shared" si="78"/>
        <v>-4.3E-3</v>
      </c>
      <c r="DJ27" s="29">
        <f t="shared" si="78"/>
        <v>5.6000000000000008E-3</v>
      </c>
      <c r="DK27" s="29">
        <f t="shared" si="78"/>
        <v>1.7500000000000002E-2</v>
      </c>
      <c r="DL27" s="29">
        <f t="shared" si="78"/>
        <v>-1.6400000000000001E-2</v>
      </c>
      <c r="DM27" s="29">
        <f t="shared" si="78"/>
        <v>0</v>
      </c>
      <c r="DN27" s="29">
        <f t="shared" ref="DN27:DU27" si="79">SUM( -DN4, -DN11, -DN17,DN23, -DN24, -DN25, -DN26)</f>
        <v>0</v>
      </c>
      <c r="DO27" s="29">
        <f t="shared" si="79"/>
        <v>-1.2100000000000003E-2</v>
      </c>
      <c r="DP27" s="29">
        <f t="shared" si="79"/>
        <v>-2.0199999999999999E-2</v>
      </c>
      <c r="DQ27" s="29">
        <f t="shared" si="79"/>
        <v>2.0999999999999999E-3</v>
      </c>
      <c r="DR27" s="29">
        <f t="shared" si="79"/>
        <v>4.2599999999999999E-2</v>
      </c>
      <c r="DS27" s="29">
        <f t="shared" si="79"/>
        <v>0</v>
      </c>
      <c r="DT27" s="29">
        <f t="shared" si="79"/>
        <v>0</v>
      </c>
      <c r="DU27" s="29">
        <f t="shared" si="79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80">SUM( -FE4, -FE11, -FE17,FE23, -FE24, -FE25, -FE26)</f>
        <v>1.5300000000000001E-2</v>
      </c>
      <c r="FF27" s="29">
        <f t="shared" si="80"/>
        <v>0</v>
      </c>
      <c r="FG27" s="29">
        <f t="shared" si="80"/>
        <v>0</v>
      </c>
      <c r="FH27" s="29">
        <f t="shared" si="80"/>
        <v>-2.0999999999999999E-3</v>
      </c>
      <c r="FI27" s="29">
        <f t="shared" si="80"/>
        <v>-2.64E-2</v>
      </c>
      <c r="FJ27" s="29">
        <f t="shared" si="80"/>
        <v>1.2500000000000001E-2</v>
      </c>
      <c r="FK27" s="29">
        <f t="shared" si="80"/>
        <v>-2.4899999999999999E-2</v>
      </c>
      <c r="FL27" s="29">
        <f t="shared" si="80"/>
        <v>6.5999999999999991E-3</v>
      </c>
      <c r="FM27" s="29">
        <f t="shared" si="80"/>
        <v>0</v>
      </c>
      <c r="FN27" s="29">
        <f t="shared" si="80"/>
        <v>0</v>
      </c>
      <c r="FO27" s="29">
        <f t="shared" si="80"/>
        <v>-3.9900000000000005E-2</v>
      </c>
      <c r="FP27" s="29">
        <f t="shared" ref="FP27:GA27" si="81">SUM( -FP4, -FP11, -FP17,FP23, -FP24, -FP25, -FP26)</f>
        <v>1.5299999999999999E-2</v>
      </c>
      <c r="FQ27" s="29">
        <f t="shared" si="81"/>
        <v>-1.8999999999999991E-3</v>
      </c>
      <c r="FR27" s="29">
        <f t="shared" si="81"/>
        <v>2.4E-2</v>
      </c>
      <c r="FS27" s="29">
        <f t="shared" si="81"/>
        <v>-1.8999999999999998E-3</v>
      </c>
      <c r="FT27" s="29">
        <f t="shared" si="81"/>
        <v>0</v>
      </c>
      <c r="FU27" s="29">
        <f t="shared" si="81"/>
        <v>0</v>
      </c>
      <c r="FV27" s="29">
        <f t="shared" si="81"/>
        <v>5.1000000000000004E-3</v>
      </c>
      <c r="FW27" s="29">
        <f t="shared" si="81"/>
        <v>1.2799999999999999E-2</v>
      </c>
      <c r="FX27" s="29">
        <f t="shared" si="81"/>
        <v>3.2499999999999994E-2</v>
      </c>
      <c r="FY27" s="29">
        <f t="shared" si="81"/>
        <v>1.9200000000000002E-2</v>
      </c>
      <c r="FZ27" s="29">
        <f t="shared" si="81"/>
        <v>-1.1600000000000003E-2</v>
      </c>
      <c r="GA27" s="29">
        <f t="shared" si="81"/>
        <v>0</v>
      </c>
      <c r="GB27" s="29">
        <f t="shared" ref="GB27:GI27" si="82">SUM( -GB4, -GB11, -GB17,GB23, -GB24, -GB25, -GB26)</f>
        <v>0</v>
      </c>
      <c r="GC27" s="29">
        <f t="shared" si="82"/>
        <v>-6.0000000000000001E-3</v>
      </c>
      <c r="GD27" s="29">
        <f t="shared" si="82"/>
        <v>-1.2099999999999998E-2</v>
      </c>
      <c r="GE27" s="29">
        <f t="shared" si="82"/>
        <v>1.9900000000000001E-2</v>
      </c>
      <c r="GF27" s="29">
        <f t="shared" si="82"/>
        <v>1.37E-2</v>
      </c>
      <c r="GG27" s="29">
        <f t="shared" si="82"/>
        <v>-9.2999999999999992E-3</v>
      </c>
      <c r="GH27" s="29">
        <f t="shared" si="82"/>
        <v>0</v>
      </c>
      <c r="GI27" s="29">
        <f t="shared" si="82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IB27" s="281" t="s">
        <v>62</v>
      </c>
      <c r="IC27" s="28" t="s">
        <v>62</v>
      </c>
      <c r="ID27" s="28" t="s">
        <v>62</v>
      </c>
      <c r="IE27" s="27" t="s">
        <v>61</v>
      </c>
      <c r="IF27" s="28" t="s">
        <v>62</v>
      </c>
      <c r="IG27" s="29">
        <f t="shared" ref="IG27:IQ27" si="83">SUM( -IG4, -IG11, -IG17,IG23, -IG24, -IG25, -IG26)</f>
        <v>-3.5500000000000004E-2</v>
      </c>
      <c r="IH27" s="29">
        <f t="shared" si="83"/>
        <v>1.61E-2</v>
      </c>
      <c r="II27" s="29">
        <f t="shared" si="83"/>
        <v>-1.18E-2</v>
      </c>
      <c r="IJ27" s="29">
        <f t="shared" si="83"/>
        <v>1.9999999999999977E-4</v>
      </c>
      <c r="IK27" s="29">
        <f t="shared" si="83"/>
        <v>8.3000000000000001E-3</v>
      </c>
      <c r="IL27" s="29">
        <f t="shared" si="83"/>
        <v>0</v>
      </c>
      <c r="IM27" s="29">
        <f t="shared" si="83"/>
        <v>0</v>
      </c>
      <c r="IN27" s="29">
        <f t="shared" si="83"/>
        <v>-8.8999999999999999E-3</v>
      </c>
      <c r="IO27" s="29">
        <f t="shared" si="83"/>
        <v>-9.0000000000000011E-3</v>
      </c>
      <c r="IP27" s="29">
        <f t="shared" si="83"/>
        <v>-3.6299999999999999E-2</v>
      </c>
      <c r="IQ27" s="29">
        <f t="shared" si="83"/>
        <v>2.0899999999999998E-2</v>
      </c>
      <c r="IR27" s="29">
        <f t="shared" ref="IR27:JC27" si="84">SUM( -IR4, -IR11, -IR17,IR23, -IR24, -IR25, -IR26)</f>
        <v>-1.4E-2</v>
      </c>
      <c r="IS27" s="29">
        <f t="shared" si="84"/>
        <v>0</v>
      </c>
      <c r="IT27" s="29">
        <f t="shared" si="84"/>
        <v>0</v>
      </c>
      <c r="IU27" s="29">
        <f t="shared" si="84"/>
        <v>-1.15E-2</v>
      </c>
      <c r="IV27" s="29">
        <f t="shared" si="84"/>
        <v>-2.1100000000000001E-2</v>
      </c>
      <c r="IW27" s="29">
        <f t="shared" si="84"/>
        <v>-1.7399999999999999E-2</v>
      </c>
      <c r="IX27" s="29">
        <f t="shared" si="84"/>
        <v>-1.24E-2</v>
      </c>
      <c r="IY27" s="29">
        <f t="shared" si="84"/>
        <v>5.0000000000000001E-3</v>
      </c>
      <c r="IZ27" s="29">
        <f t="shared" si="84"/>
        <v>0</v>
      </c>
      <c r="JA27" s="29">
        <f t="shared" si="84"/>
        <v>0</v>
      </c>
      <c r="JB27" s="29">
        <f t="shared" si="84"/>
        <v>-9.9999999999999985E-3</v>
      </c>
      <c r="JC27" s="29">
        <f t="shared" si="84"/>
        <v>-1.1900000000000001E-2</v>
      </c>
      <c r="JD27" s="29">
        <f t="shared" ref="JD27:JK27" si="85">SUM( -JD4, -JD11, -JD17,JD23, -JD24, -JD25, -JD26)</f>
        <v>3.7199999999999997E-2</v>
      </c>
      <c r="JE27" s="29">
        <f t="shared" si="85"/>
        <v>-8.3000000000000001E-3</v>
      </c>
      <c r="JF27" s="29">
        <f t="shared" si="85"/>
        <v>-8.8000000000000005E-3</v>
      </c>
      <c r="JG27" s="29">
        <f t="shared" si="85"/>
        <v>0</v>
      </c>
      <c r="JH27" s="29">
        <f t="shared" si="85"/>
        <v>0</v>
      </c>
      <c r="JI27" s="29">
        <f t="shared" si="85"/>
        <v>-8.6999999999999994E-3</v>
      </c>
      <c r="JJ27" s="29">
        <f t="shared" si="85"/>
        <v>-1.3599999999999999E-2</v>
      </c>
      <c r="JK27" s="29">
        <f t="shared" si="85"/>
        <v>0</v>
      </c>
      <c r="JL27" s="26">
        <f t="shared" si="9"/>
        <v>-3.6299999999999999E-2</v>
      </c>
      <c r="JM27" s="26">
        <f t="shared" si="10"/>
        <v>-4.8870967741935474E-3</v>
      </c>
      <c r="JN27" s="26">
        <f t="shared" si="11"/>
        <v>3.7199999999999997E-2</v>
      </c>
      <c r="KA27" s="281" t="s">
        <v>62</v>
      </c>
      <c r="KB27" s="28" t="s">
        <v>62</v>
      </c>
      <c r="KC27" s="28" t="s">
        <v>62</v>
      </c>
      <c r="KD27" s="28" t="s">
        <v>62</v>
      </c>
      <c r="KE27" s="27" t="s">
        <v>61</v>
      </c>
      <c r="KF27" s="28" t="s">
        <v>62</v>
      </c>
      <c r="KG27" s="29">
        <f t="shared" ref="KG27" si="86">SUM( -KG4, -KG11, -KG17,KG23, -KG24, -KG25, -KG26)</f>
        <v>2.6200000000000001E-2</v>
      </c>
      <c r="KH27" s="29">
        <f t="shared" ref="KH27:KK27" si="87">SUM( -KH4, -KH11, -KH17,KH23, -KH24, -KH25, -KH26)</f>
        <v>-5.0000000000000012E-4</v>
      </c>
      <c r="KI27" s="29">
        <f t="shared" si="87"/>
        <v>-8.1000000000000013E-3</v>
      </c>
      <c r="KJ27" s="29">
        <f t="shared" si="87"/>
        <v>0</v>
      </c>
      <c r="KK27" s="29">
        <f t="shared" si="87"/>
        <v>0</v>
      </c>
      <c r="KL27" s="29">
        <f t="shared" ref="KL27" si="88">SUM( -KL4, -KL11, -KL17,KL23, -KL24, -KL25, -KL26)</f>
        <v>5.1999999999999998E-3</v>
      </c>
      <c r="KM27" s="29">
        <f t="shared" ref="KM27:LK27" si="89">SUM( -KM4, -KM11, -KM17,KM23, -KM24, -KM25, -KM26)</f>
        <v>-1.26E-2</v>
      </c>
      <c r="KN27" s="29">
        <f t="shared" si="89"/>
        <v>2.4000000000000002E-3</v>
      </c>
      <c r="KO27" s="29">
        <f t="shared" si="89"/>
        <v>2.8799999999999999E-2</v>
      </c>
      <c r="KP27" s="29">
        <f t="shared" si="89"/>
        <v>2.1499999999999998E-2</v>
      </c>
      <c r="KQ27" s="29">
        <f t="shared" si="89"/>
        <v>0</v>
      </c>
      <c r="KR27" s="29">
        <f t="shared" si="89"/>
        <v>0</v>
      </c>
      <c r="KS27" s="29">
        <f t="shared" si="89"/>
        <v>5.0199999999999995E-2</v>
      </c>
      <c r="KT27" s="29">
        <f t="shared" si="89"/>
        <v>-1.1099999999999999E-2</v>
      </c>
      <c r="KU27" s="29">
        <f t="shared" si="89"/>
        <v>6.9999999999999993E-3</v>
      </c>
      <c r="KV27" s="29">
        <f t="shared" si="89"/>
        <v>1.14E-2</v>
      </c>
      <c r="KW27" s="29">
        <f t="shared" si="89"/>
        <v>0</v>
      </c>
      <c r="KX27" s="29">
        <f t="shared" si="89"/>
        <v>0</v>
      </c>
      <c r="KY27" s="29">
        <f t="shared" si="89"/>
        <v>0</v>
      </c>
      <c r="KZ27" s="29">
        <f t="shared" si="89"/>
        <v>0</v>
      </c>
      <c r="LA27" s="29">
        <f t="shared" si="89"/>
        <v>0</v>
      </c>
      <c r="LB27" s="29">
        <f t="shared" si="89"/>
        <v>0</v>
      </c>
      <c r="LC27" s="29">
        <f t="shared" si="89"/>
        <v>0</v>
      </c>
      <c r="LD27" s="29">
        <f t="shared" si="89"/>
        <v>0</v>
      </c>
      <c r="LE27" s="29">
        <f t="shared" si="89"/>
        <v>0</v>
      </c>
      <c r="LF27" s="29">
        <f t="shared" si="89"/>
        <v>0</v>
      </c>
      <c r="LG27" s="29">
        <f t="shared" si="89"/>
        <v>0</v>
      </c>
      <c r="LH27" s="29">
        <f t="shared" si="89"/>
        <v>0</v>
      </c>
      <c r="LI27" s="29">
        <f t="shared" si="89"/>
        <v>0</v>
      </c>
      <c r="LJ27" s="29">
        <f t="shared" si="89"/>
        <v>0</v>
      </c>
      <c r="LK27" s="29">
        <f t="shared" si="89"/>
        <v>0</v>
      </c>
      <c r="LL27" s="26">
        <f t="shared" si="12"/>
        <v>-1.26E-2</v>
      </c>
      <c r="LM27" s="26">
        <f t="shared" si="13"/>
        <v>3.883870967741935E-3</v>
      </c>
      <c r="LN27" s="26">
        <f t="shared" si="14"/>
        <v>5.0199999999999995E-2</v>
      </c>
      <c r="MN27" s="281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90">SUM( -MU4, -MU11, -MU17,MU23, -MU24, -MU25, -MU26)</f>
        <v>0</v>
      </c>
      <c r="MV27" s="29">
        <f t="shared" si="90"/>
        <v>0</v>
      </c>
      <c r="MW27" s="29">
        <f t="shared" si="90"/>
        <v>0</v>
      </c>
      <c r="MX27" s="29">
        <f t="shared" si="90"/>
        <v>0</v>
      </c>
      <c r="MY27" s="29">
        <f t="shared" si="90"/>
        <v>0</v>
      </c>
      <c r="MZ27" s="29">
        <f t="shared" si="90"/>
        <v>0</v>
      </c>
      <c r="NA27" s="29">
        <f t="shared" si="90"/>
        <v>0</v>
      </c>
      <c r="NB27" s="29">
        <f t="shared" si="90"/>
        <v>0</v>
      </c>
      <c r="NC27" s="29">
        <f t="shared" si="90"/>
        <v>0</v>
      </c>
      <c r="ND27" s="29">
        <f t="shared" si="90"/>
        <v>0</v>
      </c>
      <c r="NE27" s="29">
        <f t="shared" si="90"/>
        <v>0</v>
      </c>
      <c r="NF27" s="29">
        <f t="shared" si="90"/>
        <v>0</v>
      </c>
      <c r="NG27" s="29">
        <f t="shared" si="90"/>
        <v>0</v>
      </c>
      <c r="NH27" s="29">
        <f t="shared" si="90"/>
        <v>0</v>
      </c>
      <c r="NI27" s="29">
        <f t="shared" si="90"/>
        <v>0</v>
      </c>
      <c r="NJ27" s="29">
        <f t="shared" si="90"/>
        <v>0</v>
      </c>
      <c r="NK27" s="29">
        <f t="shared" si="90"/>
        <v>0</v>
      </c>
      <c r="NL27" s="29">
        <f t="shared" si="90"/>
        <v>0</v>
      </c>
      <c r="NM27" s="29">
        <f t="shared" si="90"/>
        <v>0</v>
      </c>
      <c r="NN27" s="29">
        <f t="shared" si="90"/>
        <v>0</v>
      </c>
      <c r="NO27" s="29">
        <f t="shared" si="90"/>
        <v>0</v>
      </c>
      <c r="NP27" s="29">
        <f t="shared" si="90"/>
        <v>0</v>
      </c>
      <c r="NQ27" s="29">
        <f t="shared" si="90"/>
        <v>0</v>
      </c>
      <c r="NR27" s="29">
        <f t="shared" si="90"/>
        <v>0</v>
      </c>
      <c r="NS27" s="29">
        <f t="shared" si="90"/>
        <v>0</v>
      </c>
      <c r="NT27" s="29">
        <f t="shared" si="90"/>
        <v>0</v>
      </c>
      <c r="NU27" s="29">
        <f t="shared" si="90"/>
        <v>0</v>
      </c>
      <c r="NV27" s="29">
        <f t="shared" si="90"/>
        <v>0</v>
      </c>
      <c r="NW27" s="29">
        <f t="shared" si="90"/>
        <v>0</v>
      </c>
      <c r="NX27" s="29">
        <f t="shared" si="90"/>
        <v>0</v>
      </c>
      <c r="NY27" s="29">
        <f t="shared" si="90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1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91">SUM( -PN4, -PN11, -PN17,PN23, -PN24, -PN25, -PN26)</f>
        <v>0</v>
      </c>
      <c r="PO27" s="29">
        <f t="shared" si="91"/>
        <v>0</v>
      </c>
      <c r="PP27" s="29">
        <f t="shared" si="91"/>
        <v>0</v>
      </c>
      <c r="PQ27" s="29">
        <f t="shared" si="91"/>
        <v>0</v>
      </c>
      <c r="PR27" s="29">
        <f t="shared" si="91"/>
        <v>0</v>
      </c>
      <c r="PS27" s="29">
        <f t="shared" si="91"/>
        <v>0</v>
      </c>
      <c r="PT27" s="29">
        <f t="shared" si="91"/>
        <v>0</v>
      </c>
      <c r="PU27" s="29">
        <f t="shared" si="91"/>
        <v>0</v>
      </c>
      <c r="PV27" s="29">
        <f t="shared" si="91"/>
        <v>0</v>
      </c>
      <c r="PW27" s="29">
        <f t="shared" si="91"/>
        <v>0</v>
      </c>
      <c r="PX27" s="29">
        <f t="shared" si="91"/>
        <v>0</v>
      </c>
      <c r="PY27" s="29">
        <f t="shared" si="91"/>
        <v>0</v>
      </c>
      <c r="PZ27" s="29">
        <f t="shared" si="91"/>
        <v>0</v>
      </c>
      <c r="QA27" s="29">
        <f t="shared" si="91"/>
        <v>0</v>
      </c>
      <c r="QB27" s="29">
        <f t="shared" si="91"/>
        <v>0</v>
      </c>
      <c r="QC27" s="29">
        <f t="shared" si="91"/>
        <v>0</v>
      </c>
      <c r="QD27" s="29">
        <f t="shared" si="91"/>
        <v>0</v>
      </c>
      <c r="QE27" s="29">
        <f t="shared" si="91"/>
        <v>0</v>
      </c>
      <c r="QF27" s="29">
        <f t="shared" si="91"/>
        <v>0</v>
      </c>
      <c r="QG27" s="29">
        <f t="shared" si="91"/>
        <v>0</v>
      </c>
      <c r="QH27" s="29">
        <f t="shared" si="91"/>
        <v>0</v>
      </c>
      <c r="QI27" s="29">
        <f t="shared" si="91"/>
        <v>0</v>
      </c>
      <c r="QJ27" s="29">
        <f t="shared" si="91"/>
        <v>0</v>
      </c>
      <c r="QK27" s="29">
        <f t="shared" si="91"/>
        <v>0</v>
      </c>
      <c r="QL27" s="29">
        <f t="shared" si="91"/>
        <v>0</v>
      </c>
      <c r="QM27" s="29">
        <f t="shared" si="91"/>
        <v>0</v>
      </c>
      <c r="QN27" s="29">
        <f t="shared" si="91"/>
        <v>0</v>
      </c>
      <c r="QO27" s="29">
        <f t="shared" si="91"/>
        <v>0</v>
      </c>
      <c r="QP27" s="29">
        <f t="shared" si="91"/>
        <v>0</v>
      </c>
      <c r="QQ27" s="29">
        <f t="shared" si="91"/>
        <v>0</v>
      </c>
      <c r="QR27" s="29">
        <f t="shared" si="91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9:463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IB28" s="55">
        <v>77.016999999999996</v>
      </c>
      <c r="IC28" s="55">
        <v>78.909000000000006</v>
      </c>
      <c r="ID28" s="55">
        <v>78.972999999999999</v>
      </c>
      <c r="IE28" s="4" t="s">
        <v>63</v>
      </c>
      <c r="IF28" s="55">
        <v>79.09</v>
      </c>
      <c r="IG28" s="6">
        <v>7.4999999999999997E-3</v>
      </c>
      <c r="IH28" s="6">
        <v>-6.0000000000000001E-3</v>
      </c>
      <c r="II28" s="6">
        <v>7.3000000000000001E-3</v>
      </c>
      <c r="IJ28" s="6">
        <v>1.6000000000000001E-3</v>
      </c>
      <c r="IK28" s="6">
        <v>-5.9999999999999995E-4</v>
      </c>
      <c r="IL28" s="6"/>
      <c r="IM28" s="6"/>
      <c r="IN28" s="6">
        <v>1.5E-3</v>
      </c>
      <c r="IO28" s="6">
        <v>-3.0000000000000001E-3</v>
      </c>
      <c r="IP28" s="6">
        <v>5.1000000000000004E-3</v>
      </c>
      <c r="IQ28" s="6">
        <v>-8.0000000000000004E-4</v>
      </c>
      <c r="IR28" s="6">
        <v>1.04E-2</v>
      </c>
      <c r="IS28" s="6"/>
      <c r="IT28" s="6"/>
      <c r="IU28" s="6">
        <v>5.0000000000000001E-4</v>
      </c>
      <c r="IV28" s="6">
        <v>1E-4</v>
      </c>
      <c r="IW28" s="6">
        <v>1E-3</v>
      </c>
      <c r="IX28" s="6">
        <v>-4.7999999999999996E-3</v>
      </c>
      <c r="IY28" s="6">
        <v>-1E-4</v>
      </c>
      <c r="IZ28" s="6"/>
      <c r="JA28" s="6"/>
      <c r="JB28" s="6">
        <v>-1.8E-3</v>
      </c>
      <c r="JC28" s="6">
        <v>-5.1000000000000004E-3</v>
      </c>
      <c r="JD28" s="6">
        <v>-1.0500000000000001E-2</v>
      </c>
      <c r="JE28" s="6">
        <v>-3.5000000000000001E-3</v>
      </c>
      <c r="JF28" s="6">
        <v>4.3E-3</v>
      </c>
      <c r="JG28" s="6"/>
      <c r="JH28" s="6"/>
      <c r="JI28" s="6">
        <v>3.5999999999999999E-3</v>
      </c>
      <c r="JJ28" s="6">
        <v>-2.5999999999999999E-3</v>
      </c>
      <c r="JK28" s="6"/>
      <c r="JL28" s="31">
        <f t="shared" si="9"/>
        <v>-1.0500000000000001E-2</v>
      </c>
      <c r="JM28" s="31">
        <f t="shared" si="10"/>
        <v>1.8636363636363642E-4</v>
      </c>
      <c r="JN28" s="31">
        <f t="shared" si="11"/>
        <v>1.04E-2</v>
      </c>
      <c r="KA28" s="55">
        <v>77.016999999999996</v>
      </c>
      <c r="KB28" s="55">
        <v>78.909000000000006</v>
      </c>
      <c r="KC28" s="55">
        <v>78.972999999999999</v>
      </c>
      <c r="KD28" s="55">
        <v>79.09</v>
      </c>
      <c r="KE28" s="4" t="s">
        <v>63</v>
      </c>
      <c r="KF28" s="55">
        <v>78.459999999999994</v>
      </c>
      <c r="KG28" s="6">
        <v>-4.1999999999999997E-3</v>
      </c>
      <c r="KH28" s="6">
        <v>-8.0000000000000004E-4</v>
      </c>
      <c r="KI28" s="6">
        <v>1E-4</v>
      </c>
      <c r="KJ28" s="6"/>
      <c r="KK28" s="6"/>
      <c r="KL28" s="6">
        <v>-5.5999999999999999E-3</v>
      </c>
      <c r="KM28" s="6">
        <v>-2.2000000000000001E-3</v>
      </c>
      <c r="KN28" s="6">
        <v>-4.5999999999999999E-3</v>
      </c>
      <c r="KO28" s="6">
        <v>-3.0999999999999999E-3</v>
      </c>
      <c r="KP28" s="6">
        <v>3.8E-3</v>
      </c>
      <c r="KQ28" s="6"/>
      <c r="KR28" s="6"/>
      <c r="KS28" s="6">
        <v>-1.35E-2</v>
      </c>
      <c r="KT28" s="6">
        <v>2.8E-3</v>
      </c>
      <c r="KU28" s="6">
        <v>-2.5999999999999999E-3</v>
      </c>
      <c r="KV28" s="6">
        <v>-2.8E-3</v>
      </c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31">
        <f t="shared" si="12"/>
        <v>-1.35E-2</v>
      </c>
      <c r="LM28" s="31">
        <f t="shared" si="13"/>
        <v>-2.7249999999999996E-3</v>
      </c>
      <c r="LN28" s="31">
        <f t="shared" si="14"/>
        <v>3.8E-3</v>
      </c>
      <c r="MN28" s="55">
        <v>77.016999999999996</v>
      </c>
      <c r="MO28" s="55">
        <v>78.909000000000006</v>
      </c>
      <c r="MP28" s="55">
        <v>78.972999999999999</v>
      </c>
      <c r="MQ28" s="55">
        <v>79.09</v>
      </c>
      <c r="MR28" s="55"/>
      <c r="MS28" s="4" t="s">
        <v>63</v>
      </c>
      <c r="MT28" s="55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1">
        <f t="shared" si="15"/>
        <v>0</v>
      </c>
      <c r="OA28" s="31" t="e">
        <f t="shared" si="16"/>
        <v>#DIV/0!</v>
      </c>
      <c r="OB28" s="31">
        <f t="shared" si="17"/>
        <v>0</v>
      </c>
      <c r="PF28" s="55">
        <v>77.016999999999996</v>
      </c>
      <c r="PG28" s="55">
        <v>78.909000000000006</v>
      </c>
      <c r="PH28" s="55">
        <v>78.972999999999999</v>
      </c>
      <c r="PI28" s="55">
        <v>79.09</v>
      </c>
      <c r="PJ28" s="55"/>
      <c r="PK28" s="55"/>
      <c r="PL28" s="4" t="s">
        <v>63</v>
      </c>
      <c r="PM28" s="55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1">
        <f t="shared" si="18"/>
        <v>0</v>
      </c>
      <c r="QT28" s="31" t="e">
        <f t="shared" si="19"/>
        <v>#DIV/0!</v>
      </c>
      <c r="QU28" s="31">
        <f t="shared" si="20"/>
        <v>0</v>
      </c>
    </row>
    <row r="29" spans="29:463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IB29" s="55">
        <v>1.0446200000000001</v>
      </c>
      <c r="IC29" s="55">
        <v>1.0498700000000001</v>
      </c>
      <c r="ID29" s="55">
        <v>1.04128</v>
      </c>
      <c r="IE29" s="4" t="s">
        <v>64</v>
      </c>
      <c r="IF29" s="55">
        <v>1.0431999999999999</v>
      </c>
      <c r="IG29" s="6">
        <v>2.8999999999999998E-3</v>
      </c>
      <c r="IH29" s="6">
        <v>1.4E-3</v>
      </c>
      <c r="II29" s="6">
        <v>2.8E-3</v>
      </c>
      <c r="IJ29" s="6">
        <v>4.3E-3</v>
      </c>
      <c r="IK29" s="6">
        <v>2.0999999999999999E-3</v>
      </c>
      <c r="IL29" s="6"/>
      <c r="IM29" s="6"/>
      <c r="IN29" s="6">
        <v>1.9E-3</v>
      </c>
      <c r="IO29" s="6">
        <v>-2.9999999999999997E-4</v>
      </c>
      <c r="IP29" s="6">
        <v>4.1999999999999997E-3</v>
      </c>
      <c r="IQ29" s="6">
        <v>-4.0000000000000002E-4</v>
      </c>
      <c r="IR29" s="6">
        <v>2.0999999999999999E-3</v>
      </c>
      <c r="IS29" s="6"/>
      <c r="IT29" s="6"/>
      <c r="IU29" s="6">
        <v>5.9999999999999995E-4</v>
      </c>
      <c r="IV29" s="6">
        <v>5.0000000000000001E-4</v>
      </c>
      <c r="IW29" s="6">
        <v>6.3E-3</v>
      </c>
      <c r="IX29" s="6">
        <v>2.7000000000000001E-3</v>
      </c>
      <c r="IY29" s="6">
        <v>-1E-3</v>
      </c>
      <c r="IZ29" s="6"/>
      <c r="JA29" s="6"/>
      <c r="JB29" s="6">
        <v>1E-4</v>
      </c>
      <c r="JC29" s="6">
        <v>-1E-3</v>
      </c>
      <c r="JD29" s="6">
        <v>-2.3E-3</v>
      </c>
      <c r="JE29" s="6">
        <v>-4.1000000000000003E-3</v>
      </c>
      <c r="JF29" s="6">
        <v>-1.1000000000000001E-3</v>
      </c>
      <c r="JG29" s="6"/>
      <c r="JH29" s="6"/>
      <c r="JI29" s="6">
        <v>1.6000000000000001E-3</v>
      </c>
      <c r="JJ29" s="6">
        <v>-1.9E-3</v>
      </c>
      <c r="JK29" s="6"/>
      <c r="JL29" s="31">
        <f t="shared" si="9"/>
        <v>-4.1000000000000003E-3</v>
      </c>
      <c r="JM29" s="31">
        <f t="shared" si="10"/>
        <v>9.7272727272727278E-4</v>
      </c>
      <c r="JN29" s="31">
        <f t="shared" si="11"/>
        <v>6.3E-3</v>
      </c>
      <c r="KA29" s="55">
        <v>1.0446200000000001</v>
      </c>
      <c r="KB29" s="55">
        <v>1.0498700000000001</v>
      </c>
      <c r="KC29" s="55">
        <v>1.04128</v>
      </c>
      <c r="KD29" s="55">
        <v>1.0431999999999999</v>
      </c>
      <c r="KE29" s="4" t="s">
        <v>64</v>
      </c>
      <c r="KF29" s="55">
        <v>1.0548</v>
      </c>
      <c r="KG29" s="6">
        <v>3.8E-3</v>
      </c>
      <c r="KH29" s="6">
        <v>-1.1000000000000001E-3</v>
      </c>
      <c r="KI29" s="6">
        <v>-5.0000000000000001E-4</v>
      </c>
      <c r="KJ29" s="6"/>
      <c r="KK29" s="6"/>
      <c r="KL29" s="6">
        <v>3.0999999999999999E-3</v>
      </c>
      <c r="KM29" s="6">
        <v>4.3E-3</v>
      </c>
      <c r="KN29" s="6">
        <v>1.1000000000000001E-3</v>
      </c>
      <c r="KO29" s="6">
        <v>-1.6999999999999999E-3</v>
      </c>
      <c r="KP29" s="6">
        <v>8.0000000000000004E-4</v>
      </c>
      <c r="KQ29" s="6"/>
      <c r="KR29" s="6"/>
      <c r="KS29" s="6">
        <v>-2.5999999999999999E-3</v>
      </c>
      <c r="KT29" s="6">
        <v>-1E-3</v>
      </c>
      <c r="KU29" s="6">
        <v>-2.9999999999999997E-4</v>
      </c>
      <c r="KV29" s="6">
        <v>-1E-3</v>
      </c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31">
        <f t="shared" si="12"/>
        <v>-2.5999999999999999E-3</v>
      </c>
      <c r="LM29" s="31">
        <f t="shared" si="13"/>
        <v>4.0833333333333346E-4</v>
      </c>
      <c r="LN29" s="31">
        <f t="shared" si="14"/>
        <v>4.3E-3</v>
      </c>
      <c r="MN29" s="55">
        <v>1.0446200000000001</v>
      </c>
      <c r="MO29" s="55">
        <v>1.0498700000000001</v>
      </c>
      <c r="MP29" s="55">
        <v>1.04128</v>
      </c>
      <c r="MQ29" s="55">
        <v>1.0431999999999999</v>
      </c>
      <c r="MR29" s="55"/>
      <c r="MS29" s="4" t="s">
        <v>64</v>
      </c>
      <c r="MT29" s="55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1">
        <f t="shared" si="15"/>
        <v>0</v>
      </c>
      <c r="OA29" s="31" t="e">
        <f t="shared" si="16"/>
        <v>#DIV/0!</v>
      </c>
      <c r="OB29" s="31">
        <f t="shared" si="17"/>
        <v>0</v>
      </c>
      <c r="PF29" s="55">
        <v>1.0446200000000001</v>
      </c>
      <c r="PG29" s="55">
        <v>1.0498700000000001</v>
      </c>
      <c r="PH29" s="55">
        <v>1.04128</v>
      </c>
      <c r="PI29" s="55">
        <v>1.0431999999999999</v>
      </c>
      <c r="PJ29" s="55"/>
      <c r="PK29" s="55"/>
      <c r="PL29" s="4" t="s">
        <v>64</v>
      </c>
      <c r="PM29" s="55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1">
        <f t="shared" si="18"/>
        <v>0</v>
      </c>
      <c r="QT29" s="31" t="e">
        <f t="shared" si="19"/>
        <v>#DIV/0!</v>
      </c>
      <c r="QU29" s="31">
        <f t="shared" si="20"/>
        <v>0</v>
      </c>
    </row>
    <row r="30" spans="29:463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IB30" s="55">
        <v>0.96079999999999999</v>
      </c>
      <c r="IC30" s="55">
        <v>0.95298000000000005</v>
      </c>
      <c r="ID30" s="55">
        <v>0.93379000000000001</v>
      </c>
      <c r="IE30" s="4" t="s">
        <v>65</v>
      </c>
      <c r="IF30" s="55">
        <v>0.95050000000000001</v>
      </c>
      <c r="IG30" s="6">
        <v>-2.0000000000000001E-4</v>
      </c>
      <c r="IH30" s="6">
        <v>-3.7000000000000002E-3</v>
      </c>
      <c r="II30" s="6">
        <v>6.7000000000000002E-3</v>
      </c>
      <c r="IJ30" s="6">
        <v>1.2999999999999999E-3</v>
      </c>
      <c r="IK30" s="6">
        <v>8.0000000000000004E-4</v>
      </c>
      <c r="IL30" s="6"/>
      <c r="IM30" s="6"/>
      <c r="IN30" s="6">
        <v>-1.9E-3</v>
      </c>
      <c r="IO30" s="6">
        <v>8.9999999999999998E-4</v>
      </c>
      <c r="IP30" s="6">
        <v>6.3E-3</v>
      </c>
      <c r="IQ30" s="6">
        <v>-2E-3</v>
      </c>
      <c r="IR30" s="6">
        <v>3.0000000000000001E-3</v>
      </c>
      <c r="IS30" s="6"/>
      <c r="IT30" s="6"/>
      <c r="IU30" s="6">
        <v>3.5000000000000001E-3</v>
      </c>
      <c r="IV30" s="6">
        <v>-8.0000000000000004E-4</v>
      </c>
      <c r="IW30" s="6">
        <v>-2.0000000000000001E-4</v>
      </c>
      <c r="IX30" s="6">
        <v>-5.9999999999999995E-4</v>
      </c>
      <c r="IY30" s="6">
        <v>1.4E-3</v>
      </c>
      <c r="IZ30" s="6"/>
      <c r="JA30" s="6"/>
      <c r="JB30" s="6">
        <v>-5.4999999999999997E-3</v>
      </c>
      <c r="JC30" s="6">
        <v>1.5E-3</v>
      </c>
      <c r="JD30" s="6">
        <v>-7.4999999999999997E-3</v>
      </c>
      <c r="JE30" s="6">
        <v>0</v>
      </c>
      <c r="JF30" s="6">
        <v>2.5000000000000001E-3</v>
      </c>
      <c r="JG30" s="6"/>
      <c r="JH30" s="6"/>
      <c r="JI30" s="6">
        <v>2.7000000000000001E-3</v>
      </c>
      <c r="JJ30" s="6">
        <v>-5.4999999999999997E-3</v>
      </c>
      <c r="JK30" s="6"/>
      <c r="JL30" s="31">
        <f t="shared" si="9"/>
        <v>-7.4999999999999997E-3</v>
      </c>
      <c r="JM30" s="31">
        <f t="shared" si="10"/>
        <v>1.2272727272727286E-4</v>
      </c>
      <c r="JN30" s="31">
        <f t="shared" si="11"/>
        <v>6.7000000000000002E-3</v>
      </c>
      <c r="KA30" s="55">
        <v>0.96079999999999999</v>
      </c>
      <c r="KB30" s="55">
        <v>0.95298000000000005</v>
      </c>
      <c r="KC30" s="55">
        <v>0.93379000000000001</v>
      </c>
      <c r="KD30" s="55">
        <v>0.95050000000000001</v>
      </c>
      <c r="KE30" s="4" t="s">
        <v>65</v>
      </c>
      <c r="KF30" s="55">
        <v>0.94350000000000001</v>
      </c>
      <c r="KG30" s="6">
        <v>-1.2999999999999999E-3</v>
      </c>
      <c r="KH30" s="6">
        <v>2.0000000000000001E-4</v>
      </c>
      <c r="KI30" s="6">
        <v>1E-4</v>
      </c>
      <c r="KJ30" s="6"/>
      <c r="KK30" s="6"/>
      <c r="KL30" s="6">
        <v>-1.6000000000000001E-3</v>
      </c>
      <c r="KM30" s="6">
        <v>4.4000000000000003E-3</v>
      </c>
      <c r="KN30" s="6">
        <v>-2.8E-3</v>
      </c>
      <c r="KO30" s="6">
        <v>-5.0000000000000001E-4</v>
      </c>
      <c r="KP30" s="6">
        <v>-1.9E-3</v>
      </c>
      <c r="KQ30" s="6"/>
      <c r="KR30" s="6"/>
      <c r="KS30" s="6">
        <v>-3.2000000000000002E-3</v>
      </c>
      <c r="KT30" s="6">
        <v>-1E-3</v>
      </c>
      <c r="KU30" s="6">
        <v>-4.3E-3</v>
      </c>
      <c r="KV30" s="6">
        <v>-3.2000000000000002E-3</v>
      </c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31">
        <f t="shared" si="12"/>
        <v>-4.3E-3</v>
      </c>
      <c r="LM30" s="31">
        <f t="shared" si="13"/>
        <v>-1.2583333333333333E-3</v>
      </c>
      <c r="LN30" s="31">
        <f t="shared" si="14"/>
        <v>4.4000000000000003E-3</v>
      </c>
      <c r="MN30" s="55">
        <v>0.96079999999999999</v>
      </c>
      <c r="MO30" s="55">
        <v>0.95298000000000005</v>
      </c>
      <c r="MP30" s="55">
        <v>0.93379000000000001</v>
      </c>
      <c r="MQ30" s="55">
        <v>0.95050000000000001</v>
      </c>
      <c r="MR30" s="55"/>
      <c r="MS30" s="4" t="s">
        <v>65</v>
      </c>
      <c r="MT30" s="55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1">
        <f t="shared" si="15"/>
        <v>0</v>
      </c>
      <c r="OA30" s="31" t="e">
        <f t="shared" si="16"/>
        <v>#DIV/0!</v>
      </c>
      <c r="OB30" s="31">
        <f t="shared" si="17"/>
        <v>0</v>
      </c>
      <c r="PF30" s="55">
        <v>0.96079999999999999</v>
      </c>
      <c r="PG30" s="55">
        <v>0.95298000000000005</v>
      </c>
      <c r="PH30" s="55">
        <v>0.93379000000000001</v>
      </c>
      <c r="PI30" s="55">
        <v>0.95050000000000001</v>
      </c>
      <c r="PJ30" s="55"/>
      <c r="PK30" s="55"/>
      <c r="PL30" s="4" t="s">
        <v>65</v>
      </c>
      <c r="PM30" s="55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1">
        <f t="shared" si="18"/>
        <v>0</v>
      </c>
      <c r="QT30" s="31" t="e">
        <f t="shared" si="19"/>
        <v>#DIV/0!</v>
      </c>
      <c r="QU30" s="31">
        <f t="shared" si="20"/>
        <v>0</v>
      </c>
    </row>
    <row r="31" spans="29:463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92">SUM(AI6, -AI13, -AI19,AI24,AI28:AI30)</f>
        <v>0</v>
      </c>
      <c r="AJ31" s="34">
        <f t="shared" si="92"/>
        <v>0</v>
      </c>
      <c r="AK31" s="34">
        <f>SUM(AK6, -AK13, -AK19,AK24,AK28:AK30)</f>
        <v>6.6999999999999994E-3</v>
      </c>
      <c r="AL31" s="34">
        <f t="shared" si="92"/>
        <v>6.1999999999999989E-3</v>
      </c>
      <c r="AM31" s="34">
        <f t="shared" si="92"/>
        <v>-1.0800000000000001E-2</v>
      </c>
      <c r="AN31" s="34">
        <f t="shared" si="92"/>
        <v>3.8899999999999997E-2</v>
      </c>
      <c r="AO31" s="34">
        <f t="shared" si="92"/>
        <v>1.8499999999999999E-2</v>
      </c>
      <c r="AP31" s="34">
        <f t="shared" ref="AP31:BF31" si="93">SUM(AP6, -AP13, -AP19,AP24,AP28:AP30)</f>
        <v>0</v>
      </c>
      <c r="AQ31" s="34">
        <f t="shared" si="93"/>
        <v>0</v>
      </c>
      <c r="AR31" s="34">
        <f t="shared" si="93"/>
        <v>-2.1500000000000002E-2</v>
      </c>
      <c r="AS31" s="34">
        <f t="shared" si="93"/>
        <v>1.8800000000000001E-2</v>
      </c>
      <c r="AT31" s="34">
        <f t="shared" si="93"/>
        <v>-1.7399999999999999E-2</v>
      </c>
      <c r="AU31" s="34">
        <f t="shared" si="93"/>
        <v>2.6500000000000003E-2</v>
      </c>
      <c r="AV31" s="34">
        <f t="shared" si="93"/>
        <v>-7.0999999999999995E-3</v>
      </c>
      <c r="AW31" s="34">
        <f t="shared" si="93"/>
        <v>0</v>
      </c>
      <c r="AX31" s="34">
        <f t="shared" si="93"/>
        <v>0</v>
      </c>
      <c r="AY31" s="34">
        <f t="shared" si="93"/>
        <v>1E-3</v>
      </c>
      <c r="AZ31" s="34">
        <f t="shared" si="93"/>
        <v>-4.19E-2</v>
      </c>
      <c r="BA31" s="34">
        <f t="shared" si="93"/>
        <v>9.0000000000000019E-4</v>
      </c>
      <c r="BB31" s="34">
        <f t="shared" si="93"/>
        <v>-3.4800000000000005E-2</v>
      </c>
      <c r="BC31" s="34">
        <f t="shared" si="93"/>
        <v>4.1200000000000001E-2</v>
      </c>
      <c r="BD31" s="34">
        <f t="shared" si="93"/>
        <v>0</v>
      </c>
      <c r="BE31" s="34">
        <f t="shared" si="93"/>
        <v>0</v>
      </c>
      <c r="BF31" s="34">
        <f t="shared" si="93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94">SUM(CU6, -CU13, -CU19,CU24,CU28:CU30)</f>
        <v>2.0199999999999999E-2</v>
      </c>
      <c r="CV31" s="34">
        <f t="shared" si="94"/>
        <v>-8.9900000000000008E-2</v>
      </c>
      <c r="CW31" s="34">
        <f t="shared" si="94"/>
        <v>8.3999999999999995E-3</v>
      </c>
      <c r="CX31" s="34">
        <f t="shared" si="94"/>
        <v>-1.6399999999999998E-2</v>
      </c>
      <c r="CY31" s="34">
        <f t="shared" si="94"/>
        <v>0</v>
      </c>
      <c r="CZ31" s="34">
        <f t="shared" si="94"/>
        <v>0</v>
      </c>
      <c r="DA31" s="34">
        <f t="shared" si="94"/>
        <v>0</v>
      </c>
      <c r="DB31" s="34">
        <f t="shared" ref="DB31:DR31" si="95">SUM(DB6, -DB13, -DB19,DB24,DB28:DB30)</f>
        <v>2.35E-2</v>
      </c>
      <c r="DC31" s="34">
        <f t="shared" si="95"/>
        <v>3.599999999999999E-3</v>
      </c>
      <c r="DD31" s="34">
        <f t="shared" si="95"/>
        <v>4.7000000000000002E-3</v>
      </c>
      <c r="DE31" s="34">
        <f t="shared" si="95"/>
        <v>2.06E-2</v>
      </c>
      <c r="DF31" s="34">
        <f t="shared" si="95"/>
        <v>0</v>
      </c>
      <c r="DG31" s="34">
        <f t="shared" si="95"/>
        <v>0</v>
      </c>
      <c r="DH31" s="34">
        <f t="shared" si="95"/>
        <v>-1.0200000000000001E-2</v>
      </c>
      <c r="DI31" s="34">
        <f t="shared" si="95"/>
        <v>9.5999999999999974E-3</v>
      </c>
      <c r="DJ31" s="34">
        <f t="shared" si="95"/>
        <v>4.3E-3</v>
      </c>
      <c r="DK31" s="34">
        <f t="shared" si="95"/>
        <v>-5.8900000000000001E-2</v>
      </c>
      <c r="DL31" s="34">
        <f t="shared" si="95"/>
        <v>2.1299999999999999E-2</v>
      </c>
      <c r="DM31" s="34">
        <f t="shared" si="95"/>
        <v>0</v>
      </c>
      <c r="DN31" s="34">
        <f t="shared" si="95"/>
        <v>0</v>
      </c>
      <c r="DO31" s="34">
        <f t="shared" si="95"/>
        <v>3.8600000000000002E-2</v>
      </c>
      <c r="DP31" s="34">
        <f t="shared" si="95"/>
        <v>-3.7999999999999987E-3</v>
      </c>
      <c r="DQ31" s="34">
        <f t="shared" si="95"/>
        <v>-3.61E-2</v>
      </c>
      <c r="DR31" s="34">
        <f t="shared" si="95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96">SUM(FI6, -FI13, -FI19,FI24,FI28:FI30)</f>
        <v>8.5000000000000006E-3</v>
      </c>
      <c r="FJ31" s="34">
        <f t="shared" si="96"/>
        <v>-4.2000000000000003E-2</v>
      </c>
      <c r="FK31" s="34">
        <f t="shared" si="96"/>
        <v>8.4999999999999989E-3</v>
      </c>
      <c r="FL31" s="34">
        <f t="shared" si="96"/>
        <v>1.5100000000000002E-2</v>
      </c>
      <c r="FM31" s="34">
        <f t="shared" si="96"/>
        <v>0</v>
      </c>
      <c r="FN31" s="34">
        <f t="shared" si="96"/>
        <v>0</v>
      </c>
      <c r="FO31" s="34">
        <f t="shared" si="96"/>
        <v>1.0400000000000001E-2</v>
      </c>
      <c r="FP31" s="34">
        <f t="shared" ref="FP31:GF31" si="97">SUM(FP6, -FP13, -FP19,FP24,FP28:FP30)</f>
        <v>3.0999999999999995E-3</v>
      </c>
      <c r="FQ31" s="34">
        <f t="shared" si="97"/>
        <v>-1.8900000000000004E-2</v>
      </c>
      <c r="FR31" s="34">
        <f t="shared" si="97"/>
        <v>-6.6E-3</v>
      </c>
      <c r="FS31" s="34">
        <f t="shared" si="97"/>
        <v>1.09E-2</v>
      </c>
      <c r="FT31" s="34">
        <f t="shared" si="97"/>
        <v>0</v>
      </c>
      <c r="FU31" s="34">
        <f t="shared" si="97"/>
        <v>0</v>
      </c>
      <c r="FV31" s="34">
        <f t="shared" si="97"/>
        <v>1.78E-2</v>
      </c>
      <c r="FW31" s="34">
        <f t="shared" si="97"/>
        <v>-2.1299999999999999E-2</v>
      </c>
      <c r="FX31" s="34">
        <f t="shared" si="97"/>
        <v>8.6999999999999994E-3</v>
      </c>
      <c r="FY31" s="34">
        <f t="shared" si="97"/>
        <v>1.2400000000000001E-2</v>
      </c>
      <c r="FZ31" s="34">
        <f t="shared" si="97"/>
        <v>-3.4200000000000001E-2</v>
      </c>
      <c r="GA31" s="34">
        <f t="shared" si="97"/>
        <v>0</v>
      </c>
      <c r="GB31" s="34">
        <f t="shared" si="97"/>
        <v>0</v>
      </c>
      <c r="GC31" s="34">
        <f t="shared" si="97"/>
        <v>2.3599999999999996E-2</v>
      </c>
      <c r="GD31" s="34">
        <f t="shared" si="97"/>
        <v>3.3000000000000002E-2</v>
      </c>
      <c r="GE31" s="34">
        <f t="shared" si="97"/>
        <v>-2.9100000000000004E-2</v>
      </c>
      <c r="GF31" s="34">
        <f t="shared" si="97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IB31" s="282"/>
      <c r="IC31" s="33"/>
      <c r="ID31" s="33"/>
      <c r="IE31" s="32" t="s">
        <v>66</v>
      </c>
      <c r="IF31" s="33"/>
      <c r="IG31" s="34">
        <f>SUM(IG6, -IG13, -IG19,IG24,IG28:IG30)</f>
        <v>1.8700000000000001E-2</v>
      </c>
      <c r="IH31" s="34">
        <f>SUM(IH6, -IH13, -IH19,IH24,IH28:IH30)</f>
        <v>-3.3500000000000002E-2</v>
      </c>
      <c r="II31" s="34">
        <f>SUM(II6, -II13, -II19,II24,II28:II30)</f>
        <v>3.56E-2</v>
      </c>
      <c r="IJ31" s="34">
        <f>SUM(IJ6, -IJ13, -IJ19,IJ24,IJ28:IJ30)</f>
        <v>1.7399999999999999E-2</v>
      </c>
      <c r="IK31" s="34">
        <f t="shared" ref="IK31:IQ31" si="98">SUM(IK6, -IK13, -IK19,IK24,IK28:IK30)</f>
        <v>2E-3</v>
      </c>
      <c r="IL31" s="34">
        <f t="shared" si="98"/>
        <v>0</v>
      </c>
      <c r="IM31" s="34">
        <f t="shared" si="98"/>
        <v>0</v>
      </c>
      <c r="IN31" s="34">
        <f t="shared" si="98"/>
        <v>5.4999999999999997E-3</v>
      </c>
      <c r="IO31" s="34">
        <f t="shared" si="98"/>
        <v>-1.3000000000000002E-3</v>
      </c>
      <c r="IP31" s="34">
        <f t="shared" si="98"/>
        <v>3.9100000000000003E-2</v>
      </c>
      <c r="IQ31" s="34">
        <f t="shared" si="98"/>
        <v>-2.5099999999999997E-2</v>
      </c>
      <c r="IR31" s="34">
        <f t="shared" ref="IR31:JH31" si="99">SUM(IR6, -IR13, -IR19,IR24,IR28:IR30)</f>
        <v>3.6399999999999995E-2</v>
      </c>
      <c r="IS31" s="34">
        <f t="shared" si="99"/>
        <v>0</v>
      </c>
      <c r="IT31" s="34">
        <f t="shared" si="99"/>
        <v>0</v>
      </c>
      <c r="IU31" s="34">
        <f t="shared" si="99"/>
        <v>2.9000000000000002E-3</v>
      </c>
      <c r="IV31" s="34">
        <f t="shared" si="99"/>
        <v>9.6999999999999986E-3</v>
      </c>
      <c r="IW31" s="34">
        <f t="shared" si="99"/>
        <v>1.04E-2</v>
      </c>
      <c r="IX31" s="34">
        <f t="shared" si="99"/>
        <v>-4.6999999999999984E-3</v>
      </c>
      <c r="IY31" s="34">
        <f t="shared" si="99"/>
        <v>-1.6999999999999999E-3</v>
      </c>
      <c r="IZ31" s="34">
        <f t="shared" si="99"/>
        <v>0</v>
      </c>
      <c r="JA31" s="34">
        <f t="shared" si="99"/>
        <v>0</v>
      </c>
      <c r="JB31" s="34">
        <f t="shared" si="99"/>
        <v>-1.6300000000000002E-2</v>
      </c>
      <c r="JC31" s="34">
        <f t="shared" si="99"/>
        <v>-1.2800000000000001E-2</v>
      </c>
      <c r="JD31" s="34">
        <f t="shared" si="99"/>
        <v>-6.1400000000000003E-2</v>
      </c>
      <c r="JE31" s="34">
        <f t="shared" si="99"/>
        <v>-3.7000000000000006E-3</v>
      </c>
      <c r="JF31" s="34">
        <f t="shared" si="99"/>
        <v>1.84E-2</v>
      </c>
      <c r="JG31" s="34">
        <f t="shared" si="99"/>
        <v>0</v>
      </c>
      <c r="JH31" s="34">
        <f t="shared" si="99"/>
        <v>0</v>
      </c>
      <c r="JI31" s="34">
        <f>SUM(JI6, -JI13, -JI19,JI24,JI28,JI29,JI30)</f>
        <v>1.1900000000000001E-2</v>
      </c>
      <c r="JJ31" s="34">
        <f>SUM(JJ6, -JJ13, -JJ19,JJ24,JJ28:JJ30)</f>
        <v>-2.4299999999999995E-2</v>
      </c>
      <c r="JK31" s="34">
        <f>SUM(JK6, -JK13, -JK19,JK24,JK28,JK29,JK30)</f>
        <v>0</v>
      </c>
      <c r="JL31" s="31">
        <f t="shared" si="9"/>
        <v>-6.1400000000000003E-2</v>
      </c>
      <c r="JM31" s="31">
        <f t="shared" si="10"/>
        <v>7.4838709677419303E-4</v>
      </c>
      <c r="JN31" s="31">
        <f t="shared" si="11"/>
        <v>3.9100000000000003E-2</v>
      </c>
      <c r="KA31" s="282"/>
      <c r="KB31" s="33"/>
      <c r="KC31" s="33"/>
      <c r="KD31" s="33"/>
      <c r="KE31" s="32" t="s">
        <v>66</v>
      </c>
      <c r="KF31" s="33"/>
      <c r="KG31" s="34">
        <f t="shared" ref="KG31:KL31" si="100">SUM(KG6, -KG13, -KG19,KG24,KG28,KG29,KG30)</f>
        <v>-2.2099999999999998E-2</v>
      </c>
      <c r="KH31" s="34">
        <f t="shared" si="100"/>
        <v>-5.6000000000000008E-3</v>
      </c>
      <c r="KI31" s="34">
        <f t="shared" si="100"/>
        <v>-3.7000000000000006E-3</v>
      </c>
      <c r="KJ31" s="34">
        <f t="shared" si="100"/>
        <v>0</v>
      </c>
      <c r="KK31" s="34">
        <f t="shared" si="100"/>
        <v>0</v>
      </c>
      <c r="KL31" s="34">
        <f t="shared" si="100"/>
        <v>-1.2999999999999999E-2</v>
      </c>
      <c r="KM31" s="34">
        <f t="shared" ref="KM31:LA31" si="101">SUM(KM6, -KM13, -KM19,KM24,KM28:KM30)</f>
        <v>2.06E-2</v>
      </c>
      <c r="KN31" s="34">
        <f>SUM(KN6, -KN13, -KN19,KN24,KN28,KN29,KN30)</f>
        <v>-1.3899999999999999E-2</v>
      </c>
      <c r="KO31" s="34">
        <f>SUM(KO6, -KO13, -KO19,KO24,KO28,KO29,KO30)</f>
        <v>-1.3100000000000001E-2</v>
      </c>
      <c r="KP31" s="34">
        <f>SUM(KP6, -KP13, -KP19,KP24,KP28,KP29,KP30)</f>
        <v>3.5000000000000005E-3</v>
      </c>
      <c r="KQ31" s="34">
        <f>SUM(KQ6, -KQ13, -KQ19,KQ24,KQ28,KQ29,KQ30)</f>
        <v>0</v>
      </c>
      <c r="KR31" s="34">
        <f>SUM(KR6, -KR13, -KR19,KR24,KR28,KR29,KR30)</f>
        <v>0</v>
      </c>
      <c r="KS31" s="34">
        <f t="shared" si="101"/>
        <v>-5.1499999999999997E-2</v>
      </c>
      <c r="KT31" s="34">
        <f t="shared" si="101"/>
        <v>8.6999999999999994E-3</v>
      </c>
      <c r="KU31" s="34">
        <f>SUM(KU6, -KU13, -KU19,KU24,KU28,KU29,KU30)</f>
        <v>-1.1899999999999999E-2</v>
      </c>
      <c r="KV31" s="34">
        <f>SUM(KV6, -KV13, -KV19,KV24,KV28,KV29,KV30)</f>
        <v>-0.02</v>
      </c>
      <c r="KW31" s="34">
        <f>SUM(KW6, -KW13, -KW19,KW24,KW28,KW29,KW30)</f>
        <v>0</v>
      </c>
      <c r="KX31" s="34">
        <f>SUM(KX6, -KX13, -KX19,KX24,KX28,KX29,KX30)</f>
        <v>0</v>
      </c>
      <c r="KY31" s="34">
        <f>SUM(KY6, -KY13, -KY19,KY24,KY28,KY29,KY30)</f>
        <v>0</v>
      </c>
      <c r="KZ31" s="34">
        <f t="shared" si="101"/>
        <v>0</v>
      </c>
      <c r="LA31" s="34">
        <f t="shared" si="101"/>
        <v>0</v>
      </c>
      <c r="LB31" s="34">
        <f t="shared" ref="LB31:LK31" si="102">SUM(LB6, -LB13, -LB19,LB24,LB28,LB29,LB30)</f>
        <v>0</v>
      </c>
      <c r="LC31" s="34">
        <f t="shared" si="102"/>
        <v>0</v>
      </c>
      <c r="LD31" s="34">
        <f t="shared" si="102"/>
        <v>0</v>
      </c>
      <c r="LE31" s="34">
        <f t="shared" si="102"/>
        <v>0</v>
      </c>
      <c r="LF31" s="34">
        <f t="shared" si="102"/>
        <v>0</v>
      </c>
      <c r="LG31" s="34">
        <f t="shared" si="102"/>
        <v>0</v>
      </c>
      <c r="LH31" s="34">
        <f t="shared" si="102"/>
        <v>0</v>
      </c>
      <c r="LI31" s="34">
        <f t="shared" si="102"/>
        <v>0</v>
      </c>
      <c r="LJ31" s="34">
        <f t="shared" si="102"/>
        <v>0</v>
      </c>
      <c r="LK31" s="34">
        <f t="shared" si="102"/>
        <v>0</v>
      </c>
      <c r="LL31" s="31">
        <f t="shared" si="12"/>
        <v>-5.1499999999999997E-2</v>
      </c>
      <c r="LM31" s="31">
        <f t="shared" si="13"/>
        <v>-3.9354838709677415E-3</v>
      </c>
      <c r="LN31" s="31">
        <f t="shared" si="14"/>
        <v>2.06E-2</v>
      </c>
      <c r="MN31" s="282"/>
      <c r="MO31" s="33"/>
      <c r="MP31" s="33"/>
      <c r="MQ31" s="33"/>
      <c r="MR31" s="33"/>
      <c r="MS31" s="32" t="s">
        <v>66</v>
      </c>
      <c r="MT31" s="33"/>
      <c r="MU31" s="34">
        <f t="shared" ref="MU31:MZ31" si="103">SUM(MU6, -MU13, -MU19,MU24,MU28,MU29,MU30)</f>
        <v>0</v>
      </c>
      <c r="MV31" s="34">
        <f t="shared" si="103"/>
        <v>0</v>
      </c>
      <c r="MW31" s="34">
        <f t="shared" si="103"/>
        <v>0</v>
      </c>
      <c r="MX31" s="34">
        <f t="shared" si="103"/>
        <v>0</v>
      </c>
      <c r="MY31" s="34">
        <f t="shared" si="103"/>
        <v>0</v>
      </c>
      <c r="MZ31" s="34">
        <f t="shared" si="103"/>
        <v>0</v>
      </c>
      <c r="NA31" s="34">
        <f t="shared" ref="NA31" si="104">SUM(NA6, -NA13, -NA19,NA24,NA28:NA30)</f>
        <v>0</v>
      </c>
      <c r="NB31" s="34">
        <f>SUM(NB6, -NB13, -NB19,NB24,NB28,NB29,NB30)</f>
        <v>0</v>
      </c>
      <c r="NC31" s="34">
        <f>SUM(NC6, -NC13, -NC19,NC24,NC28,NC29,NC30)</f>
        <v>0</v>
      </c>
      <c r="ND31" s="34">
        <f>SUM(ND6, -ND13, -ND19,ND24,ND28,ND29,ND30)</f>
        <v>0</v>
      </c>
      <c r="NE31" s="34">
        <f>SUM(NE6, -NE13, -NE19,NE24,NE28,NE29,NE30)</f>
        <v>0</v>
      </c>
      <c r="NF31" s="34">
        <f>SUM(NF6, -NF13, -NF19,NF24,NF28,NF29,NF30)</f>
        <v>0</v>
      </c>
      <c r="NG31" s="34">
        <f>SUM(NG6, -NG13, -NG19,NG24,NG28:NG30)</f>
        <v>0</v>
      </c>
      <c r="NH31" s="34">
        <f>SUM(NH6, -NH13, -NH19,NH24,NH28:NH30)</f>
        <v>0</v>
      </c>
      <c r="NI31" s="34">
        <f>SUM(NI6, -NI13, -NI19,NI24,NI28,NI29,NI30)</f>
        <v>0</v>
      </c>
      <c r="NJ31" s="34">
        <f>SUM(NJ6, -NJ13, -NJ19,NJ24,NJ28,NJ29,NJ30)</f>
        <v>0</v>
      </c>
      <c r="NK31" s="34">
        <f>SUM(NK6, -NK13, -NK19,NK24,NK28,NK29,NK30)</f>
        <v>0</v>
      </c>
      <c r="NL31" s="34">
        <f>SUM(NL6, -NL13, -NL19,NL24,NL28,NL29,NL30)</f>
        <v>0</v>
      </c>
      <c r="NM31" s="34">
        <f>SUM(NM6, -NM13, -NM19,NM24,NM28,NM29,NM30)</f>
        <v>0</v>
      </c>
      <c r="NN31" s="34">
        <f>SUM(NN6, -NN13, -NN19,NN24,NN28:NN30)</f>
        <v>0</v>
      </c>
      <c r="NO31" s="34">
        <f>SUM(NO6, -NO13, -NO19,NO24,NO28:NO30)</f>
        <v>0</v>
      </c>
      <c r="NP31" s="34">
        <f t="shared" ref="NP31:NY31" si="105">SUM(NP6, -NP13, -NP19,NP24,NP28,NP29,NP30)</f>
        <v>0</v>
      </c>
      <c r="NQ31" s="34">
        <f t="shared" si="105"/>
        <v>0</v>
      </c>
      <c r="NR31" s="34">
        <f t="shared" si="105"/>
        <v>0</v>
      </c>
      <c r="NS31" s="34">
        <f t="shared" si="105"/>
        <v>0</v>
      </c>
      <c r="NT31" s="34">
        <f t="shared" si="105"/>
        <v>0</v>
      </c>
      <c r="NU31" s="34">
        <f t="shared" si="105"/>
        <v>0</v>
      </c>
      <c r="NV31" s="34">
        <f t="shared" si="105"/>
        <v>0</v>
      </c>
      <c r="NW31" s="34">
        <f t="shared" si="105"/>
        <v>0</v>
      </c>
      <c r="NX31" s="34">
        <f t="shared" si="105"/>
        <v>0</v>
      </c>
      <c r="NY31" s="34">
        <f t="shared" si="105"/>
        <v>0</v>
      </c>
      <c r="NZ31" s="31">
        <f t="shared" si="15"/>
        <v>0</v>
      </c>
      <c r="OA31" s="31">
        <f t="shared" si="16"/>
        <v>0</v>
      </c>
      <c r="OB31" s="31">
        <f t="shared" si="17"/>
        <v>0</v>
      </c>
      <c r="PF31" s="282"/>
      <c r="PG31" s="33"/>
      <c r="PH31" s="33"/>
      <c r="PI31" s="33"/>
      <c r="PJ31" s="33"/>
      <c r="PK31" s="33"/>
      <c r="PL31" s="32" t="s">
        <v>66</v>
      </c>
      <c r="PM31" s="33"/>
      <c r="PN31" s="34">
        <f t="shared" ref="PN31:PS31" si="106">SUM(PN6, -PN13, -PN19,PN24,PN28,PN29,PN30)</f>
        <v>0</v>
      </c>
      <c r="PO31" s="34">
        <f t="shared" si="106"/>
        <v>0</v>
      </c>
      <c r="PP31" s="34">
        <f t="shared" si="106"/>
        <v>0</v>
      </c>
      <c r="PQ31" s="34">
        <f t="shared" si="106"/>
        <v>0</v>
      </c>
      <c r="PR31" s="34">
        <f t="shared" si="106"/>
        <v>0</v>
      </c>
      <c r="PS31" s="34">
        <f t="shared" si="106"/>
        <v>0</v>
      </c>
      <c r="PT31" s="34">
        <f t="shared" ref="PT31" si="107">SUM(PT6, -PT13, -PT19,PT24,PT28:PT30)</f>
        <v>0</v>
      </c>
      <c r="PU31" s="34">
        <f>SUM(PU6, -PU13, -PU19,PU24,PU28,PU29,PU30)</f>
        <v>0</v>
      </c>
      <c r="PV31" s="34">
        <f>SUM(PV6, -PV13, -PV19,PV24,PV28,PV29,PV30)</f>
        <v>0</v>
      </c>
      <c r="PW31" s="34">
        <f>SUM(PW6, -PW13, -PW19,PW24,PW28,PW29,PW30)</f>
        <v>0</v>
      </c>
      <c r="PX31" s="34">
        <f>SUM(PX6, -PX13, -PX19,PX24,PX28,PX29,PX30)</f>
        <v>0</v>
      </c>
      <c r="PY31" s="34">
        <f>SUM(PY6, -PY13, -PY19,PY24,PY28,PY29,PY30)</f>
        <v>0</v>
      </c>
      <c r="PZ31" s="34">
        <f>SUM(PZ6, -PZ13, -PZ19,PZ24,PZ28:PZ30)</f>
        <v>0</v>
      </c>
      <c r="QA31" s="34">
        <f>SUM(QA6, -QA13, -QA19,QA24,QA28:QA30)</f>
        <v>0</v>
      </c>
      <c r="QB31" s="34">
        <f>SUM(QB6, -QB13, -QB19,QB24,QB28,QB29,QB30)</f>
        <v>0</v>
      </c>
      <c r="QC31" s="34">
        <f>SUM(QC6, -QC13, -QC19,QC24,QC28,QC29,QC30)</f>
        <v>0</v>
      </c>
      <c r="QD31" s="34">
        <f>SUM(QD6, -QD13, -QD19,QD24,QD28,QD29,QD30)</f>
        <v>0</v>
      </c>
      <c r="QE31" s="34">
        <f>SUM(QE6, -QE13, -QE19,QE24,QE28,QE29,QE30)</f>
        <v>0</v>
      </c>
      <c r="QF31" s="34">
        <f>SUM(QF6, -QF13, -QF19,QF24,QF28,QF29,QF30)</f>
        <v>0</v>
      </c>
      <c r="QG31" s="34">
        <f>SUM(QG6, -QG13, -QG19,QG24,QG28:QG30)</f>
        <v>0</v>
      </c>
      <c r="QH31" s="34">
        <f>SUM(QH6, -QH13, -QH19,QH24,QH28:QH30)</f>
        <v>0</v>
      </c>
      <c r="QI31" s="34">
        <f t="shared" ref="QI31:QR31" si="108">SUM(QI6, -QI13, -QI19,QI24,QI28,QI29,QI30)</f>
        <v>0</v>
      </c>
      <c r="QJ31" s="34">
        <f t="shared" si="108"/>
        <v>0</v>
      </c>
      <c r="QK31" s="34">
        <f t="shared" si="108"/>
        <v>0</v>
      </c>
      <c r="QL31" s="34">
        <f t="shared" si="108"/>
        <v>0</v>
      </c>
      <c r="QM31" s="34">
        <f t="shared" si="108"/>
        <v>0</v>
      </c>
      <c r="QN31" s="34">
        <f t="shared" si="108"/>
        <v>0</v>
      </c>
      <c r="QO31" s="34">
        <f t="shared" si="108"/>
        <v>0</v>
      </c>
      <c r="QP31" s="34">
        <f t="shared" si="108"/>
        <v>0</v>
      </c>
      <c r="QQ31" s="34">
        <f t="shared" si="108"/>
        <v>0</v>
      </c>
      <c r="QR31" s="34">
        <f t="shared" si="108"/>
        <v>0</v>
      </c>
      <c r="QS31" s="31">
        <f t="shared" si="18"/>
        <v>0</v>
      </c>
      <c r="QT31" s="31">
        <f t="shared" si="19"/>
        <v>0</v>
      </c>
      <c r="QU31" s="31">
        <f t="shared" si="20"/>
        <v>0</v>
      </c>
    </row>
    <row r="32" spans="29:463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IB32" s="55">
        <v>73.501000000000005</v>
      </c>
      <c r="IC32" s="55">
        <v>75.144999999999996</v>
      </c>
      <c r="ID32" s="55">
        <v>75.811000000000007</v>
      </c>
      <c r="IE32" s="4" t="s">
        <v>67</v>
      </c>
      <c r="IF32" s="55">
        <v>75.77</v>
      </c>
      <c r="IG32" s="6">
        <v>5.1000000000000004E-3</v>
      </c>
      <c r="IH32" s="6">
        <v>-7.4000000000000003E-3</v>
      </c>
      <c r="II32" s="6">
        <v>4.5999999999999999E-3</v>
      </c>
      <c r="IJ32" s="6">
        <v>-2.3E-3</v>
      </c>
      <c r="IK32" s="6">
        <v>-2.8999999999999998E-3</v>
      </c>
      <c r="IL32" s="6"/>
      <c r="IM32" s="6"/>
      <c r="IN32" s="6">
        <v>-1E-4</v>
      </c>
      <c r="IO32" s="6">
        <v>-2.7000000000000001E-3</v>
      </c>
      <c r="IP32" s="6">
        <v>1.2999999999999999E-3</v>
      </c>
      <c r="IQ32" s="6">
        <v>1.1999999999999999E-3</v>
      </c>
      <c r="IR32" s="6">
        <v>8.3999999999999995E-3</v>
      </c>
      <c r="IS32" s="6"/>
      <c r="IT32" s="6"/>
      <c r="IU32" s="6">
        <v>6.9999999999999999E-4</v>
      </c>
      <c r="IV32" s="6">
        <v>-4.0000000000000002E-4</v>
      </c>
      <c r="IW32" s="6">
        <v>-5.0000000000000001E-3</v>
      </c>
      <c r="IX32" s="6">
        <v>-7.4000000000000003E-3</v>
      </c>
      <c r="IY32" s="6">
        <v>1E-3</v>
      </c>
      <c r="IZ32" s="6"/>
      <c r="JA32" s="6"/>
      <c r="JB32" s="6">
        <v>-1.1000000000000001E-3</v>
      </c>
      <c r="JC32" s="6">
        <v>-4.0000000000000001E-3</v>
      </c>
      <c r="JD32" s="6">
        <v>-8.0999999999999996E-3</v>
      </c>
      <c r="JE32" s="6">
        <v>1.1999999999999999E-3</v>
      </c>
      <c r="JF32" s="6">
        <v>5.5999999999999999E-3</v>
      </c>
      <c r="JG32" s="6"/>
      <c r="JH32" s="6"/>
      <c r="JI32" s="6">
        <v>3.2000000000000002E-3</v>
      </c>
      <c r="JJ32" s="6">
        <v>-2.0000000000000001E-4</v>
      </c>
      <c r="JK32" s="6"/>
      <c r="JL32" s="35">
        <f t="shared" si="9"/>
        <v>-8.0999999999999996E-3</v>
      </c>
      <c r="JM32" s="35">
        <f t="shared" si="10"/>
        <v>-4.2272727272727286E-4</v>
      </c>
      <c r="JN32" s="35">
        <f t="shared" si="11"/>
        <v>8.3999999999999995E-3</v>
      </c>
      <c r="KA32" s="55">
        <v>73.501000000000005</v>
      </c>
      <c r="KB32" s="55">
        <v>75.144999999999996</v>
      </c>
      <c r="KC32" s="55">
        <v>75.811000000000007</v>
      </c>
      <c r="KD32" s="55">
        <v>75.77</v>
      </c>
      <c r="KE32" s="4" t="s">
        <v>67</v>
      </c>
      <c r="KF32" s="55">
        <v>74.36</v>
      </c>
      <c r="KG32" s="6">
        <v>-8.0000000000000002E-3</v>
      </c>
      <c r="KH32" s="6">
        <v>2.9999999999999997E-4</v>
      </c>
      <c r="KI32" s="6">
        <v>4.0000000000000002E-4</v>
      </c>
      <c r="KJ32" s="6"/>
      <c r="KK32" s="6"/>
      <c r="KL32" s="6">
        <v>-7.4000000000000003E-3</v>
      </c>
      <c r="KM32" s="6">
        <v>-5.8999999999999999E-3</v>
      </c>
      <c r="KN32" s="6">
        <v>-5.0000000000000001E-3</v>
      </c>
      <c r="KO32" s="6">
        <v>-1.2999999999999999E-3</v>
      </c>
      <c r="KP32" s="6">
        <v>3.3999999999999998E-3</v>
      </c>
      <c r="KQ32" s="6"/>
      <c r="KR32" s="6"/>
      <c r="KS32" s="6">
        <v>-1.0200000000000001E-2</v>
      </c>
      <c r="KT32" s="6">
        <v>3.8E-3</v>
      </c>
      <c r="KU32" s="6">
        <v>-2.2000000000000001E-3</v>
      </c>
      <c r="KV32" s="6">
        <v>-1.6999999999999999E-3</v>
      </c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35">
        <f t="shared" si="12"/>
        <v>-1.0200000000000001E-2</v>
      </c>
      <c r="LM32" s="35">
        <f t="shared" si="13"/>
        <v>-2.8166666666666665E-3</v>
      </c>
      <c r="LN32" s="35">
        <f t="shared" si="14"/>
        <v>3.8E-3</v>
      </c>
      <c r="MN32" s="55">
        <v>73.501000000000005</v>
      </c>
      <c r="MO32" s="55">
        <v>75.144999999999996</v>
      </c>
      <c r="MP32" s="55">
        <v>75.811000000000007</v>
      </c>
      <c r="MQ32" s="55">
        <v>75.77</v>
      </c>
      <c r="MR32" s="55"/>
      <c r="MS32" s="4" t="s">
        <v>67</v>
      </c>
      <c r="MT32" s="55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5">
        <f t="shared" si="15"/>
        <v>0</v>
      </c>
      <c r="OA32" s="35" t="e">
        <f t="shared" si="16"/>
        <v>#DIV/0!</v>
      </c>
      <c r="OB32" s="35">
        <f t="shared" si="17"/>
        <v>0</v>
      </c>
      <c r="PF32" s="55">
        <v>73.501000000000005</v>
      </c>
      <c r="PG32" s="55">
        <v>75.144999999999996</v>
      </c>
      <c r="PH32" s="55">
        <v>75.811000000000007</v>
      </c>
      <c r="PI32" s="55">
        <v>75.77</v>
      </c>
      <c r="PJ32" s="55"/>
      <c r="PK32" s="55"/>
      <c r="PL32" s="4" t="s">
        <v>67</v>
      </c>
      <c r="PM32" s="55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5">
        <f t="shared" si="18"/>
        <v>0</v>
      </c>
      <c r="QT32" s="35" t="e">
        <f t="shared" si="19"/>
        <v>#DIV/0!</v>
      </c>
      <c r="QU32" s="35">
        <f t="shared" si="20"/>
        <v>0</v>
      </c>
    </row>
    <row r="33" spans="1:48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IB33" s="55">
        <v>0.91610000000000003</v>
      </c>
      <c r="IC33" s="55">
        <v>0.90749999999999997</v>
      </c>
      <c r="ID33" s="55">
        <v>0.8962</v>
      </c>
      <c r="IE33" s="4" t="s">
        <v>68</v>
      </c>
      <c r="IF33" s="55">
        <v>0.91049999999999998</v>
      </c>
      <c r="IG33" s="6">
        <v>-2.8E-3</v>
      </c>
      <c r="IH33" s="6">
        <v>-5.0000000000000001E-3</v>
      </c>
      <c r="II33" s="6">
        <v>4.0000000000000001E-3</v>
      </c>
      <c r="IJ33" s="6">
        <v>-2.8E-3</v>
      </c>
      <c r="IK33" s="6">
        <v>-1.6999999999999999E-3</v>
      </c>
      <c r="IL33" s="6"/>
      <c r="IM33" s="6"/>
      <c r="IN33" s="6">
        <v>-3.8E-3</v>
      </c>
      <c r="IO33" s="6">
        <v>1.6000000000000001E-3</v>
      </c>
      <c r="IP33" s="6">
        <v>2.7000000000000001E-3</v>
      </c>
      <c r="IQ33" s="6">
        <v>-8.0000000000000004E-4</v>
      </c>
      <c r="IR33" s="6">
        <v>1.1999999999999999E-3</v>
      </c>
      <c r="IS33" s="6"/>
      <c r="IT33" s="6"/>
      <c r="IU33" s="6">
        <v>3.5999999999999999E-3</v>
      </c>
      <c r="IV33" s="6">
        <v>-1.1999999999999999E-3</v>
      </c>
      <c r="IW33" s="6">
        <v>-6.1999999999999998E-3</v>
      </c>
      <c r="IX33" s="6">
        <v>-3.2000000000000002E-3</v>
      </c>
      <c r="IY33" s="6">
        <v>1.6999999999999999E-3</v>
      </c>
      <c r="IZ33" s="6"/>
      <c r="JA33" s="6"/>
      <c r="JB33" s="6">
        <v>-4.4999999999999997E-3</v>
      </c>
      <c r="JC33" s="6">
        <v>2.8E-3</v>
      </c>
      <c r="JD33" s="6">
        <v>-5.1000000000000004E-3</v>
      </c>
      <c r="JE33" s="6">
        <v>4.7999999999999996E-3</v>
      </c>
      <c r="JF33" s="6">
        <v>3.8E-3</v>
      </c>
      <c r="JG33" s="6"/>
      <c r="JH33" s="6"/>
      <c r="JI33" s="6">
        <v>1.8E-3</v>
      </c>
      <c r="JJ33" s="6">
        <v>-3.3E-3</v>
      </c>
      <c r="JK33" s="6"/>
      <c r="JL33" s="35">
        <f t="shared" si="9"/>
        <v>-6.1999999999999998E-3</v>
      </c>
      <c r="JM33" s="35">
        <f t="shared" si="10"/>
        <v>-5.6363636363636349E-4</v>
      </c>
      <c r="JN33" s="35">
        <f t="shared" si="11"/>
        <v>4.7999999999999996E-3</v>
      </c>
      <c r="KA33" s="55">
        <v>0.91610000000000003</v>
      </c>
      <c r="KB33" s="55">
        <v>0.90749999999999997</v>
      </c>
      <c r="KC33" s="55">
        <v>0.8962</v>
      </c>
      <c r="KD33" s="55">
        <v>0.91049999999999998</v>
      </c>
      <c r="KE33" s="4" t="s">
        <v>68</v>
      </c>
      <c r="KF33" s="55">
        <v>0.89270000000000005</v>
      </c>
      <c r="KG33" s="6">
        <v>-4.5999999999999999E-3</v>
      </c>
      <c r="KH33" s="6">
        <v>1.5E-3</v>
      </c>
      <c r="KI33" s="6">
        <v>5.9999999999999995E-4</v>
      </c>
      <c r="KJ33" s="6"/>
      <c r="KK33" s="6"/>
      <c r="KL33" s="6">
        <v>-3.5999999999999999E-3</v>
      </c>
      <c r="KM33" s="6">
        <v>5.9999999999999995E-4</v>
      </c>
      <c r="KN33" s="6">
        <v>-3.3999999999999998E-3</v>
      </c>
      <c r="KO33" s="6">
        <v>1.1999999999999999E-3</v>
      </c>
      <c r="KP33" s="6">
        <v>-2.3E-3</v>
      </c>
      <c r="KQ33" s="6"/>
      <c r="KR33" s="6"/>
      <c r="KS33" s="6">
        <v>5.0000000000000001E-4</v>
      </c>
      <c r="KT33" s="6">
        <v>5.0000000000000001E-4</v>
      </c>
      <c r="KU33" s="6">
        <v>-3.5000000000000001E-3</v>
      </c>
      <c r="KV33" s="6">
        <v>-2E-3</v>
      </c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35">
        <f t="shared" si="12"/>
        <v>-4.5999999999999999E-3</v>
      </c>
      <c r="LM33" s="35">
        <f t="shared" si="13"/>
        <v>-1.2083333333333332E-3</v>
      </c>
      <c r="LN33" s="35">
        <f t="shared" si="14"/>
        <v>1.5E-3</v>
      </c>
      <c r="MN33" s="55">
        <v>0.91610000000000003</v>
      </c>
      <c r="MO33" s="55">
        <v>0.90749999999999997</v>
      </c>
      <c r="MP33" s="55">
        <v>0.8962</v>
      </c>
      <c r="MQ33" s="55">
        <v>0.91049999999999998</v>
      </c>
      <c r="MR33" s="55"/>
      <c r="MS33" s="4" t="s">
        <v>68</v>
      </c>
      <c r="MT33" s="55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5">
        <f t="shared" si="15"/>
        <v>0</v>
      </c>
      <c r="OA33" s="35" t="e">
        <f t="shared" si="16"/>
        <v>#DIV/0!</v>
      </c>
      <c r="OB33" s="35">
        <f t="shared" si="17"/>
        <v>0</v>
      </c>
      <c r="PF33" s="55">
        <v>0.91610000000000003</v>
      </c>
      <c r="PG33" s="55">
        <v>0.90749999999999997</v>
      </c>
      <c r="PH33" s="55">
        <v>0.8962</v>
      </c>
      <c r="PI33" s="55">
        <v>0.91049999999999998</v>
      </c>
      <c r="PJ33" s="55"/>
      <c r="PK33" s="55"/>
      <c r="PL33" s="4" t="s">
        <v>68</v>
      </c>
      <c r="PM33" s="55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5">
        <f t="shared" si="18"/>
        <v>0</v>
      </c>
      <c r="QT33" s="35" t="e">
        <f t="shared" si="19"/>
        <v>#DIV/0!</v>
      </c>
      <c r="QU33" s="35">
        <f t="shared" si="20"/>
        <v>0</v>
      </c>
    </row>
    <row r="34" spans="1:48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109">SUM(AI7, -AI14, -AI20,AI25, -AI29,AI32:AI33)</f>
        <v>0</v>
      </c>
      <c r="AJ34" s="38">
        <f t="shared" si="109"/>
        <v>0</v>
      </c>
      <c r="AK34" s="38">
        <f>SUM(AK7, -AK14, -AK20,AK25, -AK29,AK32:AK33)</f>
        <v>-6.4999999999999988E-3</v>
      </c>
      <c r="AL34" s="38">
        <f t="shared" si="109"/>
        <v>-2.1100000000000001E-2</v>
      </c>
      <c r="AM34" s="38">
        <f t="shared" si="109"/>
        <v>3.4500000000000003E-2</v>
      </c>
      <c r="AN34" s="38">
        <f>SUM(AN7, -AN14, -AN20,AN25, -AN29,AN32:AN33)</f>
        <v>1.24E-2</v>
      </c>
      <c r="AO34" s="38">
        <f t="shared" si="109"/>
        <v>5.1799999999999999E-2</v>
      </c>
      <c r="AP34" s="38">
        <f t="shared" ref="AP34:BF34" si="110">SUM(AP7, -AP14, -AP20,AP25, -AP29,AP32:AP33)</f>
        <v>0</v>
      </c>
      <c r="AQ34" s="38">
        <f t="shared" si="110"/>
        <v>0</v>
      </c>
      <c r="AR34" s="38">
        <f t="shared" si="110"/>
        <v>-1.9099999999999999E-2</v>
      </c>
      <c r="AS34" s="38">
        <f t="shared" si="110"/>
        <v>6.7000000000000011E-3</v>
      </c>
      <c r="AT34" s="38">
        <f t="shared" si="110"/>
        <v>-2.9300000000000003E-2</v>
      </c>
      <c r="AU34" s="38">
        <f t="shared" si="110"/>
        <v>-2.0300000000000002E-2</v>
      </c>
      <c r="AV34" s="38">
        <f t="shared" si="110"/>
        <v>-2.8E-3</v>
      </c>
      <c r="AW34" s="38">
        <f t="shared" si="110"/>
        <v>0</v>
      </c>
      <c r="AX34" s="38">
        <f t="shared" si="110"/>
        <v>0</v>
      </c>
      <c r="AY34" s="38">
        <f t="shared" si="110"/>
        <v>-8.6999999999999994E-3</v>
      </c>
      <c r="AZ34" s="38">
        <f t="shared" si="110"/>
        <v>1.0699999999999998E-2</v>
      </c>
      <c r="BA34" s="38">
        <f t="shared" si="110"/>
        <v>2.5899999999999999E-2</v>
      </c>
      <c r="BB34" s="38">
        <f t="shared" si="110"/>
        <v>-1.0600000000000002E-2</v>
      </c>
      <c r="BC34" s="38">
        <f t="shared" si="110"/>
        <v>3.27E-2</v>
      </c>
      <c r="BD34" s="38">
        <f t="shared" si="110"/>
        <v>0</v>
      </c>
      <c r="BE34" s="38">
        <f t="shared" si="110"/>
        <v>0</v>
      </c>
      <c r="BF34" s="38">
        <f t="shared" si="110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111">SUM(CQ7, -CQ14, -CQ20,CQ25, -CQ29,CQ32:CQ33)</f>
        <v>-1.2300000000000002E-2</v>
      </c>
      <c r="CR34" s="38">
        <f t="shared" si="111"/>
        <v>0</v>
      </c>
      <c r="CS34" s="38">
        <f t="shared" si="111"/>
        <v>0</v>
      </c>
      <c r="CT34" s="38">
        <f t="shared" si="111"/>
        <v>5.8000000000000005E-3</v>
      </c>
      <c r="CU34" s="38">
        <f t="shared" si="111"/>
        <v>2.1400000000000002E-2</v>
      </c>
      <c r="CV34" s="38">
        <f t="shared" si="111"/>
        <v>-9.4200000000000006E-2</v>
      </c>
      <c r="CW34" s="38">
        <f t="shared" si="111"/>
        <v>-1.9800000000000002E-2</v>
      </c>
      <c r="CX34" s="38">
        <f t="shared" si="111"/>
        <v>-3.0999999999999999E-3</v>
      </c>
      <c r="CY34" s="38">
        <f t="shared" si="111"/>
        <v>0</v>
      </c>
      <c r="CZ34" s="38">
        <f t="shared" si="111"/>
        <v>0</v>
      </c>
      <c r="DA34" s="38">
        <f t="shared" si="111"/>
        <v>1.3900000000000001E-2</v>
      </c>
      <c r="DB34" s="38">
        <f t="shared" si="111"/>
        <v>-9.1999999999999998E-3</v>
      </c>
      <c r="DC34" s="38">
        <f t="shared" si="111"/>
        <v>8.09E-2</v>
      </c>
      <c r="DD34" s="38">
        <f t="shared" si="111"/>
        <v>3.4199999999999994E-2</v>
      </c>
      <c r="DE34" s="38">
        <f t="shared" si="111"/>
        <v>1.09E-2</v>
      </c>
      <c r="DF34" s="38">
        <f t="shared" si="111"/>
        <v>0</v>
      </c>
      <c r="DG34" s="38">
        <f t="shared" si="111"/>
        <v>0</v>
      </c>
      <c r="DH34" s="38">
        <f t="shared" si="111"/>
        <v>-1.84E-2</v>
      </c>
      <c r="DI34" s="38">
        <f t="shared" si="111"/>
        <v>1.1300000000000001E-2</v>
      </c>
      <c r="DJ34" s="38">
        <f t="shared" si="111"/>
        <v>-2.6799999999999997E-2</v>
      </c>
      <c r="DK34" s="38">
        <f t="shared" si="111"/>
        <v>-3.8199999999999998E-2</v>
      </c>
      <c r="DL34" s="38">
        <f t="shared" si="111"/>
        <v>3.2500000000000001E-2</v>
      </c>
      <c r="DM34" s="38">
        <f t="shared" si="111"/>
        <v>0</v>
      </c>
      <c r="DN34" s="38">
        <f t="shared" si="111"/>
        <v>0</v>
      </c>
      <c r="DO34" s="38">
        <f t="shared" si="111"/>
        <v>3.6899999999999995E-2</v>
      </c>
      <c r="DP34" s="38">
        <f t="shared" si="111"/>
        <v>-1.5700000000000002E-2</v>
      </c>
      <c r="DQ34" s="38">
        <f t="shared" si="111"/>
        <v>-3.6600000000000001E-2</v>
      </c>
      <c r="DR34" s="38">
        <f t="shared" si="111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112">SUM(FE7, -FE14, -FE20,FE25, -FE29,FE32:FE33)</f>
        <v>1.2699999999999999E-2</v>
      </c>
      <c r="FF34" s="38">
        <f t="shared" si="112"/>
        <v>0</v>
      </c>
      <c r="FG34" s="38">
        <f t="shared" si="112"/>
        <v>0</v>
      </c>
      <c r="FH34" s="38">
        <f t="shared" si="112"/>
        <v>3.0400000000000003E-2</v>
      </c>
      <c r="FI34" s="38">
        <f t="shared" si="112"/>
        <v>-8.3000000000000001E-3</v>
      </c>
      <c r="FJ34" s="38">
        <f t="shared" si="112"/>
        <v>-1.4799999999999995E-2</v>
      </c>
      <c r="FK34" s="38">
        <f t="shared" si="112"/>
        <v>1.0800000000000002E-2</v>
      </c>
      <c r="FL34" s="38">
        <f t="shared" si="112"/>
        <v>3.9799999999999995E-2</v>
      </c>
      <c r="FM34" s="38">
        <f t="shared" si="112"/>
        <v>0</v>
      </c>
      <c r="FN34" s="38">
        <f t="shared" si="112"/>
        <v>0</v>
      </c>
      <c r="FO34" s="38">
        <f t="shared" si="112"/>
        <v>1.4799999999999999E-2</v>
      </c>
      <c r="FP34" s="38">
        <f t="shared" si="112"/>
        <v>2.69E-2</v>
      </c>
      <c r="FQ34" s="38">
        <f t="shared" si="112"/>
        <v>-4.0599999999999997E-2</v>
      </c>
      <c r="FR34" s="38">
        <f t="shared" si="112"/>
        <v>-1.21E-2</v>
      </c>
      <c r="FS34" s="38">
        <f t="shared" si="112"/>
        <v>1.3999999999999999E-2</v>
      </c>
      <c r="FT34" s="38">
        <f t="shared" si="112"/>
        <v>0</v>
      </c>
      <c r="FU34" s="38">
        <f t="shared" si="112"/>
        <v>0</v>
      </c>
      <c r="FV34" s="38">
        <f t="shared" si="112"/>
        <v>5.8000000000000005E-3</v>
      </c>
      <c r="FW34" s="38">
        <f t="shared" si="112"/>
        <v>-2.5999999999999999E-3</v>
      </c>
      <c r="FX34" s="38">
        <f t="shared" si="112"/>
        <v>8.7999999999999988E-3</v>
      </c>
      <c r="FY34" s="38">
        <f t="shared" si="112"/>
        <v>9.6000000000000009E-3</v>
      </c>
      <c r="FZ34" s="38">
        <f t="shared" si="112"/>
        <v>8.0000000000000036E-4</v>
      </c>
      <c r="GA34" s="38">
        <f t="shared" si="112"/>
        <v>0</v>
      </c>
      <c r="GB34" s="38">
        <f t="shared" si="112"/>
        <v>0</v>
      </c>
      <c r="GC34" s="38">
        <f t="shared" si="112"/>
        <v>2.8199999999999999E-2</v>
      </c>
      <c r="GD34" s="38">
        <f t="shared" si="112"/>
        <v>5.0999999999999995E-3</v>
      </c>
      <c r="GE34" s="38">
        <f t="shared" si="112"/>
        <v>-0.1031</v>
      </c>
      <c r="GF34" s="38">
        <f t="shared" si="112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IB34" s="283"/>
      <c r="IC34" s="37"/>
      <c r="ID34" s="37"/>
      <c r="IE34" s="36" t="s">
        <v>69</v>
      </c>
      <c r="IF34" s="37"/>
      <c r="IG34" s="38">
        <f t="shared" ref="IG34:JH34" si="113">SUM(IG7, -IG14, -IG20,IG25, -IG29,IG32:IG33)</f>
        <v>-1.5999999999999994E-3</v>
      </c>
      <c r="IH34" s="38">
        <f t="shared" si="113"/>
        <v>-4.4900000000000002E-2</v>
      </c>
      <c r="II34" s="38">
        <f t="shared" si="113"/>
        <v>1.3999999999999999E-2</v>
      </c>
      <c r="IJ34" s="38">
        <f t="shared" si="113"/>
        <v>-1.5599999999999999E-2</v>
      </c>
      <c r="IK34" s="38">
        <f t="shared" si="113"/>
        <v>-1.6399999999999998E-2</v>
      </c>
      <c r="IL34" s="38">
        <f t="shared" si="113"/>
        <v>0</v>
      </c>
      <c r="IM34" s="38">
        <f t="shared" si="113"/>
        <v>0</v>
      </c>
      <c r="IN34" s="38">
        <f t="shared" si="113"/>
        <v>-8.0000000000000002E-3</v>
      </c>
      <c r="IO34" s="38">
        <f t="shared" si="113"/>
        <v>1.9E-3</v>
      </c>
      <c r="IP34" s="38">
        <f t="shared" si="113"/>
        <v>1.0200000000000001E-2</v>
      </c>
      <c r="IQ34" s="38">
        <f t="shared" si="113"/>
        <v>-1.5999999999999997E-2</v>
      </c>
      <c r="IR34" s="38">
        <f t="shared" si="113"/>
        <v>2.1700000000000001E-2</v>
      </c>
      <c r="IS34" s="38">
        <f t="shared" si="113"/>
        <v>0</v>
      </c>
      <c r="IT34" s="38">
        <f t="shared" si="113"/>
        <v>0</v>
      </c>
      <c r="IU34" s="38">
        <f t="shared" si="113"/>
        <v>2.7000000000000001E-3</v>
      </c>
      <c r="IV34" s="38">
        <f t="shared" si="113"/>
        <v>6.2999999999999992E-3</v>
      </c>
      <c r="IW34" s="38">
        <f t="shared" si="113"/>
        <v>-3.7799999999999993E-2</v>
      </c>
      <c r="IX34" s="38">
        <f t="shared" si="113"/>
        <v>-2.5800000000000003E-2</v>
      </c>
      <c r="IY34" s="38">
        <f t="shared" si="113"/>
        <v>5.0000000000000001E-3</v>
      </c>
      <c r="IZ34" s="38">
        <f t="shared" si="113"/>
        <v>0</v>
      </c>
      <c r="JA34" s="38">
        <f t="shared" si="113"/>
        <v>0</v>
      </c>
      <c r="JB34" s="38">
        <f t="shared" si="113"/>
        <v>-1.0999999999999999E-2</v>
      </c>
      <c r="JC34" s="38">
        <f t="shared" si="113"/>
        <v>-2.9999999999999996E-3</v>
      </c>
      <c r="JD34" s="38">
        <f t="shared" si="113"/>
        <v>-4.2900000000000001E-2</v>
      </c>
      <c r="JE34" s="38">
        <f t="shared" si="113"/>
        <v>3.3099999999999997E-2</v>
      </c>
      <c r="JF34" s="38">
        <f t="shared" si="113"/>
        <v>2.8400000000000002E-2</v>
      </c>
      <c r="JG34" s="38">
        <f t="shared" si="113"/>
        <v>0</v>
      </c>
      <c r="JH34" s="38">
        <f t="shared" si="113"/>
        <v>0</v>
      </c>
      <c r="JI34" s="38">
        <f>SUM(JI7, -JI14, -JI20,JI25, -JI29,JI32,JI33)</f>
        <v>4.5999999999999999E-3</v>
      </c>
      <c r="JJ34" s="38">
        <f>SUM(JJ7, -JJ14, -JJ20,JJ25, -JJ29,JJ32:JJ33)</f>
        <v>-7.4000000000000003E-3</v>
      </c>
      <c r="JK34" s="38">
        <f>SUM(JK7, -JK14, -JK20,JK25, -JK29,JK32,JK33)</f>
        <v>0</v>
      </c>
      <c r="JL34" s="35">
        <f t="shared" si="9"/>
        <v>-4.4900000000000002E-2</v>
      </c>
      <c r="JM34" s="35">
        <f t="shared" si="10"/>
        <v>-3.3064516129032266E-3</v>
      </c>
      <c r="JN34" s="35">
        <f t="shared" si="11"/>
        <v>3.3099999999999997E-2</v>
      </c>
      <c r="KA34" s="283"/>
      <c r="KB34" s="37"/>
      <c r="KC34" s="37"/>
      <c r="KD34" s="37"/>
      <c r="KE34" s="36" t="s">
        <v>69</v>
      </c>
      <c r="KF34" s="37"/>
      <c r="KG34" s="38">
        <f t="shared" ref="KG34:KL34" si="114">SUM(KG7, -KG14, -KG20,KG25, -KG29,KG32,KG33)</f>
        <v>-4.9299999999999997E-2</v>
      </c>
      <c r="KH34" s="38">
        <f t="shared" si="114"/>
        <v>4.2000000000000006E-3</v>
      </c>
      <c r="KI34" s="38">
        <f t="shared" si="114"/>
        <v>1.0000000000000002E-3</v>
      </c>
      <c r="KJ34" s="38">
        <f t="shared" si="114"/>
        <v>0</v>
      </c>
      <c r="KK34" s="38">
        <f t="shared" si="114"/>
        <v>0</v>
      </c>
      <c r="KL34" s="38">
        <f t="shared" si="114"/>
        <v>-2.9599999999999998E-2</v>
      </c>
      <c r="KM34" s="38">
        <f t="shared" ref="KM34:LA34" si="115">SUM(KM7, -KM14, -KM20,KM25, -KM29,KM32:KM33)</f>
        <v>-1.09E-2</v>
      </c>
      <c r="KN34" s="38">
        <f>SUM(KN7, -KN14, -KN20,KN25, -KN29,KN32,KN33)</f>
        <v>-1.89E-2</v>
      </c>
      <c r="KO34" s="38">
        <f>SUM(KO7, -KO14, -KO20,KO25, -KO29,KO32,KO33)</f>
        <v>1.3999999999999998E-3</v>
      </c>
      <c r="KP34" s="38">
        <f>SUM(KP7, -KP14, -KP20,KP25, -KP29,KP32,KP33)</f>
        <v>-2.0000000000000009E-4</v>
      </c>
      <c r="KQ34" s="38">
        <f>SUM(KQ7, -KQ14, -KQ20,KQ25, -KQ29,KQ32,KQ33)</f>
        <v>0</v>
      </c>
      <c r="KR34" s="38">
        <f>SUM(KR7, -KR14, -KR20,KR25, -KR29,KR32,KR33)</f>
        <v>0</v>
      </c>
      <c r="KS34" s="38">
        <f t="shared" si="115"/>
        <v>-2.5500000000000002E-2</v>
      </c>
      <c r="KT34" s="38">
        <f t="shared" si="115"/>
        <v>1.7400000000000002E-2</v>
      </c>
      <c r="KU34" s="38">
        <f>SUM(KU7, -KU14, -KU20,KU25, -KU29,KU32,KU33)</f>
        <v>-9.4999999999999998E-3</v>
      </c>
      <c r="KV34" s="38">
        <f>SUM(KV7, -KV14, -KV20,KV25, -KV29,KV32,KV33)</f>
        <v>-1.1899999999999999E-2</v>
      </c>
      <c r="KW34" s="38">
        <f>SUM(KW7, -KW14, -KW20,KW25, -KW29,KW32,KW33)</f>
        <v>0</v>
      </c>
      <c r="KX34" s="38">
        <f>SUM(KX7, -KX14, -KX20,KX25, -KX29,KX32,KX33)</f>
        <v>0</v>
      </c>
      <c r="KY34" s="38">
        <f>SUM(KY7, -KY14, -KY20,KY25, -KY29,KY32,KY33)</f>
        <v>0</v>
      </c>
      <c r="KZ34" s="38">
        <f t="shared" si="115"/>
        <v>0</v>
      </c>
      <c r="LA34" s="38">
        <f t="shared" si="115"/>
        <v>0</v>
      </c>
      <c r="LB34" s="38">
        <f t="shared" ref="LB34:LK34" si="116">SUM(LB7, -LB14, -LB20,LB25, -LB29,LB32,LB33)</f>
        <v>0</v>
      </c>
      <c r="LC34" s="38">
        <f t="shared" si="116"/>
        <v>0</v>
      </c>
      <c r="LD34" s="38">
        <f t="shared" si="116"/>
        <v>0</v>
      </c>
      <c r="LE34" s="38">
        <f t="shared" si="116"/>
        <v>0</v>
      </c>
      <c r="LF34" s="38">
        <f t="shared" si="116"/>
        <v>0</v>
      </c>
      <c r="LG34" s="38">
        <f t="shared" si="116"/>
        <v>0</v>
      </c>
      <c r="LH34" s="38">
        <f t="shared" si="116"/>
        <v>0</v>
      </c>
      <c r="LI34" s="38">
        <f t="shared" si="116"/>
        <v>0</v>
      </c>
      <c r="LJ34" s="38">
        <f t="shared" si="116"/>
        <v>0</v>
      </c>
      <c r="LK34" s="38">
        <f t="shared" si="116"/>
        <v>0</v>
      </c>
      <c r="LL34" s="35">
        <f t="shared" si="12"/>
        <v>-4.9299999999999997E-2</v>
      </c>
      <c r="LM34" s="35">
        <f t="shared" si="13"/>
        <v>-4.2516129032258067E-3</v>
      </c>
      <c r="LN34" s="35">
        <f t="shared" si="14"/>
        <v>1.7400000000000002E-2</v>
      </c>
      <c r="MN34" s="283"/>
      <c r="MO34" s="37"/>
      <c r="MP34" s="37"/>
      <c r="MQ34" s="37"/>
      <c r="MR34" s="37"/>
      <c r="MS34" s="36" t="s">
        <v>69</v>
      </c>
      <c r="MT34" s="37"/>
      <c r="MU34" s="38">
        <f t="shared" ref="MU34:MZ34" si="117">SUM(MU7, -MU14, -MU20,MU25, -MU29,MU32,MU33)</f>
        <v>0</v>
      </c>
      <c r="MV34" s="38">
        <f t="shared" si="117"/>
        <v>0</v>
      </c>
      <c r="MW34" s="38">
        <f t="shared" si="117"/>
        <v>0</v>
      </c>
      <c r="MX34" s="38">
        <f t="shared" si="117"/>
        <v>0</v>
      </c>
      <c r="MY34" s="38">
        <f t="shared" si="117"/>
        <v>0</v>
      </c>
      <c r="MZ34" s="38">
        <f t="shared" si="117"/>
        <v>0</v>
      </c>
      <c r="NA34" s="38">
        <f t="shared" ref="NA34" si="118">SUM(NA7, -NA14, -NA20,NA25, -NA29,NA32:NA33)</f>
        <v>0</v>
      </c>
      <c r="NB34" s="38">
        <f>SUM(NB7, -NB14, -NB20,NB25, -NB29,NB32,NB33)</f>
        <v>0</v>
      </c>
      <c r="NC34" s="38">
        <f>SUM(NC7, -NC14, -NC20,NC25, -NC29,NC32,NC33)</f>
        <v>0</v>
      </c>
      <c r="ND34" s="38">
        <f>SUM(ND7, -ND14, -ND20,ND25, -ND29,ND32,ND33)</f>
        <v>0</v>
      </c>
      <c r="NE34" s="38">
        <f>SUM(NE7, -NE14, -NE20,NE25, -NE29,NE32,NE33)</f>
        <v>0</v>
      </c>
      <c r="NF34" s="38">
        <f>SUM(NF7, -NF14, -NF20,NF25, -NF29,NF32,NF33)</f>
        <v>0</v>
      </c>
      <c r="NG34" s="38">
        <f>SUM(NG7, -NG14, -NG20,NG25, -NG29,NG32:NG33)</f>
        <v>0</v>
      </c>
      <c r="NH34" s="38">
        <f>SUM(NH7, -NH14, -NH20,NH25, -NH29,NH32:NH33)</f>
        <v>0</v>
      </c>
      <c r="NI34" s="38">
        <f>SUM(NI7, -NI14, -NI20,NI25, -NI29,NI32,NI33)</f>
        <v>0</v>
      </c>
      <c r="NJ34" s="38">
        <f>SUM(NJ7, -NJ14, -NJ20,NJ25, -NJ29,NJ32,NJ33)</f>
        <v>0</v>
      </c>
      <c r="NK34" s="38">
        <f>SUM(NK7, -NK14, -NK20,NK25, -NK29,NK32,NK33)</f>
        <v>0</v>
      </c>
      <c r="NL34" s="38">
        <f>SUM(NL7, -NL14, -NL20,NL25, -NL29,NL32,NL33)</f>
        <v>0</v>
      </c>
      <c r="NM34" s="38">
        <f>SUM(NM7, -NM14, -NM20,NM25, -NM29,NM32,NM33)</f>
        <v>0</v>
      </c>
      <c r="NN34" s="38">
        <f>SUM(NN7, -NN14, -NN20,NN25, -NN29,NN32:NN33)</f>
        <v>0</v>
      </c>
      <c r="NO34" s="38">
        <f>SUM(NO7, -NO14, -NO20,NO25, -NO29,NO32:NO33)</f>
        <v>0</v>
      </c>
      <c r="NP34" s="38">
        <f t="shared" ref="NP34:NY34" si="119">SUM(NP7, -NP14, -NP20,NP25, -NP29,NP32,NP33)</f>
        <v>0</v>
      </c>
      <c r="NQ34" s="38">
        <f t="shared" si="119"/>
        <v>0</v>
      </c>
      <c r="NR34" s="38">
        <f t="shared" si="119"/>
        <v>0</v>
      </c>
      <c r="NS34" s="38">
        <f t="shared" si="119"/>
        <v>0</v>
      </c>
      <c r="NT34" s="38">
        <f t="shared" si="119"/>
        <v>0</v>
      </c>
      <c r="NU34" s="38">
        <f t="shared" si="119"/>
        <v>0</v>
      </c>
      <c r="NV34" s="38">
        <f t="shared" si="119"/>
        <v>0</v>
      </c>
      <c r="NW34" s="38">
        <f t="shared" si="119"/>
        <v>0</v>
      </c>
      <c r="NX34" s="38">
        <f t="shared" si="119"/>
        <v>0</v>
      </c>
      <c r="NY34" s="38">
        <f t="shared" si="119"/>
        <v>0</v>
      </c>
      <c r="NZ34" s="35">
        <f t="shared" si="15"/>
        <v>0</v>
      </c>
      <c r="OA34" s="35">
        <f t="shared" si="16"/>
        <v>0</v>
      </c>
      <c r="OB34" s="35">
        <f t="shared" si="17"/>
        <v>0</v>
      </c>
      <c r="PF34" s="283"/>
      <c r="PG34" s="37"/>
      <c r="PH34" s="37"/>
      <c r="PI34" s="37"/>
      <c r="PJ34" s="37"/>
      <c r="PK34" s="37"/>
      <c r="PL34" s="36" t="s">
        <v>69</v>
      </c>
      <c r="PM34" s="37"/>
      <c r="PN34" s="38">
        <f t="shared" ref="PN34:PS34" si="120">SUM(PN7, -PN14, -PN20,PN25, -PN29,PN32,PN33)</f>
        <v>0</v>
      </c>
      <c r="PO34" s="38">
        <f t="shared" si="120"/>
        <v>0</v>
      </c>
      <c r="PP34" s="38">
        <f t="shared" si="120"/>
        <v>0</v>
      </c>
      <c r="PQ34" s="38">
        <f t="shared" si="120"/>
        <v>0</v>
      </c>
      <c r="PR34" s="38">
        <f t="shared" si="120"/>
        <v>0</v>
      </c>
      <c r="PS34" s="38">
        <f t="shared" si="120"/>
        <v>0</v>
      </c>
      <c r="PT34" s="38">
        <f t="shared" ref="PT34" si="121">SUM(PT7, -PT14, -PT20,PT25, -PT29,PT32:PT33)</f>
        <v>0</v>
      </c>
      <c r="PU34" s="38">
        <f>SUM(PU7, -PU14, -PU20,PU25, -PU29,PU32,PU33)</f>
        <v>0</v>
      </c>
      <c r="PV34" s="38">
        <f>SUM(PV7, -PV14, -PV20,PV25, -PV29,PV32,PV33)</f>
        <v>0</v>
      </c>
      <c r="PW34" s="38">
        <f>SUM(PW7, -PW14, -PW20,PW25, -PW29,PW32,PW33)</f>
        <v>0</v>
      </c>
      <c r="PX34" s="38">
        <f>SUM(PX7, -PX14, -PX20,PX25, -PX29,PX32,PX33)</f>
        <v>0</v>
      </c>
      <c r="PY34" s="38">
        <f>SUM(PY7, -PY14, -PY20,PY25, -PY29,PY32,PY33)</f>
        <v>0</v>
      </c>
      <c r="PZ34" s="38">
        <f>SUM(PZ7, -PZ14, -PZ20,PZ25, -PZ29,PZ32:PZ33)</f>
        <v>0</v>
      </c>
      <c r="QA34" s="38">
        <f>SUM(QA7, -QA14, -QA20,QA25, -QA29,QA32:QA33)</f>
        <v>0</v>
      </c>
      <c r="QB34" s="38">
        <f>SUM(QB7, -QB14, -QB20,QB25, -QB29,QB32,QB33)</f>
        <v>0</v>
      </c>
      <c r="QC34" s="38">
        <f>SUM(QC7, -QC14, -QC20,QC25, -QC29,QC32,QC33)</f>
        <v>0</v>
      </c>
      <c r="QD34" s="38">
        <f>SUM(QD7, -QD14, -QD20,QD25, -QD29,QD32,QD33)</f>
        <v>0</v>
      </c>
      <c r="QE34" s="38">
        <f>SUM(QE7, -QE14, -QE20,QE25, -QE29,QE32,QE33)</f>
        <v>0</v>
      </c>
      <c r="QF34" s="38">
        <f>SUM(QF7, -QF14, -QF20,QF25, -QF29,QF32,QF33)</f>
        <v>0</v>
      </c>
      <c r="QG34" s="38">
        <f>SUM(QG7, -QG14, -QG20,QG25, -QG29,QG32:QG33)</f>
        <v>0</v>
      </c>
      <c r="QH34" s="38">
        <f>SUM(QH7, -QH14, -QH20,QH25, -QH29,QH32:QH33)</f>
        <v>0</v>
      </c>
      <c r="QI34" s="38">
        <f t="shared" ref="QI34:QR34" si="122">SUM(QI7, -QI14, -QI20,QI25, -QI29,QI32,QI33)</f>
        <v>0</v>
      </c>
      <c r="QJ34" s="38">
        <f t="shared" si="122"/>
        <v>0</v>
      </c>
      <c r="QK34" s="38">
        <f t="shared" si="122"/>
        <v>0</v>
      </c>
      <c r="QL34" s="38">
        <f t="shared" si="122"/>
        <v>0</v>
      </c>
      <c r="QM34" s="38">
        <f t="shared" si="122"/>
        <v>0</v>
      </c>
      <c r="QN34" s="38">
        <f t="shared" si="122"/>
        <v>0</v>
      </c>
      <c r="QO34" s="38">
        <f t="shared" si="122"/>
        <v>0</v>
      </c>
      <c r="QP34" s="38">
        <f t="shared" si="122"/>
        <v>0</v>
      </c>
      <c r="QQ34" s="38">
        <f t="shared" si="122"/>
        <v>0</v>
      </c>
      <c r="QR34" s="38">
        <f t="shared" si="122"/>
        <v>0</v>
      </c>
      <c r="QS34" s="35">
        <f t="shared" si="18"/>
        <v>0</v>
      </c>
      <c r="QT34" s="35">
        <f t="shared" si="19"/>
        <v>0</v>
      </c>
      <c r="QU34" s="35">
        <f t="shared" si="20"/>
        <v>0</v>
      </c>
    </row>
    <row r="35" spans="1:48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IB35" s="55">
        <v>80.188999999999993</v>
      </c>
      <c r="IC35" s="55">
        <v>82.796999999999997</v>
      </c>
      <c r="ID35" s="55">
        <v>84.546999999999997</v>
      </c>
      <c r="IE35" s="4" t="s">
        <v>70</v>
      </c>
      <c r="IF35" s="55">
        <v>83.18</v>
      </c>
      <c r="IG35" s="6">
        <v>7.7000000000000002E-3</v>
      </c>
      <c r="IH35" s="6">
        <v>-2.3E-3</v>
      </c>
      <c r="II35" s="6">
        <v>8.0000000000000004E-4</v>
      </c>
      <c r="IJ35" s="6">
        <v>5.0000000000000001E-4</v>
      </c>
      <c r="IK35" s="6">
        <v>-1.2999999999999999E-3</v>
      </c>
      <c r="IL35" s="6"/>
      <c r="IM35" s="6"/>
      <c r="IN35" s="6">
        <v>3.7000000000000002E-3</v>
      </c>
      <c r="IO35" s="6">
        <v>-3.8999999999999998E-3</v>
      </c>
      <c r="IP35" s="6">
        <v>-1.1999999999999999E-3</v>
      </c>
      <c r="IQ35" s="6">
        <v>1.6000000000000001E-3</v>
      </c>
      <c r="IR35" s="6">
        <v>7.1999999999999998E-3</v>
      </c>
      <c r="IS35" s="6"/>
      <c r="IT35" s="6"/>
      <c r="IU35" s="6">
        <v>-2.8E-3</v>
      </c>
      <c r="IV35" s="6">
        <v>1E-3</v>
      </c>
      <c r="IW35" s="6">
        <v>1.2999999999999999E-3</v>
      </c>
      <c r="IX35" s="6">
        <v>-4.0000000000000001E-3</v>
      </c>
      <c r="IY35" s="6">
        <v>-1E-3</v>
      </c>
      <c r="IZ35" s="6"/>
      <c r="JA35" s="6"/>
      <c r="JB35" s="6">
        <v>3.7000000000000002E-3</v>
      </c>
      <c r="JC35" s="6">
        <v>-6.6E-3</v>
      </c>
      <c r="JD35" s="6">
        <v>-2.3999999999999998E-3</v>
      </c>
      <c r="JE35" s="6">
        <v>-4.1000000000000003E-3</v>
      </c>
      <c r="JF35" s="6">
        <v>1.8E-3</v>
      </c>
      <c r="JG35" s="6"/>
      <c r="JH35" s="6"/>
      <c r="JI35" s="6">
        <v>1.1000000000000001E-3</v>
      </c>
      <c r="JJ35" s="6">
        <v>3.0000000000000001E-3</v>
      </c>
      <c r="JK35" s="6"/>
      <c r="JL35" s="41">
        <f t="shared" si="9"/>
        <v>-6.6E-3</v>
      </c>
      <c r="JM35" s="41">
        <f t="shared" si="10"/>
        <v>1.7272727272727272E-4</v>
      </c>
      <c r="JN35" s="41">
        <f t="shared" si="11"/>
        <v>7.7000000000000002E-3</v>
      </c>
      <c r="KA35" s="55">
        <v>80.188999999999993</v>
      </c>
      <c r="KB35" s="55">
        <v>82.796999999999997</v>
      </c>
      <c r="KC35" s="55">
        <v>84.546999999999997</v>
      </c>
      <c r="KD35" s="55">
        <v>83.18</v>
      </c>
      <c r="KE35" s="4" t="s">
        <v>70</v>
      </c>
      <c r="KF35" s="55">
        <v>83.21</v>
      </c>
      <c r="KG35" s="6">
        <v>-3.5999999999999999E-3</v>
      </c>
      <c r="KH35" s="6">
        <v>-8.9999999999999998E-4</v>
      </c>
      <c r="KI35" s="6">
        <v>-1E-4</v>
      </c>
      <c r="KJ35" s="6"/>
      <c r="KK35" s="6"/>
      <c r="KL35" s="6">
        <v>-3.7000000000000002E-3</v>
      </c>
      <c r="KM35" s="6">
        <v>-6.6E-3</v>
      </c>
      <c r="KN35" s="6">
        <v>-1.8E-3</v>
      </c>
      <c r="KO35" s="6">
        <v>-2.3999999999999998E-3</v>
      </c>
      <c r="KP35" s="6">
        <v>5.7000000000000002E-3</v>
      </c>
      <c r="KQ35" s="6"/>
      <c r="KR35" s="6"/>
      <c r="KS35" s="6">
        <v>-1.04E-2</v>
      </c>
      <c r="KT35" s="6">
        <v>3.5999999999999999E-3</v>
      </c>
      <c r="KU35" s="6">
        <v>1E-3</v>
      </c>
      <c r="KV35" s="6">
        <v>4.0000000000000002E-4</v>
      </c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41">
        <f t="shared" si="12"/>
        <v>-1.04E-2</v>
      </c>
      <c r="LM35" s="41">
        <f t="shared" si="13"/>
        <v>-1.5666666666666665E-3</v>
      </c>
      <c r="LN35" s="41">
        <f t="shared" si="14"/>
        <v>5.7000000000000002E-3</v>
      </c>
      <c r="MN35" s="55">
        <v>80.188999999999993</v>
      </c>
      <c r="MO35" s="55">
        <v>82.796999999999997</v>
      </c>
      <c r="MP35" s="55">
        <v>84.546999999999997</v>
      </c>
      <c r="MQ35" s="55">
        <v>83.18</v>
      </c>
      <c r="MR35" s="55"/>
      <c r="MS35" s="4" t="s">
        <v>70</v>
      </c>
      <c r="MT35" s="55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1">
        <f t="shared" si="15"/>
        <v>0</v>
      </c>
      <c r="OA35" s="41" t="e">
        <f t="shared" si="16"/>
        <v>#DIV/0!</v>
      </c>
      <c r="OB35" s="41">
        <f t="shared" si="17"/>
        <v>0</v>
      </c>
      <c r="PF35" s="55">
        <v>80.188999999999993</v>
      </c>
      <c r="PG35" s="55">
        <v>82.796999999999997</v>
      </c>
      <c r="PH35" s="55">
        <v>84.546999999999997</v>
      </c>
      <c r="PI35" s="55">
        <v>83.18</v>
      </c>
      <c r="PJ35" s="55"/>
      <c r="PK35" s="55"/>
      <c r="PL35" s="4" t="s">
        <v>70</v>
      </c>
      <c r="PM35" s="55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1">
        <f t="shared" si="18"/>
        <v>0</v>
      </c>
      <c r="QT35" s="41" t="e">
        <f t="shared" si="19"/>
        <v>#DIV/0!</v>
      </c>
      <c r="QU35" s="41">
        <f t="shared" si="20"/>
        <v>0</v>
      </c>
    </row>
    <row r="36" spans="1:48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123">SUM( -AI8, -AI15, -AI21,AI26, -AI30, -AI33,AI35)</f>
        <v>0</v>
      </c>
      <c r="AJ36" s="44">
        <f t="shared" si="123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123"/>
        <v>3.6999999999999993E-3</v>
      </c>
      <c r="AO36" s="44">
        <f t="shared" ref="AO36:AT36" si="124">SUM( -AO8, -AO15, -AO21,AO26, -AO30, -AO33,AO35)</f>
        <v>-3.2800000000000003E-2</v>
      </c>
      <c r="AP36" s="44">
        <f t="shared" si="124"/>
        <v>0</v>
      </c>
      <c r="AQ36" s="44">
        <f t="shared" si="124"/>
        <v>0</v>
      </c>
      <c r="AR36" s="44">
        <f t="shared" si="124"/>
        <v>-9.4999999999999998E-3</v>
      </c>
      <c r="AS36" s="44">
        <f t="shared" si="124"/>
        <v>2.5500000000000002E-2</v>
      </c>
      <c r="AT36" s="44">
        <f t="shared" si="124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125">SUM( -AW8, -AW15, -AW21,AW26, -AW30, -AW33,AW35)</f>
        <v>0</v>
      </c>
      <c r="AX36" s="44">
        <f t="shared" si="125"/>
        <v>0</v>
      </c>
      <c r="AY36" s="44">
        <f t="shared" si="125"/>
        <v>-1.61E-2</v>
      </c>
      <c r="AZ36" s="44">
        <f t="shared" si="125"/>
        <v>-3.4100000000000005E-2</v>
      </c>
      <c r="BA36" s="44">
        <f t="shared" si="125"/>
        <v>-1.5699999999999999E-2</v>
      </c>
      <c r="BB36" s="44">
        <f t="shared" si="125"/>
        <v>1.3600000000000001E-2</v>
      </c>
      <c r="BC36" s="44">
        <f t="shared" ref="BC36:BI36" si="126">SUM( -BC8, -BC15, -BC21,BC26, -BC30, -BC33,BC35)</f>
        <v>2.07E-2</v>
      </c>
      <c r="BD36" s="44">
        <f t="shared" si="126"/>
        <v>0</v>
      </c>
      <c r="BE36" s="44">
        <f t="shared" si="126"/>
        <v>0</v>
      </c>
      <c r="BF36" s="44">
        <f t="shared" si="126"/>
        <v>-2.0499999999999997E-2</v>
      </c>
      <c r="BG36" s="44">
        <f t="shared" si="126"/>
        <v>5.8999999999999981E-3</v>
      </c>
      <c r="BH36" s="44">
        <f t="shared" si="126"/>
        <v>2.6600000000000002E-2</v>
      </c>
      <c r="BI36" s="44">
        <f t="shared" si="126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127">SUM( -CQ8, -CQ15, -CQ21,CQ26, -CQ30, -CQ33,CQ35)</f>
        <v>3.0799999999999998E-2</v>
      </c>
      <c r="CR36" s="44">
        <f t="shared" si="127"/>
        <v>0</v>
      </c>
      <c r="CS36" s="44">
        <f t="shared" si="127"/>
        <v>0</v>
      </c>
      <c r="CT36" s="44">
        <f t="shared" si="127"/>
        <v>7.1000000000000004E-3</v>
      </c>
      <c r="CU36" s="44">
        <f t="shared" si="127"/>
        <v>-8.9999999999999965E-4</v>
      </c>
      <c r="CV36" s="44">
        <f t="shared" si="127"/>
        <v>-4.6000000000000008E-3</v>
      </c>
      <c r="CW36" s="44">
        <f t="shared" si="127"/>
        <v>-4.5800000000000007E-2</v>
      </c>
      <c r="CX36" s="44">
        <f t="shared" si="127"/>
        <v>2.1899999999999999E-2</v>
      </c>
      <c r="CY36" s="44">
        <f t="shared" si="127"/>
        <v>0</v>
      </c>
      <c r="CZ36" s="44">
        <f t="shared" si="127"/>
        <v>0</v>
      </c>
      <c r="DA36" s="44">
        <f t="shared" si="127"/>
        <v>1.0800000000000001E-2</v>
      </c>
      <c r="DB36" s="44">
        <f t="shared" ref="DB36:DM36" si="128">SUM( -DB8, -DB15, -DB21,DB26, -DB30, -DB33,DB35)</f>
        <v>2.4599999999999997E-2</v>
      </c>
      <c r="DC36" s="44">
        <f t="shared" si="128"/>
        <v>-2.6999999999999997E-3</v>
      </c>
      <c r="DD36" s="44">
        <f t="shared" si="128"/>
        <v>-3.7499999999999999E-2</v>
      </c>
      <c r="DE36" s="44">
        <f t="shared" si="128"/>
        <v>8.8999999999999999E-3</v>
      </c>
      <c r="DF36" s="44">
        <f t="shared" si="128"/>
        <v>0</v>
      </c>
      <c r="DG36" s="44">
        <f t="shared" si="128"/>
        <v>0</v>
      </c>
      <c r="DH36" s="44">
        <f t="shared" si="128"/>
        <v>-1.0999999999999996E-3</v>
      </c>
      <c r="DI36" s="44">
        <f t="shared" si="128"/>
        <v>-1.24E-2</v>
      </c>
      <c r="DJ36" s="44">
        <f t="shared" si="128"/>
        <v>2.58E-2</v>
      </c>
      <c r="DK36" s="44">
        <f t="shared" si="128"/>
        <v>-7.6999999999999985E-3</v>
      </c>
      <c r="DL36" s="44">
        <f t="shared" si="128"/>
        <v>2.9500000000000002E-2</v>
      </c>
      <c r="DM36" s="44">
        <f t="shared" si="128"/>
        <v>0</v>
      </c>
      <c r="DN36" s="44">
        <f t="shared" ref="DN36:DU36" si="129">SUM( -DN8, -DN15, -DN21,DN26, -DN30, -DN33,DN35)</f>
        <v>0</v>
      </c>
      <c r="DO36" s="44">
        <f t="shared" si="129"/>
        <v>-4.2999999999999997E-2</v>
      </c>
      <c r="DP36" s="44">
        <f t="shared" si="129"/>
        <v>-1.3799999999999998E-2</v>
      </c>
      <c r="DQ36" s="44">
        <f t="shared" si="129"/>
        <v>2.3199999999999998E-2</v>
      </c>
      <c r="DR36" s="44">
        <f t="shared" si="129"/>
        <v>8.6999999999999994E-3</v>
      </c>
      <c r="DS36" s="44">
        <f t="shared" si="129"/>
        <v>0</v>
      </c>
      <c r="DT36" s="44">
        <f t="shared" si="129"/>
        <v>0</v>
      </c>
      <c r="DU36" s="44">
        <f t="shared" si="129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130">SUM( -FE8, -FE15, -FE21,FE26, -FE30, -FE33,FE35)</f>
        <v>-5.4199999999999998E-2</v>
      </c>
      <c r="FF36" s="44">
        <f t="shared" si="130"/>
        <v>0</v>
      </c>
      <c r="FG36" s="44">
        <f t="shared" si="130"/>
        <v>0</v>
      </c>
      <c r="FH36" s="44">
        <f t="shared" si="130"/>
        <v>-9.4999999999999998E-3</v>
      </c>
      <c r="FI36" s="44">
        <f t="shared" si="130"/>
        <v>-1.3500000000000002E-2</v>
      </c>
      <c r="FJ36" s="44">
        <f t="shared" si="130"/>
        <v>-3.44E-2</v>
      </c>
      <c r="FK36" s="44">
        <f t="shared" si="130"/>
        <v>1.8599999999999998E-2</v>
      </c>
      <c r="FL36" s="44">
        <f t="shared" si="130"/>
        <v>1.7000000000000001E-3</v>
      </c>
      <c r="FM36" s="44">
        <f t="shared" si="130"/>
        <v>0</v>
      </c>
      <c r="FN36" s="44">
        <f t="shared" si="130"/>
        <v>0</v>
      </c>
      <c r="FO36" s="44">
        <f t="shared" si="130"/>
        <v>-4.8999999999999998E-3</v>
      </c>
      <c r="FP36" s="44">
        <f t="shared" ref="FP36:GA36" si="131">SUM( -FP8, -FP15, -FP21,FP26, -FP30, -FP33,FP35)</f>
        <v>1.17E-2</v>
      </c>
      <c r="FQ36" s="44">
        <f t="shared" si="131"/>
        <v>-4.0000000000000001E-3</v>
      </c>
      <c r="FR36" s="44">
        <f t="shared" si="131"/>
        <v>9.6000000000000009E-3</v>
      </c>
      <c r="FS36" s="44">
        <f t="shared" si="131"/>
        <v>-2.3199999999999998E-2</v>
      </c>
      <c r="FT36" s="44">
        <f t="shared" si="131"/>
        <v>0</v>
      </c>
      <c r="FU36" s="44">
        <f t="shared" si="131"/>
        <v>0</v>
      </c>
      <c r="FV36" s="44">
        <f t="shared" si="131"/>
        <v>-2.2999999999999995E-3</v>
      </c>
      <c r="FW36" s="44">
        <f t="shared" si="131"/>
        <v>1.9E-3</v>
      </c>
      <c r="FX36" s="44">
        <f t="shared" si="131"/>
        <v>-1.2999999999999999E-2</v>
      </c>
      <c r="FY36" s="44">
        <f t="shared" si="131"/>
        <v>-2.4700000000000003E-2</v>
      </c>
      <c r="FZ36" s="44">
        <f t="shared" si="131"/>
        <v>-3.5699999999999996E-2</v>
      </c>
      <c r="GA36" s="44">
        <f t="shared" si="131"/>
        <v>0</v>
      </c>
      <c r="GB36" s="44">
        <f t="shared" ref="GB36:GI36" si="132">SUM( -GB8, -GB15, -GB21,GB26, -GB30, -GB33,GB35)</f>
        <v>0</v>
      </c>
      <c r="GC36" s="44">
        <f t="shared" si="132"/>
        <v>4.3E-3</v>
      </c>
      <c r="GD36" s="44">
        <f t="shared" si="132"/>
        <v>1.78E-2</v>
      </c>
      <c r="GE36" s="44">
        <f t="shared" si="132"/>
        <v>9.3999999999999986E-3</v>
      </c>
      <c r="GF36" s="44">
        <f t="shared" si="132"/>
        <v>2.600000000000002E-3</v>
      </c>
      <c r="GG36" s="44">
        <f t="shared" si="132"/>
        <v>4.07E-2</v>
      </c>
      <c r="GH36" s="44">
        <f t="shared" si="132"/>
        <v>0</v>
      </c>
      <c r="GI36" s="44">
        <f t="shared" si="132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IE36" s="42" t="s">
        <v>71</v>
      </c>
      <c r="IF36" s="43"/>
      <c r="IG36" s="44">
        <f t="shared" ref="IG36:IQ36" si="133">SUM( -IG8, -IG15, -IG21,IG26, -IG30, -IG33,IG35)</f>
        <v>2.0400000000000001E-2</v>
      </c>
      <c r="IH36" s="44">
        <f t="shared" si="133"/>
        <v>-4.1999999999999997E-3</v>
      </c>
      <c r="II36" s="44">
        <f t="shared" si="133"/>
        <v>-1.7700000000000004E-2</v>
      </c>
      <c r="IJ36" s="44">
        <f t="shared" si="133"/>
        <v>7.000000000000001E-3</v>
      </c>
      <c r="IK36" s="44">
        <f t="shared" si="133"/>
        <v>-3.5000000000000005E-3</v>
      </c>
      <c r="IL36" s="44">
        <f t="shared" si="133"/>
        <v>0</v>
      </c>
      <c r="IM36" s="44">
        <f t="shared" si="133"/>
        <v>0</v>
      </c>
      <c r="IN36" s="44">
        <f t="shared" si="133"/>
        <v>2.2400000000000003E-2</v>
      </c>
      <c r="IO36" s="44">
        <f t="shared" si="133"/>
        <v>-8.6E-3</v>
      </c>
      <c r="IP36" s="44">
        <f t="shared" si="133"/>
        <v>-1.0499999999999999E-2</v>
      </c>
      <c r="IQ36" s="44">
        <f t="shared" si="133"/>
        <v>-8.7999999999999988E-3</v>
      </c>
      <c r="IR36" s="44">
        <f t="shared" ref="IR36:JC36" si="134">SUM( -IR8, -IR15, -IR21,IR26, -IR30, -IR33,IR35)</f>
        <v>1.2699999999999999E-2</v>
      </c>
      <c r="IS36" s="44">
        <f t="shared" si="134"/>
        <v>0</v>
      </c>
      <c r="IT36" s="44">
        <f t="shared" si="134"/>
        <v>0</v>
      </c>
      <c r="IU36" s="44">
        <f t="shared" si="134"/>
        <v>-2.53E-2</v>
      </c>
      <c r="IV36" s="44">
        <f t="shared" si="134"/>
        <v>1.6599999999999997E-2</v>
      </c>
      <c r="IW36" s="44">
        <f t="shared" si="134"/>
        <v>1.26E-2</v>
      </c>
      <c r="IX36" s="44">
        <f t="shared" si="134"/>
        <v>0</v>
      </c>
      <c r="IY36" s="44">
        <f t="shared" si="134"/>
        <v>-1.0000000000000002E-2</v>
      </c>
      <c r="IZ36" s="44">
        <f t="shared" si="134"/>
        <v>0</v>
      </c>
      <c r="JA36" s="44">
        <f t="shared" si="134"/>
        <v>0</v>
      </c>
      <c r="JB36" s="44">
        <f t="shared" si="134"/>
        <v>2.7499999999999997E-2</v>
      </c>
      <c r="JC36" s="44">
        <f t="shared" si="134"/>
        <v>-2.4799999999999996E-2</v>
      </c>
      <c r="JD36" s="44">
        <f t="shared" ref="JD36:JK36" si="135">SUM( -JD8, -JD15, -JD21,JD26, -JD30, -JD33,JD35)</f>
        <v>-7.9999999999999906E-4</v>
      </c>
      <c r="JE36" s="44">
        <f t="shared" si="135"/>
        <v>-4.8000000000000004E-3</v>
      </c>
      <c r="JF36" s="44">
        <f t="shared" si="135"/>
        <v>-1.9000000000000002E-3</v>
      </c>
      <c r="JG36" s="44">
        <f t="shared" si="135"/>
        <v>0</v>
      </c>
      <c r="JH36" s="44">
        <f t="shared" si="135"/>
        <v>0</v>
      </c>
      <c r="JI36" s="44">
        <f t="shared" si="135"/>
        <v>-9.1000000000000004E-3</v>
      </c>
      <c r="JJ36" s="44">
        <f t="shared" si="135"/>
        <v>1.95E-2</v>
      </c>
      <c r="JK36" s="44">
        <f t="shared" si="135"/>
        <v>0</v>
      </c>
      <c r="JL36" s="41">
        <f t="shared" si="9"/>
        <v>-2.53E-2</v>
      </c>
      <c r="JM36" s="41">
        <f t="shared" si="10"/>
        <v>2.8064516129032256E-4</v>
      </c>
      <c r="JN36" s="41">
        <f t="shared" si="11"/>
        <v>2.7499999999999997E-2</v>
      </c>
      <c r="KE36" s="42" t="s">
        <v>71</v>
      </c>
      <c r="KF36" s="43"/>
      <c r="KG36" s="44">
        <f t="shared" ref="KG36" si="136">SUM( -KG8, -KG15, -KG21,KG26, -KG30, -KG33,KG35)</f>
        <v>-1.2299999999999998E-2</v>
      </c>
      <c r="KH36" s="44">
        <f t="shared" ref="KH36:KK36" si="137">SUM( -KH8, -KH15, -KH21,KH26, -KH30, -KH33,KH35)</f>
        <v>-6.3999999999999994E-3</v>
      </c>
      <c r="KI36" s="44">
        <f t="shared" si="137"/>
        <v>-3.2999999999999991E-3</v>
      </c>
      <c r="KJ36" s="44">
        <f t="shared" si="137"/>
        <v>0</v>
      </c>
      <c r="KK36" s="44">
        <f t="shared" si="137"/>
        <v>0</v>
      </c>
      <c r="KL36" s="44">
        <f t="shared" ref="KL36" si="138">SUM( -KL8, -KL15, -KL21,KL26, -KL30, -KL33,KL35)</f>
        <v>7.999999999999995E-4</v>
      </c>
      <c r="KM36" s="44">
        <f t="shared" ref="KM36:LK36" si="139">SUM( -KM8, -KM15, -KM21,KM26, -KM30, -KM33,KM35)</f>
        <v>-1.5299999999999999E-2</v>
      </c>
      <c r="KN36" s="44">
        <f t="shared" si="139"/>
        <v>8.8000000000000005E-3</v>
      </c>
      <c r="KO36" s="44">
        <f t="shared" si="139"/>
        <v>-8.2999999999999984E-3</v>
      </c>
      <c r="KP36" s="44">
        <f t="shared" si="139"/>
        <v>1.9300000000000001E-2</v>
      </c>
      <c r="KQ36" s="44">
        <f t="shared" si="139"/>
        <v>0</v>
      </c>
      <c r="KR36" s="44">
        <f t="shared" si="139"/>
        <v>0</v>
      </c>
      <c r="KS36" s="44">
        <f t="shared" si="139"/>
        <v>-2.7299999999999998E-2</v>
      </c>
      <c r="KT36" s="44">
        <f t="shared" si="139"/>
        <v>1.5599999999999999E-2</v>
      </c>
      <c r="KU36" s="44">
        <f t="shared" si="139"/>
        <v>2.0100000000000003E-2</v>
      </c>
      <c r="KV36" s="44">
        <f t="shared" si="139"/>
        <v>5.8000000000000005E-3</v>
      </c>
      <c r="KW36" s="44">
        <f t="shared" si="139"/>
        <v>0</v>
      </c>
      <c r="KX36" s="44">
        <f t="shared" si="139"/>
        <v>0</v>
      </c>
      <c r="KY36" s="44">
        <f t="shared" si="139"/>
        <v>0</v>
      </c>
      <c r="KZ36" s="44">
        <f t="shared" si="139"/>
        <v>0</v>
      </c>
      <c r="LA36" s="44">
        <f t="shared" si="139"/>
        <v>0</v>
      </c>
      <c r="LB36" s="44">
        <f t="shared" si="139"/>
        <v>0</v>
      </c>
      <c r="LC36" s="44">
        <f t="shared" si="139"/>
        <v>0</v>
      </c>
      <c r="LD36" s="44">
        <f t="shared" si="139"/>
        <v>0</v>
      </c>
      <c r="LE36" s="44">
        <f t="shared" si="139"/>
        <v>0</v>
      </c>
      <c r="LF36" s="44">
        <f t="shared" si="139"/>
        <v>0</v>
      </c>
      <c r="LG36" s="44">
        <f t="shared" si="139"/>
        <v>0</v>
      </c>
      <c r="LH36" s="44">
        <f t="shared" si="139"/>
        <v>0</v>
      </c>
      <c r="LI36" s="44">
        <f t="shared" si="139"/>
        <v>0</v>
      </c>
      <c r="LJ36" s="44">
        <f t="shared" si="139"/>
        <v>0</v>
      </c>
      <c r="LK36" s="44">
        <f t="shared" si="139"/>
        <v>0</v>
      </c>
      <c r="LL36" s="41">
        <f t="shared" si="12"/>
        <v>-2.7299999999999998E-2</v>
      </c>
      <c r="LM36" s="41">
        <f t="shared" si="13"/>
        <v>-8.0645161290321957E-5</v>
      </c>
      <c r="LN36" s="41">
        <f t="shared" si="14"/>
        <v>2.0100000000000003E-2</v>
      </c>
      <c r="MS36" s="42" t="s">
        <v>71</v>
      </c>
      <c r="MT36" s="43"/>
      <c r="MU36" s="44">
        <f t="shared" ref="MU36:NY36" si="140">SUM( -MU8, -MU15, -MU21,MU26, -MU30, -MU33,MU35)</f>
        <v>0</v>
      </c>
      <c r="MV36" s="44">
        <f t="shared" si="140"/>
        <v>0</v>
      </c>
      <c r="MW36" s="44">
        <f t="shared" si="140"/>
        <v>0</v>
      </c>
      <c r="MX36" s="44">
        <f t="shared" si="140"/>
        <v>0</v>
      </c>
      <c r="MY36" s="44">
        <f t="shared" si="140"/>
        <v>0</v>
      </c>
      <c r="MZ36" s="44">
        <f t="shared" si="140"/>
        <v>0</v>
      </c>
      <c r="NA36" s="44">
        <f t="shared" si="140"/>
        <v>0</v>
      </c>
      <c r="NB36" s="44">
        <f t="shared" si="140"/>
        <v>0</v>
      </c>
      <c r="NC36" s="44">
        <f t="shared" si="140"/>
        <v>0</v>
      </c>
      <c r="ND36" s="44">
        <f t="shared" si="140"/>
        <v>0</v>
      </c>
      <c r="NE36" s="44">
        <f t="shared" si="140"/>
        <v>0</v>
      </c>
      <c r="NF36" s="44">
        <f t="shared" si="140"/>
        <v>0</v>
      </c>
      <c r="NG36" s="44">
        <f t="shared" si="140"/>
        <v>0</v>
      </c>
      <c r="NH36" s="44">
        <f t="shared" si="140"/>
        <v>0</v>
      </c>
      <c r="NI36" s="44">
        <f t="shared" si="140"/>
        <v>0</v>
      </c>
      <c r="NJ36" s="44">
        <f t="shared" si="140"/>
        <v>0</v>
      </c>
      <c r="NK36" s="44">
        <f t="shared" si="140"/>
        <v>0</v>
      </c>
      <c r="NL36" s="44">
        <f t="shared" si="140"/>
        <v>0</v>
      </c>
      <c r="NM36" s="44">
        <f t="shared" si="140"/>
        <v>0</v>
      </c>
      <c r="NN36" s="44">
        <f t="shared" si="140"/>
        <v>0</v>
      </c>
      <c r="NO36" s="44">
        <f t="shared" si="140"/>
        <v>0</v>
      </c>
      <c r="NP36" s="44">
        <f t="shared" si="140"/>
        <v>0</v>
      </c>
      <c r="NQ36" s="44">
        <f t="shared" si="140"/>
        <v>0</v>
      </c>
      <c r="NR36" s="44">
        <f t="shared" si="140"/>
        <v>0</v>
      </c>
      <c r="NS36" s="44">
        <f t="shared" si="140"/>
        <v>0</v>
      </c>
      <c r="NT36" s="44">
        <f t="shared" si="140"/>
        <v>0</v>
      </c>
      <c r="NU36" s="44">
        <f t="shared" si="140"/>
        <v>0</v>
      </c>
      <c r="NV36" s="44">
        <f t="shared" si="140"/>
        <v>0</v>
      </c>
      <c r="NW36" s="44">
        <f t="shared" si="140"/>
        <v>0</v>
      </c>
      <c r="NX36" s="44">
        <f t="shared" si="140"/>
        <v>0</v>
      </c>
      <c r="NY36" s="44">
        <f t="shared" si="140"/>
        <v>0</v>
      </c>
      <c r="NZ36" s="41">
        <f t="shared" si="15"/>
        <v>0</v>
      </c>
      <c r="OA36" s="41">
        <f t="shared" si="16"/>
        <v>0</v>
      </c>
      <c r="OB36" s="41">
        <f t="shared" si="17"/>
        <v>0</v>
      </c>
      <c r="PL36" s="42" t="s">
        <v>71</v>
      </c>
      <c r="PM36" s="43"/>
      <c r="PN36" s="44">
        <f t="shared" ref="PN36:QR36" si="141">SUM( -PN8, -PN15, -PN21,PN26, -PN30, -PN33,PN35)</f>
        <v>0</v>
      </c>
      <c r="PO36" s="44">
        <f t="shared" si="141"/>
        <v>0</v>
      </c>
      <c r="PP36" s="44">
        <f t="shared" si="141"/>
        <v>0</v>
      </c>
      <c r="PQ36" s="44">
        <f t="shared" si="141"/>
        <v>0</v>
      </c>
      <c r="PR36" s="44">
        <f t="shared" si="141"/>
        <v>0</v>
      </c>
      <c r="PS36" s="44">
        <f t="shared" si="141"/>
        <v>0</v>
      </c>
      <c r="PT36" s="44">
        <f t="shared" si="141"/>
        <v>0</v>
      </c>
      <c r="PU36" s="44">
        <f t="shared" si="141"/>
        <v>0</v>
      </c>
      <c r="PV36" s="44">
        <f t="shared" si="141"/>
        <v>0</v>
      </c>
      <c r="PW36" s="44">
        <f t="shared" si="141"/>
        <v>0</v>
      </c>
      <c r="PX36" s="44">
        <f t="shared" si="141"/>
        <v>0</v>
      </c>
      <c r="PY36" s="44">
        <f t="shared" si="141"/>
        <v>0</v>
      </c>
      <c r="PZ36" s="44">
        <f t="shared" si="141"/>
        <v>0</v>
      </c>
      <c r="QA36" s="44">
        <f t="shared" si="141"/>
        <v>0</v>
      </c>
      <c r="QB36" s="44">
        <f t="shared" si="141"/>
        <v>0</v>
      </c>
      <c r="QC36" s="44">
        <f t="shared" si="141"/>
        <v>0</v>
      </c>
      <c r="QD36" s="44">
        <f t="shared" si="141"/>
        <v>0</v>
      </c>
      <c r="QE36" s="44">
        <f t="shared" si="141"/>
        <v>0</v>
      </c>
      <c r="QF36" s="44">
        <f t="shared" si="141"/>
        <v>0</v>
      </c>
      <c r="QG36" s="44">
        <f t="shared" si="141"/>
        <v>0</v>
      </c>
      <c r="QH36" s="44">
        <f t="shared" si="141"/>
        <v>0</v>
      </c>
      <c r="QI36" s="44">
        <f t="shared" si="141"/>
        <v>0</v>
      </c>
      <c r="QJ36" s="44">
        <f t="shared" si="141"/>
        <v>0</v>
      </c>
      <c r="QK36" s="44">
        <f t="shared" si="141"/>
        <v>0</v>
      </c>
      <c r="QL36" s="44">
        <f t="shared" si="141"/>
        <v>0</v>
      </c>
      <c r="QM36" s="44">
        <f t="shared" si="141"/>
        <v>0</v>
      </c>
      <c r="QN36" s="44">
        <f t="shared" si="141"/>
        <v>0</v>
      </c>
      <c r="QO36" s="44">
        <f t="shared" si="141"/>
        <v>0</v>
      </c>
      <c r="QP36" s="44">
        <f t="shared" si="141"/>
        <v>0</v>
      </c>
      <c r="QQ36" s="44">
        <f t="shared" si="141"/>
        <v>0</v>
      </c>
      <c r="QR36" s="44">
        <f t="shared" si="141"/>
        <v>0</v>
      </c>
      <c r="QS36" s="41">
        <f t="shared" si="18"/>
        <v>0</v>
      </c>
      <c r="QT36" s="41">
        <f t="shared" si="19"/>
        <v>0</v>
      </c>
      <c r="QU36" s="41">
        <f t="shared" si="20"/>
        <v>0</v>
      </c>
    </row>
    <row r="37" spans="1:489" ht="15.75" thickBot="1" x14ac:dyDescent="0.3">
      <c r="AC37" s="45" t="s">
        <v>72</v>
      </c>
      <c r="AD37" s="46"/>
      <c r="AE37" s="47">
        <f t="shared" ref="AE37:AJ37" si="142">SUM( -AE5, -AE12, -AE18, -AE23, -AE28, -AE32, -AE35)</f>
        <v>0</v>
      </c>
      <c r="AF37" s="47">
        <f t="shared" si="142"/>
        <v>8.1900000000000001E-2</v>
      </c>
      <c r="AG37" s="47">
        <f t="shared" si="142"/>
        <v>5.2500000000000005E-2</v>
      </c>
      <c r="AH37" s="47">
        <f t="shared" si="142"/>
        <v>-9.6300000000000024E-2</v>
      </c>
      <c r="AI37" s="47">
        <f t="shared" si="142"/>
        <v>0</v>
      </c>
      <c r="AJ37" s="47">
        <f t="shared" si="142"/>
        <v>0</v>
      </c>
      <c r="AK37" s="47">
        <f t="shared" ref="AK37:AT37" si="143">SUM( -AK5, -AK12, -AK18, -AK23, -AK28, -AK32, -AK35)</f>
        <v>-5.2700000000000004E-2</v>
      </c>
      <c r="AL37" s="47">
        <f t="shared" si="143"/>
        <v>6.8999999999999999E-3</v>
      </c>
      <c r="AM37" s="47">
        <f t="shared" si="143"/>
        <v>-2.5000000000000005E-3</v>
      </c>
      <c r="AN37" s="47">
        <f t="shared" si="143"/>
        <v>-2.3000000000000008E-3</v>
      </c>
      <c r="AO37" s="47">
        <f t="shared" si="143"/>
        <v>-2.3E-2</v>
      </c>
      <c r="AP37" s="47">
        <f t="shared" si="143"/>
        <v>0</v>
      </c>
      <c r="AQ37" s="47">
        <f t="shared" si="143"/>
        <v>0</v>
      </c>
      <c r="AR37" s="47">
        <f t="shared" si="143"/>
        <v>1.9E-2</v>
      </c>
      <c r="AS37" s="47">
        <f t="shared" si="143"/>
        <v>-2.3300000000000001E-2</v>
      </c>
      <c r="AT37" s="47">
        <f t="shared" si="143"/>
        <v>-1.7599999999999998E-2</v>
      </c>
      <c r="AU37" s="47">
        <f>SUM( -AU5, -AU12, -AU18, -AU23, -AU28, -AU32, -AU35)</f>
        <v>-1.4400000000000001E-2</v>
      </c>
      <c r="AV37" s="47">
        <f t="shared" ref="AV37:BA37" si="144">SUM( -AV5, -AV12, -AV18, -AV23, -AV28, -AV32, -AV35)</f>
        <v>-1.4200000000000001E-2</v>
      </c>
      <c r="AW37" s="47">
        <f t="shared" si="144"/>
        <v>0</v>
      </c>
      <c r="AX37" s="47">
        <f t="shared" si="144"/>
        <v>0</v>
      </c>
      <c r="AY37" s="47">
        <f t="shared" si="144"/>
        <v>8.8999999999999982E-3</v>
      </c>
      <c r="AZ37" s="47">
        <f t="shared" si="144"/>
        <v>2.23E-2</v>
      </c>
      <c r="BA37" s="47">
        <f t="shared" si="144"/>
        <v>-3.7600000000000001E-2</v>
      </c>
      <c r="BB37" s="47">
        <f t="shared" ref="BB37:BI37" si="145">SUM( -BB5, -BB12, -BB18, -BB23, -BB28, -BB32, -BB35)</f>
        <v>1.84E-2</v>
      </c>
      <c r="BC37" s="47">
        <f t="shared" si="145"/>
        <v>-4.8799999999999996E-2</v>
      </c>
      <c r="BD37" s="47">
        <f t="shared" si="145"/>
        <v>0</v>
      </c>
      <c r="BE37" s="47">
        <f t="shared" si="145"/>
        <v>0</v>
      </c>
      <c r="BF37" s="47">
        <f t="shared" si="145"/>
        <v>1.7399999999999999E-2</v>
      </c>
      <c r="BG37" s="47">
        <f t="shared" si="145"/>
        <v>9.5999999999999992E-3</v>
      </c>
      <c r="BH37" s="47">
        <f t="shared" si="145"/>
        <v>-1.8499999999999999E-2</v>
      </c>
      <c r="BI37" s="47">
        <f t="shared" si="14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46">SUM( -CR5, -CR12, -CR18, -CR23, -CR28, -CR32, -CR35)</f>
        <v>0</v>
      </c>
      <c r="CS37" s="47">
        <f t="shared" si="146"/>
        <v>0</v>
      </c>
      <c r="CT37" s="47">
        <f>SUM( -CT5, -CT12, -CT18, -CT23, -CT28, -CT32, -CT35)</f>
        <v>-1.6299999999999999E-2</v>
      </c>
      <c r="CU37" s="47">
        <f t="shared" si="146"/>
        <v>3.599999999999999E-3</v>
      </c>
      <c r="CV37" s="47">
        <f t="shared" si="146"/>
        <v>4.4400000000000002E-2</v>
      </c>
      <c r="CW37" s="47">
        <f t="shared" si="146"/>
        <v>2.1999999999999999E-2</v>
      </c>
      <c r="CX37" s="47">
        <f t="shared" si="146"/>
        <v>1.8E-3</v>
      </c>
      <c r="CY37" s="47">
        <f t="shared" si="146"/>
        <v>0</v>
      </c>
      <c r="CZ37" s="47">
        <f t="shared" ref="CZ37:DF37" si="147">SUM( -CZ5, -CZ12, -CZ18, -CZ23, -CZ28, -CZ32, -CZ35)</f>
        <v>0</v>
      </c>
      <c r="DA37" s="47">
        <f t="shared" si="147"/>
        <v>-2.1399999999999999E-2</v>
      </c>
      <c r="DB37" s="47">
        <f t="shared" si="147"/>
        <v>-2.2100000000000002E-2</v>
      </c>
      <c r="DC37" s="47">
        <f t="shared" si="147"/>
        <v>-2.9600000000000001E-2</v>
      </c>
      <c r="DD37" s="47">
        <f t="shared" si="147"/>
        <v>2.12E-2</v>
      </c>
      <c r="DE37" s="47">
        <f t="shared" si="147"/>
        <v>-1.6899999999999998E-2</v>
      </c>
      <c r="DF37" s="47">
        <f t="shared" si="147"/>
        <v>0</v>
      </c>
      <c r="DG37" s="47">
        <f t="shared" ref="DG37:DM37" si="148">SUM( -DG5, -DG12, -DG18, -DG23, -DG28, -DG32, -DG35)</f>
        <v>0</v>
      </c>
      <c r="DH37" s="47">
        <f t="shared" si="148"/>
        <v>-1.2900000000000002E-2</v>
      </c>
      <c r="DI37" s="47">
        <f t="shared" si="148"/>
        <v>-2.7499999999999997E-2</v>
      </c>
      <c r="DJ37" s="47">
        <f t="shared" si="148"/>
        <v>-1.44E-2</v>
      </c>
      <c r="DK37" s="47">
        <f t="shared" si="148"/>
        <v>3.2800000000000003E-2</v>
      </c>
      <c r="DL37" s="47">
        <f t="shared" si="148"/>
        <v>-1.6400000000000001E-2</v>
      </c>
      <c r="DM37" s="47">
        <f t="shared" si="148"/>
        <v>0</v>
      </c>
      <c r="DN37" s="47">
        <f t="shared" ref="DN37:DU37" si="149">SUM( -DN5, -DN12, -DN18, -DN23, -DN28, -DN32, -DN35)</f>
        <v>0</v>
      </c>
      <c r="DO37" s="47">
        <f t="shared" si="149"/>
        <v>-0.04</v>
      </c>
      <c r="DP37" s="47">
        <f t="shared" si="149"/>
        <v>9.4000000000000004E-3</v>
      </c>
      <c r="DQ37" s="47">
        <f t="shared" si="149"/>
        <v>-1.8000000000000002E-2</v>
      </c>
      <c r="DR37" s="47">
        <f t="shared" si="149"/>
        <v>-1.6E-2</v>
      </c>
      <c r="DS37" s="47">
        <f t="shared" si="149"/>
        <v>0</v>
      </c>
      <c r="DT37" s="47">
        <f t="shared" si="149"/>
        <v>0</v>
      </c>
      <c r="DU37" s="47">
        <f t="shared" si="14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150">SUM( -FF5, -FF12, -FF18, -FF23, -FF28, -FF32, -FF35)</f>
        <v>0</v>
      </c>
      <c r="FG37" s="47">
        <f t="shared" si="150"/>
        <v>0</v>
      </c>
      <c r="FH37" s="47">
        <f t="shared" si="150"/>
        <v>4.3999999999999994E-3</v>
      </c>
      <c r="FI37" s="47">
        <f t="shared" si="150"/>
        <v>7.6E-3</v>
      </c>
      <c r="FJ37" s="47">
        <f t="shared" si="150"/>
        <v>2.7E-2</v>
      </c>
      <c r="FK37" s="47">
        <f t="shared" si="150"/>
        <v>3.9399999999999998E-2</v>
      </c>
      <c r="FL37" s="47">
        <f t="shared" si="150"/>
        <v>6.3999999999999994E-3</v>
      </c>
      <c r="FM37" s="47">
        <f t="shared" si="150"/>
        <v>0</v>
      </c>
      <c r="FN37" s="47">
        <f t="shared" ref="FN37:GA37" si="151">SUM( -FN5, -FN12, -FN18, -FN23, -FN28, -FN32, -FN35)</f>
        <v>0</v>
      </c>
      <c r="FO37" s="47">
        <f t="shared" si="151"/>
        <v>-2.3299999999999998E-2</v>
      </c>
      <c r="FP37" s="47">
        <f t="shared" si="151"/>
        <v>-1.67E-2</v>
      </c>
      <c r="FQ37" s="47">
        <f t="shared" si="151"/>
        <v>-2.5399999999999995E-2</v>
      </c>
      <c r="FR37" s="47">
        <f t="shared" si="151"/>
        <v>-1.4500000000000002E-2</v>
      </c>
      <c r="FS37" s="47">
        <f t="shared" si="151"/>
        <v>-7.9999999999999993E-4</v>
      </c>
      <c r="FT37" s="47">
        <f t="shared" si="151"/>
        <v>0</v>
      </c>
      <c r="FU37" s="47">
        <f t="shared" si="151"/>
        <v>0</v>
      </c>
      <c r="FV37" s="47">
        <f t="shared" si="151"/>
        <v>-3.2000000000000002E-3</v>
      </c>
      <c r="FW37" s="47">
        <f t="shared" si="151"/>
        <v>-1.1999999999999999E-3</v>
      </c>
      <c r="FX37" s="47">
        <f t="shared" si="151"/>
        <v>2.6700000000000002E-2</v>
      </c>
      <c r="FY37" s="47">
        <f t="shared" si="151"/>
        <v>9.3999999999999986E-3</v>
      </c>
      <c r="FZ37" s="47">
        <f t="shared" si="151"/>
        <v>6.4600000000000005E-2</v>
      </c>
      <c r="GA37" s="47">
        <f t="shared" si="151"/>
        <v>0</v>
      </c>
      <c r="GB37" s="47">
        <f t="shared" ref="GB37:GI37" si="152">SUM( -GB5, -GB12, -GB18, -GB23, -GB28, -GB32, -GB35)</f>
        <v>0</v>
      </c>
      <c r="GC37" s="47">
        <f t="shared" si="152"/>
        <v>-1.89E-2</v>
      </c>
      <c r="GD37" s="47">
        <f t="shared" si="152"/>
        <v>-4.1099999999999998E-2</v>
      </c>
      <c r="GE37" s="47">
        <f t="shared" si="152"/>
        <v>3.44E-2</v>
      </c>
      <c r="GF37" s="47">
        <f t="shared" si="152"/>
        <v>9.1999999999999998E-3</v>
      </c>
      <c r="GG37" s="47">
        <f t="shared" si="152"/>
        <v>-2.5100000000000001E-2</v>
      </c>
      <c r="GH37" s="47">
        <f t="shared" si="152"/>
        <v>0</v>
      </c>
      <c r="GI37" s="47">
        <f t="shared" si="152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IE37" s="45" t="s">
        <v>72</v>
      </c>
      <c r="IF37" s="46"/>
      <c r="IG37" s="47">
        <f>SUM( -IG5, -IG12, -IG18, -IG23, -IG28, -IG32, -IG35)</f>
        <v>-4.1499999999999995E-2</v>
      </c>
      <c r="IH37" s="47">
        <f t="shared" ref="IH37:IO37" si="153">SUM( -IH5, -IH12, -IH18, -IH23, -IH28, -IH32, -IH35)</f>
        <v>1.4500000000000001E-2</v>
      </c>
      <c r="II37" s="47">
        <f t="shared" si="153"/>
        <v>-2.3E-2</v>
      </c>
      <c r="IJ37" s="47">
        <f t="shared" si="153"/>
        <v>3.3999999999999998E-3</v>
      </c>
      <c r="IK37" s="47">
        <f t="shared" si="153"/>
        <v>7.0999999999999995E-3</v>
      </c>
      <c r="IL37" s="47">
        <f t="shared" si="153"/>
        <v>0</v>
      </c>
      <c r="IM37" s="47">
        <f t="shared" si="153"/>
        <v>0</v>
      </c>
      <c r="IN37" s="47">
        <f t="shared" si="153"/>
        <v>-5.4000000000000003E-3</v>
      </c>
      <c r="IO37" s="47">
        <f t="shared" si="153"/>
        <v>2.2200000000000001E-2</v>
      </c>
      <c r="IP37" s="47">
        <f t="shared" ref="IP37:JC37" si="154">SUM( -IP5, -IP12, -IP18, -IP23, -IP28, -IP32, -IP35)</f>
        <v>-7.0000000000000075E-4</v>
      </c>
      <c r="IQ37" s="47">
        <f t="shared" si="154"/>
        <v>-2.0800000000000003E-2</v>
      </c>
      <c r="IR37" s="47">
        <f t="shared" si="154"/>
        <v>-4.5399999999999996E-2</v>
      </c>
      <c r="IS37" s="47">
        <f t="shared" si="154"/>
        <v>0</v>
      </c>
      <c r="IT37" s="47">
        <f t="shared" si="154"/>
        <v>0</v>
      </c>
      <c r="IU37" s="47">
        <f t="shared" si="154"/>
        <v>-1.4999999999999992E-3</v>
      </c>
      <c r="IV37" s="47">
        <f t="shared" si="154"/>
        <v>8.9000000000000017E-3</v>
      </c>
      <c r="IW37" s="47">
        <f t="shared" si="154"/>
        <v>2.6000000000000003E-3</v>
      </c>
      <c r="IX37" s="47">
        <f t="shared" si="154"/>
        <v>3.2899999999999999E-2</v>
      </c>
      <c r="IY37" s="47">
        <f t="shared" si="154"/>
        <v>-2.1000000000000003E-3</v>
      </c>
      <c r="IZ37" s="47">
        <f t="shared" si="154"/>
        <v>0</v>
      </c>
      <c r="JA37" s="47">
        <f t="shared" si="154"/>
        <v>0</v>
      </c>
      <c r="JB37" s="47">
        <f t="shared" si="154"/>
        <v>-2.5999999999999999E-3</v>
      </c>
      <c r="JC37" s="47">
        <f t="shared" si="154"/>
        <v>2.86E-2</v>
      </c>
      <c r="JD37" s="47">
        <f t="shared" ref="JD37:JK37" si="155">SUM( -JD5, -JD12, -JD18, -JD23, -JD28, -JD32, -JD35)</f>
        <v>1.9E-2</v>
      </c>
      <c r="JE37" s="47">
        <f t="shared" si="155"/>
        <v>2.63E-2</v>
      </c>
      <c r="JF37" s="47">
        <f t="shared" si="155"/>
        <v>-1.6E-2</v>
      </c>
      <c r="JG37" s="47">
        <f t="shared" si="155"/>
        <v>0</v>
      </c>
      <c r="JH37" s="47">
        <f t="shared" si="155"/>
        <v>0</v>
      </c>
      <c r="JI37" s="47">
        <f t="shared" si="155"/>
        <v>-1.7000000000000001E-2</v>
      </c>
      <c r="JJ37" s="47">
        <f t="shared" si="155"/>
        <v>-4.2000000000000006E-3</v>
      </c>
      <c r="JK37" s="47">
        <f t="shared" si="155"/>
        <v>0</v>
      </c>
      <c r="JL37" s="48">
        <f t="shared" si="9"/>
        <v>-4.5399999999999996E-2</v>
      </c>
      <c r="JM37" s="48">
        <f t="shared" si="10"/>
        <v>-4.7419354838709596E-4</v>
      </c>
      <c r="JN37" s="48">
        <f t="shared" si="11"/>
        <v>3.2899999999999999E-2</v>
      </c>
      <c r="KE37" s="45" t="s">
        <v>72</v>
      </c>
      <c r="KF37" s="46"/>
      <c r="KG37" s="47">
        <f t="shared" ref="KG37" si="156">SUM( -KG5, -KG12, -KG18, -KG23, -KG28, -KG32, -KG35)</f>
        <v>1.54E-2</v>
      </c>
      <c r="KH37" s="47">
        <f t="shared" ref="KH37:KK37" si="157">SUM( -KH5, -KH12, -KH18, -KH23, -KH28, -KH32, -KH35)</f>
        <v>1.5E-3</v>
      </c>
      <c r="KI37" s="47">
        <f t="shared" si="157"/>
        <v>-2.1999999999999997E-3</v>
      </c>
      <c r="KJ37" s="47">
        <f t="shared" si="157"/>
        <v>0</v>
      </c>
      <c r="KK37" s="47">
        <f t="shared" si="157"/>
        <v>0</v>
      </c>
      <c r="KL37" s="47">
        <f t="shared" ref="KL37" si="158">SUM( -KL5, -KL12, -KL18, -KL23, -KL28, -KL32, -KL35)</f>
        <v>0.03</v>
      </c>
      <c r="KM37" s="47">
        <f t="shared" ref="KM37:LK37" si="159">SUM( -KM5, -KM12, -KM18, -KM23, -KM28, -KM32, -KM35)</f>
        <v>3.7699999999999997E-2</v>
      </c>
      <c r="KN37" s="47">
        <f t="shared" si="159"/>
        <v>2.2599999999999999E-2</v>
      </c>
      <c r="KO37" s="47">
        <f t="shared" si="159"/>
        <v>1.1599999999999999E-2</v>
      </c>
      <c r="KP37" s="47">
        <f t="shared" si="159"/>
        <v>-2.69E-2</v>
      </c>
      <c r="KQ37" s="47">
        <f t="shared" si="159"/>
        <v>0</v>
      </c>
      <c r="KR37" s="47">
        <f t="shared" si="159"/>
        <v>0</v>
      </c>
      <c r="KS37" s="47">
        <f t="shared" si="159"/>
        <v>5.5E-2</v>
      </c>
      <c r="KT37" s="47">
        <f t="shared" si="159"/>
        <v>-1.37E-2</v>
      </c>
      <c r="KU37" s="47">
        <f t="shared" si="159"/>
        <v>1.0100000000000001E-2</v>
      </c>
      <c r="KV37" s="47">
        <f t="shared" si="159"/>
        <v>1.9999999999999992E-3</v>
      </c>
      <c r="KW37" s="47">
        <f t="shared" si="159"/>
        <v>0</v>
      </c>
      <c r="KX37" s="47">
        <f t="shared" si="159"/>
        <v>0</v>
      </c>
      <c r="KY37" s="47">
        <f t="shared" si="159"/>
        <v>0</v>
      </c>
      <c r="KZ37" s="47">
        <f t="shared" si="159"/>
        <v>0</v>
      </c>
      <c r="LA37" s="47">
        <f t="shared" si="159"/>
        <v>0</v>
      </c>
      <c r="LB37" s="47">
        <f t="shared" si="159"/>
        <v>0</v>
      </c>
      <c r="LC37" s="47">
        <f t="shared" si="159"/>
        <v>0</v>
      </c>
      <c r="LD37" s="47">
        <f t="shared" si="159"/>
        <v>0</v>
      </c>
      <c r="LE37" s="47">
        <f t="shared" si="159"/>
        <v>0</v>
      </c>
      <c r="LF37" s="47">
        <f t="shared" si="159"/>
        <v>0</v>
      </c>
      <c r="LG37" s="47">
        <f t="shared" si="159"/>
        <v>0</v>
      </c>
      <c r="LH37" s="47">
        <f t="shared" si="159"/>
        <v>0</v>
      </c>
      <c r="LI37" s="47">
        <f t="shared" si="159"/>
        <v>0</v>
      </c>
      <c r="LJ37" s="47">
        <f t="shared" si="159"/>
        <v>0</v>
      </c>
      <c r="LK37" s="47">
        <f t="shared" si="159"/>
        <v>0</v>
      </c>
      <c r="LL37" s="48">
        <f t="shared" si="12"/>
        <v>-2.69E-2</v>
      </c>
      <c r="LM37" s="48">
        <f t="shared" si="13"/>
        <v>4.6161290322580643E-3</v>
      </c>
      <c r="LN37" s="48">
        <f t="shared" si="14"/>
        <v>5.5E-2</v>
      </c>
      <c r="LO37" t="s">
        <v>62</v>
      </c>
      <c r="MS37" s="45" t="s">
        <v>72</v>
      </c>
      <c r="MT37" s="46"/>
      <c r="MU37" s="47">
        <f t="shared" ref="MU37:NY37" si="160">SUM( -MU5, -MU12, -MU18, -MU23, -MU28, -MU32, -MU35)</f>
        <v>0</v>
      </c>
      <c r="MV37" s="47">
        <f t="shared" si="160"/>
        <v>0</v>
      </c>
      <c r="MW37" s="47">
        <f t="shared" si="160"/>
        <v>0</v>
      </c>
      <c r="MX37" s="47">
        <f t="shared" si="160"/>
        <v>0</v>
      </c>
      <c r="MY37" s="47">
        <f t="shared" si="160"/>
        <v>0</v>
      </c>
      <c r="MZ37" s="47">
        <f t="shared" si="160"/>
        <v>0</v>
      </c>
      <c r="NA37" s="47">
        <f t="shared" si="160"/>
        <v>0</v>
      </c>
      <c r="NB37" s="47">
        <f t="shared" si="160"/>
        <v>0</v>
      </c>
      <c r="NC37" s="47">
        <f t="shared" si="160"/>
        <v>0</v>
      </c>
      <c r="ND37" s="47">
        <f t="shared" si="160"/>
        <v>0</v>
      </c>
      <c r="NE37" s="47">
        <f t="shared" si="160"/>
        <v>0</v>
      </c>
      <c r="NF37" s="47">
        <f t="shared" si="160"/>
        <v>0</v>
      </c>
      <c r="NG37" s="47">
        <f t="shared" si="160"/>
        <v>0</v>
      </c>
      <c r="NH37" s="47">
        <f t="shared" si="160"/>
        <v>0</v>
      </c>
      <c r="NI37" s="47">
        <f t="shared" si="160"/>
        <v>0</v>
      </c>
      <c r="NJ37" s="47">
        <f t="shared" si="160"/>
        <v>0</v>
      </c>
      <c r="NK37" s="47">
        <f t="shared" si="160"/>
        <v>0</v>
      </c>
      <c r="NL37" s="47">
        <f t="shared" si="160"/>
        <v>0</v>
      </c>
      <c r="NM37" s="47">
        <f t="shared" si="160"/>
        <v>0</v>
      </c>
      <c r="NN37" s="47">
        <f t="shared" si="160"/>
        <v>0</v>
      </c>
      <c r="NO37" s="47">
        <f t="shared" si="160"/>
        <v>0</v>
      </c>
      <c r="NP37" s="47">
        <f t="shared" si="160"/>
        <v>0</v>
      </c>
      <c r="NQ37" s="47">
        <f t="shared" si="160"/>
        <v>0</v>
      </c>
      <c r="NR37" s="47">
        <f t="shared" si="160"/>
        <v>0</v>
      </c>
      <c r="NS37" s="47">
        <f t="shared" si="160"/>
        <v>0</v>
      </c>
      <c r="NT37" s="47">
        <f t="shared" si="160"/>
        <v>0</v>
      </c>
      <c r="NU37" s="47">
        <f t="shared" si="160"/>
        <v>0</v>
      </c>
      <c r="NV37" s="47">
        <f t="shared" si="160"/>
        <v>0</v>
      </c>
      <c r="NW37" s="47">
        <f t="shared" si="160"/>
        <v>0</v>
      </c>
      <c r="NX37" s="47">
        <f t="shared" si="160"/>
        <v>0</v>
      </c>
      <c r="NY37" s="47">
        <f t="shared" si="160"/>
        <v>0</v>
      </c>
      <c r="NZ37" s="48">
        <f t="shared" si="15"/>
        <v>0</v>
      </c>
      <c r="OA37" s="48">
        <f t="shared" si="16"/>
        <v>0</v>
      </c>
      <c r="OB37" s="48">
        <f t="shared" si="17"/>
        <v>0</v>
      </c>
      <c r="PL37" s="45" t="s">
        <v>72</v>
      </c>
      <c r="PM37" s="46"/>
      <c r="PN37" s="47">
        <f t="shared" ref="PN37:QR37" si="161">SUM( -PN5, -PN12, -PN18, -PN23, -PN28, -PN32, -PN35)</f>
        <v>0</v>
      </c>
      <c r="PO37" s="47">
        <f t="shared" si="161"/>
        <v>0</v>
      </c>
      <c r="PP37" s="47">
        <f t="shared" si="161"/>
        <v>0</v>
      </c>
      <c r="PQ37" s="47">
        <f t="shared" si="161"/>
        <v>0</v>
      </c>
      <c r="PR37" s="47">
        <f t="shared" si="161"/>
        <v>0</v>
      </c>
      <c r="PS37" s="47">
        <f t="shared" si="161"/>
        <v>0</v>
      </c>
      <c r="PT37" s="47">
        <f t="shared" si="161"/>
        <v>0</v>
      </c>
      <c r="PU37" s="47">
        <f t="shared" si="161"/>
        <v>0</v>
      </c>
      <c r="PV37" s="47">
        <f t="shared" si="161"/>
        <v>0</v>
      </c>
      <c r="PW37" s="47">
        <f t="shared" si="161"/>
        <v>0</v>
      </c>
      <c r="PX37" s="47">
        <f t="shared" si="161"/>
        <v>0</v>
      </c>
      <c r="PY37" s="47">
        <f t="shared" si="161"/>
        <v>0</v>
      </c>
      <c r="PZ37" s="47">
        <f t="shared" si="161"/>
        <v>0</v>
      </c>
      <c r="QA37" s="47">
        <f t="shared" si="161"/>
        <v>0</v>
      </c>
      <c r="QB37" s="47">
        <f t="shared" si="161"/>
        <v>0</v>
      </c>
      <c r="QC37" s="47">
        <f t="shared" si="161"/>
        <v>0</v>
      </c>
      <c r="QD37" s="47">
        <f t="shared" si="161"/>
        <v>0</v>
      </c>
      <c r="QE37" s="47">
        <f t="shared" si="161"/>
        <v>0</v>
      </c>
      <c r="QF37" s="47">
        <f t="shared" si="161"/>
        <v>0</v>
      </c>
      <c r="QG37" s="47">
        <f t="shared" si="161"/>
        <v>0</v>
      </c>
      <c r="QH37" s="47">
        <f t="shared" si="161"/>
        <v>0</v>
      </c>
      <c r="QI37" s="47">
        <f t="shared" si="161"/>
        <v>0</v>
      </c>
      <c r="QJ37" s="47">
        <f t="shared" si="161"/>
        <v>0</v>
      </c>
      <c r="QK37" s="47">
        <f t="shared" si="161"/>
        <v>0</v>
      </c>
      <c r="QL37" s="47">
        <f t="shared" si="161"/>
        <v>0</v>
      </c>
      <c r="QM37" s="47">
        <f t="shared" si="161"/>
        <v>0</v>
      </c>
      <c r="QN37" s="47">
        <f t="shared" si="161"/>
        <v>0</v>
      </c>
      <c r="QO37" s="47">
        <f t="shared" si="161"/>
        <v>0</v>
      </c>
      <c r="QP37" s="47">
        <f t="shared" si="161"/>
        <v>0</v>
      </c>
      <c r="QQ37" s="47">
        <f t="shared" si="161"/>
        <v>0</v>
      </c>
      <c r="QR37" s="47">
        <f t="shared" si="161"/>
        <v>0</v>
      </c>
      <c r="QS37" s="48">
        <f t="shared" si="18"/>
        <v>0</v>
      </c>
      <c r="QT37" s="48">
        <f t="shared" si="19"/>
        <v>0</v>
      </c>
      <c r="QU37" s="48">
        <f t="shared" si="20"/>
        <v>0</v>
      </c>
    </row>
    <row r="38" spans="1:48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IE38" s="49" t="s">
        <v>88</v>
      </c>
      <c r="IF38" s="50" t="s">
        <v>62</v>
      </c>
      <c r="IG38" s="49" t="s">
        <v>1</v>
      </c>
      <c r="IH38" s="49" t="s">
        <v>2</v>
      </c>
      <c r="II38" s="49" t="s">
        <v>3</v>
      </c>
      <c r="IJ38" s="49" t="s">
        <v>4</v>
      </c>
      <c r="IK38" s="49" t="s">
        <v>5</v>
      </c>
      <c r="IL38" s="49"/>
      <c r="IM38" s="49"/>
      <c r="IN38" s="49" t="s">
        <v>8</v>
      </c>
      <c r="IO38" s="49" t="s">
        <v>9</v>
      </c>
      <c r="IP38" s="49" t="s">
        <v>10</v>
      </c>
      <c r="IQ38" s="49" t="s">
        <v>11</v>
      </c>
      <c r="IR38" s="49" t="s">
        <v>12</v>
      </c>
      <c r="IS38" s="49" t="s">
        <v>62</v>
      </c>
      <c r="IT38" s="49" t="s">
        <v>62</v>
      </c>
      <c r="IU38" s="49" t="s">
        <v>15</v>
      </c>
      <c r="IV38" s="49" t="s">
        <v>16</v>
      </c>
      <c r="IW38" s="49" t="s">
        <v>17</v>
      </c>
      <c r="IX38" s="49" t="s">
        <v>18</v>
      </c>
      <c r="IY38" s="49" t="s">
        <v>19</v>
      </c>
      <c r="IZ38" s="49"/>
      <c r="JA38" s="49"/>
      <c r="JB38" s="49" t="s">
        <v>22</v>
      </c>
      <c r="JC38" s="49" t="s">
        <v>23</v>
      </c>
      <c r="JD38" s="49" t="s">
        <v>24</v>
      </c>
      <c r="JE38" s="49" t="s">
        <v>25</v>
      </c>
      <c r="JF38" s="49" t="s">
        <v>26</v>
      </c>
      <c r="JG38" s="49"/>
      <c r="JH38" s="49"/>
      <c r="JI38" s="49" t="s">
        <v>29</v>
      </c>
      <c r="JJ38" s="49" t="s">
        <v>30</v>
      </c>
      <c r="JK38" s="50" t="s">
        <v>62</v>
      </c>
      <c r="JL38" s="50"/>
      <c r="JM38" s="50"/>
      <c r="JN38" s="273" t="s">
        <v>89</v>
      </c>
      <c r="KE38" s="49" t="s">
        <v>121</v>
      </c>
      <c r="KF38" s="50" t="s">
        <v>62</v>
      </c>
      <c r="KG38" s="49" t="s">
        <v>1</v>
      </c>
      <c r="KH38" s="49" t="s">
        <v>2</v>
      </c>
      <c r="KI38" s="49" t="s">
        <v>3</v>
      </c>
      <c r="KJ38" s="50" t="s">
        <v>62</v>
      </c>
      <c r="KK38" s="50" t="s">
        <v>62</v>
      </c>
      <c r="KL38" s="49" t="s">
        <v>6</v>
      </c>
      <c r="KM38" s="49" t="s">
        <v>7</v>
      </c>
      <c r="KN38" s="49" t="s">
        <v>8</v>
      </c>
      <c r="KO38" s="49" t="s">
        <v>9</v>
      </c>
      <c r="KP38" s="49" t="s">
        <v>10</v>
      </c>
      <c r="KQ38" s="50" t="s">
        <v>62</v>
      </c>
      <c r="KR38" s="50" t="s">
        <v>62</v>
      </c>
      <c r="KS38" s="49" t="s">
        <v>13</v>
      </c>
      <c r="KT38" s="49" t="s">
        <v>14</v>
      </c>
      <c r="KU38" s="49" t="s">
        <v>15</v>
      </c>
      <c r="KV38" s="49" t="s">
        <v>16</v>
      </c>
      <c r="KW38" s="49" t="s">
        <v>17</v>
      </c>
      <c r="KX38" s="50" t="s">
        <v>62</v>
      </c>
      <c r="KY38" s="50" t="s">
        <v>62</v>
      </c>
      <c r="KZ38" s="49" t="s">
        <v>20</v>
      </c>
      <c r="LA38" s="49" t="s">
        <v>21</v>
      </c>
      <c r="LB38" s="49" t="s">
        <v>22</v>
      </c>
      <c r="LC38" s="49" t="s">
        <v>23</v>
      </c>
      <c r="LD38" s="49" t="s">
        <v>24</v>
      </c>
      <c r="LE38" s="50" t="s">
        <v>62</v>
      </c>
      <c r="LF38" s="50" t="s">
        <v>62</v>
      </c>
      <c r="LG38" s="49" t="s">
        <v>27</v>
      </c>
      <c r="LH38" s="49" t="s">
        <v>28</v>
      </c>
      <c r="LI38" s="49" t="s">
        <v>29</v>
      </c>
      <c r="LJ38" s="49" t="s">
        <v>30</v>
      </c>
      <c r="LK38" s="49" t="s">
        <v>31</v>
      </c>
      <c r="LL38" s="50"/>
      <c r="LM38" s="50"/>
      <c r="LN38" s="273" t="s">
        <v>123</v>
      </c>
      <c r="MS38" s="49" t="s">
        <v>122</v>
      </c>
      <c r="MT38" s="50" t="s">
        <v>62</v>
      </c>
      <c r="MU38" s="50" t="s">
        <v>62</v>
      </c>
      <c r="MV38" s="50" t="s">
        <v>62</v>
      </c>
      <c r="MW38" s="49" t="s">
        <v>3</v>
      </c>
      <c r="MX38" s="49" t="s">
        <v>4</v>
      </c>
      <c r="MY38" s="49" t="s">
        <v>5</v>
      </c>
      <c r="MZ38" s="49" t="s">
        <v>6</v>
      </c>
      <c r="NA38" s="49" t="s">
        <v>7</v>
      </c>
      <c r="NB38" s="50" t="s">
        <v>62</v>
      </c>
      <c r="NC38" s="50" t="s">
        <v>62</v>
      </c>
      <c r="ND38" s="49" t="s">
        <v>10</v>
      </c>
      <c r="NE38" s="49" t="s">
        <v>11</v>
      </c>
      <c r="NF38" s="49" t="s">
        <v>12</v>
      </c>
      <c r="NG38" s="49" t="s">
        <v>13</v>
      </c>
      <c r="NH38" s="49" t="s">
        <v>14</v>
      </c>
      <c r="NI38" s="50" t="s">
        <v>62</v>
      </c>
      <c r="NJ38" s="50" t="s">
        <v>62</v>
      </c>
      <c r="NK38" s="49" t="s">
        <v>17</v>
      </c>
      <c r="NL38" s="49" t="s">
        <v>18</v>
      </c>
      <c r="NM38" s="49" t="s">
        <v>19</v>
      </c>
      <c r="NN38" s="49" t="s">
        <v>20</v>
      </c>
      <c r="NO38" s="49" t="s">
        <v>21</v>
      </c>
      <c r="NP38" s="50" t="s">
        <v>62</v>
      </c>
      <c r="NQ38" s="50" t="s">
        <v>62</v>
      </c>
      <c r="NR38" s="49" t="s">
        <v>24</v>
      </c>
      <c r="NS38" s="49" t="s">
        <v>25</v>
      </c>
      <c r="NT38" s="49" t="s">
        <v>26</v>
      </c>
      <c r="NU38" s="49" t="s">
        <v>27</v>
      </c>
      <c r="NV38" s="49" t="s">
        <v>28</v>
      </c>
      <c r="NW38" s="50" t="s">
        <v>62</v>
      </c>
      <c r="NX38" s="50" t="s">
        <v>62</v>
      </c>
      <c r="NY38" s="50" t="s">
        <v>62</v>
      </c>
      <c r="NZ38" s="50"/>
      <c r="OA38" s="50"/>
      <c r="OB38" s="273" t="s">
        <v>122</v>
      </c>
      <c r="PL38" s="49" t="s">
        <v>124</v>
      </c>
      <c r="PM38" s="50" t="s">
        <v>62</v>
      </c>
      <c r="PN38" s="49" t="s">
        <v>1</v>
      </c>
      <c r="PO38" s="49" t="s">
        <v>2</v>
      </c>
      <c r="PP38" s="49" t="s">
        <v>3</v>
      </c>
      <c r="PQ38" s="49" t="s">
        <v>4</v>
      </c>
      <c r="PR38" s="49" t="s">
        <v>5</v>
      </c>
      <c r="PS38" s="49"/>
      <c r="PT38" s="49"/>
      <c r="PU38" s="49" t="s">
        <v>8</v>
      </c>
      <c r="PV38" s="49" t="s">
        <v>9</v>
      </c>
      <c r="PW38" s="49" t="s">
        <v>10</v>
      </c>
      <c r="PX38" s="49" t="s">
        <v>11</v>
      </c>
      <c r="PY38" s="49" t="s">
        <v>12</v>
      </c>
      <c r="PZ38" s="49" t="s">
        <v>62</v>
      </c>
      <c r="QA38" s="49" t="s">
        <v>62</v>
      </c>
      <c r="QB38" s="49" t="s">
        <v>15</v>
      </c>
      <c r="QC38" s="49" t="s">
        <v>16</v>
      </c>
      <c r="QD38" s="49" t="s">
        <v>17</v>
      </c>
      <c r="QE38" s="49" t="s">
        <v>18</v>
      </c>
      <c r="QF38" s="49" t="s">
        <v>19</v>
      </c>
      <c r="QG38" s="49"/>
      <c r="QH38" s="49"/>
      <c r="QI38" s="49" t="s">
        <v>22</v>
      </c>
      <c r="QJ38" s="49" t="s">
        <v>23</v>
      </c>
      <c r="QK38" s="49" t="s">
        <v>24</v>
      </c>
      <c r="QL38" s="49" t="s">
        <v>25</v>
      </c>
      <c r="QM38" s="49" t="s">
        <v>26</v>
      </c>
      <c r="QN38" s="49"/>
      <c r="QO38" s="49"/>
      <c r="QP38" s="49" t="s">
        <v>29</v>
      </c>
      <c r="QQ38" s="49" t="s">
        <v>30</v>
      </c>
      <c r="QR38" s="49" t="s">
        <v>31</v>
      </c>
      <c r="QS38" s="50"/>
      <c r="QT38" s="50"/>
      <c r="QU38" s="273" t="s">
        <v>125</v>
      </c>
      <c r="QV38" t="s">
        <v>62</v>
      </c>
    </row>
    <row r="39" spans="1:48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G39" s="22">
        <v>0.28910000000000002</v>
      </c>
      <c r="IH39" s="22">
        <v>0.32150000000000001</v>
      </c>
      <c r="II39" s="22">
        <v>0.32490000000000002</v>
      </c>
      <c r="IJ39" s="22">
        <v>0.28949999999999998</v>
      </c>
      <c r="IK39" s="22">
        <v>0.27479999999999999</v>
      </c>
      <c r="IL39" s="15"/>
      <c r="IM39" s="15"/>
      <c r="IN39" s="22">
        <v>0.27360000000000001</v>
      </c>
      <c r="IO39" s="22">
        <v>0.26779999999999998</v>
      </c>
      <c r="IP39" s="22">
        <v>0.28129999999999999</v>
      </c>
      <c r="IQ39" s="22">
        <v>0.28799999999999998</v>
      </c>
      <c r="IR39" s="22">
        <v>0.28060000000000002</v>
      </c>
      <c r="IS39" s="15"/>
      <c r="IT39" s="15"/>
      <c r="IU39" s="22">
        <v>0.3019</v>
      </c>
      <c r="IV39" s="22">
        <v>0.28100000000000003</v>
      </c>
      <c r="IW39" s="22">
        <v>0.2833</v>
      </c>
      <c r="IX39" s="22">
        <v>0.28029999999999999</v>
      </c>
      <c r="IY39" s="22">
        <v>0.28070000000000001</v>
      </c>
      <c r="IZ39" s="15"/>
      <c r="JA39" s="15"/>
      <c r="JB39" s="22">
        <v>0.27779999999999999</v>
      </c>
      <c r="JC39" s="22">
        <v>0.27410000000000001</v>
      </c>
      <c r="JD39" s="22">
        <v>0.29310000000000003</v>
      </c>
      <c r="JE39" s="22">
        <v>0.28100000000000003</v>
      </c>
      <c r="JF39" s="22">
        <v>0.27839999999999998</v>
      </c>
      <c r="JG39" s="15" t="s">
        <v>62</v>
      </c>
      <c r="JH39" s="15" t="s">
        <v>62</v>
      </c>
      <c r="JI39" s="22">
        <v>0.28270000000000001</v>
      </c>
      <c r="JJ39" s="22">
        <v>0.32829999999999998</v>
      </c>
      <c r="JK39" s="15"/>
      <c r="JL39" s="479" t="s">
        <v>32</v>
      </c>
      <c r="JM39" s="3" t="s">
        <v>33</v>
      </c>
      <c r="JN39" s="477" t="s">
        <v>34</v>
      </c>
      <c r="KG39" s="22">
        <v>0.35510000000000003</v>
      </c>
      <c r="KH39" s="22">
        <v>0.35659999999999997</v>
      </c>
      <c r="KI39" s="22">
        <v>0.4123</v>
      </c>
      <c r="KJ39" s="54"/>
      <c r="KK39" s="54"/>
      <c r="KL39" s="22">
        <v>0.38619999999999999</v>
      </c>
      <c r="KM39" s="22">
        <v>0.37169999999999997</v>
      </c>
      <c r="KN39" s="22">
        <v>0.34399999999999997</v>
      </c>
      <c r="KO39" s="22">
        <v>0.33150000000000002</v>
      </c>
      <c r="KP39" s="22">
        <v>0.31929999999999997</v>
      </c>
      <c r="KQ39" s="54"/>
      <c r="KR39" s="54" t="s">
        <v>62</v>
      </c>
      <c r="KS39" s="22">
        <v>0.30299999999999999</v>
      </c>
      <c r="KT39" s="22">
        <v>0.28189999999999998</v>
      </c>
      <c r="KU39" s="22">
        <v>0.25159999999999999</v>
      </c>
      <c r="KV39" s="22">
        <v>0.24060000000000001</v>
      </c>
      <c r="KW39" s="54"/>
      <c r="KX39" s="54"/>
      <c r="KY39" s="54"/>
      <c r="KZ39" s="15"/>
      <c r="LA39" s="15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496" t="s">
        <v>32</v>
      </c>
      <c r="LM39" s="3" t="s">
        <v>33</v>
      </c>
      <c r="LN39" s="496" t="s">
        <v>34</v>
      </c>
      <c r="MA39" t="s">
        <v>62</v>
      </c>
      <c r="MU39" s="54"/>
      <c r="MV39" s="54"/>
      <c r="MW39" s="54"/>
      <c r="MX39" s="54"/>
      <c r="MY39" s="54"/>
      <c r="MZ39" s="15"/>
      <c r="NA39" s="15"/>
      <c r="NB39" s="54"/>
      <c r="NC39" s="54"/>
      <c r="ND39" s="54"/>
      <c r="NE39" s="54"/>
      <c r="NF39" s="54"/>
      <c r="NG39" s="15"/>
      <c r="NH39" s="15"/>
      <c r="NI39" s="54"/>
      <c r="NJ39" s="54"/>
      <c r="NK39" s="54"/>
      <c r="NL39" s="54"/>
      <c r="NM39" s="54"/>
      <c r="NN39" s="15"/>
      <c r="NO39" s="15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496" t="s">
        <v>32</v>
      </c>
      <c r="OA39" s="3" t="s">
        <v>33</v>
      </c>
      <c r="OB39" s="496" t="s">
        <v>34</v>
      </c>
      <c r="OS39" t="s">
        <v>62</v>
      </c>
      <c r="PL39" t="s">
        <v>62</v>
      </c>
      <c r="PN39" s="54"/>
      <c r="PO39" s="54"/>
      <c r="PP39" s="54"/>
      <c r="PQ39" s="54"/>
      <c r="PR39" s="54"/>
      <c r="PS39" s="15"/>
      <c r="PT39" s="15"/>
      <c r="PU39" s="54"/>
      <c r="PV39" s="54"/>
      <c r="PW39" s="54"/>
      <c r="PX39" s="54"/>
      <c r="PY39" s="54"/>
      <c r="PZ39" s="15"/>
      <c r="QA39" s="15"/>
      <c r="QB39" s="54"/>
      <c r="QC39" s="54"/>
      <c r="QD39" s="54"/>
      <c r="QE39" s="54"/>
      <c r="QF39" s="54"/>
      <c r="QG39" s="15"/>
      <c r="QH39" s="15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496" t="s">
        <v>32</v>
      </c>
      <c r="QT39" s="3" t="s">
        <v>33</v>
      </c>
      <c r="QU39" s="496" t="s">
        <v>34</v>
      </c>
      <c r="RK39" t="s">
        <v>62</v>
      </c>
    </row>
    <row r="40" spans="1:48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G40" s="31">
        <v>0.1095</v>
      </c>
      <c r="IH40" s="41">
        <v>9.7100000000000006E-2</v>
      </c>
      <c r="II40" s="31">
        <v>0.1116</v>
      </c>
      <c r="IJ40" s="31">
        <v>0.129</v>
      </c>
      <c r="IK40" s="31">
        <v>0.13100000000000001</v>
      </c>
      <c r="IL40" s="6" t="s">
        <v>62</v>
      </c>
      <c r="IM40" s="6"/>
      <c r="IN40" s="31">
        <v>0.13650000000000001</v>
      </c>
      <c r="IO40" s="31">
        <v>0.13519999999999999</v>
      </c>
      <c r="IP40" s="31">
        <v>0.17430000000000001</v>
      </c>
      <c r="IQ40" s="31">
        <v>0.1492</v>
      </c>
      <c r="IR40" s="31">
        <v>0.18559999999999999</v>
      </c>
      <c r="IS40" s="6" t="s">
        <v>62</v>
      </c>
      <c r="IT40" s="6"/>
      <c r="IU40" s="31">
        <v>0.1885</v>
      </c>
      <c r="IV40" s="31">
        <v>0.19819999999999999</v>
      </c>
      <c r="IW40" s="31">
        <v>0.20860000000000001</v>
      </c>
      <c r="IX40" s="31">
        <v>0.2039</v>
      </c>
      <c r="IY40" s="31">
        <v>0.20219999999999999</v>
      </c>
      <c r="IZ40" s="6" t="s">
        <v>62</v>
      </c>
      <c r="JA40" s="6"/>
      <c r="JB40" s="31">
        <v>0.18590000000000001</v>
      </c>
      <c r="JC40" s="31">
        <v>0.1731</v>
      </c>
      <c r="JD40" s="31">
        <v>0.11169999999999999</v>
      </c>
      <c r="JE40" s="31">
        <v>0.108</v>
      </c>
      <c r="JF40" s="31">
        <v>0.12640000000000001</v>
      </c>
      <c r="JG40" s="6"/>
      <c r="JH40" s="6"/>
      <c r="JI40" s="31">
        <v>0.13830000000000001</v>
      </c>
      <c r="JJ40" s="31">
        <v>0.114</v>
      </c>
      <c r="JK40" s="6" t="s">
        <v>62</v>
      </c>
      <c r="JL40" s="480">
        <f>MIN(JL2:JL8,JL10:JL15,JL17:JL21,JL23:JL26,JL28:JL30,JL32:JL33,JL35)</f>
        <v>-1.26E-2</v>
      </c>
      <c r="JM40" s="52">
        <f>AVERAGE(JM2:JM8,JM10:JM15,JM17:JM21,JM23:JM26,JM28:JM30,JM32:JM33,JM35)</f>
        <v>4.1233766233766234E-4</v>
      </c>
      <c r="JN40" s="478">
        <f>MAX(JN2:JN8,JN10:JN15,JN17:JN21,JN23:JN26,JN28:JN30,JN32:JN33,JN35)</f>
        <v>1.12E-2</v>
      </c>
      <c r="KF40" t="s">
        <v>62</v>
      </c>
      <c r="KG40" s="31">
        <v>9.1899999999999996E-2</v>
      </c>
      <c r="KH40" s="31">
        <v>8.6300000000000002E-2</v>
      </c>
      <c r="KI40" s="31">
        <v>8.2600000000000007E-2</v>
      </c>
      <c r="KJ40" s="54"/>
      <c r="KK40" s="54"/>
      <c r="KL40" s="31">
        <v>6.9599999999999995E-2</v>
      </c>
      <c r="KM40" s="31">
        <v>9.0200000000000002E-2</v>
      </c>
      <c r="KN40" s="31">
        <v>7.6300000000000007E-2</v>
      </c>
      <c r="KO40" s="31">
        <v>6.3200000000000006E-2</v>
      </c>
      <c r="KP40" s="41">
        <v>7.2900000000000006E-2</v>
      </c>
      <c r="KQ40" s="54"/>
      <c r="KR40" s="54"/>
      <c r="KS40" s="7">
        <v>4.8300000000000003E-2</v>
      </c>
      <c r="KT40" s="41">
        <v>6.1199999999999997E-2</v>
      </c>
      <c r="KU40" s="41">
        <v>8.1299999999999997E-2</v>
      </c>
      <c r="KV40" s="7">
        <v>9.0499999999999997E-2</v>
      </c>
      <c r="KW40" s="54"/>
      <c r="KX40" s="54"/>
      <c r="KY40" s="54"/>
      <c r="KZ40" s="6" t="s">
        <v>62</v>
      </c>
      <c r="LA40" s="6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>
        <f>MIN(LL2:LL8,LL10:LL15,LL17:LL21,LL23:LL26,LL28:LL30,LL32:LL33,LL35)</f>
        <v>-1.35E-2</v>
      </c>
      <c r="LM40" s="52">
        <f>AVERAGE(LM2:LM8,LM10:LM15,LM17:LM21,LM23:LM26,LM28:LM30,LM32:LM33,LM35)</f>
        <v>-8.3749999999999992E-4</v>
      </c>
      <c r="LN40" s="54">
        <f>MAX(LN2:LN8,LN10:LN15,LN17:LN21,LN23:LN26,LN28:LN30,LN32:LN33,LN35)</f>
        <v>1.0800000000000001E-2</v>
      </c>
      <c r="MS40" t="s">
        <v>62</v>
      </c>
      <c r="MT40" t="s">
        <v>62</v>
      </c>
      <c r="MU40" s="54"/>
      <c r="MV40" s="54"/>
      <c r="MW40" s="54"/>
      <c r="MX40" s="54"/>
      <c r="MY40" s="54"/>
      <c r="MZ40" s="6" t="s">
        <v>62</v>
      </c>
      <c r="NA40" s="6"/>
      <c r="NB40" s="54"/>
      <c r="NC40" s="54"/>
      <c r="ND40" s="54"/>
      <c r="NE40" s="54"/>
      <c r="NF40" s="54"/>
      <c r="NG40" s="6" t="s">
        <v>62</v>
      </c>
      <c r="NH40" s="6"/>
      <c r="NI40" s="54"/>
      <c r="NJ40" s="54"/>
      <c r="NK40" s="54"/>
      <c r="NL40" s="54"/>
      <c r="NM40" s="54"/>
      <c r="NN40" s="6" t="s">
        <v>62</v>
      </c>
      <c r="NO40" s="6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>
        <f>MIN(NZ2:NZ8,NZ10:NZ15,NZ17:NZ21,NZ23:NZ26,NZ28:NZ30,NZ32:NZ33,NZ35)</f>
        <v>0</v>
      </c>
      <c r="OA40" s="52" t="e">
        <f>AVERAGE(OA2:OA8,OA10:OA15,OA17:OA21,OA23:OA26,OA28:OA30,OA32:OA33,OA35)</f>
        <v>#DIV/0!</v>
      </c>
      <c r="OB40" s="54">
        <f>MAX(OB2:OB8,OB10:OB15,OB17:OB21,OB23:OB26,OB28:OB30,OB32:OB33,OB35)</f>
        <v>0</v>
      </c>
      <c r="PL40" t="s">
        <v>62</v>
      </c>
      <c r="PM40" t="s">
        <v>62</v>
      </c>
      <c r="PN40" s="54"/>
      <c r="PO40" s="54"/>
      <c r="PP40" s="54"/>
      <c r="PQ40" s="54"/>
      <c r="PR40" s="54"/>
      <c r="PS40" s="6" t="s">
        <v>62</v>
      </c>
      <c r="PT40" s="6"/>
      <c r="PU40" s="54"/>
      <c r="PV40" s="54"/>
      <c r="PW40" s="54"/>
      <c r="PX40" s="54"/>
      <c r="PY40" s="54"/>
      <c r="PZ40" s="6" t="s">
        <v>62</v>
      </c>
      <c r="QA40" s="6"/>
      <c r="QB40" s="54"/>
      <c r="QC40" s="54"/>
      <c r="QD40" s="54"/>
      <c r="QE40" s="54"/>
      <c r="QF40" s="54"/>
      <c r="QG40" s="6" t="s">
        <v>62</v>
      </c>
      <c r="QH40" s="6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>
        <f>MIN(QS2:QS8,QS10:QS15,QS17:QS21,QS23:QS26,QS28:QS30,QS32:QS33,QS35)</f>
        <v>0</v>
      </c>
      <c r="QT40" s="52" t="e">
        <f>AVERAGE(QT2:QT8,QT10:QT15,QT17:QT21,QT23:QT26,QT28:QT30,QT32:QT33,QT35)</f>
        <v>#DIV/0!</v>
      </c>
      <c r="QU40" s="54">
        <f>MAX(QU2:QU8,QU10:QU15,QU17:QU21,QU23:QU26,QU28:QU30,QU32:QU33,QU35)</f>
        <v>0</v>
      </c>
    </row>
    <row r="41" spans="1:48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IE41" t="s">
        <v>62</v>
      </c>
      <c r="IF41" t="s">
        <v>62</v>
      </c>
      <c r="IG41" s="41">
        <v>0.1013</v>
      </c>
      <c r="IH41" s="31">
        <v>7.5999999999999998E-2</v>
      </c>
      <c r="II41" s="41">
        <v>7.9399999999999998E-2</v>
      </c>
      <c r="IJ41" s="41">
        <v>8.6400000000000005E-2</v>
      </c>
      <c r="IK41" s="41">
        <v>8.2900000000000001E-2</v>
      </c>
      <c r="IM41" s="6"/>
      <c r="IN41" s="41">
        <v>0.1053</v>
      </c>
      <c r="IO41" s="41">
        <v>9.6699999999999994E-2</v>
      </c>
      <c r="IP41" s="41">
        <v>8.6199999999999999E-2</v>
      </c>
      <c r="IQ41" s="41">
        <v>7.7399999999999997E-2</v>
      </c>
      <c r="IR41" s="41">
        <v>9.01E-2</v>
      </c>
      <c r="IT41" s="6"/>
      <c r="IU41" s="41">
        <v>6.4799999999999996E-2</v>
      </c>
      <c r="IV41" s="41">
        <v>8.14E-2</v>
      </c>
      <c r="IW41" s="41">
        <v>9.4E-2</v>
      </c>
      <c r="IX41" s="41">
        <v>9.4E-2</v>
      </c>
      <c r="IY41" s="41">
        <v>8.4000000000000005E-2</v>
      </c>
      <c r="JA41" s="6"/>
      <c r="JB41" s="41">
        <v>0.1115</v>
      </c>
      <c r="JC41" s="41">
        <v>8.6699999999999999E-2</v>
      </c>
      <c r="JD41" s="41">
        <v>8.5900000000000004E-2</v>
      </c>
      <c r="JE41" s="41">
        <v>8.1100000000000005E-2</v>
      </c>
      <c r="JF41" s="41">
        <v>7.9200000000000007E-2</v>
      </c>
      <c r="JG41" s="6"/>
      <c r="JH41" s="6"/>
      <c r="JI41" s="41">
        <v>7.0099999999999996E-2</v>
      </c>
      <c r="JJ41" s="41">
        <v>8.9599999999999999E-2</v>
      </c>
      <c r="JK41" s="53"/>
      <c r="JL41" s="481" t="s">
        <v>40</v>
      </c>
      <c r="JM41" s="55" t="s">
        <v>73</v>
      </c>
      <c r="JN41" s="482" t="s">
        <v>52</v>
      </c>
      <c r="KF41" t="s">
        <v>62</v>
      </c>
      <c r="KG41" s="41">
        <v>7.7299999999999994E-2</v>
      </c>
      <c r="KH41" s="41">
        <v>7.0900000000000005E-2</v>
      </c>
      <c r="KI41" s="41">
        <v>6.7599999999999993E-2</v>
      </c>
      <c r="KJ41" s="54"/>
      <c r="KK41" s="54"/>
      <c r="KL41" s="41">
        <v>6.8400000000000002E-2</v>
      </c>
      <c r="KM41" s="41">
        <v>5.3100000000000001E-2</v>
      </c>
      <c r="KN41" s="41">
        <v>6.1899999999999997E-2</v>
      </c>
      <c r="KO41" s="41">
        <v>5.3600000000000002E-2</v>
      </c>
      <c r="KP41" s="31">
        <v>6.6699999999999995E-2</v>
      </c>
      <c r="KQ41" s="54"/>
      <c r="KR41" s="54"/>
      <c r="KS41" s="41">
        <v>4.5600000000000002E-2</v>
      </c>
      <c r="KT41" s="7">
        <v>5.8700000000000002E-2</v>
      </c>
      <c r="KU41" s="7">
        <v>6.7299999999999999E-2</v>
      </c>
      <c r="KV41" s="41">
        <v>8.7099999999999997E-2</v>
      </c>
      <c r="KW41" s="54"/>
      <c r="KX41" s="54"/>
      <c r="KY41" s="54"/>
      <c r="LA41" s="6"/>
      <c r="LB41" s="54"/>
      <c r="LC41" s="54"/>
      <c r="LD41" s="54"/>
      <c r="LE41" s="54"/>
      <c r="LF41" s="54"/>
      <c r="LG41" s="54"/>
      <c r="LH41" s="54"/>
      <c r="LI41" s="54"/>
      <c r="LJ41" s="54"/>
      <c r="LK41" s="54"/>
      <c r="LL41" s="54"/>
      <c r="LM41" s="55" t="s">
        <v>73</v>
      </c>
      <c r="LN41" s="54"/>
      <c r="MA41" t="s">
        <v>62</v>
      </c>
      <c r="MS41" t="s">
        <v>62</v>
      </c>
      <c r="MT41" t="s">
        <v>62</v>
      </c>
      <c r="MU41" s="54"/>
      <c r="MV41" s="54"/>
      <c r="MW41" s="54"/>
      <c r="MX41" s="54"/>
      <c r="MY41" s="54"/>
      <c r="NA41" s="6"/>
      <c r="NB41" s="54"/>
      <c r="NC41" s="54"/>
      <c r="ND41" s="54"/>
      <c r="NE41" s="54"/>
      <c r="NF41" s="54"/>
      <c r="NH41" s="6"/>
      <c r="NI41" s="54"/>
      <c r="NJ41" s="54"/>
      <c r="NK41" s="54"/>
      <c r="NL41" s="54"/>
      <c r="NM41" s="54"/>
      <c r="NO41" s="6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5" t="s">
        <v>73</v>
      </c>
      <c r="OB41" s="54"/>
      <c r="OS41" t="s">
        <v>62</v>
      </c>
      <c r="PL41" t="s">
        <v>62</v>
      </c>
      <c r="PM41" t="s">
        <v>62</v>
      </c>
      <c r="PN41" s="54"/>
      <c r="PO41" s="54"/>
      <c r="PP41" s="54"/>
      <c r="PQ41" s="54"/>
      <c r="PR41" s="54"/>
      <c r="PT41" s="6"/>
      <c r="PU41" s="54"/>
      <c r="PV41" s="54"/>
      <c r="PW41" s="54"/>
      <c r="PX41" s="54"/>
      <c r="PY41" s="54"/>
      <c r="QA41" s="6"/>
      <c r="QB41" s="54"/>
      <c r="QC41" s="54"/>
      <c r="QD41" s="54"/>
      <c r="QE41" s="54"/>
      <c r="QF41" s="54"/>
      <c r="QH41" s="6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5" t="s">
        <v>73</v>
      </c>
      <c r="QU41" s="54"/>
      <c r="RK41" t="s">
        <v>62</v>
      </c>
    </row>
    <row r="42" spans="1:48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IE42" t="s">
        <v>62</v>
      </c>
      <c r="IG42" s="35">
        <v>9.8199999999999996E-2</v>
      </c>
      <c r="IH42" s="35">
        <v>5.33E-2</v>
      </c>
      <c r="II42" s="35">
        <v>6.7299999999999999E-2</v>
      </c>
      <c r="IJ42" s="35">
        <v>5.1700000000000003E-2</v>
      </c>
      <c r="IK42" s="35">
        <v>3.5299999999999998E-2</v>
      </c>
      <c r="IL42" s="6" t="s">
        <v>62</v>
      </c>
      <c r="IM42" s="6"/>
      <c r="IN42" s="35">
        <v>2.7300000000000001E-2</v>
      </c>
      <c r="IO42" s="35">
        <v>2.92E-2</v>
      </c>
      <c r="IP42" s="35">
        <v>3.9399999999999998E-2</v>
      </c>
      <c r="IQ42" s="35">
        <v>2.3400000000000001E-2</v>
      </c>
      <c r="IR42" s="35">
        <v>4.5100000000000001E-2</v>
      </c>
      <c r="IS42" s="6" t="s">
        <v>62</v>
      </c>
      <c r="IT42" s="6"/>
      <c r="IU42" s="35">
        <v>4.7800000000000002E-2</v>
      </c>
      <c r="IV42" s="35">
        <v>5.4100000000000002E-2</v>
      </c>
      <c r="IW42" s="35">
        <v>1.6299999999999999E-2</v>
      </c>
      <c r="IX42" s="7">
        <v>2.3599999999999999E-2</v>
      </c>
      <c r="IY42" s="7">
        <v>1.9699999999999999E-2</v>
      </c>
      <c r="IZ42" s="6" t="s">
        <v>62</v>
      </c>
      <c r="JA42" s="6"/>
      <c r="JB42" s="7">
        <v>2.07E-2</v>
      </c>
      <c r="JC42" s="7">
        <v>4.4200000000000003E-2</v>
      </c>
      <c r="JD42" s="7">
        <v>8.5099999999999995E-2</v>
      </c>
      <c r="JE42" s="7">
        <v>7.6300000000000007E-2</v>
      </c>
      <c r="JF42" s="7">
        <v>6.0900000000000003E-2</v>
      </c>
      <c r="JG42" s="6"/>
      <c r="JH42" s="6"/>
      <c r="JI42" s="7">
        <v>5.1900000000000002E-2</v>
      </c>
      <c r="JJ42" s="7">
        <v>4.19E-2</v>
      </c>
      <c r="JK42" s="6" t="s">
        <v>62</v>
      </c>
      <c r="JL42" s="479" t="s">
        <v>24</v>
      </c>
      <c r="JM42" s="55" t="s">
        <v>74</v>
      </c>
      <c r="JN42" s="477" t="s">
        <v>1</v>
      </c>
      <c r="KG42" s="7">
        <v>5.5899999999999998E-2</v>
      </c>
      <c r="KH42" s="7">
        <v>6.6199999999999995E-2</v>
      </c>
      <c r="KI42" s="7">
        <v>3.4700000000000002E-2</v>
      </c>
      <c r="KJ42" s="54"/>
      <c r="KK42" s="54"/>
      <c r="KL42" s="7">
        <v>5.0099999999999999E-2</v>
      </c>
      <c r="KM42" s="7">
        <v>4.9299999999999997E-2</v>
      </c>
      <c r="KN42" s="7">
        <v>6.1899999999999997E-2</v>
      </c>
      <c r="KO42" s="7">
        <v>5.0700000000000002E-2</v>
      </c>
      <c r="KP42" s="7">
        <v>3.85E-2</v>
      </c>
      <c r="KQ42" s="54"/>
      <c r="KR42" s="54"/>
      <c r="KS42" s="16">
        <v>0.04</v>
      </c>
      <c r="KT42" s="16">
        <v>3.3799999999999997E-2</v>
      </c>
      <c r="KU42" s="16">
        <v>3.9699999999999999E-2</v>
      </c>
      <c r="KV42" s="16">
        <v>4.02E-2</v>
      </c>
      <c r="KW42" s="54"/>
      <c r="KX42" s="54"/>
      <c r="KY42" s="54"/>
      <c r="KZ42" s="6" t="s">
        <v>62</v>
      </c>
      <c r="LA42" s="6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5" t="s">
        <v>74</v>
      </c>
      <c r="LN42" s="54"/>
      <c r="MS42" t="s">
        <v>62</v>
      </c>
      <c r="MU42" s="54"/>
      <c r="MV42" s="54"/>
      <c r="MW42" s="54"/>
      <c r="MX42" s="54"/>
      <c r="MY42" s="54"/>
      <c r="MZ42" s="6" t="s">
        <v>62</v>
      </c>
      <c r="NA42" s="6"/>
      <c r="NB42" s="54"/>
      <c r="NC42" s="54"/>
      <c r="ND42" s="54"/>
      <c r="NE42" s="54"/>
      <c r="NF42" s="54"/>
      <c r="NG42" s="6" t="s">
        <v>62</v>
      </c>
      <c r="NH42" s="6"/>
      <c r="NI42" s="54"/>
      <c r="NJ42" s="54"/>
      <c r="NK42" s="54"/>
      <c r="NL42" s="54"/>
      <c r="NM42" s="54"/>
      <c r="NN42" s="6" t="s">
        <v>62</v>
      </c>
      <c r="NO42" s="6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5" t="s">
        <v>74</v>
      </c>
      <c r="OB42" s="54"/>
      <c r="PL42" t="s">
        <v>62</v>
      </c>
      <c r="PN42" s="54"/>
      <c r="PO42" s="54"/>
      <c r="PP42" s="54"/>
      <c r="PQ42" s="54"/>
      <c r="PR42" s="54"/>
      <c r="PS42" s="6" t="s">
        <v>62</v>
      </c>
      <c r="PT42" s="6"/>
      <c r="PU42" s="54"/>
      <c r="PV42" s="54"/>
      <c r="PW42" s="54"/>
      <c r="PX42" s="54"/>
      <c r="PY42" s="54"/>
      <c r="PZ42" s="6" t="s">
        <v>62</v>
      </c>
      <c r="QA42" s="6"/>
      <c r="QB42" s="54"/>
      <c r="QC42" s="54"/>
      <c r="QD42" s="54"/>
      <c r="QE42" s="54"/>
      <c r="QF42" s="54"/>
      <c r="QG42" s="6" t="s">
        <v>62</v>
      </c>
      <c r="QH42" s="6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5" t="s">
        <v>74</v>
      </c>
      <c r="QU42" s="54"/>
    </row>
    <row r="43" spans="1:48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IE43" t="s">
        <v>62</v>
      </c>
      <c r="IG43" s="7">
        <v>-2.7699999999999999E-2</v>
      </c>
      <c r="IH43" s="7">
        <v>-1.4200000000000001E-2</v>
      </c>
      <c r="II43" s="7">
        <v>-2.4799999999999999E-2</v>
      </c>
      <c r="IJ43" s="7">
        <v>-1.01E-2</v>
      </c>
      <c r="IK43" s="7">
        <v>0</v>
      </c>
      <c r="IL43" t="s">
        <v>62</v>
      </c>
      <c r="IM43" s="6"/>
      <c r="IN43" s="7">
        <v>-1.8700000000000001E-2</v>
      </c>
      <c r="IO43" s="7">
        <v>-1.9800000000000002E-2</v>
      </c>
      <c r="IP43" s="7">
        <v>-3.1099999999999999E-2</v>
      </c>
      <c r="IQ43" s="7">
        <v>-4.1999999999999997E-3</v>
      </c>
      <c r="IR43" s="16">
        <v>-1.4999999999999999E-2</v>
      </c>
      <c r="IS43" t="s">
        <v>62</v>
      </c>
      <c r="IT43" s="6"/>
      <c r="IU43" s="16">
        <v>-6.7000000000000002E-3</v>
      </c>
      <c r="IV43" s="7">
        <v>-1.23E-2</v>
      </c>
      <c r="IW43" s="16">
        <v>6.8999999999999999E-3</v>
      </c>
      <c r="IX43" s="16">
        <v>-8.9999999999999993E-3</v>
      </c>
      <c r="IY43" s="16">
        <v>-1.6999999999999999E-3</v>
      </c>
      <c r="IZ43" t="s">
        <v>62</v>
      </c>
      <c r="JA43" s="6"/>
      <c r="JB43" s="16">
        <v>1.26E-2</v>
      </c>
      <c r="JC43" s="16">
        <v>1.67E-2</v>
      </c>
      <c r="JD43" s="16">
        <v>5.7000000000000002E-3</v>
      </c>
      <c r="JE43" s="16">
        <v>-1.6E-2</v>
      </c>
      <c r="JF43" s="35">
        <v>1E-4</v>
      </c>
      <c r="JG43" s="6"/>
      <c r="JH43" s="6"/>
      <c r="JI43" s="16">
        <v>4.8999999999999998E-3</v>
      </c>
      <c r="JJ43" s="16">
        <v>8.3000000000000001E-3</v>
      </c>
      <c r="JK43" s="53" t="s">
        <v>62</v>
      </c>
      <c r="JL43" s="3" t="s">
        <v>32</v>
      </c>
      <c r="JM43" s="3" t="s">
        <v>33</v>
      </c>
      <c r="JN43" s="3" t="s">
        <v>34</v>
      </c>
      <c r="KG43" s="16">
        <v>9.5999999999999992E-3</v>
      </c>
      <c r="KH43" s="16">
        <v>4.5999999999999999E-3</v>
      </c>
      <c r="KI43" s="16">
        <v>-3.3E-3</v>
      </c>
      <c r="KJ43" s="54"/>
      <c r="KK43" s="54"/>
      <c r="KL43" s="16">
        <v>1.4E-2</v>
      </c>
      <c r="KM43" s="16">
        <v>9.7999999999999997E-3</v>
      </c>
      <c r="KN43" s="16">
        <v>2.3900000000000001E-2</v>
      </c>
      <c r="KO43" s="16">
        <v>2.7199999999999998E-2</v>
      </c>
      <c r="KP43" s="16">
        <v>3.44E-2</v>
      </c>
      <c r="KQ43" s="54"/>
      <c r="KR43" s="54"/>
      <c r="KS43" s="31">
        <v>1.52E-2</v>
      </c>
      <c r="KT43" s="31">
        <v>2.3900000000000001E-2</v>
      </c>
      <c r="KU43" s="31">
        <v>1.2E-2</v>
      </c>
      <c r="KV43" s="31">
        <v>-8.0000000000000002E-3</v>
      </c>
      <c r="KW43" s="54"/>
      <c r="KX43" s="54"/>
      <c r="KY43" s="54"/>
      <c r="KZ43" t="s">
        <v>62</v>
      </c>
      <c r="LA43" s="6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3" t="s">
        <v>32</v>
      </c>
      <c r="LM43" s="3" t="s">
        <v>33</v>
      </c>
      <c r="LN43" s="3" t="s">
        <v>34</v>
      </c>
      <c r="MS43" t="s">
        <v>62</v>
      </c>
      <c r="MU43" s="54"/>
      <c r="MV43" s="54"/>
      <c r="MW43" s="54"/>
      <c r="MX43" s="54"/>
      <c r="MY43" s="54"/>
      <c r="MZ43" t="s">
        <v>62</v>
      </c>
      <c r="NA43" s="6"/>
      <c r="NB43" s="54"/>
      <c r="NC43" s="54"/>
      <c r="ND43" s="54"/>
      <c r="NE43" s="54"/>
      <c r="NF43" s="54"/>
      <c r="NG43" t="s">
        <v>62</v>
      </c>
      <c r="NH43" s="6"/>
      <c r="NI43" s="54"/>
      <c r="NJ43" s="54"/>
      <c r="NK43" s="54"/>
      <c r="NL43" s="54"/>
      <c r="NM43" s="54"/>
      <c r="NN43" t="s">
        <v>62</v>
      </c>
      <c r="NO43" s="6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3" t="s">
        <v>32</v>
      </c>
      <c r="OA43" s="3" t="s">
        <v>33</v>
      </c>
      <c r="OB43" s="3" t="s">
        <v>34</v>
      </c>
      <c r="PL43" t="s">
        <v>62</v>
      </c>
      <c r="PN43" s="54"/>
      <c r="PO43" s="54"/>
      <c r="PP43" s="54"/>
      <c r="PQ43" s="54"/>
      <c r="PR43" s="54"/>
      <c r="PS43" t="s">
        <v>62</v>
      </c>
      <c r="PT43" s="6"/>
      <c r="PU43" s="54"/>
      <c r="PV43" s="54"/>
      <c r="PW43" s="54"/>
      <c r="PX43" s="54"/>
      <c r="PY43" s="54"/>
      <c r="PZ43" t="s">
        <v>62</v>
      </c>
      <c r="QA43" s="6"/>
      <c r="QB43" s="54"/>
      <c r="QC43" s="54"/>
      <c r="QD43" s="54"/>
      <c r="QE43" s="54"/>
      <c r="QF43" s="54"/>
      <c r="QG43" t="s">
        <v>62</v>
      </c>
      <c r="QH43" s="6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IE44" t="s">
        <v>62</v>
      </c>
      <c r="IG44" s="16">
        <v>-8.9200000000000002E-2</v>
      </c>
      <c r="IH44" s="16">
        <v>-8.3099999999999993E-2</v>
      </c>
      <c r="II44" s="16">
        <v>-7.2999999999999995E-2</v>
      </c>
      <c r="IJ44" s="16">
        <v>-6.4699999999999994E-2</v>
      </c>
      <c r="IK44" s="16">
        <v>-5.7599999999999998E-2</v>
      </c>
      <c r="IL44" s="6"/>
      <c r="IM44" s="6"/>
      <c r="IN44" s="16">
        <v>-4.3299999999999998E-2</v>
      </c>
      <c r="IO44" s="16">
        <v>-4.1599999999999998E-2</v>
      </c>
      <c r="IP44" s="16">
        <v>-4.5600000000000002E-2</v>
      </c>
      <c r="IQ44" s="16">
        <v>-2.9399999999999999E-2</v>
      </c>
      <c r="IR44" s="7">
        <v>-2.2599999999999999E-2</v>
      </c>
      <c r="IS44" s="6"/>
      <c r="IT44" s="6"/>
      <c r="IU44" s="7">
        <v>-1.95E-2</v>
      </c>
      <c r="IV44" s="16">
        <v>-1.34E-2</v>
      </c>
      <c r="IW44" s="7">
        <v>-5.3E-3</v>
      </c>
      <c r="IX44" s="35">
        <v>-9.4999999999999998E-3</v>
      </c>
      <c r="IY44" s="35">
        <v>-4.4999999999999997E-3</v>
      </c>
      <c r="IZ44" s="6"/>
      <c r="JA44" s="6"/>
      <c r="JB44" s="35">
        <v>-1.55E-2</v>
      </c>
      <c r="JC44" s="35">
        <v>-1.8499999999999999E-2</v>
      </c>
      <c r="JD44" s="35">
        <v>-6.1400000000000003E-2</v>
      </c>
      <c r="JE44" s="35">
        <v>-2.8299999999999999E-2</v>
      </c>
      <c r="JF44" s="16">
        <v>-1.8100000000000002E-2</v>
      </c>
      <c r="JG44" s="6"/>
      <c r="JH44" s="6"/>
      <c r="JI44" s="35">
        <v>4.7000000000000002E-3</v>
      </c>
      <c r="JJ44" s="35">
        <v>-2.7000000000000001E-3</v>
      </c>
      <c r="JK44" s="6"/>
      <c r="JL44" s="52">
        <f>MIN(JL9,JL16,JL22,JL27,JL31,JL34,JL36,JL37)</f>
        <v>-6.1400000000000003E-2</v>
      </c>
      <c r="JM44" s="52">
        <f>AVERAGE(JM9,JM16,JM22,JM27,JM31,JM34,JM36,JM37)</f>
        <v>1.1519648082658485E-19</v>
      </c>
      <c r="JN44" s="52">
        <f>MAX(JN9,JN16,JN22,JN27,JN31,JN34,JN36,JN37)</f>
        <v>4.8399999999999999E-2</v>
      </c>
      <c r="KE44" t="s">
        <v>62</v>
      </c>
      <c r="KG44" s="35">
        <v>-5.1999999999999998E-2</v>
      </c>
      <c r="KH44" s="35">
        <v>-4.7800000000000002E-2</v>
      </c>
      <c r="KI44" s="35">
        <v>-4.6800000000000001E-2</v>
      </c>
      <c r="KJ44" s="54"/>
      <c r="KK44" s="54"/>
      <c r="KL44" s="35">
        <v>-7.6399999999999996E-2</v>
      </c>
      <c r="KM44" s="35">
        <v>-8.7300000000000003E-2</v>
      </c>
      <c r="KN44" s="35">
        <v>-0.1062</v>
      </c>
      <c r="KO44" s="35">
        <v>-0.1048</v>
      </c>
      <c r="KP44" s="35">
        <v>-0.105</v>
      </c>
      <c r="KQ44" s="54"/>
      <c r="KR44" s="54"/>
      <c r="KS44" s="48">
        <v>-8.7999999999999995E-2</v>
      </c>
      <c r="KT44" s="48">
        <v>-0.1017</v>
      </c>
      <c r="KU44" s="48">
        <v>-9.1600000000000001E-2</v>
      </c>
      <c r="KV44" s="48">
        <v>-8.9599999999999999E-2</v>
      </c>
      <c r="KW44" s="54"/>
      <c r="KX44" s="54"/>
      <c r="KY44" s="54"/>
      <c r="KZ44" s="6"/>
      <c r="LA44" s="6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2">
        <f>MIN(LL9,LL16,LL22,LL27,LL31,LL34,LL36,LL37)</f>
        <v>-5.1499999999999997E-2</v>
      </c>
      <c r="LM44" s="52">
        <f>AVERAGE(LM9,LM16,LM22,LM27,LM31,LM34,LM36,LM37)</f>
        <v>0</v>
      </c>
      <c r="LN44" s="52">
        <f>MAX(LN9,LN16,LN22,LN27,LN31,LN34,LN36,LN37)</f>
        <v>5.57E-2</v>
      </c>
      <c r="ML44" t="s">
        <v>62</v>
      </c>
      <c r="MS44" t="s">
        <v>62</v>
      </c>
      <c r="MU44" s="54"/>
      <c r="MV44" s="54"/>
      <c r="MW44" s="54"/>
      <c r="MX44" s="54"/>
      <c r="MY44" s="54"/>
      <c r="MZ44" s="6"/>
      <c r="NA44" s="6"/>
      <c r="NB44" s="54"/>
      <c r="NC44" s="54"/>
      <c r="ND44" s="54"/>
      <c r="NE44" s="54"/>
      <c r="NF44" s="54"/>
      <c r="NG44" s="6"/>
      <c r="NH44" s="6"/>
      <c r="NI44" s="54"/>
      <c r="NJ44" s="54"/>
      <c r="NK44" s="54"/>
      <c r="NL44" s="54"/>
      <c r="NM44" s="54"/>
      <c r="NN44" s="6"/>
      <c r="NO44" s="6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2">
        <f>MIN(NZ9,NZ16,NZ22,NZ27,NZ31,NZ34,NZ36,NZ37)</f>
        <v>0</v>
      </c>
      <c r="OA44" s="52">
        <f>AVERAGE(OA9,OA16,OA22,OA27,OA31,OA34,OA36,OA37)</f>
        <v>0</v>
      </c>
      <c r="OB44" s="52">
        <f>MAX(OB9,OB16,OB22,OB27,OB31,OB34,OB36,OB37)</f>
        <v>0</v>
      </c>
      <c r="PL44" t="s">
        <v>62</v>
      </c>
      <c r="PN44" s="54"/>
      <c r="PO44" s="54"/>
      <c r="PP44" s="54"/>
      <c r="PQ44" s="54"/>
      <c r="PR44" s="54"/>
      <c r="PS44" s="6"/>
      <c r="PT44" s="6"/>
      <c r="PU44" s="54"/>
      <c r="PV44" s="54"/>
      <c r="PW44" s="54"/>
      <c r="PX44" s="54"/>
      <c r="PY44" s="54"/>
      <c r="PZ44" s="6"/>
      <c r="QA44" s="6"/>
      <c r="QB44" s="54"/>
      <c r="QC44" s="54"/>
      <c r="QD44" s="54"/>
      <c r="QE44" s="54"/>
      <c r="QF44" s="54"/>
      <c r="QG44" s="6"/>
      <c r="QH44" s="6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2">
        <f>MIN(QS9,QS16,QS22,QS27,QS31,QS34,QS36,QS37)</f>
        <v>0</v>
      </c>
      <c r="QT44" s="52">
        <f>AVERAGE(QT9,QT16,QT22,QT27,QT31,QT34,QT36,QT37)</f>
        <v>0</v>
      </c>
      <c r="QU44" s="52">
        <f>MAX(QU9,QU16,QU22,QU27,QU31,QU34,QU36,QU37)</f>
        <v>0</v>
      </c>
    </row>
    <row r="45" spans="1:48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IE45" t="s">
        <v>62</v>
      </c>
      <c r="IG45" s="87">
        <v>-0.22170000000000001</v>
      </c>
      <c r="IH45" s="87">
        <v>-0.2056</v>
      </c>
      <c r="II45" s="87">
        <v>-0.21740000000000001</v>
      </c>
      <c r="IJ45" s="87">
        <v>-0.2172</v>
      </c>
      <c r="IK45" s="87">
        <v>-0.2089</v>
      </c>
      <c r="IL45" s="6"/>
      <c r="IM45" s="6"/>
      <c r="IN45" s="87">
        <v>-0.21779999999999999</v>
      </c>
      <c r="IO45" s="87">
        <v>-0.2268</v>
      </c>
      <c r="IP45" s="48">
        <v>-0.2414</v>
      </c>
      <c r="IQ45" s="87">
        <v>-0.2422</v>
      </c>
      <c r="IR45" s="87">
        <v>-0.25619999999999998</v>
      </c>
      <c r="IS45" s="6"/>
      <c r="IT45" s="6"/>
      <c r="IU45" s="87">
        <v>-0.26769999999999999</v>
      </c>
      <c r="IV45" s="87">
        <v>-0.2888</v>
      </c>
      <c r="IW45" s="48">
        <v>-0.29759999999999998</v>
      </c>
      <c r="IX45" s="48">
        <v>-0.26469999999999999</v>
      </c>
      <c r="IY45" s="48">
        <v>-0.26679999999999998</v>
      </c>
      <c r="IZ45" s="6"/>
      <c r="JA45" s="6"/>
      <c r="JB45" s="48">
        <v>-0.26939999999999997</v>
      </c>
      <c r="JC45" s="48">
        <v>-0.24079999999999999</v>
      </c>
      <c r="JD45" s="48">
        <v>-0.2218</v>
      </c>
      <c r="JE45" s="48">
        <v>-0.19550000000000001</v>
      </c>
      <c r="JF45" s="48">
        <v>-0.21149999999999999</v>
      </c>
      <c r="JG45" s="6"/>
      <c r="JH45" s="6"/>
      <c r="JI45" s="48">
        <v>-0.22850000000000001</v>
      </c>
      <c r="JJ45" s="48">
        <v>-0.23269999999999999</v>
      </c>
      <c r="JK45" s="6"/>
      <c r="JL45" s="31" t="s">
        <v>115</v>
      </c>
      <c r="JM45" s="55" t="s">
        <v>75</v>
      </c>
      <c r="JN45" s="22" t="s">
        <v>56</v>
      </c>
      <c r="KE45" t="s">
        <v>62</v>
      </c>
      <c r="KG45" s="48">
        <v>-0.21729999999999999</v>
      </c>
      <c r="KH45" s="48">
        <v>-0.21579999999999999</v>
      </c>
      <c r="KI45" s="48">
        <v>-0.218</v>
      </c>
      <c r="KJ45" s="54"/>
      <c r="KK45" s="54"/>
      <c r="KL45" s="48">
        <v>-0.188</v>
      </c>
      <c r="KM45" s="48">
        <v>-0.15029999999999999</v>
      </c>
      <c r="KN45" s="48">
        <v>-0.12770000000000001</v>
      </c>
      <c r="KO45" s="48">
        <v>-0.11609999999999999</v>
      </c>
      <c r="KP45" s="48">
        <v>-0.14299999999999999</v>
      </c>
      <c r="KQ45" s="54"/>
      <c r="KR45" s="54"/>
      <c r="KS45" s="35">
        <v>-0.1305</v>
      </c>
      <c r="KT45" s="35">
        <v>-0.11310000000000001</v>
      </c>
      <c r="KU45" s="35">
        <v>-0.1226</v>
      </c>
      <c r="KV45" s="35">
        <v>-0.13450000000000001</v>
      </c>
      <c r="KW45" s="54"/>
      <c r="KX45" s="54"/>
      <c r="KY45" s="54"/>
      <c r="KZ45" s="6"/>
      <c r="LA45" s="6"/>
      <c r="LB45" s="54"/>
      <c r="LC45" s="54"/>
      <c r="LD45" s="54"/>
      <c r="LE45" s="54"/>
      <c r="LF45" s="54"/>
      <c r="LG45" s="54" t="s">
        <v>62</v>
      </c>
      <c r="LH45" s="54"/>
      <c r="LI45" s="54"/>
      <c r="LJ45" s="54"/>
      <c r="LK45" s="54"/>
      <c r="LL45" s="54"/>
      <c r="LM45" s="55" t="s">
        <v>75</v>
      </c>
      <c r="LN45" s="54"/>
      <c r="MN45" t="s">
        <v>62</v>
      </c>
      <c r="MS45" t="s">
        <v>62</v>
      </c>
      <c r="MU45" s="54"/>
      <c r="MV45" s="54"/>
      <c r="MW45" s="54"/>
      <c r="MX45" s="54"/>
      <c r="MY45" s="54"/>
      <c r="MZ45" s="6"/>
      <c r="NA45" s="6"/>
      <c r="NB45" s="54"/>
      <c r="NC45" s="54"/>
      <c r="ND45" s="54"/>
      <c r="NE45" s="54"/>
      <c r="NF45" s="54"/>
      <c r="NG45" s="6"/>
      <c r="NH45" s="6"/>
      <c r="NI45" s="54"/>
      <c r="NJ45" s="54"/>
      <c r="NK45" s="54"/>
      <c r="NL45" s="54"/>
      <c r="NM45" s="54"/>
      <c r="NN45" s="6"/>
      <c r="NO45" s="6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5" t="s">
        <v>75</v>
      </c>
      <c r="OB45" s="54"/>
      <c r="OV45" t="s">
        <v>62</v>
      </c>
      <c r="PG45" t="s">
        <v>62</v>
      </c>
      <c r="PL45" t="s">
        <v>62</v>
      </c>
      <c r="PN45" s="54"/>
      <c r="PO45" s="54"/>
      <c r="PP45" s="54"/>
      <c r="PQ45" s="54"/>
      <c r="PR45" s="54"/>
      <c r="PS45" s="6"/>
      <c r="PT45" s="6"/>
      <c r="PU45" s="54"/>
      <c r="PV45" s="54"/>
      <c r="PW45" s="54"/>
      <c r="PX45" s="54"/>
      <c r="PY45" s="54"/>
      <c r="PZ45" s="6"/>
      <c r="QA45" s="6"/>
      <c r="QB45" s="54"/>
      <c r="QC45" s="54"/>
      <c r="QD45" s="54"/>
      <c r="QE45" s="54"/>
      <c r="QF45" s="54"/>
      <c r="QG45" s="6"/>
      <c r="QH45" s="6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5" t="s">
        <v>75</v>
      </c>
      <c r="QU45" s="54"/>
      <c r="RN45" t="s">
        <v>62</v>
      </c>
    </row>
    <row r="46" spans="1:48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G46" s="48">
        <v>-0.25950000000000001</v>
      </c>
      <c r="IH46" s="48">
        <v>-0.245</v>
      </c>
      <c r="II46" s="48">
        <v>-0.26800000000000002</v>
      </c>
      <c r="IJ46" s="48">
        <v>-0.2646</v>
      </c>
      <c r="IK46" s="48">
        <v>-0.25750000000000001</v>
      </c>
      <c r="IL46" s="10" t="s">
        <v>62</v>
      </c>
      <c r="IM46" s="10"/>
      <c r="IN46" s="48">
        <v>-0.26290000000000002</v>
      </c>
      <c r="IO46" s="48">
        <v>-0.2407</v>
      </c>
      <c r="IP46" s="87">
        <v>-0.2631</v>
      </c>
      <c r="IQ46" s="48">
        <v>-0.26219999999999999</v>
      </c>
      <c r="IR46" s="48">
        <v>-0.30759999999999998</v>
      </c>
      <c r="IS46" s="10" t="s">
        <v>62</v>
      </c>
      <c r="IT46" s="10"/>
      <c r="IU46" s="48">
        <v>-0.30909999999999999</v>
      </c>
      <c r="IV46" s="48">
        <v>-0.30020000000000002</v>
      </c>
      <c r="IW46" s="87">
        <v>-0.30620000000000003</v>
      </c>
      <c r="IX46" s="87">
        <v>-0.31859999999999999</v>
      </c>
      <c r="IY46" s="87">
        <v>-0.31359999999999999</v>
      </c>
      <c r="IZ46" s="10" t="s">
        <v>62</v>
      </c>
      <c r="JA46" s="10"/>
      <c r="JB46" s="87">
        <v>-0.3236</v>
      </c>
      <c r="JC46" s="87">
        <v>-0.33550000000000002</v>
      </c>
      <c r="JD46" s="87">
        <v>-0.29830000000000001</v>
      </c>
      <c r="JE46" s="87">
        <v>-0.30659999999999998</v>
      </c>
      <c r="JF46" s="87">
        <v>-0.31540000000000001</v>
      </c>
      <c r="JG46" s="10"/>
      <c r="JH46" s="10"/>
      <c r="JI46" s="87">
        <v>-0.3241</v>
      </c>
      <c r="JJ46" s="87">
        <v>-0.3377</v>
      </c>
      <c r="JK46" s="10" t="s">
        <v>62</v>
      </c>
      <c r="JL46" s="62" t="s">
        <v>24</v>
      </c>
      <c r="JM46" s="62" t="s">
        <v>76</v>
      </c>
      <c r="JN46" s="62" t="s">
        <v>1</v>
      </c>
      <c r="KG46" s="87">
        <v>-0.3115</v>
      </c>
      <c r="KH46" s="87">
        <v>-0.312</v>
      </c>
      <c r="KI46" s="87">
        <v>-0.3201</v>
      </c>
      <c r="KJ46" s="54"/>
      <c r="KK46" s="54"/>
      <c r="KL46" s="87">
        <v>-0.31490000000000001</v>
      </c>
      <c r="KM46" s="87">
        <v>-0.32750000000000001</v>
      </c>
      <c r="KN46" s="87">
        <v>-0.3251</v>
      </c>
      <c r="KO46" s="87">
        <v>-0.29630000000000001</v>
      </c>
      <c r="KP46" s="87">
        <v>-0.27479999999999999</v>
      </c>
      <c r="KQ46" s="54"/>
      <c r="KR46" s="54"/>
      <c r="KS46" s="87">
        <v>-0.22459999999999999</v>
      </c>
      <c r="KT46" s="87">
        <v>-0.23569999999999999</v>
      </c>
      <c r="KU46" s="87">
        <v>-0.22869999999999999</v>
      </c>
      <c r="KV46" s="87">
        <v>-0.21729999999999999</v>
      </c>
      <c r="KW46" s="54"/>
      <c r="KX46" s="54"/>
      <c r="KY46" s="54"/>
      <c r="KZ46" s="10" t="s">
        <v>62</v>
      </c>
      <c r="LA46" s="10"/>
      <c r="LB46" s="54"/>
      <c r="LC46" s="54"/>
      <c r="LD46" s="54"/>
      <c r="LE46" s="54"/>
      <c r="LF46" s="54"/>
      <c r="LG46" s="54"/>
      <c r="LH46" s="54"/>
      <c r="LI46" s="54"/>
      <c r="LJ46" s="54"/>
      <c r="LK46" s="54"/>
      <c r="LL46" s="54"/>
      <c r="LM46" s="62" t="s">
        <v>76</v>
      </c>
      <c r="LN46" s="54"/>
      <c r="MA46" t="s">
        <v>62</v>
      </c>
      <c r="MH46" t="s">
        <v>62</v>
      </c>
      <c r="MJ46" t="s">
        <v>62</v>
      </c>
      <c r="MU46" s="54"/>
      <c r="MV46" s="54"/>
      <c r="MW46" s="54"/>
      <c r="MX46" s="54"/>
      <c r="MY46" s="54"/>
      <c r="MZ46" s="10" t="s">
        <v>62</v>
      </c>
      <c r="NA46" s="10"/>
      <c r="NB46" s="54"/>
      <c r="NC46" s="54"/>
      <c r="ND46" s="54"/>
      <c r="NE46" s="54"/>
      <c r="NF46" s="54"/>
      <c r="NG46" s="10" t="s">
        <v>62</v>
      </c>
      <c r="NH46" s="10"/>
      <c r="NI46" s="54"/>
      <c r="NJ46" s="54"/>
      <c r="NK46" s="54"/>
      <c r="NL46" s="54"/>
      <c r="NM46" s="54"/>
      <c r="NN46" s="10" t="s">
        <v>62</v>
      </c>
      <c r="NO46" s="10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62" t="s">
        <v>76</v>
      </c>
      <c r="OB46" s="54"/>
      <c r="OS46" t="s">
        <v>62</v>
      </c>
      <c r="OZ46" t="s">
        <v>62</v>
      </c>
      <c r="PB46" t="s">
        <v>62</v>
      </c>
      <c r="PN46" s="54"/>
      <c r="PO46" s="54"/>
      <c r="PP46" s="54"/>
      <c r="PQ46" s="54"/>
      <c r="PR46" s="54"/>
      <c r="PS46" s="10" t="s">
        <v>62</v>
      </c>
      <c r="PT46" s="10"/>
      <c r="PU46" s="54"/>
      <c r="PV46" s="54"/>
      <c r="PW46" s="54"/>
      <c r="PX46" s="54"/>
      <c r="PY46" s="54"/>
      <c r="PZ46" s="10" t="s">
        <v>62</v>
      </c>
      <c r="QA46" s="10"/>
      <c r="QB46" s="54"/>
      <c r="QC46" s="54"/>
      <c r="QD46" s="54"/>
      <c r="QE46" s="54"/>
      <c r="QF46" s="54"/>
      <c r="QG46" s="10" t="s">
        <v>62</v>
      </c>
      <c r="QH46" s="10"/>
      <c r="QI46" s="54"/>
      <c r="QJ46" s="54"/>
      <c r="QK46" s="54"/>
      <c r="QL46" s="54"/>
      <c r="QM46" s="54"/>
      <c r="QN46" s="54"/>
      <c r="QO46" s="54"/>
      <c r="QP46" s="54"/>
      <c r="QQ46" s="54"/>
      <c r="QR46" s="54"/>
      <c r="QS46" s="54"/>
      <c r="QT46" s="62" t="s">
        <v>76</v>
      </c>
      <c r="QU46" s="54"/>
      <c r="RK46" t="s">
        <v>62</v>
      </c>
      <c r="RR46" t="s">
        <v>62</v>
      </c>
      <c r="RT46" t="s">
        <v>62</v>
      </c>
    </row>
    <row r="47" spans="1:48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500" t="s">
        <v>90</v>
      </c>
      <c r="JV47" s="472"/>
      <c r="JW47" s="472"/>
      <c r="JX47" s="472"/>
      <c r="JY47" s="472"/>
      <c r="JZ47" s="472"/>
      <c r="KA47" s="472"/>
      <c r="KB47" s="472"/>
      <c r="KC47" s="472"/>
      <c r="KD47" s="472"/>
      <c r="KE47" s="472"/>
      <c r="KF47" s="472"/>
      <c r="KG47" s="472"/>
      <c r="KH47" s="472"/>
      <c r="KI47" s="472"/>
      <c r="KJ47" s="472"/>
      <c r="KK47" s="472"/>
      <c r="KL47" s="472"/>
      <c r="KM47" s="472"/>
      <c r="KN47" s="472"/>
      <c r="KO47" s="472"/>
      <c r="KP47" s="472"/>
      <c r="KQ47" s="472"/>
      <c r="KR47" s="472"/>
      <c r="KS47" s="472"/>
      <c r="KT47" s="472"/>
      <c r="KU47" s="472"/>
      <c r="KV47" s="472"/>
      <c r="KW47" s="472"/>
      <c r="KX47" s="472"/>
      <c r="KY47" s="472"/>
      <c r="KZ47" s="472"/>
      <c r="LA47" s="472"/>
      <c r="MM47" s="274" t="s">
        <v>90</v>
      </c>
      <c r="PE47" s="274" t="s">
        <v>90</v>
      </c>
    </row>
    <row r="48" spans="1:48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4"/>
      <c r="JO48" s="68">
        <v>43585</v>
      </c>
      <c r="JP48" s="69"/>
      <c r="JQ48" s="67"/>
      <c r="JR48" s="68"/>
      <c r="JS48" s="69"/>
      <c r="JU48" s="473"/>
      <c r="JV48" s="474">
        <v>43586</v>
      </c>
      <c r="JW48" s="475"/>
      <c r="JX48" s="473"/>
      <c r="JY48" s="474">
        <v>43587</v>
      </c>
      <c r="JZ48" s="501"/>
      <c r="KA48" s="473"/>
      <c r="KB48" s="474">
        <v>43588</v>
      </c>
      <c r="KC48" s="503" t="s">
        <v>77</v>
      </c>
      <c r="KD48" s="485"/>
      <c r="KE48" s="486">
        <v>43591</v>
      </c>
      <c r="KF48" s="504"/>
      <c r="KG48" s="485"/>
      <c r="KH48" s="486">
        <v>43592</v>
      </c>
      <c r="KI48" s="487"/>
      <c r="KJ48" s="485"/>
      <c r="KK48" s="486">
        <v>43593</v>
      </c>
      <c r="KL48" s="487"/>
      <c r="KM48" s="485"/>
      <c r="KN48" s="486">
        <v>43594</v>
      </c>
      <c r="KO48" s="487"/>
      <c r="KP48" s="485"/>
      <c r="KQ48" s="486">
        <v>43595</v>
      </c>
      <c r="KR48" s="487"/>
      <c r="KS48" s="507"/>
      <c r="KT48" s="508">
        <v>43598</v>
      </c>
      <c r="KU48" s="509"/>
      <c r="KV48" s="507"/>
      <c r="KW48" s="508">
        <v>43599</v>
      </c>
      <c r="KX48" s="509"/>
      <c r="KY48" s="507"/>
      <c r="KZ48" s="508">
        <v>43600</v>
      </c>
      <c r="LA48" s="509"/>
      <c r="LB48" s="272"/>
      <c r="LC48" s="71">
        <v>43601</v>
      </c>
      <c r="LD48" s="250"/>
      <c r="LE48" s="249"/>
      <c r="LF48" s="71">
        <v>43602</v>
      </c>
      <c r="LG48" s="250"/>
      <c r="LH48" s="269"/>
      <c r="LI48" s="74">
        <v>43605</v>
      </c>
      <c r="LJ48" s="270"/>
      <c r="LK48" s="269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2"/>
      <c r="MJ48" s="64">
        <v>43616</v>
      </c>
      <c r="MK48" s="498"/>
      <c r="MM48" s="246"/>
      <c r="MN48" s="68">
        <v>43619</v>
      </c>
      <c r="MO48" s="296"/>
      <c r="MP48" s="246"/>
      <c r="MQ48" s="68">
        <v>43620</v>
      </c>
      <c r="MR48" s="291"/>
      <c r="MS48" s="246"/>
      <c r="MT48" s="68">
        <v>43621</v>
      </c>
      <c r="MU48" s="248"/>
      <c r="MV48" s="246"/>
      <c r="MW48" s="68">
        <v>43622</v>
      </c>
      <c r="MX48" s="296"/>
      <c r="MY48" s="246"/>
      <c r="MZ48" s="68">
        <v>43623</v>
      </c>
      <c r="NA48" s="350" t="s">
        <v>77</v>
      </c>
      <c r="NB48" s="249"/>
      <c r="NC48" s="71">
        <v>43626</v>
      </c>
      <c r="ND48" s="250"/>
      <c r="NE48" s="249"/>
      <c r="NF48" s="71">
        <v>43627</v>
      </c>
      <c r="NG48" s="250"/>
      <c r="NH48" s="249"/>
      <c r="NI48" s="71">
        <v>43628</v>
      </c>
      <c r="NJ48" s="250"/>
      <c r="NK48" s="249"/>
      <c r="NL48" s="71">
        <v>43629</v>
      </c>
      <c r="NM48" s="250"/>
      <c r="NN48" s="249"/>
      <c r="NO48" s="71">
        <v>43630</v>
      </c>
      <c r="NP48" s="250"/>
      <c r="NQ48" s="269"/>
      <c r="NR48" s="74">
        <v>43633</v>
      </c>
      <c r="NS48" s="270"/>
      <c r="NT48" s="269"/>
      <c r="NU48" s="74">
        <v>43634</v>
      </c>
      <c r="NV48" s="270"/>
      <c r="NW48" s="269"/>
      <c r="NX48" s="74">
        <v>43635</v>
      </c>
      <c r="NY48" s="270"/>
      <c r="NZ48" s="269"/>
      <c r="OA48" s="74">
        <v>43636</v>
      </c>
      <c r="OB48" s="270"/>
      <c r="OC48" s="269"/>
      <c r="OD48" s="74">
        <v>43637</v>
      </c>
      <c r="OE48" s="270"/>
      <c r="OF48" s="242"/>
      <c r="OG48" s="64">
        <v>43640</v>
      </c>
      <c r="OH48" s="244"/>
      <c r="OI48" s="242"/>
      <c r="OJ48" s="64">
        <v>43641</v>
      </c>
      <c r="OK48" s="66"/>
      <c r="OL48" s="242"/>
      <c r="OM48" s="64">
        <v>43642</v>
      </c>
      <c r="ON48" s="244"/>
      <c r="OO48" s="242"/>
      <c r="OP48" s="64">
        <v>43643</v>
      </c>
      <c r="OQ48" s="244"/>
      <c r="OR48" s="242"/>
      <c r="OS48" s="64">
        <v>43644</v>
      </c>
      <c r="OT48" s="244"/>
      <c r="OU48" s="246"/>
      <c r="OV48" s="68"/>
      <c r="OW48" s="248"/>
      <c r="OX48" s="484"/>
      <c r="OY48" s="68"/>
      <c r="OZ48" s="69"/>
      <c r="PA48" s="67"/>
      <c r="PB48" s="68"/>
      <c r="PC48" s="69"/>
      <c r="PE48" s="246"/>
      <c r="PF48" s="68">
        <v>43647</v>
      </c>
      <c r="PG48" s="296"/>
      <c r="PH48" s="246"/>
      <c r="PI48" s="68">
        <v>43648</v>
      </c>
      <c r="PJ48" s="291"/>
      <c r="PK48" s="246"/>
      <c r="PL48" s="68">
        <v>43649</v>
      </c>
      <c r="PM48" s="248"/>
      <c r="PN48" s="246"/>
      <c r="PO48" s="68">
        <v>43650</v>
      </c>
      <c r="PP48" s="296"/>
      <c r="PQ48" s="246"/>
      <c r="PR48" s="68">
        <v>43651</v>
      </c>
      <c r="PS48" s="350" t="s">
        <v>77</v>
      </c>
      <c r="PT48" s="249"/>
      <c r="PU48" s="71">
        <v>43654</v>
      </c>
      <c r="PV48" s="250"/>
      <c r="PW48" s="249"/>
      <c r="PX48" s="71">
        <v>43655</v>
      </c>
      <c r="PY48" s="250"/>
      <c r="PZ48" s="249"/>
      <c r="QA48" s="71">
        <v>43656</v>
      </c>
      <c r="QB48" s="250"/>
      <c r="QC48" s="249"/>
      <c r="QD48" s="71">
        <v>43657</v>
      </c>
      <c r="QE48" s="250"/>
      <c r="QF48" s="249"/>
      <c r="QG48" s="71">
        <v>43658</v>
      </c>
      <c r="QH48" s="250"/>
      <c r="QI48" s="269"/>
      <c r="QJ48" s="74">
        <v>43661</v>
      </c>
      <c r="QK48" s="270"/>
      <c r="QL48" s="269"/>
      <c r="QM48" s="74">
        <v>43662</v>
      </c>
      <c r="QN48" s="270"/>
      <c r="QO48" s="269"/>
      <c r="QP48" s="74">
        <v>43663</v>
      </c>
      <c r="QQ48" s="270"/>
      <c r="QR48" s="269"/>
      <c r="QS48" s="74">
        <v>43664</v>
      </c>
      <c r="QT48" s="270"/>
      <c r="QU48" s="269"/>
      <c r="QV48" s="74">
        <v>43665</v>
      </c>
      <c r="QW48" s="270"/>
      <c r="QX48" s="242"/>
      <c r="QY48" s="64">
        <v>43668</v>
      </c>
      <c r="QZ48" s="244"/>
      <c r="RA48" s="242"/>
      <c r="RB48" s="64">
        <v>43669</v>
      </c>
      <c r="RC48" s="66"/>
      <c r="RD48" s="242"/>
      <c r="RE48" s="64">
        <v>43670</v>
      </c>
      <c r="RF48" s="244"/>
      <c r="RG48" s="242"/>
      <c r="RH48" s="64">
        <v>43671</v>
      </c>
      <c r="RI48" s="244"/>
      <c r="RJ48" s="242"/>
      <c r="RK48" s="64">
        <v>43672</v>
      </c>
      <c r="RL48" s="244"/>
      <c r="RM48" s="246"/>
      <c r="RN48" s="68">
        <v>43675</v>
      </c>
      <c r="RO48" s="248"/>
      <c r="RP48" s="484"/>
      <c r="RQ48" s="68">
        <v>43676</v>
      </c>
      <c r="RR48" s="69"/>
      <c r="RS48" s="67"/>
      <c r="RT48" s="68">
        <v>43677</v>
      </c>
      <c r="RU48" s="69"/>
    </row>
    <row r="49" spans="1:48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12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12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120" t="s">
        <v>78</v>
      </c>
      <c r="KZ49" s="56" t="s">
        <v>79</v>
      </c>
      <c r="LA49" s="121" t="s">
        <v>80</v>
      </c>
      <c r="LB49" s="260" t="s">
        <v>78</v>
      </c>
      <c r="LC49" s="56" t="s">
        <v>79</v>
      </c>
      <c r="LD49" s="121" t="s">
        <v>80</v>
      </c>
      <c r="LE49" s="12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12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  <c r="MM49" s="120" t="s">
        <v>78</v>
      </c>
      <c r="MN49" s="56" t="s">
        <v>79</v>
      </c>
      <c r="MO49" s="121" t="s">
        <v>80</v>
      </c>
      <c r="MP49" s="120" t="s">
        <v>78</v>
      </c>
      <c r="MQ49" s="56" t="s">
        <v>79</v>
      </c>
      <c r="MR49" s="121" t="s">
        <v>80</v>
      </c>
      <c r="MS49" s="120" t="s">
        <v>78</v>
      </c>
      <c r="MT49" s="56" t="s">
        <v>79</v>
      </c>
      <c r="MU49" s="121" t="s">
        <v>80</v>
      </c>
      <c r="MV49" s="120" t="s">
        <v>78</v>
      </c>
      <c r="MW49" s="56" t="s">
        <v>79</v>
      </c>
      <c r="MX49" s="121" t="s">
        <v>80</v>
      </c>
      <c r="MY49" s="120" t="s">
        <v>78</v>
      </c>
      <c r="MZ49" s="56" t="s">
        <v>79</v>
      </c>
      <c r="NA49" s="121" t="s">
        <v>80</v>
      </c>
      <c r="NB49" s="120" t="s">
        <v>78</v>
      </c>
      <c r="NC49" s="56" t="s">
        <v>79</v>
      </c>
      <c r="ND49" s="121" t="s">
        <v>80</v>
      </c>
      <c r="NE49" s="120" t="s">
        <v>78</v>
      </c>
      <c r="NF49" s="56" t="s">
        <v>79</v>
      </c>
      <c r="NG49" s="121" t="s">
        <v>80</v>
      </c>
      <c r="NH49" s="120" t="s">
        <v>78</v>
      </c>
      <c r="NI49" s="56" t="s">
        <v>79</v>
      </c>
      <c r="NJ49" s="121" t="s">
        <v>80</v>
      </c>
      <c r="NK49" s="120" t="s">
        <v>78</v>
      </c>
      <c r="NL49" s="56" t="s">
        <v>79</v>
      </c>
      <c r="NM49" s="121" t="s">
        <v>80</v>
      </c>
      <c r="NN49" s="120" t="s">
        <v>78</v>
      </c>
      <c r="NO49" s="56" t="s">
        <v>79</v>
      </c>
      <c r="NP49" s="121" t="s">
        <v>80</v>
      </c>
      <c r="NQ49" s="120" t="s">
        <v>78</v>
      </c>
      <c r="NR49" s="56" t="s">
        <v>79</v>
      </c>
      <c r="NS49" s="121" t="s">
        <v>80</v>
      </c>
      <c r="NT49" s="120" t="s">
        <v>78</v>
      </c>
      <c r="NU49" s="56" t="s">
        <v>79</v>
      </c>
      <c r="NV49" s="121" t="s">
        <v>80</v>
      </c>
      <c r="NW49" s="120" t="s">
        <v>78</v>
      </c>
      <c r="NX49" s="56" t="s">
        <v>79</v>
      </c>
      <c r="NY49" s="121" t="s">
        <v>80</v>
      </c>
      <c r="NZ49" s="120" t="s">
        <v>78</v>
      </c>
      <c r="OA49" s="56" t="s">
        <v>79</v>
      </c>
      <c r="OB49" s="121" t="s">
        <v>80</v>
      </c>
      <c r="OC49" s="120" t="s">
        <v>78</v>
      </c>
      <c r="OD49" s="56" t="s">
        <v>79</v>
      </c>
      <c r="OE49" s="121" t="s">
        <v>80</v>
      </c>
      <c r="OF49" s="120" t="s">
        <v>78</v>
      </c>
      <c r="OG49" s="56" t="s">
        <v>79</v>
      </c>
      <c r="OH49" s="121" t="s">
        <v>80</v>
      </c>
      <c r="OI49" s="120" t="s">
        <v>78</v>
      </c>
      <c r="OJ49" s="56" t="s">
        <v>79</v>
      </c>
      <c r="OK49" s="259" t="s">
        <v>80</v>
      </c>
      <c r="OL49" s="120" t="s">
        <v>78</v>
      </c>
      <c r="OM49" s="56" t="s">
        <v>79</v>
      </c>
      <c r="ON49" s="121" t="s">
        <v>80</v>
      </c>
      <c r="OO49" s="120" t="s">
        <v>78</v>
      </c>
      <c r="OP49" s="56" t="s">
        <v>79</v>
      </c>
      <c r="OQ49" s="121" t="s">
        <v>80</v>
      </c>
      <c r="OR49" s="120" t="s">
        <v>78</v>
      </c>
      <c r="OS49" s="56" t="s">
        <v>79</v>
      </c>
      <c r="OT49" s="121" t="s">
        <v>80</v>
      </c>
      <c r="OU49" s="120" t="s">
        <v>78</v>
      </c>
      <c r="OV49" s="56" t="s">
        <v>79</v>
      </c>
      <c r="OW49" s="121" t="s">
        <v>80</v>
      </c>
      <c r="OX49" s="260" t="s">
        <v>78</v>
      </c>
      <c r="OY49" s="56" t="s">
        <v>79</v>
      </c>
      <c r="OZ49" s="56" t="s">
        <v>80</v>
      </c>
      <c r="PA49" s="56" t="s">
        <v>78</v>
      </c>
      <c r="PB49" s="56" t="s">
        <v>79</v>
      </c>
      <c r="PC49" s="56" t="s">
        <v>80</v>
      </c>
      <c r="PE49" s="120" t="s">
        <v>78</v>
      </c>
      <c r="PF49" s="56" t="s">
        <v>79</v>
      </c>
      <c r="PG49" s="121" t="s">
        <v>80</v>
      </c>
      <c r="PH49" s="120" t="s">
        <v>78</v>
      </c>
      <c r="PI49" s="56" t="s">
        <v>79</v>
      </c>
      <c r="PJ49" s="121" t="s">
        <v>80</v>
      </c>
      <c r="PK49" s="120" t="s">
        <v>78</v>
      </c>
      <c r="PL49" s="56" t="s">
        <v>79</v>
      </c>
      <c r="PM49" s="121" t="s">
        <v>80</v>
      </c>
      <c r="PN49" s="120" t="s">
        <v>78</v>
      </c>
      <c r="PO49" s="56" t="s">
        <v>79</v>
      </c>
      <c r="PP49" s="121" t="s">
        <v>80</v>
      </c>
      <c r="PQ49" s="120" t="s">
        <v>78</v>
      </c>
      <c r="PR49" s="56" t="s">
        <v>79</v>
      </c>
      <c r="PS49" s="121" t="s">
        <v>80</v>
      </c>
      <c r="PT49" s="120" t="s">
        <v>78</v>
      </c>
      <c r="PU49" s="56" t="s">
        <v>79</v>
      </c>
      <c r="PV49" s="121" t="s">
        <v>80</v>
      </c>
      <c r="PW49" s="120" t="s">
        <v>78</v>
      </c>
      <c r="PX49" s="56" t="s">
        <v>79</v>
      </c>
      <c r="PY49" s="121" t="s">
        <v>80</v>
      </c>
      <c r="PZ49" s="120" t="s">
        <v>78</v>
      </c>
      <c r="QA49" s="56" t="s">
        <v>79</v>
      </c>
      <c r="QB49" s="121" t="s">
        <v>80</v>
      </c>
      <c r="QC49" s="120" t="s">
        <v>78</v>
      </c>
      <c r="QD49" s="56" t="s">
        <v>79</v>
      </c>
      <c r="QE49" s="121" t="s">
        <v>80</v>
      </c>
      <c r="QF49" s="120" t="s">
        <v>78</v>
      </c>
      <c r="QG49" s="56" t="s">
        <v>79</v>
      </c>
      <c r="QH49" s="121" t="s">
        <v>80</v>
      </c>
      <c r="QI49" s="120" t="s">
        <v>78</v>
      </c>
      <c r="QJ49" s="56" t="s">
        <v>79</v>
      </c>
      <c r="QK49" s="121" t="s">
        <v>80</v>
      </c>
      <c r="QL49" s="120" t="s">
        <v>78</v>
      </c>
      <c r="QM49" s="56" t="s">
        <v>79</v>
      </c>
      <c r="QN49" s="121" t="s">
        <v>80</v>
      </c>
      <c r="QO49" s="120" t="s">
        <v>78</v>
      </c>
      <c r="QP49" s="56" t="s">
        <v>79</v>
      </c>
      <c r="QQ49" s="121" t="s">
        <v>80</v>
      </c>
      <c r="QR49" s="120" t="s">
        <v>78</v>
      </c>
      <c r="QS49" s="56" t="s">
        <v>79</v>
      </c>
      <c r="QT49" s="121" t="s">
        <v>80</v>
      </c>
      <c r="QU49" s="120" t="s">
        <v>78</v>
      </c>
      <c r="QV49" s="56" t="s">
        <v>79</v>
      </c>
      <c r="QW49" s="121" t="s">
        <v>80</v>
      </c>
      <c r="QX49" s="120" t="s">
        <v>78</v>
      </c>
      <c r="QY49" s="56" t="s">
        <v>79</v>
      </c>
      <c r="QZ49" s="121" t="s">
        <v>80</v>
      </c>
      <c r="RA49" s="120" t="s">
        <v>78</v>
      </c>
      <c r="RB49" s="56" t="s">
        <v>79</v>
      </c>
      <c r="RC49" s="259" t="s">
        <v>80</v>
      </c>
      <c r="RD49" s="120" t="s">
        <v>78</v>
      </c>
      <c r="RE49" s="56" t="s">
        <v>79</v>
      </c>
      <c r="RF49" s="121" t="s">
        <v>80</v>
      </c>
      <c r="RG49" s="120" t="s">
        <v>78</v>
      </c>
      <c r="RH49" s="56" t="s">
        <v>79</v>
      </c>
      <c r="RI49" s="121" t="s">
        <v>80</v>
      </c>
      <c r="RJ49" s="120" t="s">
        <v>78</v>
      </c>
      <c r="RK49" s="56" t="s">
        <v>79</v>
      </c>
      <c r="RL49" s="121" t="s">
        <v>80</v>
      </c>
      <c r="RM49" s="120" t="s">
        <v>78</v>
      </c>
      <c r="RN49" s="56" t="s">
        <v>79</v>
      </c>
      <c r="RO49" s="121" t="s">
        <v>80</v>
      </c>
      <c r="RP49" s="260" t="s">
        <v>78</v>
      </c>
      <c r="RQ49" s="56" t="s">
        <v>79</v>
      </c>
      <c r="RR49" s="56" t="s">
        <v>80</v>
      </c>
      <c r="RS49" s="56" t="s">
        <v>78</v>
      </c>
      <c r="RT49" s="56" t="s">
        <v>79</v>
      </c>
      <c r="RU49" s="56" t="s">
        <v>80</v>
      </c>
    </row>
    <row r="50" spans="1:48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122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122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122" t="s">
        <v>81</v>
      </c>
      <c r="KZ50" s="55" t="s">
        <v>82</v>
      </c>
      <c r="LA50" s="123" t="s">
        <v>83</v>
      </c>
      <c r="LB50" s="99" t="s">
        <v>81</v>
      </c>
      <c r="LC50" s="55" t="s">
        <v>82</v>
      </c>
      <c r="LD50" s="123" t="s">
        <v>83</v>
      </c>
      <c r="LE50" s="122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122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  <c r="MM50" s="122" t="s">
        <v>81</v>
      </c>
      <c r="MN50" s="55" t="s">
        <v>82</v>
      </c>
      <c r="MO50" s="123" t="s">
        <v>83</v>
      </c>
      <c r="MP50" s="122" t="s">
        <v>81</v>
      </c>
      <c r="MQ50" s="55" t="s">
        <v>82</v>
      </c>
      <c r="MR50" s="123" t="s">
        <v>83</v>
      </c>
      <c r="MS50" s="122" t="s">
        <v>81</v>
      </c>
      <c r="MT50" s="55" t="s">
        <v>82</v>
      </c>
      <c r="MU50" s="123" t="s">
        <v>83</v>
      </c>
      <c r="MV50" s="122" t="s">
        <v>81</v>
      </c>
      <c r="MW50" s="55" t="s">
        <v>82</v>
      </c>
      <c r="MX50" s="123" t="s">
        <v>83</v>
      </c>
      <c r="MY50" s="122" t="s">
        <v>81</v>
      </c>
      <c r="MZ50" s="55" t="s">
        <v>82</v>
      </c>
      <c r="NA50" s="123" t="s">
        <v>83</v>
      </c>
      <c r="NB50" s="122" t="s">
        <v>81</v>
      </c>
      <c r="NC50" s="55" t="s">
        <v>82</v>
      </c>
      <c r="ND50" s="123" t="s">
        <v>83</v>
      </c>
      <c r="NE50" s="122" t="s">
        <v>81</v>
      </c>
      <c r="NF50" s="55" t="s">
        <v>82</v>
      </c>
      <c r="NG50" s="123" t="s">
        <v>83</v>
      </c>
      <c r="NH50" s="122" t="s">
        <v>81</v>
      </c>
      <c r="NI50" s="55" t="s">
        <v>82</v>
      </c>
      <c r="NJ50" s="123" t="s">
        <v>83</v>
      </c>
      <c r="NK50" s="122" t="s">
        <v>81</v>
      </c>
      <c r="NL50" s="55" t="s">
        <v>82</v>
      </c>
      <c r="NM50" s="123" t="s">
        <v>83</v>
      </c>
      <c r="NN50" s="122" t="s">
        <v>81</v>
      </c>
      <c r="NO50" s="55" t="s">
        <v>82</v>
      </c>
      <c r="NP50" s="123" t="s">
        <v>83</v>
      </c>
      <c r="NQ50" s="122" t="s">
        <v>81</v>
      </c>
      <c r="NR50" s="55" t="s">
        <v>82</v>
      </c>
      <c r="NS50" s="123" t="s">
        <v>83</v>
      </c>
      <c r="NT50" s="122" t="s">
        <v>81</v>
      </c>
      <c r="NU50" s="55" t="s">
        <v>82</v>
      </c>
      <c r="NV50" s="123" t="s">
        <v>83</v>
      </c>
      <c r="NW50" s="122" t="s">
        <v>81</v>
      </c>
      <c r="NX50" s="55" t="s">
        <v>82</v>
      </c>
      <c r="NY50" s="123" t="s">
        <v>83</v>
      </c>
      <c r="NZ50" s="122" t="s">
        <v>81</v>
      </c>
      <c r="OA50" s="55" t="s">
        <v>82</v>
      </c>
      <c r="OB50" s="123" t="s">
        <v>83</v>
      </c>
      <c r="OC50" s="122" t="s">
        <v>81</v>
      </c>
      <c r="OD50" s="55" t="s">
        <v>82</v>
      </c>
      <c r="OE50" s="123" t="s">
        <v>83</v>
      </c>
      <c r="OF50" s="122" t="s">
        <v>81</v>
      </c>
      <c r="OG50" s="55" t="s">
        <v>82</v>
      </c>
      <c r="OH50" s="123" t="s">
        <v>83</v>
      </c>
      <c r="OI50" s="122" t="s">
        <v>81</v>
      </c>
      <c r="OJ50" s="55" t="s">
        <v>82</v>
      </c>
      <c r="OK50" s="92" t="s">
        <v>83</v>
      </c>
      <c r="OL50" s="122" t="s">
        <v>81</v>
      </c>
      <c r="OM50" s="55" t="s">
        <v>82</v>
      </c>
      <c r="ON50" s="123" t="s">
        <v>83</v>
      </c>
      <c r="OO50" s="122" t="s">
        <v>81</v>
      </c>
      <c r="OP50" s="55" t="s">
        <v>82</v>
      </c>
      <c r="OQ50" s="123" t="s">
        <v>83</v>
      </c>
      <c r="OR50" s="122" t="s">
        <v>81</v>
      </c>
      <c r="OS50" s="55" t="s">
        <v>82</v>
      </c>
      <c r="OT50" s="123" t="s">
        <v>83</v>
      </c>
      <c r="OU50" s="122" t="s">
        <v>81</v>
      </c>
      <c r="OV50" s="55" t="s">
        <v>82</v>
      </c>
      <c r="OW50" s="123" t="s">
        <v>83</v>
      </c>
      <c r="OX50" s="99" t="s">
        <v>81</v>
      </c>
      <c r="OY50" s="55" t="s">
        <v>82</v>
      </c>
      <c r="OZ50" s="55" t="s">
        <v>83</v>
      </c>
      <c r="PA50" s="55" t="s">
        <v>81</v>
      </c>
      <c r="PB50" s="55" t="s">
        <v>82</v>
      </c>
      <c r="PC50" s="55" t="s">
        <v>83</v>
      </c>
      <c r="PE50" s="122" t="s">
        <v>81</v>
      </c>
      <c r="PF50" s="55" t="s">
        <v>82</v>
      </c>
      <c r="PG50" s="123" t="s">
        <v>83</v>
      </c>
      <c r="PH50" s="122" t="s">
        <v>81</v>
      </c>
      <c r="PI50" s="55" t="s">
        <v>82</v>
      </c>
      <c r="PJ50" s="123" t="s">
        <v>83</v>
      </c>
      <c r="PK50" s="122" t="s">
        <v>81</v>
      </c>
      <c r="PL50" s="55" t="s">
        <v>82</v>
      </c>
      <c r="PM50" s="123" t="s">
        <v>83</v>
      </c>
      <c r="PN50" s="122" t="s">
        <v>81</v>
      </c>
      <c r="PO50" s="55" t="s">
        <v>82</v>
      </c>
      <c r="PP50" s="123" t="s">
        <v>83</v>
      </c>
      <c r="PQ50" s="122" t="s">
        <v>81</v>
      </c>
      <c r="PR50" s="55" t="s">
        <v>82</v>
      </c>
      <c r="PS50" s="123" t="s">
        <v>83</v>
      </c>
      <c r="PT50" s="122" t="s">
        <v>81</v>
      </c>
      <c r="PU50" s="55" t="s">
        <v>82</v>
      </c>
      <c r="PV50" s="123" t="s">
        <v>83</v>
      </c>
      <c r="PW50" s="122" t="s">
        <v>81</v>
      </c>
      <c r="PX50" s="55" t="s">
        <v>82</v>
      </c>
      <c r="PY50" s="123" t="s">
        <v>83</v>
      </c>
      <c r="PZ50" s="122" t="s">
        <v>81</v>
      </c>
      <c r="QA50" s="55" t="s">
        <v>82</v>
      </c>
      <c r="QB50" s="123" t="s">
        <v>83</v>
      </c>
      <c r="QC50" s="122" t="s">
        <v>81</v>
      </c>
      <c r="QD50" s="55" t="s">
        <v>82</v>
      </c>
      <c r="QE50" s="123" t="s">
        <v>83</v>
      </c>
      <c r="QF50" s="122" t="s">
        <v>81</v>
      </c>
      <c r="QG50" s="55" t="s">
        <v>82</v>
      </c>
      <c r="QH50" s="123" t="s">
        <v>83</v>
      </c>
      <c r="QI50" s="122" t="s">
        <v>81</v>
      </c>
      <c r="QJ50" s="55" t="s">
        <v>82</v>
      </c>
      <c r="QK50" s="123" t="s">
        <v>83</v>
      </c>
      <c r="QL50" s="122" t="s">
        <v>81</v>
      </c>
      <c r="QM50" s="55" t="s">
        <v>82</v>
      </c>
      <c r="QN50" s="123" t="s">
        <v>83</v>
      </c>
      <c r="QO50" s="122" t="s">
        <v>81</v>
      </c>
      <c r="QP50" s="55" t="s">
        <v>82</v>
      </c>
      <c r="QQ50" s="123" t="s">
        <v>83</v>
      </c>
      <c r="QR50" s="122" t="s">
        <v>81</v>
      </c>
      <c r="QS50" s="55" t="s">
        <v>82</v>
      </c>
      <c r="QT50" s="123" t="s">
        <v>83</v>
      </c>
      <c r="QU50" s="122" t="s">
        <v>81</v>
      </c>
      <c r="QV50" s="55" t="s">
        <v>82</v>
      </c>
      <c r="QW50" s="123" t="s">
        <v>83</v>
      </c>
      <c r="QX50" s="122" t="s">
        <v>81</v>
      </c>
      <c r="QY50" s="55" t="s">
        <v>82</v>
      </c>
      <c r="QZ50" s="123" t="s">
        <v>83</v>
      </c>
      <c r="RA50" s="122" t="s">
        <v>81</v>
      </c>
      <c r="RB50" s="55" t="s">
        <v>82</v>
      </c>
      <c r="RC50" s="92" t="s">
        <v>83</v>
      </c>
      <c r="RD50" s="122" t="s">
        <v>81</v>
      </c>
      <c r="RE50" s="55" t="s">
        <v>82</v>
      </c>
      <c r="RF50" s="123" t="s">
        <v>83</v>
      </c>
      <c r="RG50" s="122" t="s">
        <v>81</v>
      </c>
      <c r="RH50" s="55" t="s">
        <v>82</v>
      </c>
      <c r="RI50" s="123" t="s">
        <v>83</v>
      </c>
      <c r="RJ50" s="122" t="s">
        <v>81</v>
      </c>
      <c r="RK50" s="55" t="s">
        <v>82</v>
      </c>
      <c r="RL50" s="123" t="s">
        <v>83</v>
      </c>
      <c r="RM50" s="122" t="s">
        <v>81</v>
      </c>
      <c r="RN50" s="55" t="s">
        <v>82</v>
      </c>
      <c r="RO50" s="123" t="s">
        <v>83</v>
      </c>
      <c r="RP50" s="99" t="s">
        <v>81</v>
      </c>
      <c r="RQ50" s="55" t="s">
        <v>82</v>
      </c>
      <c r="RR50" s="55" t="s">
        <v>83</v>
      </c>
      <c r="RS50" s="55" t="s">
        <v>81</v>
      </c>
      <c r="RT50" s="55" t="s">
        <v>82</v>
      </c>
      <c r="RU50" s="55" t="s">
        <v>83</v>
      </c>
    </row>
    <row r="51" spans="1:48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>
        <v>0.32829999999999998</v>
      </c>
      <c r="JQ51" s="54" t="s">
        <v>62</v>
      </c>
      <c r="JR51" s="54"/>
      <c r="JS51" s="54"/>
      <c r="JU51" s="129">
        <v>0.33860000000000001</v>
      </c>
      <c r="JV51" s="22">
        <v>0.34710000000000002</v>
      </c>
      <c r="JW51" s="82">
        <v>0.35510000000000003</v>
      </c>
      <c r="JX51" s="129">
        <v>0.35870000000000002</v>
      </c>
      <c r="JY51" s="22">
        <v>0.35399999999999998</v>
      </c>
      <c r="JZ51" s="82">
        <v>0.35659999999999997</v>
      </c>
      <c r="KA51" s="129">
        <v>0.35780000000000001</v>
      </c>
      <c r="KB51" s="22">
        <v>0.34720000000000001</v>
      </c>
      <c r="KC51" s="82">
        <v>0.4123</v>
      </c>
      <c r="KD51" s="129">
        <v>0.39929999999999999</v>
      </c>
      <c r="KE51" s="22">
        <v>0.3881</v>
      </c>
      <c r="KF51" s="82">
        <v>0.38619999999999999</v>
      </c>
      <c r="KG51" s="129">
        <v>0.39219999999999999</v>
      </c>
      <c r="KH51" s="22">
        <v>0.37480000000000002</v>
      </c>
      <c r="KI51" s="82">
        <v>0.37169999999999997</v>
      </c>
      <c r="KJ51" s="129">
        <v>0.36109999999999998</v>
      </c>
      <c r="KK51" s="22">
        <v>0.33739999999999998</v>
      </c>
      <c r="KL51" s="82">
        <v>0.34399999999999997</v>
      </c>
      <c r="KM51" s="129">
        <v>0.35089999999999999</v>
      </c>
      <c r="KN51" s="22">
        <v>0.33350000000000002</v>
      </c>
      <c r="KO51" s="82">
        <v>0.33150000000000002</v>
      </c>
      <c r="KP51" s="129">
        <v>0.32600000000000001</v>
      </c>
      <c r="KQ51" s="22">
        <v>0.3306</v>
      </c>
      <c r="KR51" s="82">
        <v>0.31929999999999997</v>
      </c>
      <c r="KS51" s="129">
        <v>0.3327</v>
      </c>
      <c r="KT51" s="22">
        <v>0.33119999999999999</v>
      </c>
      <c r="KU51" s="82">
        <v>0.30299999999999999</v>
      </c>
      <c r="KV51" s="129">
        <v>0.29859999999999998</v>
      </c>
      <c r="KW51" s="22">
        <v>0.30509999999999998</v>
      </c>
      <c r="KX51" s="82">
        <v>0.28189999999999998</v>
      </c>
      <c r="KY51" s="129">
        <v>0.28920000000000001</v>
      </c>
      <c r="KZ51" s="22">
        <v>0.28149999999999997</v>
      </c>
      <c r="LA51" s="82">
        <v>0.25159999999999999</v>
      </c>
      <c r="LB51" s="107">
        <v>0.25090000000000001</v>
      </c>
      <c r="LC51" s="22">
        <v>0.23219999999999999</v>
      </c>
      <c r="LD51" s="22">
        <v>0.24060000000000001</v>
      </c>
      <c r="LE51" s="22"/>
      <c r="LF51" s="22"/>
      <c r="LG51" s="22"/>
      <c r="LH51" s="488"/>
      <c r="LI51" s="54"/>
      <c r="LJ51" s="489"/>
      <c r="LK51" s="488"/>
      <c r="LL51" s="54"/>
      <c r="LM51" s="489"/>
      <c r="LN51" s="488"/>
      <c r="LO51" s="54"/>
      <c r="LP51" s="489"/>
      <c r="LQ51" s="488"/>
      <c r="LR51" s="54"/>
      <c r="LS51" s="93"/>
      <c r="LT51" s="488"/>
      <c r="LU51" s="54"/>
      <c r="LV51" s="489"/>
      <c r="LW51" s="488"/>
      <c r="LX51" s="54"/>
      <c r="LY51" s="489"/>
      <c r="LZ51" s="488"/>
      <c r="MA51" s="54"/>
      <c r="MB51" s="489"/>
      <c r="MC51" s="488"/>
      <c r="MD51" s="54"/>
      <c r="ME51" s="489"/>
      <c r="MF51" s="490"/>
      <c r="MG51" s="54"/>
      <c r="MH51" s="54"/>
      <c r="MI51" s="54"/>
      <c r="MJ51" s="54"/>
      <c r="MK51" s="54"/>
      <c r="MM51" s="488"/>
      <c r="MN51" s="54"/>
      <c r="MO51" s="489"/>
      <c r="MP51" s="488"/>
      <c r="MQ51" s="54"/>
      <c r="MR51" s="489"/>
      <c r="MS51" s="488"/>
      <c r="MT51" s="54"/>
      <c r="MU51" s="489"/>
      <c r="MV51" s="488"/>
      <c r="MW51" s="54"/>
      <c r="MX51" s="489"/>
      <c r="MY51" s="488"/>
      <c r="MZ51" s="54"/>
      <c r="NA51" s="489"/>
      <c r="NB51" s="488"/>
      <c r="NC51" s="54"/>
      <c r="ND51" s="489"/>
      <c r="NE51" s="488"/>
      <c r="NF51" s="54"/>
      <c r="NG51" s="489"/>
      <c r="NH51" s="488"/>
      <c r="NI51" s="54"/>
      <c r="NJ51" s="489"/>
      <c r="NK51" s="488"/>
      <c r="NL51" s="54"/>
      <c r="NM51" s="489"/>
      <c r="NN51" s="488"/>
      <c r="NO51" s="54"/>
      <c r="NP51" s="489"/>
      <c r="NQ51" s="488"/>
      <c r="NR51" s="54"/>
      <c r="NS51" s="489"/>
      <c r="NT51" s="488"/>
      <c r="NU51" s="54"/>
      <c r="NV51" s="489"/>
      <c r="NW51" s="488"/>
      <c r="NX51" s="54"/>
      <c r="NY51" s="489"/>
      <c r="NZ51" s="488"/>
      <c r="OA51" s="54"/>
      <c r="OB51" s="489"/>
      <c r="OC51" s="488"/>
      <c r="OD51" s="54"/>
      <c r="OE51" s="489"/>
      <c r="OF51" s="488"/>
      <c r="OG51" s="54"/>
      <c r="OH51" s="489"/>
      <c r="OI51" s="488"/>
      <c r="OJ51" s="54"/>
      <c r="OK51" s="93"/>
      <c r="OL51" s="488"/>
      <c r="OM51" s="54"/>
      <c r="ON51" s="489"/>
      <c r="OO51" s="488"/>
      <c r="OP51" s="54"/>
      <c r="OQ51" s="489"/>
      <c r="OR51" s="488"/>
      <c r="OS51" s="54"/>
      <c r="OT51" s="489"/>
      <c r="OU51" s="488"/>
      <c r="OV51" s="54"/>
      <c r="OW51" s="489"/>
      <c r="OX51" s="490"/>
      <c r="OY51" s="54"/>
      <c r="OZ51" s="54"/>
      <c r="PA51" s="54"/>
      <c r="PB51" s="54"/>
      <c r="PC51" s="54"/>
      <c r="PE51" s="488"/>
      <c r="PF51" s="54"/>
      <c r="PG51" s="489"/>
      <c r="PH51" s="488"/>
      <c r="PI51" s="54"/>
      <c r="PJ51" s="489"/>
      <c r="PK51" s="488"/>
      <c r="PL51" s="54"/>
      <c r="PM51" s="489"/>
      <c r="PN51" s="488"/>
      <c r="PO51" s="54"/>
      <c r="PP51" s="489"/>
      <c r="PQ51" s="488"/>
      <c r="PR51" s="54"/>
      <c r="PS51" s="489"/>
      <c r="PT51" s="488"/>
      <c r="PU51" s="54"/>
      <c r="PV51" s="489"/>
      <c r="PW51" s="488"/>
      <c r="PX51" s="54"/>
      <c r="PY51" s="489"/>
      <c r="PZ51" s="488"/>
      <c r="QA51" s="54"/>
      <c r="QB51" s="489"/>
      <c r="QC51" s="488"/>
      <c r="QD51" s="54"/>
      <c r="QE51" s="489"/>
      <c r="QF51" s="488"/>
      <c r="QG51" s="54"/>
      <c r="QH51" s="489"/>
      <c r="QI51" s="488"/>
      <c r="QJ51" s="54"/>
      <c r="QK51" s="489"/>
      <c r="QL51" s="488"/>
      <c r="QM51" s="54"/>
      <c r="QN51" s="489"/>
      <c r="QO51" s="488"/>
      <c r="QP51" s="54"/>
      <c r="QQ51" s="489"/>
      <c r="QR51" s="488"/>
      <c r="QS51" s="54"/>
      <c r="QT51" s="489"/>
      <c r="QU51" s="488"/>
      <c r="QV51" s="54"/>
      <c r="QW51" s="489"/>
      <c r="QX51" s="488"/>
      <c r="QY51" s="54"/>
      <c r="QZ51" s="489"/>
      <c r="RA51" s="488"/>
      <c r="RB51" s="54"/>
      <c r="RC51" s="93"/>
      <c r="RD51" s="488"/>
      <c r="RE51" s="54"/>
      <c r="RF51" s="489"/>
      <c r="RG51" s="488"/>
      <c r="RH51" s="54"/>
      <c r="RI51" s="489"/>
      <c r="RJ51" s="488"/>
      <c r="RK51" s="54"/>
      <c r="RL51" s="489"/>
      <c r="RM51" s="488"/>
      <c r="RN51" s="54"/>
      <c r="RO51" s="489"/>
      <c r="RP51" s="490"/>
      <c r="RQ51" s="54"/>
      <c r="RR51" s="54"/>
      <c r="RS51" s="54"/>
      <c r="RT51" s="54"/>
      <c r="RU51" s="54"/>
    </row>
    <row r="52" spans="1:48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>
        <v>0.114</v>
      </c>
      <c r="JQ52" s="54"/>
      <c r="JR52" s="54"/>
      <c r="JS52" s="54"/>
      <c r="JU52" s="130">
        <v>0.1206</v>
      </c>
      <c r="JV52" s="31">
        <v>0.1116</v>
      </c>
      <c r="JW52" s="86">
        <v>9.1899999999999996E-2</v>
      </c>
      <c r="JX52" s="130">
        <v>9.7299999999999998E-2</v>
      </c>
      <c r="JY52" s="31">
        <v>0.10050000000000001</v>
      </c>
      <c r="JZ52" s="86">
        <v>8.6300000000000002E-2</v>
      </c>
      <c r="KA52" s="130">
        <v>7.9200000000000007E-2</v>
      </c>
      <c r="KB52" s="31">
        <v>8.6800000000000002E-2</v>
      </c>
      <c r="KC52" s="86">
        <v>8.2600000000000007E-2</v>
      </c>
      <c r="KD52" s="130">
        <v>5.7799999999999997E-2</v>
      </c>
      <c r="KE52" s="31">
        <v>6.4399999999999999E-2</v>
      </c>
      <c r="KF52" s="86">
        <v>6.9599999999999995E-2</v>
      </c>
      <c r="KG52" s="130">
        <v>0.10150000000000001</v>
      </c>
      <c r="KH52" s="31">
        <v>0.1041</v>
      </c>
      <c r="KI52" s="86">
        <v>9.0200000000000002E-2</v>
      </c>
      <c r="KJ52" s="130">
        <v>9.8000000000000004E-2</v>
      </c>
      <c r="KK52" s="31">
        <v>8.3500000000000005E-2</v>
      </c>
      <c r="KL52" s="86">
        <v>7.6300000000000007E-2</v>
      </c>
      <c r="KM52" s="130">
        <v>6.1199999999999997E-2</v>
      </c>
      <c r="KN52" s="7">
        <v>6.2E-2</v>
      </c>
      <c r="KO52" s="86">
        <v>6.3200000000000006E-2</v>
      </c>
      <c r="KP52" s="130">
        <v>6.7900000000000002E-2</v>
      </c>
      <c r="KQ52" s="31">
        <v>6.4299999999999996E-2</v>
      </c>
      <c r="KR52" s="85">
        <v>7.2900000000000006E-2</v>
      </c>
      <c r="KS52" s="124">
        <v>6.2799999999999995E-2</v>
      </c>
      <c r="KT52" s="41">
        <v>0.06</v>
      </c>
      <c r="KU52" s="83">
        <v>4.8300000000000003E-2</v>
      </c>
      <c r="KV52" s="124">
        <v>4.87E-2</v>
      </c>
      <c r="KW52" s="41">
        <v>5.3800000000000001E-2</v>
      </c>
      <c r="KX52" s="85">
        <v>6.1199999999999997E-2</v>
      </c>
      <c r="KY52" s="128">
        <v>6.4000000000000001E-2</v>
      </c>
      <c r="KZ52" s="7">
        <v>6.8699999999999997E-2</v>
      </c>
      <c r="LA52" s="85">
        <v>8.1299999999999997E-2</v>
      </c>
      <c r="LB52" s="101">
        <v>8.2199999999999995E-2</v>
      </c>
      <c r="LC52" s="41">
        <v>9.4700000000000006E-2</v>
      </c>
      <c r="LD52" s="7">
        <v>9.0499999999999997E-2</v>
      </c>
      <c r="LE52" s="7"/>
      <c r="LF52" s="7"/>
      <c r="LG52" s="7"/>
      <c r="LH52" s="488"/>
      <c r="LI52" s="54"/>
      <c r="LJ52" s="489"/>
      <c r="LK52" s="488"/>
      <c r="LL52" s="54"/>
      <c r="LM52" s="489"/>
      <c r="LN52" s="488"/>
      <c r="LO52" s="54"/>
      <c r="LP52" s="489"/>
      <c r="LQ52" s="488"/>
      <c r="LR52" s="54"/>
      <c r="LS52" s="93"/>
      <c r="LT52" s="488"/>
      <c r="LU52" s="54"/>
      <c r="LV52" s="489"/>
      <c r="LW52" s="488"/>
      <c r="LX52" s="54"/>
      <c r="LY52" s="489"/>
      <c r="LZ52" s="488"/>
      <c r="MA52" s="54"/>
      <c r="MB52" s="489"/>
      <c r="MC52" s="488"/>
      <c r="MD52" s="54"/>
      <c r="ME52" s="489"/>
      <c r="MF52" s="490"/>
      <c r="MG52" s="54"/>
      <c r="MH52" s="54"/>
      <c r="MI52" s="54"/>
      <c r="MJ52" s="54"/>
      <c r="MK52" s="54"/>
      <c r="MM52" s="488"/>
      <c r="MN52" s="54"/>
      <c r="MO52" s="489"/>
      <c r="MP52" s="488"/>
      <c r="MQ52" s="54"/>
      <c r="MR52" s="489"/>
      <c r="MS52" s="488"/>
      <c r="MT52" s="54"/>
      <c r="MU52" s="489"/>
      <c r="MV52" s="488"/>
      <c r="MW52" s="54"/>
      <c r="MX52" s="489"/>
      <c r="MY52" s="488"/>
      <c r="MZ52" s="54"/>
      <c r="NA52" s="489"/>
      <c r="NB52" s="488"/>
      <c r="NC52" s="54"/>
      <c r="ND52" s="489"/>
      <c r="NE52" s="488"/>
      <c r="NF52" s="54"/>
      <c r="NG52" s="489"/>
      <c r="NH52" s="488"/>
      <c r="NI52" s="54"/>
      <c r="NJ52" s="489"/>
      <c r="NK52" s="488"/>
      <c r="NL52" s="54"/>
      <c r="NM52" s="489"/>
      <c r="NN52" s="488"/>
      <c r="NO52" s="54"/>
      <c r="NP52" s="489"/>
      <c r="NQ52" s="488"/>
      <c r="NR52" s="54"/>
      <c r="NS52" s="489"/>
      <c r="NT52" s="488"/>
      <c r="NU52" s="54"/>
      <c r="NV52" s="489"/>
      <c r="NW52" s="488"/>
      <c r="NX52" s="54"/>
      <c r="NY52" s="489"/>
      <c r="NZ52" s="488"/>
      <c r="OA52" s="54"/>
      <c r="OB52" s="489"/>
      <c r="OC52" s="488"/>
      <c r="OD52" s="54"/>
      <c r="OE52" s="489"/>
      <c r="OF52" s="488"/>
      <c r="OG52" s="54"/>
      <c r="OH52" s="489"/>
      <c r="OI52" s="488"/>
      <c r="OJ52" s="54"/>
      <c r="OK52" s="93"/>
      <c r="OL52" s="488"/>
      <c r="OM52" s="54"/>
      <c r="ON52" s="489"/>
      <c r="OO52" s="488"/>
      <c r="OP52" s="54"/>
      <c r="OQ52" s="489"/>
      <c r="OR52" s="488"/>
      <c r="OS52" s="54"/>
      <c r="OT52" s="489"/>
      <c r="OU52" s="488"/>
      <c r="OV52" s="54"/>
      <c r="OW52" s="489"/>
      <c r="OX52" s="490"/>
      <c r="OY52" s="54"/>
      <c r="OZ52" s="54"/>
      <c r="PA52" s="54"/>
      <c r="PB52" s="54"/>
      <c r="PC52" s="54"/>
      <c r="PE52" s="488"/>
      <c r="PF52" s="54"/>
      <c r="PG52" s="489"/>
      <c r="PH52" s="488"/>
      <c r="PI52" s="54"/>
      <c r="PJ52" s="489"/>
      <c r="PK52" s="488"/>
      <c r="PL52" s="54"/>
      <c r="PM52" s="489"/>
      <c r="PN52" s="488"/>
      <c r="PO52" s="54"/>
      <c r="PP52" s="489"/>
      <c r="PQ52" s="488"/>
      <c r="PR52" s="54"/>
      <c r="PS52" s="489"/>
      <c r="PT52" s="488"/>
      <c r="PU52" s="54"/>
      <c r="PV52" s="489"/>
      <c r="PW52" s="488"/>
      <c r="PX52" s="54"/>
      <c r="PY52" s="489"/>
      <c r="PZ52" s="488"/>
      <c r="QA52" s="54"/>
      <c r="QB52" s="489"/>
      <c r="QC52" s="488"/>
      <c r="QD52" s="54"/>
      <c r="QE52" s="489"/>
      <c r="QF52" s="488"/>
      <c r="QG52" s="54"/>
      <c r="QH52" s="489"/>
      <c r="QI52" s="488"/>
      <c r="QJ52" s="54"/>
      <c r="QK52" s="489"/>
      <c r="QL52" s="488"/>
      <c r="QM52" s="54"/>
      <c r="QN52" s="489"/>
      <c r="QO52" s="488"/>
      <c r="QP52" s="54"/>
      <c r="QQ52" s="489"/>
      <c r="QR52" s="488"/>
      <c r="QS52" s="54"/>
      <c r="QT52" s="489"/>
      <c r="QU52" s="488"/>
      <c r="QV52" s="54"/>
      <c r="QW52" s="489"/>
      <c r="QX52" s="488"/>
      <c r="QY52" s="54"/>
      <c r="QZ52" s="489"/>
      <c r="RA52" s="488"/>
      <c r="RB52" s="54"/>
      <c r="RC52" s="93"/>
      <c r="RD52" s="488"/>
      <c r="RE52" s="54"/>
      <c r="RF52" s="489"/>
      <c r="RG52" s="488"/>
      <c r="RH52" s="54"/>
      <c r="RI52" s="489"/>
      <c r="RJ52" s="488"/>
      <c r="RK52" s="54"/>
      <c r="RL52" s="489"/>
      <c r="RM52" s="488"/>
      <c r="RN52" s="54"/>
      <c r="RO52" s="489"/>
      <c r="RP52" s="490"/>
      <c r="RQ52" s="54"/>
      <c r="RR52" s="54"/>
      <c r="RS52" s="54"/>
      <c r="RT52" s="54"/>
      <c r="RU52" s="54"/>
    </row>
    <row r="53" spans="1:48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>
        <v>8.9599999999999999E-2</v>
      </c>
      <c r="JQ53" s="54"/>
      <c r="JR53" s="54"/>
      <c r="JS53" s="54"/>
      <c r="JU53" s="124">
        <v>9.64E-2</v>
      </c>
      <c r="JV53" s="41">
        <v>7.8299999999999995E-2</v>
      </c>
      <c r="JW53" s="85">
        <v>7.7299999999999994E-2</v>
      </c>
      <c r="JX53" s="124">
        <v>8.0600000000000005E-2</v>
      </c>
      <c r="JY53" s="41">
        <v>8.09E-2</v>
      </c>
      <c r="JZ53" s="85">
        <v>7.0900000000000005E-2</v>
      </c>
      <c r="KA53" s="124">
        <v>7.6499999999999999E-2</v>
      </c>
      <c r="KB53" s="41">
        <v>7.8E-2</v>
      </c>
      <c r="KC53" s="85">
        <v>6.7599999999999993E-2</v>
      </c>
      <c r="KD53" s="128">
        <v>4.7E-2</v>
      </c>
      <c r="KE53" s="41">
        <v>5.5199999999999999E-2</v>
      </c>
      <c r="KF53" s="85">
        <v>6.8400000000000002E-2</v>
      </c>
      <c r="KG53" s="124">
        <v>6.6400000000000001E-2</v>
      </c>
      <c r="KH53" s="41">
        <v>6.1699999999999998E-2</v>
      </c>
      <c r="KI53" s="85">
        <v>5.3100000000000001E-2</v>
      </c>
      <c r="KJ53" s="124">
        <v>5.67E-2</v>
      </c>
      <c r="KK53" s="41">
        <v>5.79E-2</v>
      </c>
      <c r="KL53" s="85">
        <v>6.1899999999999997E-2</v>
      </c>
      <c r="KM53" s="128">
        <v>5.8799999999999998E-2</v>
      </c>
      <c r="KN53" s="41">
        <v>6.1899999999999997E-2</v>
      </c>
      <c r="KO53" s="85">
        <v>5.3600000000000002E-2</v>
      </c>
      <c r="KP53" s="124">
        <v>5.7599999999999998E-2</v>
      </c>
      <c r="KQ53" s="41">
        <v>4.8599999999999997E-2</v>
      </c>
      <c r="KR53" s="86">
        <v>6.6699999999999995E-2</v>
      </c>
      <c r="KS53" s="130">
        <v>4.3499999999999997E-2</v>
      </c>
      <c r="KT53" s="7">
        <v>3.9800000000000002E-2</v>
      </c>
      <c r="KU53" s="85">
        <v>4.5600000000000002E-2</v>
      </c>
      <c r="KV53" s="126">
        <v>4.8099999999999997E-2</v>
      </c>
      <c r="KW53" s="7">
        <v>4.8099999999999997E-2</v>
      </c>
      <c r="KX53" s="83">
        <v>5.8700000000000002E-2</v>
      </c>
      <c r="KY53" s="124">
        <v>6.1600000000000002E-2</v>
      </c>
      <c r="KZ53" s="41">
        <v>6.1600000000000002E-2</v>
      </c>
      <c r="LA53" s="83">
        <v>6.7299999999999999E-2</v>
      </c>
      <c r="LB53" s="102">
        <v>7.0099999999999996E-2</v>
      </c>
      <c r="LC53" s="7">
        <v>7.0199999999999999E-2</v>
      </c>
      <c r="LD53" s="41">
        <v>8.7099999999999997E-2</v>
      </c>
      <c r="LE53" s="41"/>
      <c r="LF53" s="41"/>
      <c r="LG53" s="41"/>
      <c r="LH53" s="488"/>
      <c r="LI53" s="54"/>
      <c r="LJ53" s="489"/>
      <c r="LK53" s="488"/>
      <c r="LL53" s="54"/>
      <c r="LM53" s="489"/>
      <c r="LN53" s="488"/>
      <c r="LO53" s="54"/>
      <c r="LP53" s="489"/>
      <c r="LQ53" s="488"/>
      <c r="LR53" s="54"/>
      <c r="LS53" s="93"/>
      <c r="LT53" s="488"/>
      <c r="LU53" s="54"/>
      <c r="LV53" s="489"/>
      <c r="LW53" s="488"/>
      <c r="LX53" s="54"/>
      <c r="LY53" s="489"/>
      <c r="LZ53" s="488"/>
      <c r="MA53" s="54"/>
      <c r="MB53" s="489"/>
      <c r="MC53" s="488"/>
      <c r="MD53" s="54"/>
      <c r="ME53" s="489"/>
      <c r="MF53" s="490"/>
      <c r="MG53" s="54"/>
      <c r="MH53" s="54"/>
      <c r="MI53" s="54"/>
      <c r="MJ53" s="54"/>
      <c r="MK53" s="54"/>
      <c r="MM53" s="488"/>
      <c r="MN53" s="54"/>
      <c r="MO53" s="489"/>
      <c r="MP53" s="488"/>
      <c r="MQ53" s="54"/>
      <c r="MR53" s="489"/>
      <c r="MS53" s="488"/>
      <c r="MT53" s="54"/>
      <c r="MU53" s="489"/>
      <c r="MV53" s="488"/>
      <c r="MW53" s="54"/>
      <c r="MX53" s="489"/>
      <c r="MY53" s="488"/>
      <c r="MZ53" s="54"/>
      <c r="NA53" s="489"/>
      <c r="NB53" s="488"/>
      <c r="NC53" s="54"/>
      <c r="ND53" s="489"/>
      <c r="NE53" s="488"/>
      <c r="NF53" s="54"/>
      <c r="NG53" s="489"/>
      <c r="NH53" s="488"/>
      <c r="NI53" s="54"/>
      <c r="NJ53" s="489"/>
      <c r="NK53" s="488"/>
      <c r="NL53" s="54"/>
      <c r="NM53" s="489"/>
      <c r="NN53" s="488"/>
      <c r="NO53" s="54"/>
      <c r="NP53" s="489"/>
      <c r="NQ53" s="488"/>
      <c r="NR53" s="54"/>
      <c r="NS53" s="489"/>
      <c r="NT53" s="488"/>
      <c r="NU53" s="54"/>
      <c r="NV53" s="489"/>
      <c r="NW53" s="488"/>
      <c r="NX53" s="54"/>
      <c r="NY53" s="489"/>
      <c r="NZ53" s="488"/>
      <c r="OA53" s="54"/>
      <c r="OB53" s="489"/>
      <c r="OC53" s="488"/>
      <c r="OD53" s="54"/>
      <c r="OE53" s="489"/>
      <c r="OF53" s="488"/>
      <c r="OG53" s="54"/>
      <c r="OH53" s="489"/>
      <c r="OI53" s="488"/>
      <c r="OJ53" s="54"/>
      <c r="OK53" s="93"/>
      <c r="OL53" s="488"/>
      <c r="OM53" s="54"/>
      <c r="ON53" s="489"/>
      <c r="OO53" s="488"/>
      <c r="OP53" s="54"/>
      <c r="OQ53" s="489"/>
      <c r="OR53" s="488"/>
      <c r="OS53" s="54"/>
      <c r="OT53" s="489"/>
      <c r="OU53" s="488"/>
      <c r="OV53" s="54"/>
      <c r="OW53" s="489"/>
      <c r="OX53" s="490"/>
      <c r="OY53" s="54"/>
      <c r="OZ53" s="54"/>
      <c r="PA53" s="54"/>
      <c r="PB53" s="54"/>
      <c r="PC53" s="54"/>
      <c r="PE53" s="488"/>
      <c r="PF53" s="54"/>
      <c r="PG53" s="489"/>
      <c r="PH53" s="488"/>
      <c r="PI53" s="54"/>
      <c r="PJ53" s="489"/>
      <c r="PK53" s="488"/>
      <c r="PL53" s="54"/>
      <c r="PM53" s="489"/>
      <c r="PN53" s="488"/>
      <c r="PO53" s="54"/>
      <c r="PP53" s="489"/>
      <c r="PQ53" s="488"/>
      <c r="PR53" s="54"/>
      <c r="PS53" s="489"/>
      <c r="PT53" s="488"/>
      <c r="PU53" s="54"/>
      <c r="PV53" s="489"/>
      <c r="PW53" s="488"/>
      <c r="PX53" s="54"/>
      <c r="PY53" s="489"/>
      <c r="PZ53" s="488"/>
      <c r="QA53" s="54"/>
      <c r="QB53" s="489"/>
      <c r="QC53" s="488"/>
      <c r="QD53" s="54"/>
      <c r="QE53" s="489"/>
      <c r="QF53" s="488"/>
      <c r="QG53" s="54"/>
      <c r="QH53" s="489"/>
      <c r="QI53" s="488"/>
      <c r="QJ53" s="54"/>
      <c r="QK53" s="489"/>
      <c r="QL53" s="488"/>
      <c r="QM53" s="54"/>
      <c r="QN53" s="489"/>
      <c r="QO53" s="488"/>
      <c r="QP53" s="54"/>
      <c r="QQ53" s="489"/>
      <c r="QR53" s="488"/>
      <c r="QS53" s="54"/>
      <c r="QT53" s="489"/>
      <c r="QU53" s="488"/>
      <c r="QV53" s="54"/>
      <c r="QW53" s="489"/>
      <c r="QX53" s="488"/>
      <c r="QY53" s="54"/>
      <c r="QZ53" s="489"/>
      <c r="RA53" s="488"/>
      <c r="RB53" s="54"/>
      <c r="RC53" s="93"/>
      <c r="RD53" s="488"/>
      <c r="RE53" s="54"/>
      <c r="RF53" s="489"/>
      <c r="RG53" s="488"/>
      <c r="RH53" s="54"/>
      <c r="RI53" s="489"/>
      <c r="RJ53" s="488"/>
      <c r="RK53" s="54"/>
      <c r="RL53" s="489"/>
      <c r="RM53" s="488"/>
      <c r="RN53" s="54"/>
      <c r="RO53" s="489"/>
      <c r="RP53" s="490"/>
      <c r="RQ53" s="54"/>
      <c r="RR53" s="54"/>
      <c r="RS53" s="54"/>
      <c r="RT53" s="54"/>
      <c r="RU53" s="54"/>
    </row>
    <row r="54" spans="1:48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>
        <v>4.19E-2</v>
      </c>
      <c r="JQ54" s="54"/>
      <c r="JR54" s="54"/>
      <c r="JS54" s="54"/>
      <c r="JU54" s="128">
        <v>4.5900000000000003E-2</v>
      </c>
      <c r="JV54" s="7">
        <v>3.6299999999999999E-2</v>
      </c>
      <c r="JW54" s="83">
        <v>5.5899999999999998E-2</v>
      </c>
      <c r="JX54" s="128">
        <v>5.45E-2</v>
      </c>
      <c r="JY54" s="7">
        <v>5.4300000000000001E-2</v>
      </c>
      <c r="JZ54" s="83">
        <v>6.6199999999999995E-2</v>
      </c>
      <c r="KA54" s="128">
        <v>6.9500000000000006E-2</v>
      </c>
      <c r="KB54" s="7">
        <v>7.22E-2</v>
      </c>
      <c r="KC54" s="83">
        <v>3.4700000000000002E-2</v>
      </c>
      <c r="KD54" s="124">
        <v>3.8800000000000001E-2</v>
      </c>
      <c r="KE54" s="7">
        <v>5.2699999999999997E-2</v>
      </c>
      <c r="KF54" s="83">
        <v>5.0099999999999999E-2</v>
      </c>
      <c r="KG54" s="128">
        <v>3.6700000000000003E-2</v>
      </c>
      <c r="KH54" s="7">
        <v>4.9399999999999999E-2</v>
      </c>
      <c r="KI54" s="83">
        <v>4.9299999999999997E-2</v>
      </c>
      <c r="KJ54" s="128">
        <v>4.6100000000000002E-2</v>
      </c>
      <c r="KK54" s="7">
        <v>5.1999999999999998E-2</v>
      </c>
      <c r="KL54" s="83">
        <v>6.1899999999999997E-2</v>
      </c>
      <c r="KM54" s="124">
        <v>4.9599999999999998E-2</v>
      </c>
      <c r="KN54" s="31">
        <v>6.0600000000000001E-2</v>
      </c>
      <c r="KO54" s="83">
        <v>5.0700000000000002E-2</v>
      </c>
      <c r="KP54" s="128">
        <v>4.9599999999999998E-2</v>
      </c>
      <c r="KQ54" s="7">
        <v>4.3499999999999997E-2</v>
      </c>
      <c r="KR54" s="83">
        <v>3.85E-2</v>
      </c>
      <c r="KS54" s="128">
        <v>4.19E-2</v>
      </c>
      <c r="KT54" s="16">
        <v>3.56E-2</v>
      </c>
      <c r="KU54" s="131">
        <v>0.04</v>
      </c>
      <c r="KV54" s="128">
        <v>4.6100000000000002E-2</v>
      </c>
      <c r="KW54" s="16">
        <v>4.6300000000000001E-2</v>
      </c>
      <c r="KX54" s="131">
        <v>3.3799999999999997E-2</v>
      </c>
      <c r="KY54" s="126">
        <v>3.8300000000000001E-2</v>
      </c>
      <c r="KZ54" s="16">
        <v>2.6700000000000002E-2</v>
      </c>
      <c r="LA54" s="131">
        <v>3.9699999999999999E-2</v>
      </c>
      <c r="LB54" s="104">
        <v>4.5199999999999997E-2</v>
      </c>
      <c r="LC54" s="16">
        <v>4.0099999999999997E-2</v>
      </c>
      <c r="LD54" s="16">
        <v>4.02E-2</v>
      </c>
      <c r="LE54" s="16"/>
      <c r="LF54" s="16"/>
      <c r="LG54" s="16"/>
      <c r="LH54" s="488"/>
      <c r="LI54" s="54"/>
      <c r="LJ54" s="489"/>
      <c r="LK54" s="488"/>
      <c r="LL54" s="54"/>
      <c r="LM54" s="489"/>
      <c r="LN54" s="488"/>
      <c r="LO54" s="54"/>
      <c r="LP54" s="489"/>
      <c r="LQ54" s="488"/>
      <c r="LR54" s="54"/>
      <c r="LS54" s="93"/>
      <c r="LT54" s="488"/>
      <c r="LU54" s="54"/>
      <c r="LV54" s="489"/>
      <c r="LW54" s="488"/>
      <c r="LX54" s="54"/>
      <c r="LY54" s="489"/>
      <c r="LZ54" s="488"/>
      <c r="MA54" s="54"/>
      <c r="MB54" s="489"/>
      <c r="MC54" s="488"/>
      <c r="MD54" s="54"/>
      <c r="ME54" s="489"/>
      <c r="MF54" s="490"/>
      <c r="MG54" s="54"/>
      <c r="MH54" s="54"/>
      <c r="MI54" s="54"/>
      <c r="MJ54" s="54"/>
      <c r="MK54" s="54"/>
      <c r="MM54" s="488"/>
      <c r="MN54" s="54"/>
      <c r="MO54" s="489"/>
      <c r="MP54" s="488"/>
      <c r="MQ54" s="54"/>
      <c r="MR54" s="489"/>
      <c r="MS54" s="488"/>
      <c r="MT54" s="54"/>
      <c r="MU54" s="489"/>
      <c r="MV54" s="488"/>
      <c r="MW54" s="54"/>
      <c r="MX54" s="489"/>
      <c r="MY54" s="488"/>
      <c r="MZ54" s="54"/>
      <c r="NA54" s="489"/>
      <c r="NB54" s="488"/>
      <c r="NC54" s="54"/>
      <c r="ND54" s="489"/>
      <c r="NE54" s="488"/>
      <c r="NF54" s="54"/>
      <c r="NG54" s="489"/>
      <c r="NH54" s="488"/>
      <c r="NI54" s="54"/>
      <c r="NJ54" s="489"/>
      <c r="NK54" s="488"/>
      <c r="NL54" s="54"/>
      <c r="NM54" s="489"/>
      <c r="NN54" s="488"/>
      <c r="NO54" s="54"/>
      <c r="NP54" s="489"/>
      <c r="NQ54" s="488"/>
      <c r="NR54" s="54"/>
      <c r="NS54" s="489"/>
      <c r="NT54" s="488"/>
      <c r="NU54" s="54"/>
      <c r="NV54" s="489"/>
      <c r="NW54" s="488"/>
      <c r="NX54" s="54"/>
      <c r="NY54" s="489"/>
      <c r="NZ54" s="488"/>
      <c r="OA54" s="54"/>
      <c r="OB54" s="489"/>
      <c r="OC54" s="488"/>
      <c r="OD54" s="54"/>
      <c r="OE54" s="489"/>
      <c r="OF54" s="488"/>
      <c r="OG54" s="54"/>
      <c r="OH54" s="489"/>
      <c r="OI54" s="488"/>
      <c r="OJ54" s="54"/>
      <c r="OK54" s="93"/>
      <c r="OL54" s="488"/>
      <c r="OM54" s="54"/>
      <c r="ON54" s="489"/>
      <c r="OO54" s="488"/>
      <c r="OP54" s="54"/>
      <c r="OQ54" s="489"/>
      <c r="OR54" s="488"/>
      <c r="OS54" s="54"/>
      <c r="OT54" s="489"/>
      <c r="OU54" s="488"/>
      <c r="OV54" s="54"/>
      <c r="OW54" s="489"/>
      <c r="OX54" s="490"/>
      <c r="OY54" s="54"/>
      <c r="OZ54" s="54"/>
      <c r="PA54" s="54"/>
      <c r="PB54" s="54"/>
      <c r="PC54" s="54"/>
      <c r="PE54" s="488"/>
      <c r="PF54" s="54"/>
      <c r="PG54" s="489"/>
      <c r="PH54" s="488"/>
      <c r="PI54" s="54"/>
      <c r="PJ54" s="489"/>
      <c r="PK54" s="488"/>
      <c r="PL54" s="54"/>
      <c r="PM54" s="489"/>
      <c r="PN54" s="488"/>
      <c r="PO54" s="54"/>
      <c r="PP54" s="489"/>
      <c r="PQ54" s="488"/>
      <c r="PR54" s="54"/>
      <c r="PS54" s="489"/>
      <c r="PT54" s="488"/>
      <c r="PU54" s="54"/>
      <c r="PV54" s="489"/>
      <c r="PW54" s="488"/>
      <c r="PX54" s="54"/>
      <c r="PY54" s="489"/>
      <c r="PZ54" s="488"/>
      <c r="QA54" s="54"/>
      <c r="QB54" s="489"/>
      <c r="QC54" s="488"/>
      <c r="QD54" s="54"/>
      <c r="QE54" s="489"/>
      <c r="QF54" s="488"/>
      <c r="QG54" s="54"/>
      <c r="QH54" s="489"/>
      <c r="QI54" s="488"/>
      <c r="QJ54" s="54"/>
      <c r="QK54" s="489"/>
      <c r="QL54" s="488"/>
      <c r="QM54" s="54"/>
      <c r="QN54" s="489"/>
      <c r="QO54" s="488"/>
      <c r="QP54" s="54"/>
      <c r="QQ54" s="489"/>
      <c r="QR54" s="488"/>
      <c r="QS54" s="54"/>
      <c r="QT54" s="489"/>
      <c r="QU54" s="488"/>
      <c r="QV54" s="54"/>
      <c r="QW54" s="489"/>
      <c r="QX54" s="488"/>
      <c r="QY54" s="54"/>
      <c r="QZ54" s="489"/>
      <c r="RA54" s="488"/>
      <c r="RB54" s="54"/>
      <c r="RC54" s="93"/>
      <c r="RD54" s="488"/>
      <c r="RE54" s="54"/>
      <c r="RF54" s="489"/>
      <c r="RG54" s="488"/>
      <c r="RH54" s="54"/>
      <c r="RI54" s="489"/>
      <c r="RJ54" s="488"/>
      <c r="RK54" s="54"/>
      <c r="RL54" s="489"/>
      <c r="RM54" s="488"/>
      <c r="RN54" s="54"/>
      <c r="RO54" s="489"/>
      <c r="RP54" s="490"/>
      <c r="RQ54" s="54"/>
      <c r="RR54" s="54"/>
      <c r="RS54" s="54"/>
      <c r="RT54" s="54"/>
      <c r="RU54" s="54"/>
    </row>
    <row r="55" spans="1:48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>
        <v>8.3000000000000001E-3</v>
      </c>
      <c r="JQ55" s="54"/>
      <c r="JR55" s="54"/>
      <c r="JS55" s="54"/>
      <c r="JU55" s="126">
        <v>1.4999999999999999E-2</v>
      </c>
      <c r="JV55" s="16">
        <v>1.8800000000000001E-2</v>
      </c>
      <c r="JW55" s="131">
        <v>9.5999999999999992E-3</v>
      </c>
      <c r="JX55" s="126">
        <v>1.14E-2</v>
      </c>
      <c r="JY55" s="16">
        <v>1.5100000000000001E-2</v>
      </c>
      <c r="JZ55" s="131">
        <v>4.5999999999999999E-3</v>
      </c>
      <c r="KA55" s="126">
        <v>2.2000000000000001E-3</v>
      </c>
      <c r="KB55" s="16">
        <v>-3.0000000000000001E-3</v>
      </c>
      <c r="KC55" s="131">
        <v>-3.3E-3</v>
      </c>
      <c r="KD55" s="126">
        <v>6.3E-3</v>
      </c>
      <c r="KE55" s="16">
        <v>1.6E-2</v>
      </c>
      <c r="KF55" s="131">
        <v>1.4E-2</v>
      </c>
      <c r="KG55" s="126">
        <v>1.03E-2</v>
      </c>
      <c r="KH55" s="16">
        <v>1.3299999999999999E-2</v>
      </c>
      <c r="KI55" s="131">
        <v>9.7999999999999997E-3</v>
      </c>
      <c r="KJ55" s="126">
        <v>0.02</v>
      </c>
      <c r="KK55" s="16">
        <v>2.3199999999999998E-2</v>
      </c>
      <c r="KL55" s="131">
        <v>2.3900000000000001E-2</v>
      </c>
      <c r="KM55" s="126">
        <v>2.87E-2</v>
      </c>
      <c r="KN55" s="16">
        <v>2.1999999999999999E-2</v>
      </c>
      <c r="KO55" s="131">
        <v>2.7199999999999998E-2</v>
      </c>
      <c r="KP55" s="126">
        <v>3.1600000000000003E-2</v>
      </c>
      <c r="KQ55" s="16">
        <v>3.7999999999999999E-2</v>
      </c>
      <c r="KR55" s="131">
        <v>3.44E-2</v>
      </c>
      <c r="KS55" s="126">
        <v>4.0599999999999997E-2</v>
      </c>
      <c r="KT55" s="31">
        <v>3.2800000000000003E-2</v>
      </c>
      <c r="KU55" s="86">
        <v>1.52E-2</v>
      </c>
      <c r="KV55" s="130">
        <v>2.23E-2</v>
      </c>
      <c r="KW55" s="31">
        <v>1.77E-2</v>
      </c>
      <c r="KX55" s="86">
        <v>2.3900000000000001E-2</v>
      </c>
      <c r="KY55" s="130">
        <v>1.29E-2</v>
      </c>
      <c r="KZ55" s="31">
        <v>2.8E-3</v>
      </c>
      <c r="LA55" s="86">
        <v>1.2E-2</v>
      </c>
      <c r="LB55" s="105">
        <v>-4.7000000000000002E-3</v>
      </c>
      <c r="LC55" s="31">
        <v>7.3000000000000001E-3</v>
      </c>
      <c r="LD55" s="31">
        <v>-8.0000000000000002E-3</v>
      </c>
      <c r="LE55" s="31"/>
      <c r="LF55" s="31"/>
      <c r="LG55" s="31"/>
      <c r="LH55" s="488"/>
      <c r="LI55" s="54"/>
      <c r="LJ55" s="489"/>
      <c r="LK55" s="488"/>
      <c r="LL55" s="54"/>
      <c r="LM55" s="489"/>
      <c r="LN55" s="488"/>
      <c r="LO55" s="54"/>
      <c r="LP55" s="489"/>
      <c r="LQ55" s="488"/>
      <c r="LR55" s="54"/>
      <c r="LS55" s="93"/>
      <c r="LT55" s="488"/>
      <c r="LU55" s="54"/>
      <c r="LV55" s="489"/>
      <c r="LW55" s="488"/>
      <c r="LX55" s="54"/>
      <c r="LY55" s="489"/>
      <c r="LZ55" s="488"/>
      <c r="MA55" s="54"/>
      <c r="MB55" s="489"/>
      <c r="MC55" s="488"/>
      <c r="MD55" s="54"/>
      <c r="ME55" s="489"/>
      <c r="MF55" s="490"/>
      <c r="MG55" s="54"/>
      <c r="MH55" s="54"/>
      <c r="MI55" s="54"/>
      <c r="MJ55" s="54"/>
      <c r="MK55" s="54"/>
      <c r="MM55" s="488"/>
      <c r="MN55" s="54"/>
      <c r="MO55" s="489"/>
      <c r="MP55" s="488"/>
      <c r="MQ55" s="54"/>
      <c r="MR55" s="489"/>
      <c r="MS55" s="488"/>
      <c r="MT55" s="54"/>
      <c r="MU55" s="489"/>
      <c r="MV55" s="488"/>
      <c r="MW55" s="54"/>
      <c r="MX55" s="489"/>
      <c r="MY55" s="488"/>
      <c r="MZ55" s="54"/>
      <c r="NA55" s="489"/>
      <c r="NB55" s="488"/>
      <c r="NC55" s="54"/>
      <c r="ND55" s="489"/>
      <c r="NE55" s="488"/>
      <c r="NF55" s="54"/>
      <c r="NG55" s="489"/>
      <c r="NH55" s="488"/>
      <c r="NI55" s="54"/>
      <c r="NJ55" s="489"/>
      <c r="NK55" s="488"/>
      <c r="NL55" s="54"/>
      <c r="NM55" s="489"/>
      <c r="NN55" s="488"/>
      <c r="NO55" s="54"/>
      <c r="NP55" s="489"/>
      <c r="NQ55" s="488"/>
      <c r="NR55" s="54"/>
      <c r="NS55" s="489"/>
      <c r="NT55" s="488"/>
      <c r="NU55" s="54"/>
      <c r="NV55" s="489"/>
      <c r="NW55" s="488"/>
      <c r="NX55" s="54"/>
      <c r="NY55" s="489"/>
      <c r="NZ55" s="488"/>
      <c r="OA55" s="54"/>
      <c r="OB55" s="489"/>
      <c r="OC55" s="488"/>
      <c r="OD55" s="54"/>
      <c r="OE55" s="489"/>
      <c r="OF55" s="488"/>
      <c r="OG55" s="54"/>
      <c r="OH55" s="489"/>
      <c r="OI55" s="488"/>
      <c r="OJ55" s="54"/>
      <c r="OK55" s="93"/>
      <c r="OL55" s="488"/>
      <c r="OM55" s="54"/>
      <c r="ON55" s="489"/>
      <c r="OO55" s="488"/>
      <c r="OP55" s="54"/>
      <c r="OQ55" s="489"/>
      <c r="OR55" s="488"/>
      <c r="OS55" s="54"/>
      <c r="OT55" s="489"/>
      <c r="OU55" s="488"/>
      <c r="OV55" s="54"/>
      <c r="OW55" s="489"/>
      <c r="OX55" s="490"/>
      <c r="OY55" s="54"/>
      <c r="OZ55" s="54"/>
      <c r="PA55" s="54"/>
      <c r="PB55" s="54"/>
      <c r="PC55" s="54"/>
      <c r="PE55" s="488"/>
      <c r="PF55" s="54"/>
      <c r="PG55" s="489"/>
      <c r="PH55" s="488"/>
      <c r="PI55" s="54"/>
      <c r="PJ55" s="489"/>
      <c r="PK55" s="488"/>
      <c r="PL55" s="54"/>
      <c r="PM55" s="489"/>
      <c r="PN55" s="488"/>
      <c r="PO55" s="54"/>
      <c r="PP55" s="489"/>
      <c r="PQ55" s="488"/>
      <c r="PR55" s="54"/>
      <c r="PS55" s="489"/>
      <c r="PT55" s="488"/>
      <c r="PU55" s="54"/>
      <c r="PV55" s="489"/>
      <c r="PW55" s="488"/>
      <c r="PX55" s="54"/>
      <c r="PY55" s="489"/>
      <c r="PZ55" s="488"/>
      <c r="QA55" s="54"/>
      <c r="QB55" s="489"/>
      <c r="QC55" s="488"/>
      <c r="QD55" s="54"/>
      <c r="QE55" s="489"/>
      <c r="QF55" s="488"/>
      <c r="QG55" s="54"/>
      <c r="QH55" s="489"/>
      <c r="QI55" s="488"/>
      <c r="QJ55" s="54"/>
      <c r="QK55" s="489"/>
      <c r="QL55" s="488"/>
      <c r="QM55" s="54"/>
      <c r="QN55" s="489"/>
      <c r="QO55" s="488"/>
      <c r="QP55" s="54"/>
      <c r="QQ55" s="489"/>
      <c r="QR55" s="488"/>
      <c r="QS55" s="54"/>
      <c r="QT55" s="489"/>
      <c r="QU55" s="488"/>
      <c r="QV55" s="54"/>
      <c r="QW55" s="489"/>
      <c r="QX55" s="488"/>
      <c r="QY55" s="54"/>
      <c r="QZ55" s="489"/>
      <c r="RA55" s="488"/>
      <c r="RB55" s="54"/>
      <c r="RC55" s="93"/>
      <c r="RD55" s="488"/>
      <c r="RE55" s="54"/>
      <c r="RF55" s="489"/>
      <c r="RG55" s="488"/>
      <c r="RH55" s="54"/>
      <c r="RI55" s="489"/>
      <c r="RJ55" s="488"/>
      <c r="RK55" s="54"/>
      <c r="RL55" s="489"/>
      <c r="RM55" s="488"/>
      <c r="RN55" s="54"/>
      <c r="RO55" s="489"/>
      <c r="RP55" s="490"/>
      <c r="RQ55" s="54"/>
      <c r="RR55" s="54"/>
      <c r="RS55" s="54"/>
      <c r="RT55" s="54"/>
      <c r="RU55" s="54"/>
    </row>
    <row r="56" spans="1:48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>
        <v>-2.7000000000000001E-3</v>
      </c>
      <c r="JQ56" s="54"/>
      <c r="JR56" s="54"/>
      <c r="JS56" s="54"/>
      <c r="JT56" s="491"/>
      <c r="JU56" s="132">
        <v>-3.2199999999999999E-2</v>
      </c>
      <c r="JV56" s="35">
        <v>-3.2899999999999999E-2</v>
      </c>
      <c r="JW56" s="84">
        <v>-5.1999999999999998E-2</v>
      </c>
      <c r="JX56" s="132">
        <v>-4.8000000000000001E-2</v>
      </c>
      <c r="JY56" s="35">
        <v>-4.4900000000000002E-2</v>
      </c>
      <c r="JZ56" s="84">
        <v>-4.7800000000000002E-2</v>
      </c>
      <c r="KA56" s="132">
        <v>-4.4699999999999997E-2</v>
      </c>
      <c r="KB56" s="35">
        <v>-4.24E-2</v>
      </c>
      <c r="KC56" s="84">
        <v>-4.6800000000000001E-2</v>
      </c>
      <c r="KD56" s="132">
        <v>-5.6500000000000002E-2</v>
      </c>
      <c r="KE56" s="35">
        <v>-6.6000000000000003E-2</v>
      </c>
      <c r="KF56" s="84">
        <v>-7.6399999999999996E-2</v>
      </c>
      <c r="KG56" s="132">
        <v>-8.0100000000000005E-2</v>
      </c>
      <c r="KH56" s="35">
        <v>-8.5800000000000001E-2</v>
      </c>
      <c r="KI56" s="84">
        <v>-8.7300000000000003E-2</v>
      </c>
      <c r="KJ56" s="132">
        <v>-0.10290000000000001</v>
      </c>
      <c r="KK56" s="35">
        <v>-0.1019</v>
      </c>
      <c r="KL56" s="84">
        <v>-0.1062</v>
      </c>
      <c r="KM56" s="132">
        <v>-0.1074</v>
      </c>
      <c r="KN56" s="35">
        <v>-0.1076</v>
      </c>
      <c r="KO56" s="84">
        <v>-0.1048</v>
      </c>
      <c r="KP56" s="132">
        <v>-0.1053</v>
      </c>
      <c r="KQ56" s="35">
        <v>-0.1014</v>
      </c>
      <c r="KR56" s="84">
        <v>-0.105</v>
      </c>
      <c r="KS56" s="132">
        <v>-0.1249</v>
      </c>
      <c r="KT56" s="48">
        <v>-0.1198</v>
      </c>
      <c r="KU56" s="80">
        <v>-8.7999999999999995E-2</v>
      </c>
      <c r="KV56" s="125">
        <v>-0.11269999999999999</v>
      </c>
      <c r="KW56" s="48">
        <v>-0.1129</v>
      </c>
      <c r="KX56" s="80">
        <v>-0.1017</v>
      </c>
      <c r="KY56" s="125">
        <v>-0.1033</v>
      </c>
      <c r="KZ56" s="48">
        <v>-7.4899999999999994E-2</v>
      </c>
      <c r="LA56" s="80">
        <v>-9.1600000000000001E-2</v>
      </c>
      <c r="LB56" s="100">
        <v>-8.2500000000000004E-2</v>
      </c>
      <c r="LC56" s="48">
        <v>-9.4700000000000006E-2</v>
      </c>
      <c r="LD56" s="48">
        <v>-8.9599999999999999E-2</v>
      </c>
      <c r="LE56" s="48"/>
      <c r="LF56" s="48"/>
      <c r="LG56" s="48"/>
      <c r="LH56" s="488"/>
      <c r="LI56" s="54"/>
      <c r="LJ56" s="489"/>
      <c r="LK56" s="488"/>
      <c r="LL56" s="54"/>
      <c r="LM56" s="489"/>
      <c r="LN56" s="488"/>
      <c r="LO56" s="54"/>
      <c r="LP56" s="489"/>
      <c r="LQ56" s="488"/>
      <c r="LR56" s="54"/>
      <c r="LS56" s="93"/>
      <c r="LT56" s="488"/>
      <c r="LU56" s="54"/>
      <c r="LV56" s="489"/>
      <c r="LW56" s="488"/>
      <c r="LX56" s="54"/>
      <c r="LY56" s="489"/>
      <c r="LZ56" s="488"/>
      <c r="MA56" s="54"/>
      <c r="MB56" s="489"/>
      <c r="MC56" s="488"/>
      <c r="MD56" s="54"/>
      <c r="ME56" s="489"/>
      <c r="MF56" s="490"/>
      <c r="MG56" s="54"/>
      <c r="MH56" s="54"/>
      <c r="MI56" s="54"/>
      <c r="MJ56" s="54"/>
      <c r="MK56" s="54"/>
      <c r="MM56" s="488"/>
      <c r="MN56" s="54"/>
      <c r="MO56" s="489"/>
      <c r="MP56" s="488"/>
      <c r="MQ56" s="54"/>
      <c r="MR56" s="489"/>
      <c r="MS56" s="488"/>
      <c r="MT56" s="54"/>
      <c r="MU56" s="489"/>
      <c r="MV56" s="488"/>
      <c r="MW56" s="54"/>
      <c r="MX56" s="489"/>
      <c r="MY56" s="488"/>
      <c r="MZ56" s="54"/>
      <c r="NA56" s="489"/>
      <c r="NB56" s="488"/>
      <c r="NC56" s="54"/>
      <c r="ND56" s="489"/>
      <c r="NE56" s="488"/>
      <c r="NF56" s="54"/>
      <c r="NG56" s="489"/>
      <c r="NH56" s="488"/>
      <c r="NI56" s="54"/>
      <c r="NJ56" s="489"/>
      <c r="NK56" s="488"/>
      <c r="NL56" s="54"/>
      <c r="NM56" s="489"/>
      <c r="NN56" s="488"/>
      <c r="NO56" s="54"/>
      <c r="NP56" s="489"/>
      <c r="NQ56" s="488"/>
      <c r="NR56" s="54"/>
      <c r="NS56" s="489"/>
      <c r="NT56" s="488"/>
      <c r="NU56" s="54"/>
      <c r="NV56" s="489"/>
      <c r="NW56" s="488"/>
      <c r="NX56" s="54"/>
      <c r="NY56" s="489"/>
      <c r="NZ56" s="488"/>
      <c r="OA56" s="54"/>
      <c r="OB56" s="489"/>
      <c r="OC56" s="488"/>
      <c r="OD56" s="54"/>
      <c r="OE56" s="489"/>
      <c r="OF56" s="488"/>
      <c r="OG56" s="54"/>
      <c r="OH56" s="489"/>
      <c r="OI56" s="488"/>
      <c r="OJ56" s="54"/>
      <c r="OK56" s="93"/>
      <c r="OL56" s="488"/>
      <c r="OM56" s="54"/>
      <c r="ON56" s="489"/>
      <c r="OO56" s="488"/>
      <c r="OP56" s="54"/>
      <c r="OQ56" s="489"/>
      <c r="OR56" s="488"/>
      <c r="OS56" s="54"/>
      <c r="OT56" s="489"/>
      <c r="OU56" s="488"/>
      <c r="OV56" s="54"/>
      <c r="OW56" s="489"/>
      <c r="OX56" s="490"/>
      <c r="OY56" s="54"/>
      <c r="OZ56" s="54"/>
      <c r="PA56" s="54"/>
      <c r="PB56" s="54"/>
      <c r="PC56" s="54"/>
      <c r="PE56" s="488"/>
      <c r="PF56" s="54"/>
      <c r="PG56" s="489"/>
      <c r="PH56" s="488"/>
      <c r="PI56" s="54"/>
      <c r="PJ56" s="489"/>
      <c r="PK56" s="488"/>
      <c r="PL56" s="54"/>
      <c r="PM56" s="489"/>
      <c r="PN56" s="488"/>
      <c r="PO56" s="54"/>
      <c r="PP56" s="489"/>
      <c r="PQ56" s="488"/>
      <c r="PR56" s="54"/>
      <c r="PS56" s="489"/>
      <c r="PT56" s="488"/>
      <c r="PU56" s="54"/>
      <c r="PV56" s="489"/>
      <c r="PW56" s="488"/>
      <c r="PX56" s="54"/>
      <c r="PY56" s="489"/>
      <c r="PZ56" s="488"/>
      <c r="QA56" s="54"/>
      <c r="QB56" s="489"/>
      <c r="QC56" s="488"/>
      <c r="QD56" s="54"/>
      <c r="QE56" s="489"/>
      <c r="QF56" s="488"/>
      <c r="QG56" s="54"/>
      <c r="QH56" s="489"/>
      <c r="QI56" s="488"/>
      <c r="QJ56" s="54"/>
      <c r="QK56" s="489"/>
      <c r="QL56" s="488"/>
      <c r="QM56" s="54"/>
      <c r="QN56" s="489"/>
      <c r="QO56" s="488"/>
      <c r="QP56" s="54"/>
      <c r="QQ56" s="489"/>
      <c r="QR56" s="488"/>
      <c r="QS56" s="54"/>
      <c r="QT56" s="489"/>
      <c r="QU56" s="488"/>
      <c r="QV56" s="54"/>
      <c r="QW56" s="489"/>
      <c r="QX56" s="488"/>
      <c r="QY56" s="54"/>
      <c r="QZ56" s="489"/>
      <c r="RA56" s="488"/>
      <c r="RB56" s="54"/>
      <c r="RC56" s="93"/>
      <c r="RD56" s="488"/>
      <c r="RE56" s="54"/>
      <c r="RF56" s="489"/>
      <c r="RG56" s="488"/>
      <c r="RH56" s="54"/>
      <c r="RI56" s="489"/>
      <c r="RJ56" s="488"/>
      <c r="RK56" s="54"/>
      <c r="RL56" s="489"/>
      <c r="RM56" s="488"/>
      <c r="RN56" s="54"/>
      <c r="RO56" s="489"/>
      <c r="RP56" s="490"/>
      <c r="RQ56" s="54"/>
      <c r="RR56" s="54"/>
      <c r="RS56" s="54"/>
      <c r="RT56" s="54"/>
      <c r="RU56" s="54"/>
    </row>
    <row r="57" spans="1:48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>
        <v>-0.23269999999999999</v>
      </c>
      <c r="JQ57" s="54"/>
      <c r="JR57" s="54"/>
      <c r="JS57" s="54"/>
      <c r="JU57" s="125">
        <v>-0.2379</v>
      </c>
      <c r="JV57" s="48">
        <v>-0.23139999999999999</v>
      </c>
      <c r="JW57" s="80">
        <v>-0.21729999999999999</v>
      </c>
      <c r="JX57" s="125">
        <v>-0.23069999999999999</v>
      </c>
      <c r="JY57" s="48">
        <v>-0.22689999999999999</v>
      </c>
      <c r="JZ57" s="80">
        <v>-0.21579999999999999</v>
      </c>
      <c r="KA57" s="125">
        <v>-0.21260000000000001</v>
      </c>
      <c r="KB57" s="48">
        <v>-0.21160000000000001</v>
      </c>
      <c r="KC57" s="80">
        <v>-0.218</v>
      </c>
      <c r="KD57" s="125">
        <v>-0.17749999999999999</v>
      </c>
      <c r="KE57" s="48">
        <v>-0.1825</v>
      </c>
      <c r="KF57" s="80">
        <v>-0.188</v>
      </c>
      <c r="KG57" s="125">
        <v>-0.19670000000000001</v>
      </c>
      <c r="KH57" s="48">
        <v>-0.1779</v>
      </c>
      <c r="KI57" s="80">
        <v>-0.15029999999999999</v>
      </c>
      <c r="KJ57" s="125">
        <v>-0.1424</v>
      </c>
      <c r="KK57" s="48">
        <v>-0.13489999999999999</v>
      </c>
      <c r="KL57" s="80">
        <v>-0.12770000000000001</v>
      </c>
      <c r="KM57" s="125">
        <v>-0.1118</v>
      </c>
      <c r="KN57" s="48">
        <v>-0.1105</v>
      </c>
      <c r="KO57" s="80">
        <v>-0.11609999999999999</v>
      </c>
      <c r="KP57" s="125">
        <v>-0.12039999999999999</v>
      </c>
      <c r="KQ57" s="48">
        <v>-0.123</v>
      </c>
      <c r="KR57" s="80">
        <v>-0.14299999999999999</v>
      </c>
      <c r="KS57" s="125">
        <v>-0.12690000000000001</v>
      </c>
      <c r="KT57" s="35">
        <v>-0.12620000000000001</v>
      </c>
      <c r="KU57" s="84">
        <v>-0.1305</v>
      </c>
      <c r="KV57" s="132">
        <v>-0.114</v>
      </c>
      <c r="KW57" s="35">
        <v>-0.1147</v>
      </c>
      <c r="KX57" s="84">
        <v>-0.11310000000000001</v>
      </c>
      <c r="KY57" s="132">
        <v>-0.1203</v>
      </c>
      <c r="KZ57" s="35">
        <v>-0.13250000000000001</v>
      </c>
      <c r="LA57" s="84">
        <v>-0.1226</v>
      </c>
      <c r="LB57" s="106">
        <v>-0.1313</v>
      </c>
      <c r="LC57" s="35">
        <v>-0.10970000000000001</v>
      </c>
      <c r="LD57" s="35">
        <v>-0.13450000000000001</v>
      </c>
      <c r="LE57" s="35"/>
      <c r="LF57" s="35"/>
      <c r="LG57" s="35"/>
      <c r="LH57" s="488"/>
      <c r="LI57" s="54"/>
      <c r="LJ57" s="489"/>
      <c r="LK57" s="488"/>
      <c r="LL57" s="54"/>
      <c r="LM57" s="489"/>
      <c r="LN57" s="488"/>
      <c r="LO57" s="54"/>
      <c r="LP57" s="489"/>
      <c r="LQ57" s="488"/>
      <c r="LR57" s="54"/>
      <c r="LS57" s="93"/>
      <c r="LT57" s="488"/>
      <c r="LU57" s="54"/>
      <c r="LV57" s="489"/>
      <c r="LW57" s="488"/>
      <c r="LX57" s="54"/>
      <c r="LY57" s="489"/>
      <c r="LZ57" s="488"/>
      <c r="MA57" s="54"/>
      <c r="MB57" s="489"/>
      <c r="MC57" s="488"/>
      <c r="MD57" s="54"/>
      <c r="ME57" s="489"/>
      <c r="MF57" s="490"/>
      <c r="MG57" s="54"/>
      <c r="MH57" s="54"/>
      <c r="MI57" s="54"/>
      <c r="MJ57" s="54"/>
      <c r="MK57" s="54"/>
      <c r="MM57" s="488"/>
      <c r="MN57" s="54"/>
      <c r="MO57" s="489"/>
      <c r="MP57" s="488"/>
      <c r="MQ57" s="54"/>
      <c r="MR57" s="489"/>
      <c r="MS57" s="488"/>
      <c r="MT57" s="54"/>
      <c r="MU57" s="489"/>
      <c r="MV57" s="488"/>
      <c r="MW57" s="54"/>
      <c r="MX57" s="489"/>
      <c r="MY57" s="488"/>
      <c r="MZ57" s="54"/>
      <c r="NA57" s="489"/>
      <c r="NB57" s="488"/>
      <c r="NC57" s="54"/>
      <c r="ND57" s="489"/>
      <c r="NE57" s="488"/>
      <c r="NF57" s="54"/>
      <c r="NG57" s="489"/>
      <c r="NH57" s="488"/>
      <c r="NI57" s="54"/>
      <c r="NJ57" s="489"/>
      <c r="NK57" s="488"/>
      <c r="NL57" s="54"/>
      <c r="NM57" s="489"/>
      <c r="NN57" s="488"/>
      <c r="NO57" s="54"/>
      <c r="NP57" s="489"/>
      <c r="NQ57" s="488"/>
      <c r="NR57" s="54"/>
      <c r="NS57" s="489"/>
      <c r="NT57" s="488"/>
      <c r="NU57" s="54"/>
      <c r="NV57" s="489"/>
      <c r="NW57" s="488"/>
      <c r="NX57" s="54"/>
      <c r="NY57" s="489"/>
      <c r="NZ57" s="488"/>
      <c r="OA57" s="54"/>
      <c r="OB57" s="489"/>
      <c r="OC57" s="488"/>
      <c r="OD57" s="54"/>
      <c r="OE57" s="489"/>
      <c r="OF57" s="488"/>
      <c r="OG57" s="54"/>
      <c r="OH57" s="489"/>
      <c r="OI57" s="488"/>
      <c r="OJ57" s="54"/>
      <c r="OK57" s="93"/>
      <c r="OL57" s="488"/>
      <c r="OM57" s="54"/>
      <c r="ON57" s="489"/>
      <c r="OO57" s="488"/>
      <c r="OP57" s="54"/>
      <c r="OQ57" s="489"/>
      <c r="OR57" s="488"/>
      <c r="OS57" s="54"/>
      <c r="OT57" s="489"/>
      <c r="OU57" s="488"/>
      <c r="OV57" s="54"/>
      <c r="OW57" s="489"/>
      <c r="OX57" s="490"/>
      <c r="OY57" s="54"/>
      <c r="OZ57" s="54"/>
      <c r="PA57" s="54"/>
      <c r="PB57" s="54"/>
      <c r="PC57" s="54"/>
      <c r="PE57" s="488"/>
      <c r="PF57" s="54"/>
      <c r="PG57" s="489"/>
      <c r="PH57" s="488"/>
      <c r="PI57" s="54"/>
      <c r="PJ57" s="489"/>
      <c r="PK57" s="488"/>
      <c r="PL57" s="54"/>
      <c r="PM57" s="489"/>
      <c r="PN57" s="488"/>
      <c r="PO57" s="54"/>
      <c r="PP57" s="489"/>
      <c r="PQ57" s="488"/>
      <c r="PR57" s="54"/>
      <c r="PS57" s="489"/>
      <c r="PT57" s="488"/>
      <c r="PU57" s="54"/>
      <c r="PV57" s="489"/>
      <c r="PW57" s="488"/>
      <c r="PX57" s="54"/>
      <c r="PY57" s="489"/>
      <c r="PZ57" s="488"/>
      <c r="QA57" s="54"/>
      <c r="QB57" s="489"/>
      <c r="QC57" s="488"/>
      <c r="QD57" s="54"/>
      <c r="QE57" s="489"/>
      <c r="QF57" s="488"/>
      <c r="QG57" s="54"/>
      <c r="QH57" s="489"/>
      <c r="QI57" s="488"/>
      <c r="QJ57" s="54"/>
      <c r="QK57" s="489"/>
      <c r="QL57" s="488"/>
      <c r="QM57" s="54"/>
      <c r="QN57" s="489"/>
      <c r="QO57" s="488"/>
      <c r="QP57" s="54"/>
      <c r="QQ57" s="489"/>
      <c r="QR57" s="488"/>
      <c r="QS57" s="54"/>
      <c r="QT57" s="489"/>
      <c r="QU57" s="488"/>
      <c r="QV57" s="54"/>
      <c r="QW57" s="489"/>
      <c r="QX57" s="488"/>
      <c r="QY57" s="54"/>
      <c r="QZ57" s="489"/>
      <c r="RA57" s="488"/>
      <c r="RB57" s="54"/>
      <c r="RC57" s="93"/>
      <c r="RD57" s="488"/>
      <c r="RE57" s="54"/>
      <c r="RF57" s="489"/>
      <c r="RG57" s="488"/>
      <c r="RH57" s="54"/>
      <c r="RI57" s="489"/>
      <c r="RJ57" s="488"/>
      <c r="RK57" s="54"/>
      <c r="RL57" s="489"/>
      <c r="RM57" s="488"/>
      <c r="RN57" s="54"/>
      <c r="RO57" s="489"/>
      <c r="RP57" s="490"/>
      <c r="RQ57" s="54"/>
      <c r="RR57" s="54"/>
      <c r="RS57" s="54"/>
      <c r="RT57" s="54"/>
      <c r="RU57" s="54"/>
    </row>
    <row r="58" spans="1:48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>
        <v>-0.3377</v>
      </c>
      <c r="JQ58" s="54"/>
      <c r="JR58" s="54"/>
      <c r="JS58" s="54"/>
      <c r="JU58" s="127">
        <v>-0.33739999999999998</v>
      </c>
      <c r="JV58" s="87">
        <v>-0.31879999999999997</v>
      </c>
      <c r="JW58" s="81">
        <v>-0.3115</v>
      </c>
      <c r="JX58" s="127">
        <v>-0.31480000000000002</v>
      </c>
      <c r="JY58" s="87">
        <v>-0.32400000000000001</v>
      </c>
      <c r="JZ58" s="81">
        <v>-0.312</v>
      </c>
      <c r="KA58" s="127">
        <v>-0.31890000000000002</v>
      </c>
      <c r="KB58" s="87">
        <v>-0.31819999999999998</v>
      </c>
      <c r="KC58" s="81">
        <v>-0.3201</v>
      </c>
      <c r="KD58" s="127">
        <v>-0.30620000000000003</v>
      </c>
      <c r="KE58" s="87">
        <v>-0.31890000000000002</v>
      </c>
      <c r="KF58" s="81">
        <v>-0.31490000000000001</v>
      </c>
      <c r="KG58" s="127">
        <v>-0.32129999999999997</v>
      </c>
      <c r="KH58" s="87">
        <v>-0.3306</v>
      </c>
      <c r="KI58" s="81">
        <v>-0.32750000000000001</v>
      </c>
      <c r="KJ58" s="127">
        <v>-0.3276</v>
      </c>
      <c r="KK58" s="87">
        <v>-0.30819999999999997</v>
      </c>
      <c r="KL58" s="81">
        <v>-0.3251</v>
      </c>
      <c r="KM58" s="127">
        <v>-0.32100000000000001</v>
      </c>
      <c r="KN58" s="87">
        <v>-0.31290000000000001</v>
      </c>
      <c r="KO58" s="81">
        <v>-0.29630000000000001</v>
      </c>
      <c r="KP58" s="127">
        <v>-0.29799999999999999</v>
      </c>
      <c r="KQ58" s="87">
        <v>-0.29160000000000003</v>
      </c>
      <c r="KR58" s="81">
        <v>-0.27479999999999999</v>
      </c>
      <c r="KS58" s="127">
        <v>-0.26069999999999999</v>
      </c>
      <c r="KT58" s="87">
        <v>-0.24440000000000001</v>
      </c>
      <c r="KU58" s="81">
        <v>-0.22459999999999999</v>
      </c>
      <c r="KV58" s="127">
        <v>-0.2281</v>
      </c>
      <c r="KW58" s="87">
        <v>-0.2344</v>
      </c>
      <c r="KX58" s="81">
        <v>-0.23569999999999999</v>
      </c>
      <c r="KY58" s="127">
        <v>-0.2334</v>
      </c>
      <c r="KZ58" s="87">
        <v>-0.22489999999999999</v>
      </c>
      <c r="LA58" s="81">
        <v>-0.22869999999999999</v>
      </c>
      <c r="LB58" s="103">
        <v>-0.22090000000000001</v>
      </c>
      <c r="LC58" s="87">
        <v>-0.2311</v>
      </c>
      <c r="LD58" s="87">
        <v>-0.21729999999999999</v>
      </c>
      <c r="LE58" s="87"/>
      <c r="LF58" s="87"/>
      <c r="LG58" s="87"/>
      <c r="LH58" s="488"/>
      <c r="LI58" s="54"/>
      <c r="LJ58" s="489"/>
      <c r="LK58" s="488"/>
      <c r="LL58" s="54"/>
      <c r="LM58" s="489"/>
      <c r="LN58" s="488"/>
      <c r="LO58" s="54"/>
      <c r="LP58" s="489"/>
      <c r="LQ58" s="488"/>
      <c r="LR58" s="54"/>
      <c r="LS58" s="93"/>
      <c r="LT58" s="488"/>
      <c r="LU58" s="54"/>
      <c r="LV58" s="489"/>
      <c r="LW58" s="488"/>
      <c r="LX58" s="54"/>
      <c r="LY58" s="489"/>
      <c r="LZ58" s="488"/>
      <c r="MA58" s="54"/>
      <c r="MB58" s="489"/>
      <c r="MC58" s="488"/>
      <c r="MD58" s="54"/>
      <c r="ME58" s="489"/>
      <c r="MF58" s="490"/>
      <c r="MG58" s="54"/>
      <c r="MH58" s="54"/>
      <c r="MI58" s="54"/>
      <c r="MJ58" s="54"/>
      <c r="MK58" s="54"/>
      <c r="MM58" s="488"/>
      <c r="MN58" s="54"/>
      <c r="MO58" s="489"/>
      <c r="MP58" s="488"/>
      <c r="MQ58" s="54"/>
      <c r="MR58" s="489"/>
      <c r="MS58" s="488"/>
      <c r="MT58" s="54"/>
      <c r="MU58" s="489"/>
      <c r="MV58" s="488"/>
      <c r="MW58" s="54"/>
      <c r="MX58" s="489"/>
      <c r="MY58" s="488"/>
      <c r="MZ58" s="54"/>
      <c r="NA58" s="489"/>
      <c r="NB58" s="488"/>
      <c r="NC58" s="54"/>
      <c r="ND58" s="489"/>
      <c r="NE58" s="488"/>
      <c r="NF58" s="54"/>
      <c r="NG58" s="489"/>
      <c r="NH58" s="488"/>
      <c r="NI58" s="54"/>
      <c r="NJ58" s="489"/>
      <c r="NK58" s="488"/>
      <c r="NL58" s="54"/>
      <c r="NM58" s="489"/>
      <c r="NN58" s="488"/>
      <c r="NO58" s="54"/>
      <c r="NP58" s="489"/>
      <c r="NQ58" s="488"/>
      <c r="NR58" s="54"/>
      <c r="NS58" s="489"/>
      <c r="NT58" s="488"/>
      <c r="NU58" s="54"/>
      <c r="NV58" s="489"/>
      <c r="NW58" s="488"/>
      <c r="NX58" s="54"/>
      <c r="NY58" s="489"/>
      <c r="NZ58" s="488"/>
      <c r="OA58" s="54"/>
      <c r="OB58" s="489"/>
      <c r="OC58" s="488"/>
      <c r="OD58" s="54"/>
      <c r="OE58" s="489"/>
      <c r="OF58" s="488"/>
      <c r="OG58" s="54"/>
      <c r="OH58" s="489"/>
      <c r="OI58" s="488"/>
      <c r="OJ58" s="54"/>
      <c r="OK58" s="93"/>
      <c r="OL58" s="488"/>
      <c r="OM58" s="54"/>
      <c r="ON58" s="489"/>
      <c r="OO58" s="488"/>
      <c r="OP58" s="54"/>
      <c r="OQ58" s="489"/>
      <c r="OR58" s="488"/>
      <c r="OS58" s="54"/>
      <c r="OT58" s="489"/>
      <c r="OU58" s="488"/>
      <c r="OV58" s="54"/>
      <c r="OW58" s="489"/>
      <c r="OX58" s="490"/>
      <c r="OY58" s="54"/>
      <c r="OZ58" s="54"/>
      <c r="PA58" s="54"/>
      <c r="PB58" s="54"/>
      <c r="PC58" s="54"/>
      <c r="PE58" s="488"/>
      <c r="PF58" s="54"/>
      <c r="PG58" s="489"/>
      <c r="PH58" s="488"/>
      <c r="PI58" s="54"/>
      <c r="PJ58" s="489"/>
      <c r="PK58" s="488"/>
      <c r="PL58" s="54"/>
      <c r="PM58" s="489"/>
      <c r="PN58" s="488"/>
      <c r="PO58" s="54"/>
      <c r="PP58" s="489"/>
      <c r="PQ58" s="488"/>
      <c r="PR58" s="54"/>
      <c r="PS58" s="489"/>
      <c r="PT58" s="488"/>
      <c r="PU58" s="54"/>
      <c r="PV58" s="489"/>
      <c r="PW58" s="488"/>
      <c r="PX58" s="54"/>
      <c r="PY58" s="489"/>
      <c r="PZ58" s="488"/>
      <c r="QA58" s="54"/>
      <c r="QB58" s="489"/>
      <c r="QC58" s="488"/>
      <c r="QD58" s="54"/>
      <c r="QE58" s="489"/>
      <c r="QF58" s="488"/>
      <c r="QG58" s="54"/>
      <c r="QH58" s="489"/>
      <c r="QI58" s="488"/>
      <c r="QJ58" s="54"/>
      <c r="QK58" s="489"/>
      <c r="QL58" s="488"/>
      <c r="QM58" s="54"/>
      <c r="QN58" s="489"/>
      <c r="QO58" s="488"/>
      <c r="QP58" s="54"/>
      <c r="QQ58" s="489"/>
      <c r="QR58" s="488"/>
      <c r="QS58" s="54"/>
      <c r="QT58" s="489"/>
      <c r="QU58" s="488"/>
      <c r="QV58" s="54"/>
      <c r="QW58" s="489"/>
      <c r="QX58" s="488"/>
      <c r="QY58" s="54"/>
      <c r="QZ58" s="489"/>
      <c r="RA58" s="488"/>
      <c r="RB58" s="54"/>
      <c r="RC58" s="93"/>
      <c r="RD58" s="488"/>
      <c r="RE58" s="54"/>
      <c r="RF58" s="489"/>
      <c r="RG58" s="488"/>
      <c r="RH58" s="54"/>
      <c r="RI58" s="489"/>
      <c r="RJ58" s="488"/>
      <c r="RK58" s="54"/>
      <c r="RL58" s="489"/>
      <c r="RM58" s="488"/>
      <c r="RN58" s="54"/>
      <c r="RO58" s="489"/>
      <c r="RP58" s="490"/>
      <c r="RQ58" s="54"/>
      <c r="RR58" s="54"/>
      <c r="RS58" s="54"/>
      <c r="RT58" s="54"/>
      <c r="RU58" s="54"/>
    </row>
    <row r="59" spans="1:48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>
        <v>4.74</v>
      </c>
      <c r="JQ59" s="57"/>
      <c r="JR59" s="57"/>
      <c r="JS59" s="57"/>
      <c r="JU59" s="78">
        <v>6.88</v>
      </c>
      <c r="JV59" s="57">
        <v>-4.88</v>
      </c>
      <c r="JW59" s="79">
        <v>-0.46</v>
      </c>
      <c r="JX59" s="78">
        <v>2.54</v>
      </c>
      <c r="JY59" s="57">
        <v>0.46</v>
      </c>
      <c r="JZ59" s="79">
        <v>-4.04</v>
      </c>
      <c r="KA59" s="78">
        <v>0.12</v>
      </c>
      <c r="KB59" s="57">
        <v>-0.8</v>
      </c>
      <c r="KC59" s="79">
        <v>2.6</v>
      </c>
      <c r="KD59" s="505">
        <v>-8.94</v>
      </c>
      <c r="KE59" s="57">
        <v>5.44</v>
      </c>
      <c r="KF59" s="79">
        <v>2.38</v>
      </c>
      <c r="KG59" s="78">
        <v>3.76</v>
      </c>
      <c r="KH59" s="57">
        <v>-0.76</v>
      </c>
      <c r="KI59" s="79">
        <v>-5.84</v>
      </c>
      <c r="KJ59" s="78">
        <v>1.56</v>
      </c>
      <c r="KK59" s="57">
        <v>-5.58</v>
      </c>
      <c r="KL59" s="79">
        <v>2.8</v>
      </c>
      <c r="KM59" s="78">
        <v>-3.76</v>
      </c>
      <c r="KN59" s="57">
        <v>-1.84</v>
      </c>
      <c r="KO59" s="79">
        <v>-2.76</v>
      </c>
      <c r="KP59" s="78">
        <v>1.3</v>
      </c>
      <c r="KQ59" s="57">
        <v>-1.54</v>
      </c>
      <c r="KR59" s="79">
        <v>1.36</v>
      </c>
      <c r="KS59" s="78">
        <v>-2.06</v>
      </c>
      <c r="KT59" s="57">
        <v>-4.42</v>
      </c>
      <c r="KU59" s="79">
        <v>-9.4600000000000009</v>
      </c>
      <c r="KV59" s="78">
        <v>2.34</v>
      </c>
      <c r="KW59" s="57">
        <v>1.44</v>
      </c>
      <c r="KX59" s="79">
        <v>-2.2999999999999998</v>
      </c>
      <c r="KY59" s="78">
        <v>1.3</v>
      </c>
      <c r="KZ59" s="57">
        <v>-4.9400000000000004</v>
      </c>
      <c r="LA59" s="79">
        <v>2.12</v>
      </c>
      <c r="LB59" s="108">
        <v>-1.64</v>
      </c>
      <c r="LC59" s="57">
        <v>0.16</v>
      </c>
      <c r="LD59" s="79">
        <v>1.18</v>
      </c>
      <c r="LE59" s="78"/>
      <c r="LF59" s="57"/>
      <c r="LG59" s="79"/>
      <c r="LH59" s="78"/>
      <c r="LI59" s="57"/>
      <c r="LJ59" s="79"/>
      <c r="LK59" s="78"/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  <c r="ML59" t="s">
        <v>62</v>
      </c>
      <c r="MM59" s="78"/>
      <c r="MN59" s="57"/>
      <c r="MO59" s="79"/>
      <c r="MP59" s="78"/>
      <c r="MQ59" s="57"/>
      <c r="MR59" s="79"/>
      <c r="MS59" s="78"/>
      <c r="MT59" s="57"/>
      <c r="MU59" s="79"/>
      <c r="MV59" s="78"/>
      <c r="MW59" s="57"/>
      <c r="MX59" s="79"/>
      <c r="MY59" s="78"/>
      <c r="MZ59" s="57"/>
      <c r="NA59" s="79"/>
      <c r="NB59" s="78"/>
      <c r="NC59" s="57"/>
      <c r="ND59" s="79"/>
      <c r="NE59" s="78"/>
      <c r="NF59" s="57"/>
      <c r="NG59" s="79"/>
      <c r="NH59" s="78"/>
      <c r="NI59" s="57"/>
      <c r="NJ59" s="79"/>
      <c r="NK59" s="78"/>
      <c r="NL59" s="57"/>
      <c r="NM59" s="79"/>
      <c r="NN59" s="78"/>
      <c r="NO59" s="57"/>
      <c r="NP59" s="79"/>
      <c r="NQ59" s="78"/>
      <c r="NR59" s="57"/>
      <c r="NS59" s="79"/>
      <c r="NT59" s="78"/>
      <c r="NU59" s="57"/>
      <c r="NV59" s="79"/>
      <c r="NW59" s="78"/>
      <c r="NX59" s="57"/>
      <c r="NY59" s="79"/>
      <c r="NZ59" s="78"/>
      <c r="OA59" s="57"/>
      <c r="OB59" s="79"/>
      <c r="OC59" s="78"/>
      <c r="OD59" s="57"/>
      <c r="OE59" s="79"/>
      <c r="OF59" s="78"/>
      <c r="OG59" s="57"/>
      <c r="OH59" s="79"/>
      <c r="OI59" s="78"/>
      <c r="OJ59" s="57"/>
      <c r="OK59" s="94"/>
      <c r="OL59" s="78"/>
      <c r="OM59" s="57"/>
      <c r="ON59" s="79"/>
      <c r="OO59" s="78"/>
      <c r="OP59" s="57"/>
      <c r="OQ59" s="79"/>
      <c r="OR59" s="78"/>
      <c r="OS59" s="57"/>
      <c r="OT59" s="79"/>
      <c r="OU59" s="78"/>
      <c r="OV59" s="57"/>
      <c r="OW59" s="79"/>
      <c r="OX59" s="108"/>
      <c r="OY59" s="57"/>
      <c r="OZ59" s="57"/>
      <c r="PA59" s="57"/>
      <c r="PB59" s="57"/>
      <c r="PC59" s="57"/>
      <c r="PE59" s="78"/>
      <c r="PF59" s="57"/>
      <c r="PG59" s="79"/>
      <c r="PH59" s="78"/>
      <c r="PI59" s="57"/>
      <c r="PJ59" s="79"/>
      <c r="PK59" s="78"/>
      <c r="PL59" s="57"/>
      <c r="PM59" s="79"/>
      <c r="PN59" s="78"/>
      <c r="PO59" s="57"/>
      <c r="PP59" s="79"/>
      <c r="PQ59" s="78"/>
      <c r="PR59" s="57"/>
      <c r="PS59" s="79"/>
      <c r="PT59" s="78"/>
      <c r="PU59" s="57"/>
      <c r="PV59" s="79"/>
      <c r="PW59" s="78"/>
      <c r="PX59" s="57"/>
      <c r="PY59" s="79"/>
      <c r="PZ59" s="78"/>
      <c r="QA59" s="57"/>
      <c r="QB59" s="79"/>
      <c r="QC59" s="78"/>
      <c r="QD59" s="57"/>
      <c r="QE59" s="79"/>
      <c r="QF59" s="78"/>
      <c r="QG59" s="57"/>
      <c r="QH59" s="79"/>
      <c r="QI59" s="78"/>
      <c r="QJ59" s="57"/>
      <c r="QK59" s="79"/>
      <c r="QL59" s="78"/>
      <c r="QM59" s="57"/>
      <c r="QN59" s="79"/>
      <c r="QO59" s="78"/>
      <c r="QP59" s="57"/>
      <c r="QQ59" s="79"/>
      <c r="QR59" s="78"/>
      <c r="QS59" s="57"/>
      <c r="QT59" s="79"/>
      <c r="QU59" s="78"/>
      <c r="QV59" s="57"/>
      <c r="QW59" s="79"/>
      <c r="QX59" s="78"/>
      <c r="QY59" s="57"/>
      <c r="QZ59" s="79"/>
      <c r="RA59" s="78"/>
      <c r="RB59" s="57"/>
      <c r="RC59" s="94"/>
      <c r="RD59" s="78"/>
      <c r="RE59" s="57"/>
      <c r="RF59" s="79"/>
      <c r="RG59" s="78"/>
      <c r="RH59" s="57"/>
      <c r="RI59" s="79"/>
      <c r="RJ59" s="78"/>
      <c r="RK59" s="57"/>
      <c r="RL59" s="79"/>
      <c r="RM59" s="78"/>
      <c r="RN59" s="57"/>
      <c r="RO59" s="79"/>
      <c r="RP59" s="108"/>
      <c r="RQ59" s="57"/>
      <c r="RR59" s="57"/>
      <c r="RS59" s="57"/>
      <c r="RT59" s="57"/>
      <c r="RU59" s="57"/>
    </row>
    <row r="60" spans="1:48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8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s="442">
        <v>2.5899999999999999E-2</v>
      </c>
      <c r="JQ60" t="s">
        <v>62</v>
      </c>
      <c r="JT60" t="s">
        <v>62</v>
      </c>
      <c r="JU60" s="405">
        <v>1.03E-2</v>
      </c>
      <c r="JV60" s="366">
        <v>1.8599999999999998E-2</v>
      </c>
      <c r="JW60" s="446">
        <v>1.9599999999999999E-2</v>
      </c>
      <c r="JX60" s="448">
        <v>5.4000000000000003E-3</v>
      </c>
      <c r="JY60" s="444">
        <v>3.8E-3</v>
      </c>
      <c r="JZ60" s="459">
        <v>1.2E-2</v>
      </c>
      <c r="KA60" s="465">
        <v>5.5999999999999999E-3</v>
      </c>
      <c r="KB60" s="453">
        <v>7.6E-3</v>
      </c>
      <c r="KC60" s="445">
        <v>6.5100000000000005E-2</v>
      </c>
      <c r="KD60" s="458">
        <v>4.0500000000000001E-2</v>
      </c>
      <c r="KE60" s="451">
        <v>1.6400000000000001E-2</v>
      </c>
      <c r="KF60" s="442">
        <v>1.32E-2</v>
      </c>
      <c r="KG60" s="448">
        <v>3.1899999999999998E-2</v>
      </c>
      <c r="KH60" s="444">
        <v>1.8800000000000001E-2</v>
      </c>
      <c r="KI60" s="443">
        <v>2.76E-2</v>
      </c>
      <c r="KJ60" s="404">
        <v>1.0200000000000001E-2</v>
      </c>
      <c r="KK60" s="366">
        <v>1.9400000000000001E-2</v>
      </c>
      <c r="KL60" s="446">
        <v>9.9000000000000008E-3</v>
      </c>
      <c r="KM60" s="458">
        <v>1.5900000000000001E-2</v>
      </c>
      <c r="KN60" s="451">
        <v>1.23E-2</v>
      </c>
      <c r="KO60" s="459">
        <v>1.66E-2</v>
      </c>
      <c r="KP60" s="448">
        <v>4.7000000000000002E-3</v>
      </c>
      <c r="KQ60" s="455">
        <v>6.4000000000000003E-3</v>
      </c>
      <c r="KR60" s="442">
        <v>2.4299999999999999E-2</v>
      </c>
      <c r="KS60" s="458">
        <v>1.61E-2</v>
      </c>
      <c r="KT60" s="366">
        <v>1.6299999999999999E-2</v>
      </c>
      <c r="KU60" s="443">
        <v>3.1800000000000002E-2</v>
      </c>
      <c r="KV60" s="454">
        <v>1.6500000000000001E-2</v>
      </c>
      <c r="KW60" s="364">
        <v>6.4999999999999997E-3</v>
      </c>
      <c r="KX60" s="446">
        <v>1.1599999999999999E-2</v>
      </c>
      <c r="KY60" s="405">
        <v>7.3000000000000001E-3</v>
      </c>
      <c r="KZ60" s="458">
        <v>2.8400000000000002E-2</v>
      </c>
      <c r="LA60" s="442">
        <v>1.9699999999999999E-2</v>
      </c>
      <c r="LB60" s="444">
        <v>9.1000000000000004E-3</v>
      </c>
      <c r="LC60" s="454">
        <v>2.1600000000000001E-2</v>
      </c>
      <c r="LD60" s="446">
        <v>2.0299999999999999E-2</v>
      </c>
      <c r="LE60" s="492" t="s">
        <v>62</v>
      </c>
      <c r="LF60" s="493"/>
      <c r="LG60" s="494"/>
      <c r="LH60" s="492"/>
      <c r="LI60" s="493"/>
      <c r="LJ60" s="494"/>
      <c r="LK60" s="492"/>
      <c r="LL60" s="493"/>
      <c r="LM60" s="494"/>
      <c r="LN60" s="492"/>
      <c r="LO60" s="493"/>
      <c r="LP60" s="494"/>
      <c r="LQ60" s="492"/>
      <c r="LR60" s="493"/>
      <c r="LS60" s="494"/>
      <c r="LT60" s="492"/>
      <c r="LU60" s="493"/>
      <c r="LV60" s="494"/>
      <c r="LW60" s="492"/>
      <c r="LX60" s="493"/>
      <c r="LY60" s="494"/>
      <c r="LZ60" s="492"/>
      <c r="MA60" s="493"/>
      <c r="MB60" s="494"/>
      <c r="MC60" s="492"/>
      <c r="MD60" s="493"/>
      <c r="ME60" s="494"/>
      <c r="MF60" s="492"/>
      <c r="MG60" s="493"/>
      <c r="MH60" s="494"/>
      <c r="MI60" s="492"/>
      <c r="MJ60" s="493"/>
      <c r="MK60" s="494"/>
      <c r="MM60" s="492"/>
      <c r="MN60" s="493"/>
      <c r="MO60" s="494"/>
      <c r="MP60" s="492"/>
      <c r="MQ60" s="493"/>
      <c r="MR60" s="494"/>
      <c r="MS60" s="492"/>
      <c r="MT60" s="493"/>
      <c r="MU60" s="494"/>
      <c r="MV60" s="492"/>
      <c r="MW60" s="493"/>
      <c r="MX60" s="494"/>
      <c r="MY60" s="492"/>
      <c r="MZ60" s="493"/>
      <c r="NA60" s="494"/>
      <c r="NB60" s="492"/>
      <c r="NC60" s="493"/>
      <c r="ND60" s="494"/>
      <c r="NE60" s="492"/>
      <c r="NF60" s="493"/>
      <c r="NG60" s="494"/>
      <c r="NH60" s="492"/>
      <c r="NI60" s="493"/>
      <c r="NJ60" s="494"/>
      <c r="NK60" s="492"/>
      <c r="NL60" s="493"/>
      <c r="NM60" s="494"/>
      <c r="NN60" s="492"/>
      <c r="NO60" s="493"/>
      <c r="NP60" s="494"/>
      <c r="NQ60" s="492"/>
      <c r="NR60" s="493"/>
      <c r="NS60" s="494"/>
      <c r="NT60" s="492"/>
      <c r="NU60" s="493"/>
      <c r="NV60" s="494"/>
      <c r="NW60" s="492"/>
      <c r="NX60" s="493"/>
      <c r="NY60" s="494"/>
      <c r="NZ60" s="492"/>
      <c r="OA60" s="493"/>
      <c r="OB60" s="494"/>
      <c r="OC60" s="492"/>
      <c r="OD60" s="493"/>
      <c r="OE60" s="494"/>
      <c r="OF60" s="492"/>
      <c r="OG60" s="493"/>
      <c r="OH60" s="494"/>
      <c r="OI60" s="492"/>
      <c r="OJ60" s="493"/>
      <c r="OK60" s="494"/>
      <c r="OL60" s="492"/>
      <c r="OM60" s="493"/>
      <c r="ON60" s="494"/>
      <c r="OO60" s="492"/>
      <c r="OP60" s="493"/>
      <c r="OQ60" s="494"/>
      <c r="OR60" s="492"/>
      <c r="OS60" s="493"/>
      <c r="OT60" s="494"/>
      <c r="OU60" s="492"/>
      <c r="OV60" s="493"/>
      <c r="OW60" s="494"/>
      <c r="OX60" s="492"/>
      <c r="OY60" s="493"/>
      <c r="OZ60" s="494"/>
      <c r="PA60" s="492"/>
      <c r="PB60" s="493"/>
      <c r="PC60" s="494"/>
      <c r="PE60" s="492"/>
      <c r="PF60" s="493"/>
      <c r="PG60" s="494"/>
      <c r="PH60" s="492"/>
      <c r="PI60" s="493"/>
      <c r="PJ60" s="494"/>
      <c r="PK60" s="492"/>
      <c r="PL60" s="493"/>
      <c r="PM60" s="494"/>
      <c r="PN60" s="492"/>
      <c r="PO60" s="493"/>
      <c r="PP60" s="494"/>
      <c r="PQ60" s="492"/>
      <c r="PR60" s="493"/>
      <c r="PS60" s="494"/>
      <c r="PT60" s="492"/>
      <c r="PU60" s="493"/>
      <c r="PV60" s="494"/>
      <c r="PW60" s="492"/>
      <c r="PX60" s="493"/>
      <c r="PY60" s="494"/>
      <c r="PZ60" s="492"/>
      <c r="QA60" s="493"/>
      <c r="QB60" s="494"/>
      <c r="QC60" s="492"/>
      <c r="QD60" s="493"/>
      <c r="QE60" s="494"/>
      <c r="QF60" s="492"/>
      <c r="QG60" s="493"/>
      <c r="QH60" s="494"/>
      <c r="QI60" s="492"/>
      <c r="QJ60" s="493"/>
      <c r="QK60" s="494"/>
      <c r="QL60" s="492"/>
      <c r="QM60" s="493"/>
      <c r="QN60" s="494"/>
      <c r="QO60" s="492"/>
      <c r="QP60" s="493"/>
      <c r="QQ60" s="494"/>
      <c r="QR60" s="492"/>
      <c r="QS60" s="493"/>
      <c r="QT60" s="494"/>
      <c r="QU60" s="492"/>
      <c r="QV60" s="493"/>
      <c r="QW60" s="494"/>
      <c r="QX60" s="492"/>
      <c r="QY60" s="493"/>
      <c r="QZ60" s="494"/>
      <c r="RA60" s="492"/>
      <c r="RB60" s="493"/>
      <c r="RC60" s="494"/>
      <c r="RD60" s="492"/>
      <c r="RE60" s="493"/>
      <c r="RF60" s="494"/>
      <c r="RG60" s="492"/>
      <c r="RH60" s="493"/>
      <c r="RI60" s="494"/>
      <c r="RJ60" s="492"/>
      <c r="RK60" s="493"/>
      <c r="RL60" s="494"/>
      <c r="RM60" s="492"/>
      <c r="RN60" s="493"/>
      <c r="RO60" s="494"/>
      <c r="RP60" s="492"/>
      <c r="RQ60" s="493"/>
      <c r="RR60" s="494"/>
      <c r="RS60" s="492"/>
      <c r="RT60" s="493"/>
      <c r="RU60" s="494"/>
    </row>
    <row r="61" spans="1:48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69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P61" s="443">
        <v>-1.5900000000000001E-2</v>
      </c>
      <c r="JU61" s="454">
        <v>-2.9499999999999998E-2</v>
      </c>
      <c r="JV61" s="451">
        <v>-1.8100000000000002E-2</v>
      </c>
      <c r="JW61" s="449">
        <v>-1.9699999999999999E-2</v>
      </c>
      <c r="JX61" s="458">
        <v>-1.34E-2</v>
      </c>
      <c r="JY61" s="366">
        <v>-9.1999999999999998E-3</v>
      </c>
      <c r="JZ61" s="449">
        <v>-1.4200000000000001E-2</v>
      </c>
      <c r="KA61" s="448">
        <v>-7.1000000000000004E-3</v>
      </c>
      <c r="KB61" s="364">
        <v>-1.06E-2</v>
      </c>
      <c r="KC61" s="446">
        <v>-3.7499999999999999E-2</v>
      </c>
      <c r="KD61" s="465">
        <v>-2.8799999999999999E-2</v>
      </c>
      <c r="KE61" s="366">
        <v>-1.2699999999999999E-2</v>
      </c>
      <c r="KF61" s="456">
        <v>-1.04E-2</v>
      </c>
      <c r="KG61" s="450">
        <v>-1.34E-2</v>
      </c>
      <c r="KH61" s="364">
        <v>-1.7399999999999999E-2</v>
      </c>
      <c r="KI61" s="449">
        <v>-1.3899999999999999E-2</v>
      </c>
      <c r="KJ61" s="454">
        <v>-1.5599999999999999E-2</v>
      </c>
      <c r="KK61" s="364">
        <v>-2.3699999999999999E-2</v>
      </c>
      <c r="KL61" s="459">
        <v>-1.6899999999999998E-2</v>
      </c>
      <c r="KM61" s="448">
        <v>-1.5100000000000001E-2</v>
      </c>
      <c r="KN61" s="364">
        <v>-1.7399999999999999E-2</v>
      </c>
      <c r="KO61" s="446">
        <v>-1.1299999999999999E-2</v>
      </c>
      <c r="KP61" s="405">
        <v>-5.4999999999999997E-3</v>
      </c>
      <c r="KQ61" s="451">
        <v>-8.9999999999999993E-3</v>
      </c>
      <c r="KR61" s="443">
        <v>-0.02</v>
      </c>
      <c r="KS61" s="448">
        <v>-2.3199999999999998E-2</v>
      </c>
      <c r="KT61" s="453">
        <v>-1.0699999999999999E-2</v>
      </c>
      <c r="KU61" s="445">
        <v>-2.8199999999999999E-2</v>
      </c>
      <c r="KV61" s="458">
        <v>-2.47E-2</v>
      </c>
      <c r="KW61" s="366">
        <v>-6.3E-3</v>
      </c>
      <c r="KX61" s="445">
        <v>-2.3199999999999998E-2</v>
      </c>
      <c r="KY61" s="448">
        <v>-1.0999999999999999E-2</v>
      </c>
      <c r="KZ61" s="454">
        <v>-1.2200000000000001E-2</v>
      </c>
      <c r="LA61" s="445">
        <v>-2.9899999999999999E-2</v>
      </c>
      <c r="LB61" s="453">
        <v>-1.67E-2</v>
      </c>
      <c r="LC61" s="405">
        <v>-1.8700000000000001E-2</v>
      </c>
      <c r="LD61" s="456">
        <v>-2.4799999999999999E-2</v>
      </c>
      <c r="LE61" s="492"/>
      <c r="LF61" s="493"/>
      <c r="LG61" s="494"/>
      <c r="LH61" s="492"/>
      <c r="LI61" s="493"/>
      <c r="LJ61" s="494"/>
      <c r="LK61" s="492"/>
      <c r="LL61" s="493"/>
      <c r="LM61" s="494"/>
      <c r="LN61" s="492"/>
      <c r="LO61" s="493"/>
      <c r="LP61" s="494"/>
      <c r="LQ61" s="492"/>
      <c r="LR61" s="493"/>
      <c r="LS61" s="494"/>
      <c r="LT61" s="492"/>
      <c r="LU61" s="493"/>
      <c r="LV61" s="494"/>
      <c r="LW61" s="492"/>
      <c r="LX61" s="493"/>
      <c r="LY61" s="494"/>
      <c r="LZ61" s="492"/>
      <c r="MA61" s="493"/>
      <c r="MB61" s="494"/>
      <c r="MC61" s="492"/>
      <c r="MD61" s="493"/>
      <c r="ME61" s="494"/>
      <c r="MF61" s="492"/>
      <c r="MG61" s="493"/>
      <c r="MH61" s="494"/>
      <c r="MI61" s="492"/>
      <c r="MJ61" s="493"/>
      <c r="MK61" s="494"/>
      <c r="MM61" s="492"/>
      <c r="MN61" s="493"/>
      <c r="MO61" s="494"/>
      <c r="MP61" s="492"/>
      <c r="MQ61" s="493"/>
      <c r="MR61" s="494"/>
      <c r="MS61" s="492"/>
      <c r="MT61" s="493"/>
      <c r="MU61" s="494"/>
      <c r="MV61" s="492"/>
      <c r="MW61" s="493"/>
      <c r="MX61" s="494"/>
      <c r="MY61" s="492"/>
      <c r="MZ61" s="493"/>
      <c r="NA61" s="494"/>
      <c r="NB61" s="492"/>
      <c r="NC61" s="493"/>
      <c r="ND61" s="494"/>
      <c r="NE61" s="492"/>
      <c r="NF61" s="493"/>
      <c r="NG61" s="494"/>
      <c r="NH61" s="492"/>
      <c r="NI61" s="493"/>
      <c r="NJ61" s="494"/>
      <c r="NK61" s="492"/>
      <c r="NL61" s="493"/>
      <c r="NM61" s="494"/>
      <c r="NN61" s="492"/>
      <c r="NO61" s="493"/>
      <c r="NP61" s="494"/>
      <c r="NQ61" s="492"/>
      <c r="NR61" s="493"/>
      <c r="NS61" s="494"/>
      <c r="NT61" s="492"/>
      <c r="NU61" s="493"/>
      <c r="NV61" s="494"/>
      <c r="NW61" s="492"/>
      <c r="NX61" s="493"/>
      <c r="NY61" s="494"/>
      <c r="NZ61" s="492"/>
      <c r="OA61" s="493"/>
      <c r="OB61" s="494"/>
      <c r="OC61" s="492"/>
      <c r="OD61" s="493"/>
      <c r="OE61" s="494"/>
      <c r="OF61" s="492"/>
      <c r="OG61" s="493"/>
      <c r="OH61" s="494"/>
      <c r="OI61" s="492"/>
      <c r="OJ61" s="493"/>
      <c r="OK61" s="494"/>
      <c r="OL61" s="492"/>
      <c r="OM61" s="493"/>
      <c r="ON61" s="494"/>
      <c r="OO61" s="492"/>
      <c r="OP61" s="493"/>
      <c r="OQ61" s="494"/>
      <c r="OR61" s="492"/>
      <c r="OS61" s="493"/>
      <c r="OT61" s="494"/>
      <c r="OU61" s="492"/>
      <c r="OV61" s="493"/>
      <c r="OW61" s="494"/>
      <c r="OX61" s="492"/>
      <c r="OY61" s="493"/>
      <c r="OZ61" s="494"/>
      <c r="PA61" s="492"/>
      <c r="PB61" s="493"/>
      <c r="PC61" s="494"/>
      <c r="PE61" s="492"/>
      <c r="PF61" s="493"/>
      <c r="PG61" s="494"/>
      <c r="PH61" s="492"/>
      <c r="PI61" s="493"/>
      <c r="PJ61" s="494"/>
      <c r="PK61" s="492"/>
      <c r="PL61" s="493"/>
      <c r="PM61" s="494"/>
      <c r="PN61" s="492"/>
      <c r="PO61" s="493"/>
      <c r="PP61" s="494"/>
      <c r="PQ61" s="492"/>
      <c r="PR61" s="493"/>
      <c r="PS61" s="494"/>
      <c r="PT61" s="492"/>
      <c r="PU61" s="493"/>
      <c r="PV61" s="494"/>
      <c r="PW61" s="492"/>
      <c r="PX61" s="493"/>
      <c r="PY61" s="494"/>
      <c r="PZ61" s="492"/>
      <c r="QA61" s="493"/>
      <c r="QB61" s="494"/>
      <c r="QC61" s="492"/>
      <c r="QD61" s="493"/>
      <c r="QE61" s="494"/>
      <c r="QF61" s="492"/>
      <c r="QG61" s="493"/>
      <c r="QH61" s="494"/>
      <c r="QI61" s="492"/>
      <c r="QJ61" s="493"/>
      <c r="QK61" s="494"/>
      <c r="QL61" s="492"/>
      <c r="QM61" s="493"/>
      <c r="QN61" s="494"/>
      <c r="QO61" s="492"/>
      <c r="QP61" s="493"/>
      <c r="QQ61" s="494"/>
      <c r="QR61" s="492"/>
      <c r="QS61" s="493"/>
      <c r="QT61" s="494"/>
      <c r="QU61" s="492"/>
      <c r="QV61" s="493"/>
      <c r="QW61" s="494"/>
      <c r="QX61" s="492"/>
      <c r="QY61" s="493"/>
      <c r="QZ61" s="494"/>
      <c r="RA61" s="492"/>
      <c r="RB61" s="493"/>
      <c r="RC61" s="494"/>
      <c r="RD61" s="492"/>
      <c r="RE61" s="493"/>
      <c r="RF61" s="494"/>
      <c r="RG61" s="492"/>
      <c r="RH61" s="493"/>
      <c r="RI61" s="494"/>
      <c r="RJ61" s="492"/>
      <c r="RK61" s="493"/>
      <c r="RL61" s="494"/>
      <c r="RM61" s="492"/>
      <c r="RN61" s="493"/>
      <c r="RO61" s="494"/>
      <c r="RP61" s="492"/>
      <c r="RQ61" s="493"/>
      <c r="RR61" s="494"/>
      <c r="RS61" s="492"/>
      <c r="RT61" s="493"/>
      <c r="RU61" s="494"/>
    </row>
    <row r="62" spans="1:48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0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P62" s="365">
        <v>4.5600000000000002E-2</v>
      </c>
      <c r="JU62" s="133" t="s">
        <v>62</v>
      </c>
      <c r="JV62" s="134" t="s">
        <v>62</v>
      </c>
      <c r="JW62" s="365">
        <v>2.6800000000000001E-2</v>
      </c>
      <c r="JX62" s="133" t="s">
        <v>62</v>
      </c>
      <c r="JY62" s="466" t="s">
        <v>62</v>
      </c>
      <c r="JZ62" s="441">
        <v>1.03E-2</v>
      </c>
      <c r="KA62" s="133" t="s">
        <v>62</v>
      </c>
      <c r="KB62" s="466" t="s">
        <v>62</v>
      </c>
      <c r="KC62" s="365">
        <v>5.57E-2</v>
      </c>
      <c r="KD62" s="133" t="s">
        <v>62</v>
      </c>
      <c r="KE62" s="466" t="s">
        <v>62</v>
      </c>
      <c r="KF62" s="462">
        <v>0.03</v>
      </c>
      <c r="KG62" s="133" t="s">
        <v>62</v>
      </c>
      <c r="KH62" s="466" t="s">
        <v>62</v>
      </c>
      <c r="KI62" s="462">
        <v>3.7699999999999997E-2</v>
      </c>
      <c r="KJ62" s="133"/>
      <c r="KK62" s="134" t="s">
        <v>62</v>
      </c>
      <c r="KL62" s="462">
        <v>2.2599999999999999E-2</v>
      </c>
      <c r="KM62" s="133" t="s">
        <v>62</v>
      </c>
      <c r="KN62" s="134" t="s">
        <v>62</v>
      </c>
      <c r="KO62" s="367">
        <v>2.8799999999999999E-2</v>
      </c>
      <c r="KP62" s="133" t="s">
        <v>62</v>
      </c>
      <c r="KQ62" s="466" t="s">
        <v>62</v>
      </c>
      <c r="KR62" s="367">
        <v>2.1499999999999998E-2</v>
      </c>
      <c r="KS62" s="133" t="s">
        <v>62</v>
      </c>
      <c r="KT62" s="466" t="s">
        <v>62</v>
      </c>
      <c r="KU62" s="462">
        <v>5.5E-2</v>
      </c>
      <c r="KV62" s="133" t="s">
        <v>62</v>
      </c>
      <c r="KW62" s="466"/>
      <c r="KX62" s="440">
        <v>1.7399999999999999E-2</v>
      </c>
      <c r="KY62" s="133" t="s">
        <v>62</v>
      </c>
      <c r="KZ62" s="134" t="s">
        <v>62</v>
      </c>
      <c r="LA62" s="452">
        <v>2.01E-2</v>
      </c>
      <c r="LB62" s="134" t="s">
        <v>62</v>
      </c>
      <c r="LC62" s="466" t="s">
        <v>62</v>
      </c>
      <c r="LD62" s="441">
        <v>2.3199999999999998E-2</v>
      </c>
      <c r="LE62" s="133"/>
      <c r="LF62" s="134"/>
      <c r="LG62" s="495"/>
      <c r="LH62" s="133"/>
      <c r="LI62" s="134"/>
      <c r="LJ62" s="495"/>
      <c r="LK62" s="133"/>
      <c r="LL62" s="134"/>
      <c r="LM62" s="495"/>
      <c r="LN62" s="133"/>
      <c r="LO62" s="134"/>
      <c r="LP62" s="495"/>
      <c r="LQ62" s="133"/>
      <c r="LR62" s="134"/>
      <c r="LS62" s="495"/>
      <c r="LT62" s="133"/>
      <c r="LU62" s="134"/>
      <c r="LV62" s="495"/>
      <c r="LW62" s="133"/>
      <c r="LX62" s="134"/>
      <c r="LY62" s="495"/>
      <c r="LZ62" s="133"/>
      <c r="MA62" s="134"/>
      <c r="MB62" s="495"/>
      <c r="MC62" s="133"/>
      <c r="MD62" s="134"/>
      <c r="ME62" s="495"/>
      <c r="MF62" s="133"/>
      <c r="MG62" s="134"/>
      <c r="MH62" s="495"/>
      <c r="MI62" s="133"/>
      <c r="MJ62" s="134"/>
      <c r="MK62" s="495"/>
      <c r="MM62" s="133"/>
      <c r="MN62" s="134"/>
      <c r="MO62" s="495"/>
      <c r="MP62" s="133"/>
      <c r="MQ62" s="134"/>
      <c r="MR62" s="495"/>
      <c r="MS62" s="133"/>
      <c r="MT62" s="134"/>
      <c r="MU62" s="495"/>
      <c r="MV62" s="133"/>
      <c r="MW62" s="134"/>
      <c r="MX62" s="495"/>
      <c r="MY62" s="133"/>
      <c r="MZ62" s="134"/>
      <c r="NA62" s="495"/>
      <c r="NB62" s="133"/>
      <c r="NC62" s="134"/>
      <c r="ND62" s="495"/>
      <c r="NE62" s="133"/>
      <c r="NF62" s="134"/>
      <c r="NG62" s="495"/>
      <c r="NH62" s="133"/>
      <c r="NI62" s="134"/>
      <c r="NJ62" s="495"/>
      <c r="NK62" s="133"/>
      <c r="NL62" s="134"/>
      <c r="NM62" s="495"/>
      <c r="NN62" s="133"/>
      <c r="NO62" s="134"/>
      <c r="NP62" s="495"/>
      <c r="NQ62" s="133"/>
      <c r="NR62" s="134"/>
      <c r="NS62" s="495"/>
      <c r="NT62" s="133"/>
      <c r="NU62" s="134"/>
      <c r="NV62" s="495"/>
      <c r="NW62" s="133"/>
      <c r="NX62" s="134"/>
      <c r="NY62" s="495"/>
      <c r="NZ62" s="133"/>
      <c r="OA62" s="134"/>
      <c r="OB62" s="495"/>
      <c r="OC62" s="133"/>
      <c r="OD62" s="134"/>
      <c r="OE62" s="495"/>
      <c r="OF62" s="133"/>
      <c r="OG62" s="134"/>
      <c r="OH62" s="495"/>
      <c r="OI62" s="133"/>
      <c r="OJ62" s="134"/>
      <c r="OK62" s="495"/>
      <c r="OL62" s="133"/>
      <c r="OM62" s="134"/>
      <c r="ON62" s="495"/>
      <c r="OO62" s="133"/>
      <c r="OP62" s="134"/>
      <c r="OQ62" s="495"/>
      <c r="OR62" s="133"/>
      <c r="OS62" s="134"/>
      <c r="OT62" s="495"/>
      <c r="OU62" s="133"/>
      <c r="OV62" s="134"/>
      <c r="OW62" s="495"/>
      <c r="OX62" s="133"/>
      <c r="OY62" s="134"/>
      <c r="OZ62" s="495"/>
      <c r="PA62" s="133"/>
      <c r="PB62" s="134"/>
      <c r="PC62" s="495"/>
      <c r="PE62" s="133"/>
      <c r="PF62" s="134"/>
      <c r="PG62" s="495"/>
      <c r="PH62" s="133"/>
      <c r="PI62" s="134"/>
      <c r="PJ62" s="495"/>
      <c r="PK62" s="133"/>
      <c r="PL62" s="134"/>
      <c r="PM62" s="495"/>
      <c r="PN62" s="133"/>
      <c r="PO62" s="134"/>
      <c r="PP62" s="495"/>
      <c r="PQ62" s="133"/>
      <c r="PR62" s="134"/>
      <c r="PS62" s="495"/>
      <c r="PT62" s="133"/>
      <c r="PU62" s="134"/>
      <c r="PV62" s="495"/>
      <c r="PW62" s="133"/>
      <c r="PX62" s="134"/>
      <c r="PY62" s="495"/>
      <c r="PZ62" s="133"/>
      <c r="QA62" s="134"/>
      <c r="QB62" s="495"/>
      <c r="QC62" s="133"/>
      <c r="QD62" s="134"/>
      <c r="QE62" s="495"/>
      <c r="QF62" s="133"/>
      <c r="QG62" s="134"/>
      <c r="QH62" s="495"/>
      <c r="QI62" s="133"/>
      <c r="QJ62" s="134"/>
      <c r="QK62" s="495"/>
      <c r="QL62" s="133"/>
      <c r="QM62" s="134"/>
      <c r="QN62" s="495"/>
      <c r="QO62" s="133"/>
      <c r="QP62" s="134"/>
      <c r="QQ62" s="495"/>
      <c r="QR62" s="133"/>
      <c r="QS62" s="134"/>
      <c r="QT62" s="495"/>
      <c r="QU62" s="133"/>
      <c r="QV62" s="134"/>
      <c r="QW62" s="495"/>
      <c r="QX62" s="133"/>
      <c r="QY62" s="134"/>
      <c r="QZ62" s="495"/>
      <c r="RA62" s="133"/>
      <c r="RB62" s="134"/>
      <c r="RC62" s="495"/>
      <c r="RD62" s="133"/>
      <c r="RE62" s="134"/>
      <c r="RF62" s="495"/>
      <c r="RG62" s="133"/>
      <c r="RH62" s="134"/>
      <c r="RI62" s="495"/>
      <c r="RJ62" s="133"/>
      <c r="RK62" s="134"/>
      <c r="RL62" s="495"/>
      <c r="RM62" s="133"/>
      <c r="RN62" s="134"/>
      <c r="RO62" s="495"/>
      <c r="RP62" s="133"/>
      <c r="RQ62" s="134"/>
      <c r="RR62" s="495"/>
      <c r="RS62" s="133"/>
      <c r="RT62" s="134"/>
      <c r="RU62" s="495"/>
    </row>
    <row r="63" spans="1:48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1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P63" s="457">
        <v>-2.4299999999999999E-2</v>
      </c>
      <c r="JQ63" t="s">
        <v>62</v>
      </c>
      <c r="JU63" s="133" t="s">
        <v>62</v>
      </c>
      <c r="JV63" s="134" t="s">
        <v>62</v>
      </c>
      <c r="JW63" s="440">
        <v>-4.9299999999999997E-2</v>
      </c>
      <c r="JX63" s="133" t="s">
        <v>62</v>
      </c>
      <c r="JY63" s="134" t="s">
        <v>62</v>
      </c>
      <c r="JZ63" s="452">
        <v>-6.4000000000000003E-3</v>
      </c>
      <c r="KA63" s="133" t="s">
        <v>62</v>
      </c>
      <c r="KB63" s="134" t="s">
        <v>62</v>
      </c>
      <c r="KC63" s="441">
        <v>-3.15E-2</v>
      </c>
      <c r="KD63" s="133" t="s">
        <v>62</v>
      </c>
      <c r="KE63" s="134" t="s">
        <v>62</v>
      </c>
      <c r="KF63" s="440">
        <v>-2.9600000000000001E-2</v>
      </c>
      <c r="KG63" s="133" t="s">
        <v>62</v>
      </c>
      <c r="KH63" s="134" t="s">
        <v>62</v>
      </c>
      <c r="KI63" s="452">
        <v>-1.5299999999999999E-2</v>
      </c>
      <c r="KJ63" s="133" t="s">
        <v>62</v>
      </c>
      <c r="KK63" s="134" t="s">
        <v>62</v>
      </c>
      <c r="KL63" s="365">
        <v>-2.7699999999999999E-2</v>
      </c>
      <c r="KM63" s="133" t="s">
        <v>62</v>
      </c>
      <c r="KN63" s="134" t="s">
        <v>62</v>
      </c>
      <c r="KO63" s="457">
        <v>-1.3100000000000001E-2</v>
      </c>
      <c r="KP63" s="133" t="s">
        <v>62</v>
      </c>
      <c r="KQ63" s="134" t="s">
        <v>62</v>
      </c>
      <c r="KR63" s="462">
        <v>-2.69E-2</v>
      </c>
      <c r="KS63" s="133" t="s">
        <v>62</v>
      </c>
      <c r="KT63" s="134" t="s">
        <v>62</v>
      </c>
      <c r="KU63" s="457">
        <v>-5.1499999999999997E-2</v>
      </c>
      <c r="KV63" s="133" t="s">
        <v>62</v>
      </c>
      <c r="KW63" s="134" t="s">
        <v>62</v>
      </c>
      <c r="KX63" s="365">
        <v>-2.1100000000000001E-2</v>
      </c>
      <c r="KY63" s="133" t="s">
        <v>62</v>
      </c>
      <c r="KZ63" s="134" t="s">
        <v>62</v>
      </c>
      <c r="LA63" s="365">
        <v>-3.0300000000000001E-2</v>
      </c>
      <c r="LB63" s="134" t="s">
        <v>62</v>
      </c>
      <c r="LC63" s="134" t="s">
        <v>62</v>
      </c>
      <c r="LD63" s="457">
        <v>-0.02</v>
      </c>
      <c r="LE63" s="133" t="s">
        <v>62</v>
      </c>
      <c r="LF63" s="134" t="s">
        <v>62</v>
      </c>
      <c r="LG63" s="495"/>
      <c r="LH63" s="133" t="s">
        <v>62</v>
      </c>
      <c r="LI63" s="134" t="s">
        <v>62</v>
      </c>
      <c r="LJ63" s="495"/>
      <c r="LK63" s="133" t="s">
        <v>62</v>
      </c>
      <c r="LL63" s="134" t="s">
        <v>62</v>
      </c>
      <c r="LM63" s="495"/>
      <c r="LN63" s="133" t="s">
        <v>62</v>
      </c>
      <c r="LO63" s="134" t="s">
        <v>62</v>
      </c>
      <c r="LP63" s="495"/>
      <c r="LQ63" s="133" t="s">
        <v>62</v>
      </c>
      <c r="LR63" s="134" t="s">
        <v>62</v>
      </c>
      <c r="LS63" s="495"/>
      <c r="LT63" s="133" t="s">
        <v>62</v>
      </c>
      <c r="LU63" s="134" t="s">
        <v>62</v>
      </c>
      <c r="LV63" s="495"/>
      <c r="LW63" s="133" t="s">
        <v>62</v>
      </c>
      <c r="LX63" s="134" t="s">
        <v>62</v>
      </c>
      <c r="LY63" s="495"/>
      <c r="LZ63" s="133" t="s">
        <v>62</v>
      </c>
      <c r="MA63" s="134" t="s">
        <v>62</v>
      </c>
      <c r="MB63" s="495"/>
      <c r="MC63" s="133" t="s">
        <v>62</v>
      </c>
      <c r="MD63" s="134" t="s">
        <v>62</v>
      </c>
      <c r="ME63" s="495"/>
      <c r="MF63" s="133" t="s">
        <v>62</v>
      </c>
      <c r="MG63" s="134" t="s">
        <v>62</v>
      </c>
      <c r="MH63" s="495"/>
      <c r="MI63" s="133" t="s">
        <v>62</v>
      </c>
      <c r="MJ63" s="134" t="s">
        <v>62</v>
      </c>
      <c r="MK63" s="495"/>
      <c r="MM63" s="133" t="s">
        <v>62</v>
      </c>
      <c r="MN63" s="134" t="s">
        <v>62</v>
      </c>
      <c r="MO63" s="495"/>
      <c r="MP63" s="133" t="s">
        <v>62</v>
      </c>
      <c r="MQ63" s="134" t="s">
        <v>62</v>
      </c>
      <c r="MR63" s="495"/>
      <c r="MS63" s="133" t="s">
        <v>62</v>
      </c>
      <c r="MT63" s="134" t="s">
        <v>62</v>
      </c>
      <c r="MU63" s="495"/>
      <c r="MV63" s="133" t="s">
        <v>62</v>
      </c>
      <c r="MW63" s="134" t="s">
        <v>62</v>
      </c>
      <c r="MX63" s="495"/>
      <c r="MY63" s="133" t="s">
        <v>62</v>
      </c>
      <c r="MZ63" s="134" t="s">
        <v>62</v>
      </c>
      <c r="NA63" s="495"/>
      <c r="NB63" s="133" t="s">
        <v>62</v>
      </c>
      <c r="NC63" s="134" t="s">
        <v>62</v>
      </c>
      <c r="ND63" s="495"/>
      <c r="NE63" s="133" t="s">
        <v>62</v>
      </c>
      <c r="NF63" s="134" t="s">
        <v>62</v>
      </c>
      <c r="NG63" s="495"/>
      <c r="NH63" s="133" t="s">
        <v>62</v>
      </c>
      <c r="NI63" s="134" t="s">
        <v>62</v>
      </c>
      <c r="NJ63" s="495"/>
      <c r="NK63" s="133" t="s">
        <v>62</v>
      </c>
      <c r="NL63" s="134" t="s">
        <v>62</v>
      </c>
      <c r="NM63" s="495"/>
      <c r="NN63" s="133" t="s">
        <v>62</v>
      </c>
      <c r="NO63" s="134" t="s">
        <v>62</v>
      </c>
      <c r="NP63" s="495"/>
      <c r="NQ63" s="133" t="s">
        <v>62</v>
      </c>
      <c r="NR63" s="134" t="s">
        <v>62</v>
      </c>
      <c r="NS63" s="495"/>
      <c r="NT63" s="133" t="s">
        <v>62</v>
      </c>
      <c r="NU63" s="134" t="s">
        <v>62</v>
      </c>
      <c r="NV63" s="495"/>
      <c r="NW63" s="133" t="s">
        <v>62</v>
      </c>
      <c r="NX63" s="134" t="s">
        <v>62</v>
      </c>
      <c r="NY63" s="495"/>
      <c r="NZ63" s="133" t="s">
        <v>62</v>
      </c>
      <c r="OA63" s="134" t="s">
        <v>62</v>
      </c>
      <c r="OB63" s="495"/>
      <c r="OC63" s="133" t="s">
        <v>62</v>
      </c>
      <c r="OD63" s="134" t="s">
        <v>62</v>
      </c>
      <c r="OE63" s="495"/>
      <c r="OF63" s="133" t="s">
        <v>62</v>
      </c>
      <c r="OG63" s="134" t="s">
        <v>62</v>
      </c>
      <c r="OH63" s="495"/>
      <c r="OI63" s="133" t="s">
        <v>62</v>
      </c>
      <c r="OJ63" s="134" t="s">
        <v>62</v>
      </c>
      <c r="OK63" s="495"/>
      <c r="OL63" s="133" t="s">
        <v>62</v>
      </c>
      <c r="OM63" s="134" t="s">
        <v>62</v>
      </c>
      <c r="ON63" s="495"/>
      <c r="OO63" s="133" t="s">
        <v>62</v>
      </c>
      <c r="OP63" s="134" t="s">
        <v>62</v>
      </c>
      <c r="OQ63" s="495"/>
      <c r="OR63" s="133" t="s">
        <v>62</v>
      </c>
      <c r="OS63" s="134" t="s">
        <v>62</v>
      </c>
      <c r="OT63" s="495"/>
      <c r="OU63" s="133" t="s">
        <v>62</v>
      </c>
      <c r="OV63" s="134" t="s">
        <v>62</v>
      </c>
      <c r="OW63" s="495"/>
      <c r="OX63" s="133" t="s">
        <v>62</v>
      </c>
      <c r="OY63" s="134" t="s">
        <v>62</v>
      </c>
      <c r="OZ63" s="495"/>
      <c r="PA63" s="133" t="s">
        <v>62</v>
      </c>
      <c r="PB63" s="134" t="s">
        <v>62</v>
      </c>
      <c r="PC63" s="495"/>
      <c r="PE63" s="133" t="s">
        <v>62</v>
      </c>
      <c r="PF63" s="134" t="s">
        <v>62</v>
      </c>
      <c r="PG63" s="495"/>
      <c r="PH63" s="133" t="s">
        <v>62</v>
      </c>
      <c r="PI63" s="134" t="s">
        <v>62</v>
      </c>
      <c r="PJ63" s="495"/>
      <c r="PK63" s="133" t="s">
        <v>62</v>
      </c>
      <c r="PL63" s="134" t="s">
        <v>62</v>
      </c>
      <c r="PM63" s="495"/>
      <c r="PN63" s="133" t="s">
        <v>62</v>
      </c>
      <c r="PO63" s="134" t="s">
        <v>62</v>
      </c>
      <c r="PP63" s="495"/>
      <c r="PQ63" s="133" t="s">
        <v>62</v>
      </c>
      <c r="PR63" s="134" t="s">
        <v>62</v>
      </c>
      <c r="PS63" s="495"/>
      <c r="PT63" s="133" t="s">
        <v>62</v>
      </c>
      <c r="PU63" s="134" t="s">
        <v>62</v>
      </c>
      <c r="PV63" s="495"/>
      <c r="PW63" s="133" t="s">
        <v>62</v>
      </c>
      <c r="PX63" s="134" t="s">
        <v>62</v>
      </c>
      <c r="PY63" s="495"/>
      <c r="PZ63" s="133" t="s">
        <v>62</v>
      </c>
      <c r="QA63" s="134" t="s">
        <v>62</v>
      </c>
      <c r="QB63" s="495"/>
      <c r="QC63" s="133" t="s">
        <v>62</v>
      </c>
      <c r="QD63" s="134" t="s">
        <v>62</v>
      </c>
      <c r="QE63" s="495"/>
      <c r="QF63" s="133" t="s">
        <v>62</v>
      </c>
      <c r="QG63" s="134" t="s">
        <v>62</v>
      </c>
      <c r="QH63" s="495"/>
      <c r="QI63" s="133" t="s">
        <v>62</v>
      </c>
      <c r="QJ63" s="134" t="s">
        <v>62</v>
      </c>
      <c r="QK63" s="495"/>
      <c r="QL63" s="133" t="s">
        <v>62</v>
      </c>
      <c r="QM63" s="134" t="s">
        <v>62</v>
      </c>
      <c r="QN63" s="495"/>
      <c r="QO63" s="133" t="s">
        <v>62</v>
      </c>
      <c r="QP63" s="134" t="s">
        <v>62</v>
      </c>
      <c r="QQ63" s="495"/>
      <c r="QR63" s="133" t="s">
        <v>62</v>
      </c>
      <c r="QS63" s="134" t="s">
        <v>62</v>
      </c>
      <c r="QT63" s="495"/>
      <c r="QU63" s="133" t="s">
        <v>62</v>
      </c>
      <c r="QV63" s="134" t="s">
        <v>62</v>
      </c>
      <c r="QW63" s="495"/>
      <c r="QX63" s="133" t="s">
        <v>62</v>
      </c>
      <c r="QY63" s="134" t="s">
        <v>62</v>
      </c>
      <c r="QZ63" s="495"/>
      <c r="RA63" s="133" t="s">
        <v>62</v>
      </c>
      <c r="RB63" s="134" t="s">
        <v>62</v>
      </c>
      <c r="RC63" s="495"/>
      <c r="RD63" s="133" t="s">
        <v>62</v>
      </c>
      <c r="RE63" s="134" t="s">
        <v>62</v>
      </c>
      <c r="RF63" s="495"/>
      <c r="RG63" s="133" t="s">
        <v>62</v>
      </c>
      <c r="RH63" s="134" t="s">
        <v>62</v>
      </c>
      <c r="RI63" s="495"/>
      <c r="RJ63" s="133" t="s">
        <v>62</v>
      </c>
      <c r="RK63" s="134" t="s">
        <v>62</v>
      </c>
      <c r="RL63" s="495"/>
      <c r="RM63" s="133" t="s">
        <v>62</v>
      </c>
      <c r="RN63" s="134" t="s">
        <v>62</v>
      </c>
      <c r="RO63" s="495"/>
      <c r="RP63" s="133" t="s">
        <v>62</v>
      </c>
      <c r="RQ63" s="134" t="s">
        <v>62</v>
      </c>
      <c r="RR63" s="495"/>
      <c r="RS63" s="133" t="s">
        <v>62</v>
      </c>
      <c r="RT63" s="134" t="s">
        <v>62</v>
      </c>
      <c r="RU63" s="495"/>
    </row>
    <row r="64" spans="1:48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P64" s="251">
        <v>1.3285</v>
      </c>
      <c r="JU64" s="255">
        <v>1.3292999999999999</v>
      </c>
      <c r="JV64" s="251">
        <v>1.3278000000000001</v>
      </c>
      <c r="JW64" s="256">
        <v>1.3285</v>
      </c>
      <c r="JX64" s="255">
        <v>1.3292999999999999</v>
      </c>
      <c r="JY64" s="251">
        <v>1.3290999999999999</v>
      </c>
      <c r="JZ64" s="256">
        <v>1.3285</v>
      </c>
      <c r="KA64" s="255">
        <v>1.3282</v>
      </c>
      <c r="KB64" s="251">
        <v>1.3267</v>
      </c>
      <c r="KC64" s="256">
        <v>1.3391999999999999</v>
      </c>
      <c r="KD64" s="255">
        <v>1.3335999999999999</v>
      </c>
      <c r="KE64" s="251">
        <v>1.3340000000000001</v>
      </c>
      <c r="KF64" s="256">
        <v>1.3329</v>
      </c>
      <c r="KG64" s="255">
        <v>1.3346</v>
      </c>
      <c r="KH64" s="251">
        <v>1.3331</v>
      </c>
      <c r="KI64" s="256">
        <v>1.3328</v>
      </c>
      <c r="KJ64" s="255">
        <v>1.3304</v>
      </c>
      <c r="KK64" s="251">
        <v>1.3232999999999999</v>
      </c>
      <c r="KL64" s="256">
        <v>1.3270999999999999</v>
      </c>
      <c r="KM64" s="255">
        <v>1.3270999999999999</v>
      </c>
      <c r="KN64" s="251">
        <v>1.3234999999999999</v>
      </c>
      <c r="KO64" s="256">
        <v>1.3203</v>
      </c>
      <c r="KP64" s="255">
        <v>1.32</v>
      </c>
      <c r="KQ64" s="251">
        <v>1.3182</v>
      </c>
      <c r="KR64" s="256">
        <v>1.3151999999999999</v>
      </c>
      <c r="KS64" s="255">
        <v>1.3145</v>
      </c>
      <c r="KT64" s="251">
        <v>1.3113999999999999</v>
      </c>
      <c r="KU64" s="256">
        <v>1.3041</v>
      </c>
      <c r="KV64" s="255">
        <v>1.3029999999999999</v>
      </c>
      <c r="KW64" s="251">
        <v>1.3046</v>
      </c>
      <c r="KX64" s="256">
        <v>1.3017000000000001</v>
      </c>
      <c r="KY64" s="255">
        <v>1.3024</v>
      </c>
      <c r="KZ64" s="251">
        <v>1.2990999999999999</v>
      </c>
      <c r="LA64" s="256">
        <v>1.2952999999999999</v>
      </c>
      <c r="LB64" s="251">
        <v>1.2944</v>
      </c>
      <c r="LC64" s="251">
        <v>1.2928999999999999</v>
      </c>
      <c r="LD64" s="251">
        <v>1.2925</v>
      </c>
    </row>
    <row r="65" spans="1:48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183" t="s">
        <v>51</v>
      </c>
      <c r="JQ65" s="59"/>
      <c r="JR65" s="59"/>
      <c r="JS65" s="59"/>
      <c r="JT65" t="s">
        <v>62</v>
      </c>
      <c r="JU65" s="159" t="s">
        <v>51</v>
      </c>
      <c r="JV65" s="183" t="s">
        <v>51</v>
      </c>
      <c r="JW65" s="193" t="s">
        <v>51</v>
      </c>
      <c r="JX65" s="159" t="s">
        <v>51</v>
      </c>
      <c r="JY65" s="183" t="s">
        <v>51</v>
      </c>
      <c r="JZ65" s="193" t="s">
        <v>51</v>
      </c>
      <c r="KA65" s="159" t="s">
        <v>51</v>
      </c>
      <c r="KB65" s="183" t="s">
        <v>51</v>
      </c>
      <c r="KC65" s="193" t="s">
        <v>51</v>
      </c>
      <c r="KD65" s="159" t="s">
        <v>51</v>
      </c>
      <c r="KE65" s="183" t="s">
        <v>51</v>
      </c>
      <c r="KF65" s="193" t="s">
        <v>51</v>
      </c>
      <c r="KG65" s="159" t="s">
        <v>51</v>
      </c>
      <c r="KH65" s="183" t="s">
        <v>51</v>
      </c>
      <c r="KI65" s="193" t="s">
        <v>51</v>
      </c>
      <c r="KJ65" s="159" t="s">
        <v>51</v>
      </c>
      <c r="KK65" s="183" t="s">
        <v>51</v>
      </c>
      <c r="KL65" s="193" t="s">
        <v>51</v>
      </c>
      <c r="KM65" s="159" t="s">
        <v>51</v>
      </c>
      <c r="KN65" s="183" t="s">
        <v>51</v>
      </c>
      <c r="KO65" s="193" t="s">
        <v>51</v>
      </c>
      <c r="KP65" s="159" t="s">
        <v>51</v>
      </c>
      <c r="KQ65" s="183" t="s">
        <v>51</v>
      </c>
      <c r="KR65" s="193" t="s">
        <v>51</v>
      </c>
      <c r="KS65" s="159" t="s">
        <v>51</v>
      </c>
      <c r="KT65" s="183" t="s">
        <v>51</v>
      </c>
      <c r="KU65" s="193" t="s">
        <v>51</v>
      </c>
      <c r="KV65" s="159" t="s">
        <v>51</v>
      </c>
      <c r="KW65" s="183" t="s">
        <v>51</v>
      </c>
      <c r="KX65" s="193" t="s">
        <v>51</v>
      </c>
      <c r="KY65" s="159" t="s">
        <v>51</v>
      </c>
      <c r="KZ65" s="183" t="s">
        <v>51</v>
      </c>
      <c r="LA65" s="193" t="s">
        <v>51</v>
      </c>
      <c r="LB65" s="183" t="s">
        <v>51</v>
      </c>
      <c r="LC65" s="183" t="s">
        <v>51</v>
      </c>
      <c r="LD65" s="183" t="s">
        <v>51</v>
      </c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t="s">
        <v>62</v>
      </c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</row>
    <row r="66" spans="1:48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62">SUM(D51, -D58)</f>
        <v>4.8000000000000001E-2</v>
      </c>
      <c r="E66" s="89">
        <f t="shared" si="162"/>
        <v>9.3600000000000003E-2</v>
      </c>
      <c r="F66" s="140">
        <f t="shared" si="162"/>
        <v>0.1346</v>
      </c>
      <c r="G66" s="148">
        <f t="shared" si="162"/>
        <v>0.27629999999999999</v>
      </c>
      <c r="H66" s="110">
        <f t="shared" si="162"/>
        <v>0.24980000000000002</v>
      </c>
      <c r="I66" s="170">
        <f t="shared" si="162"/>
        <v>0.20469999999999999</v>
      </c>
      <c r="J66" s="148">
        <f>SUM(J51, -J58)</f>
        <v>0.17959999999999998</v>
      </c>
      <c r="K66" s="115">
        <f t="shared" ref="K66:T66" si="163">SUM(K51, -K58)</f>
        <v>0.16789999999999999</v>
      </c>
      <c r="L66" s="174">
        <f t="shared" si="163"/>
        <v>0.1983</v>
      </c>
      <c r="M66" s="141">
        <f t="shared" si="163"/>
        <v>0.19500000000000001</v>
      </c>
      <c r="N66" s="115">
        <f t="shared" si="163"/>
        <v>0.1706</v>
      </c>
      <c r="O66" s="174">
        <f t="shared" si="163"/>
        <v>0.19719999999999999</v>
      </c>
      <c r="P66" s="141">
        <f t="shared" si="163"/>
        <v>0.20700000000000002</v>
      </c>
      <c r="Q66" s="115">
        <f t="shared" si="163"/>
        <v>0.19890000000000002</v>
      </c>
      <c r="R66" s="173">
        <f t="shared" si="163"/>
        <v>0.2243</v>
      </c>
      <c r="S66" s="218">
        <f t="shared" si="163"/>
        <v>0.2389</v>
      </c>
      <c r="T66" s="15">
        <f t="shared" si="163"/>
        <v>0.22960000000000003</v>
      </c>
      <c r="U66" s="146">
        <f t="shared" ref="U66:BE66" si="164">SUM(U51, -U58)</f>
        <v>0.24459999999999998</v>
      </c>
      <c r="V66" s="218">
        <f t="shared" si="164"/>
        <v>0.22259999999999999</v>
      </c>
      <c r="W66" s="15">
        <f t="shared" si="164"/>
        <v>0.2369</v>
      </c>
      <c r="X66" s="146">
        <f t="shared" si="164"/>
        <v>0.25650000000000001</v>
      </c>
      <c r="Y66" s="141">
        <f t="shared" si="164"/>
        <v>0.2596</v>
      </c>
      <c r="Z66" s="115">
        <f t="shared" si="164"/>
        <v>0.26119999999999999</v>
      </c>
      <c r="AA66" s="174">
        <f t="shared" si="164"/>
        <v>0.23480000000000001</v>
      </c>
      <c r="AB66" s="141">
        <f t="shared" si="164"/>
        <v>0.21960000000000002</v>
      </c>
      <c r="AC66" s="115">
        <f t="shared" si="164"/>
        <v>0.21589999999999998</v>
      </c>
      <c r="AD66" s="174">
        <f t="shared" si="164"/>
        <v>0.20729999999999998</v>
      </c>
      <c r="AE66" s="218">
        <f t="shared" si="164"/>
        <v>0.22260000000000002</v>
      </c>
      <c r="AF66" s="15">
        <f t="shared" si="164"/>
        <v>0.25659999999999999</v>
      </c>
      <c r="AG66" s="146">
        <f t="shared" si="164"/>
        <v>0.2717</v>
      </c>
      <c r="AH66" s="141">
        <f t="shared" si="164"/>
        <v>0.29049999999999998</v>
      </c>
      <c r="AI66" s="115">
        <f t="shared" si="164"/>
        <v>0.28580000000000005</v>
      </c>
      <c r="AJ66" s="174">
        <f t="shared" si="164"/>
        <v>0.29849999999999999</v>
      </c>
      <c r="AK66" s="218">
        <f t="shared" si="164"/>
        <v>0.28539999999999999</v>
      </c>
      <c r="AL66" s="15">
        <f t="shared" si="164"/>
        <v>0.2913</v>
      </c>
      <c r="AM66" s="146">
        <f t="shared" si="164"/>
        <v>0.31530000000000002</v>
      </c>
      <c r="AN66" s="141">
        <f t="shared" si="164"/>
        <v>0.32210000000000005</v>
      </c>
      <c r="AO66" s="115">
        <f t="shared" si="164"/>
        <v>0.31619999999999998</v>
      </c>
      <c r="AP66" s="174">
        <f t="shared" si="164"/>
        <v>0.33329999999999999</v>
      </c>
      <c r="AQ66" s="141">
        <f t="shared" si="164"/>
        <v>0.32789999999999997</v>
      </c>
      <c r="AR66" s="115">
        <f t="shared" si="164"/>
        <v>0.33450000000000002</v>
      </c>
      <c r="AS66" s="174">
        <f t="shared" si="164"/>
        <v>0.32790000000000002</v>
      </c>
      <c r="AT66" s="218">
        <f t="shared" si="164"/>
        <v>0.30630000000000002</v>
      </c>
      <c r="AU66" s="15">
        <f t="shared" si="164"/>
        <v>0.31020000000000003</v>
      </c>
      <c r="AV66" s="146">
        <f t="shared" si="164"/>
        <v>0.29520000000000002</v>
      </c>
      <c r="AW66" s="141">
        <f t="shared" si="164"/>
        <v>0.3165</v>
      </c>
      <c r="AX66" s="115">
        <f t="shared" si="164"/>
        <v>0.3458</v>
      </c>
      <c r="AY66" s="174">
        <f t="shared" si="164"/>
        <v>0.3458</v>
      </c>
      <c r="AZ66" s="141">
        <f t="shared" si="164"/>
        <v>0.33510000000000001</v>
      </c>
      <c r="BA66" s="115">
        <f t="shared" si="164"/>
        <v>0.32340000000000002</v>
      </c>
      <c r="BB66" s="174">
        <f t="shared" si="164"/>
        <v>0.35350000000000004</v>
      </c>
      <c r="BC66" s="141">
        <f t="shared" si="164"/>
        <v>0.37840000000000001</v>
      </c>
      <c r="BD66" s="115">
        <f t="shared" si="164"/>
        <v>0.3841</v>
      </c>
      <c r="BE66" s="174">
        <f t="shared" si="164"/>
        <v>0.4103</v>
      </c>
      <c r="BF66" s="141">
        <f t="shared" ref="BF66:BQ66" si="165">SUM(BF51, -BF58)</f>
        <v>0.38880000000000003</v>
      </c>
      <c r="BG66" s="115">
        <f t="shared" si="165"/>
        <v>0.372</v>
      </c>
      <c r="BH66" s="174">
        <f t="shared" si="165"/>
        <v>0.37659999999999999</v>
      </c>
      <c r="BI66" s="141">
        <f t="shared" si="165"/>
        <v>0.3659</v>
      </c>
      <c r="BJ66" s="115">
        <f t="shared" si="165"/>
        <v>0.39960000000000001</v>
      </c>
      <c r="BK66" s="174">
        <f t="shared" si="165"/>
        <v>0.3473</v>
      </c>
      <c r="BL66" s="141">
        <f t="shared" si="165"/>
        <v>0.37109999999999999</v>
      </c>
      <c r="BM66" s="115">
        <f t="shared" si="165"/>
        <v>0.39</v>
      </c>
      <c r="BN66" s="174">
        <f t="shared" si="165"/>
        <v>0.3861</v>
      </c>
      <c r="BO66" s="115">
        <f t="shared" si="165"/>
        <v>0.3896</v>
      </c>
      <c r="BP66" s="111">
        <f t="shared" si="165"/>
        <v>0.38680000000000003</v>
      </c>
      <c r="BQ66" s="115">
        <f t="shared" si="165"/>
        <v>0.4012</v>
      </c>
      <c r="BS66" s="141">
        <f t="shared" ref="BS66:CK66" si="166">SUM(BS51, -BS58)</f>
        <v>0.38919999999999999</v>
      </c>
      <c r="BT66" s="115">
        <f t="shared" si="166"/>
        <v>0.38269999999999998</v>
      </c>
      <c r="BU66" s="174">
        <f t="shared" si="166"/>
        <v>0.42720000000000002</v>
      </c>
      <c r="BV66" s="141">
        <f t="shared" si="166"/>
        <v>0.43609999999999999</v>
      </c>
      <c r="BW66" s="115">
        <f t="shared" si="166"/>
        <v>0.43910000000000005</v>
      </c>
      <c r="BX66" s="174">
        <f t="shared" si="166"/>
        <v>0.43840000000000001</v>
      </c>
      <c r="BY66" s="218">
        <f t="shared" si="166"/>
        <v>0.44240000000000002</v>
      </c>
      <c r="BZ66" s="15">
        <f t="shared" si="166"/>
        <v>0.46499999999999997</v>
      </c>
      <c r="CA66" s="146">
        <f t="shared" si="166"/>
        <v>0.44399999999999995</v>
      </c>
      <c r="CB66" s="141">
        <f t="shared" si="166"/>
        <v>0.41510000000000002</v>
      </c>
      <c r="CC66" s="115">
        <f t="shared" si="166"/>
        <v>0.4103</v>
      </c>
      <c r="CD66" s="174">
        <f t="shared" si="166"/>
        <v>0.41139999999999999</v>
      </c>
      <c r="CE66" s="141">
        <f t="shared" si="166"/>
        <v>0.39239999999999997</v>
      </c>
      <c r="CF66" s="115">
        <f t="shared" si="166"/>
        <v>0.37980000000000003</v>
      </c>
      <c r="CG66" s="174">
        <f t="shared" si="166"/>
        <v>0.36209999999999998</v>
      </c>
      <c r="CH66" s="141">
        <f t="shared" si="166"/>
        <v>0.3543</v>
      </c>
      <c r="CI66" s="115">
        <f t="shared" si="166"/>
        <v>0.37050000000000005</v>
      </c>
      <c r="CJ66" s="174">
        <f t="shared" si="166"/>
        <v>0.36429999999999996</v>
      </c>
      <c r="CK66" s="141">
        <f t="shared" si="166"/>
        <v>0.35899999999999999</v>
      </c>
      <c r="CL66" s="115">
        <f t="shared" ref="CL66:DD66" si="167">SUM(CL51, -CL58)</f>
        <v>0.39219999999999999</v>
      </c>
      <c r="CM66" s="174">
        <f t="shared" si="167"/>
        <v>0.37859999999999999</v>
      </c>
      <c r="CN66" s="141">
        <f t="shared" si="167"/>
        <v>0.39510000000000001</v>
      </c>
      <c r="CO66" s="115">
        <f t="shared" si="167"/>
        <v>0.43630000000000002</v>
      </c>
      <c r="CP66" s="174">
        <f t="shared" si="167"/>
        <v>0.43890000000000001</v>
      </c>
      <c r="CQ66" s="141">
        <f t="shared" si="167"/>
        <v>0.4516</v>
      </c>
      <c r="CR66" s="115">
        <f t="shared" si="167"/>
        <v>0.42720000000000002</v>
      </c>
      <c r="CS66" s="174">
        <f t="shared" si="167"/>
        <v>0.44779999999999998</v>
      </c>
      <c r="CT66" s="141">
        <f t="shared" si="167"/>
        <v>0.44889999999999997</v>
      </c>
      <c r="CU66" s="115">
        <f t="shared" si="167"/>
        <v>0.4365</v>
      </c>
      <c r="CV66" s="174">
        <f t="shared" si="167"/>
        <v>0.39149999999999996</v>
      </c>
      <c r="CW66" s="141">
        <f t="shared" si="167"/>
        <v>0.38749999999999996</v>
      </c>
      <c r="CX66" s="115">
        <f t="shared" si="167"/>
        <v>0.4093</v>
      </c>
      <c r="CY66" s="174">
        <f t="shared" si="167"/>
        <v>0.41959999999999997</v>
      </c>
      <c r="CZ66" s="141">
        <f t="shared" si="167"/>
        <v>0.41830000000000001</v>
      </c>
      <c r="DA66" s="115">
        <f t="shared" si="167"/>
        <v>0.40759999999999996</v>
      </c>
      <c r="DB66" s="174">
        <f t="shared" si="167"/>
        <v>0.41349999999999998</v>
      </c>
      <c r="DC66" s="141">
        <f t="shared" si="167"/>
        <v>0.40669999999999995</v>
      </c>
      <c r="DD66" s="115">
        <f t="shared" si="167"/>
        <v>0.4173</v>
      </c>
      <c r="DE66" s="174">
        <f t="shared" ref="DE66:DN66" si="168">SUM(DE51, -DE58)</f>
        <v>0.43440000000000001</v>
      </c>
      <c r="DF66" s="141">
        <f t="shared" si="168"/>
        <v>0.43159999999999998</v>
      </c>
      <c r="DG66" s="115">
        <f t="shared" si="168"/>
        <v>0.42210000000000003</v>
      </c>
      <c r="DH66" s="174">
        <f t="shared" si="168"/>
        <v>0.42559999999999998</v>
      </c>
      <c r="DI66" s="141">
        <f t="shared" si="168"/>
        <v>0.4244</v>
      </c>
      <c r="DJ66" s="115">
        <f t="shared" si="168"/>
        <v>0.44290000000000002</v>
      </c>
      <c r="DK66" s="174">
        <f t="shared" si="168"/>
        <v>0.41970000000000002</v>
      </c>
      <c r="DL66" s="115">
        <f t="shared" si="168"/>
        <v>0.41949999999999998</v>
      </c>
      <c r="DM66" s="115">
        <f t="shared" si="168"/>
        <v>0.41210000000000002</v>
      </c>
      <c r="DN66" s="324">
        <f t="shared" si="168"/>
        <v>0.44630000000000003</v>
      </c>
      <c r="DO66" s="340">
        <f>SUM(DO51, -DO58,)</f>
        <v>0</v>
      </c>
      <c r="DP66" s="115">
        <f t="shared" ref="DP66:DZ66" si="169">SUM(DP51, -DP58)</f>
        <v>0.44469999999999998</v>
      </c>
      <c r="DQ66" s="174">
        <f t="shared" si="169"/>
        <v>0.45760000000000001</v>
      </c>
      <c r="DR66" s="141">
        <f t="shared" si="169"/>
        <v>0.4919</v>
      </c>
      <c r="DS66" s="115">
        <f t="shared" si="169"/>
        <v>0.52429999999999999</v>
      </c>
      <c r="DT66" s="174">
        <f t="shared" si="169"/>
        <v>0.54720000000000002</v>
      </c>
      <c r="DU66" s="141">
        <f t="shared" si="169"/>
        <v>0.54909999999999992</v>
      </c>
      <c r="DV66" s="115">
        <f t="shared" si="169"/>
        <v>0.5734999999999999</v>
      </c>
      <c r="DW66" s="174">
        <f t="shared" si="169"/>
        <v>0.59430000000000005</v>
      </c>
      <c r="DX66" s="115">
        <f t="shared" si="169"/>
        <v>0.5464</v>
      </c>
      <c r="DY66" s="110">
        <f t="shared" si="169"/>
        <v>0.54959999999999998</v>
      </c>
      <c r="DZ66" s="110">
        <f t="shared" si="169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70">SUM(EC51, -EC58)</f>
        <v>0</v>
      </c>
      <c r="ED66" s="6">
        <f t="shared" si="170"/>
        <v>0</v>
      </c>
      <c r="EE66" s="6">
        <f t="shared" si="170"/>
        <v>0</v>
      </c>
      <c r="EF66" s="6">
        <f t="shared" si="170"/>
        <v>0</v>
      </c>
      <c r="EG66" s="6">
        <f t="shared" si="170"/>
        <v>0</v>
      </c>
      <c r="EH66" s="6">
        <f t="shared" si="170"/>
        <v>0</v>
      </c>
      <c r="EI66" s="6">
        <f t="shared" si="170"/>
        <v>0</v>
      </c>
      <c r="EK66" s="148">
        <f t="shared" ref="EK66:EX66" si="171">SUM(EK51, -EK58)</f>
        <v>0.60189999999999999</v>
      </c>
      <c r="EL66" s="110">
        <f t="shared" si="171"/>
        <v>0.59519999999999995</v>
      </c>
      <c r="EM66" s="170">
        <f t="shared" si="171"/>
        <v>0.58450000000000002</v>
      </c>
      <c r="EN66" s="148">
        <f t="shared" si="171"/>
        <v>0.61519999999999997</v>
      </c>
      <c r="EO66" s="110">
        <f t="shared" si="171"/>
        <v>0.58840000000000003</v>
      </c>
      <c r="EP66" s="170">
        <f t="shared" si="171"/>
        <v>0.56510000000000005</v>
      </c>
      <c r="EQ66" s="148">
        <f t="shared" si="171"/>
        <v>0.57089999999999996</v>
      </c>
      <c r="ER66" s="110">
        <f t="shared" si="171"/>
        <v>0.54549999999999998</v>
      </c>
      <c r="ES66" s="170">
        <f t="shared" si="171"/>
        <v>0.57620000000000005</v>
      </c>
      <c r="ET66" s="148">
        <f t="shared" si="171"/>
        <v>0.54969999999999997</v>
      </c>
      <c r="EU66" s="110">
        <f t="shared" si="171"/>
        <v>0.54990000000000006</v>
      </c>
      <c r="EV66" s="170">
        <f t="shared" si="171"/>
        <v>0.56309999999999993</v>
      </c>
      <c r="EW66" s="148">
        <f t="shared" si="171"/>
        <v>0.56009999999999993</v>
      </c>
      <c r="EX66" s="115">
        <f t="shared" si="171"/>
        <v>0.53639999999999999</v>
      </c>
      <c r="EY66" s="174">
        <f t="shared" ref="EY66:FQ66" si="172">SUM(EY51, -EY58)</f>
        <v>0.55149999999999999</v>
      </c>
      <c r="EZ66" s="141">
        <f t="shared" si="172"/>
        <v>0.54090000000000005</v>
      </c>
      <c r="FA66" s="115">
        <f t="shared" si="172"/>
        <v>0.52170000000000005</v>
      </c>
      <c r="FB66" s="174">
        <f t="shared" si="172"/>
        <v>0.4844</v>
      </c>
      <c r="FC66" s="412">
        <f t="shared" si="172"/>
        <v>0.4708</v>
      </c>
      <c r="FD66" s="370">
        <f t="shared" si="172"/>
        <v>0.48729999999999996</v>
      </c>
      <c r="FE66" s="413">
        <f t="shared" si="172"/>
        <v>0.59</v>
      </c>
      <c r="FF66" s="141">
        <f t="shared" si="172"/>
        <v>0.62840000000000007</v>
      </c>
      <c r="FG66" s="115">
        <f t="shared" si="172"/>
        <v>0.50870000000000004</v>
      </c>
      <c r="FH66" s="174">
        <f t="shared" si="172"/>
        <v>0.51780000000000004</v>
      </c>
      <c r="FI66" s="141">
        <f t="shared" si="172"/>
        <v>0.52960000000000007</v>
      </c>
      <c r="FJ66" s="115">
        <f t="shared" si="172"/>
        <v>0.56210000000000004</v>
      </c>
      <c r="FK66" s="174">
        <f t="shared" si="172"/>
        <v>0.6482</v>
      </c>
      <c r="FL66" s="148">
        <f t="shared" si="172"/>
        <v>0.625</v>
      </c>
      <c r="FM66" s="110">
        <f t="shared" si="172"/>
        <v>0.60650000000000004</v>
      </c>
      <c r="FN66" s="170">
        <f t="shared" si="172"/>
        <v>0.61329999999999996</v>
      </c>
      <c r="FO66" s="148">
        <f t="shared" si="172"/>
        <v>0.61759999999999993</v>
      </c>
      <c r="FP66" s="110">
        <f t="shared" si="172"/>
        <v>0.62909999999999999</v>
      </c>
      <c r="FQ66" s="170">
        <f t="shared" si="172"/>
        <v>0.62829999999999997</v>
      </c>
      <c r="FR66" s="148">
        <f t="shared" ref="FR66" si="173">SUM(FR51, -FR58)</f>
        <v>0.63690000000000002</v>
      </c>
      <c r="FS66" s="110">
        <f t="shared" ref="FS66:FT66" si="174">SUM(FS51, -FS58)</f>
        <v>0.62480000000000002</v>
      </c>
      <c r="FT66" s="170">
        <f t="shared" si="174"/>
        <v>0.60570000000000002</v>
      </c>
      <c r="FU66" s="148">
        <f t="shared" ref="FU66" si="175">SUM(FU51, -FU58)</f>
        <v>0.60680000000000001</v>
      </c>
      <c r="FV66" s="110">
        <f t="shared" ref="FV66" si="176">SUM(FV51, -FV58)</f>
        <v>0.61009999999999998</v>
      </c>
      <c r="FW66" s="170">
        <f t="shared" ref="FW66" si="177">SUM(FW51, -FW58)</f>
        <v>0.6119</v>
      </c>
      <c r="FX66" s="148">
        <f t="shared" ref="FX66" si="178">SUM(FX51, -FX58)</f>
        <v>0.61919999999999997</v>
      </c>
      <c r="FY66" s="110">
        <f t="shared" ref="FY66" si="179">SUM(FY51, -FY58)</f>
        <v>0.59589999999999999</v>
      </c>
      <c r="FZ66" s="170">
        <f t="shared" ref="FZ66" si="180">SUM(FZ51, -FZ58)</f>
        <v>0.51990000000000003</v>
      </c>
      <c r="GA66" s="148">
        <f t="shared" ref="GA66" si="181">SUM(GA51, -GA58)</f>
        <v>0.52099999999999991</v>
      </c>
      <c r="GB66" s="110">
        <f t="shared" ref="GB66" si="182">SUM(GB51, -GB58)</f>
        <v>0.4627</v>
      </c>
      <c r="GC66" s="170">
        <f t="shared" ref="GC66" si="183">SUM(GC51, -GC58)</f>
        <v>0.4773</v>
      </c>
      <c r="GD66" s="148">
        <f t="shared" ref="GD66" si="184">SUM(GD51, -GD58)</f>
        <v>0.50340000000000007</v>
      </c>
      <c r="GE66" s="110">
        <f t="shared" ref="GE66" si="185">SUM(GE51, -GE58)</f>
        <v>0.46730000000000005</v>
      </c>
      <c r="GF66" s="174">
        <f t="shared" ref="GF66:GO66" si="186">SUM(GF51, -GF58)</f>
        <v>0.49370000000000003</v>
      </c>
      <c r="GG66" s="218">
        <f t="shared" si="186"/>
        <v>0.48399999999999999</v>
      </c>
      <c r="GH66" s="15">
        <f t="shared" si="186"/>
        <v>0.48039999999999994</v>
      </c>
      <c r="GI66" s="146">
        <f t="shared" si="186"/>
        <v>0.4829</v>
      </c>
      <c r="GJ66" s="148">
        <f t="shared" si="186"/>
        <v>0.49329999999999996</v>
      </c>
      <c r="GK66" s="110">
        <f t="shared" si="186"/>
        <v>0.53949999999999998</v>
      </c>
      <c r="GL66" s="170">
        <f t="shared" si="186"/>
        <v>0.53489999999999993</v>
      </c>
      <c r="GM66" s="148">
        <f t="shared" si="186"/>
        <v>0.52110000000000001</v>
      </c>
      <c r="GN66" s="110">
        <f t="shared" si="186"/>
        <v>0.52790000000000004</v>
      </c>
      <c r="GO66" s="170">
        <f t="shared" si="186"/>
        <v>0.52929999999999999</v>
      </c>
      <c r="GP66" s="141">
        <f t="shared" ref="GP66:GU66" si="187">SUM(GP51, -GP58)</f>
        <v>0.52380000000000004</v>
      </c>
      <c r="GQ66" s="115">
        <f t="shared" si="187"/>
        <v>0.48730000000000007</v>
      </c>
      <c r="GR66" s="170">
        <f t="shared" si="187"/>
        <v>0.45669999999999999</v>
      </c>
      <c r="GS66" s="110">
        <f t="shared" si="187"/>
        <v>0.48380000000000001</v>
      </c>
      <c r="GT66" s="110">
        <f t="shared" si="187"/>
        <v>0.504</v>
      </c>
      <c r="GU66" s="110">
        <f t="shared" si="187"/>
        <v>0.4587</v>
      </c>
      <c r="GV66" s="6">
        <f t="shared" ref="GV66:HA66" si="188">SUM(GV51, -GV58)</f>
        <v>0</v>
      </c>
      <c r="GW66" s="6">
        <f t="shared" si="188"/>
        <v>0</v>
      </c>
      <c r="GX66" s="6">
        <f t="shared" si="188"/>
        <v>0</v>
      </c>
      <c r="GY66" s="6">
        <f t="shared" si="188"/>
        <v>0</v>
      </c>
      <c r="GZ66" s="6">
        <f t="shared" si="188"/>
        <v>0</v>
      </c>
      <c r="HA66" s="6">
        <f t="shared" si="188"/>
        <v>0</v>
      </c>
      <c r="HC66" s="148">
        <f t="shared" ref="HC66:HL66" si="189">SUM(HC51, -HC58)</f>
        <v>0.50760000000000005</v>
      </c>
      <c r="HD66" s="110">
        <f t="shared" si="189"/>
        <v>0.51239999999999997</v>
      </c>
      <c r="HE66" s="170">
        <f t="shared" si="189"/>
        <v>0.54859999999999998</v>
      </c>
      <c r="HF66" s="148">
        <f>SUM(HF51, -HF58)</f>
        <v>0.51619999999999999</v>
      </c>
      <c r="HG66" s="110">
        <f t="shared" si="189"/>
        <v>0.50729999999999997</v>
      </c>
      <c r="HH66" s="170">
        <f t="shared" si="189"/>
        <v>0.5665</v>
      </c>
      <c r="HI66" s="148">
        <f t="shared" si="189"/>
        <v>0.60250000000000004</v>
      </c>
      <c r="HJ66" s="110">
        <f t="shared" si="189"/>
        <v>0.59789999999999999</v>
      </c>
      <c r="HK66" s="170">
        <f t="shared" si="189"/>
        <v>0.59289999999999998</v>
      </c>
      <c r="HL66" s="148">
        <f t="shared" si="189"/>
        <v>0.60430000000000006</v>
      </c>
      <c r="HM66" s="110">
        <f t="shared" ref="HM66" si="190">SUM(HM51, -HM58)</f>
        <v>0.57750000000000001</v>
      </c>
      <c r="HN66" s="170">
        <f t="shared" ref="HN66" si="191">SUM(HN51, -HN58)</f>
        <v>0.55410000000000004</v>
      </c>
      <c r="HO66" s="148">
        <f t="shared" ref="HO66:HP66" si="192">SUM(HO51, -HO58)</f>
        <v>0.57169999999999999</v>
      </c>
      <c r="HP66" s="110">
        <f t="shared" si="192"/>
        <v>0.55489999999999995</v>
      </c>
      <c r="HQ66" s="170">
        <f t="shared" ref="HQ66" si="193">SUM(HQ51, -HQ58)</f>
        <v>0.5323</v>
      </c>
      <c r="HR66" s="148">
        <f t="shared" ref="HR66" si="194">SUM(HR51, -HR58)</f>
        <v>0.52729999999999999</v>
      </c>
      <c r="HS66" s="110">
        <f t="shared" ref="HS66" si="195">SUM(HS51, -HS58)</f>
        <v>0.52439999999999998</v>
      </c>
      <c r="HT66" s="170">
        <f t="shared" ref="HT66" si="196">SUM(HT51, -HT58)</f>
        <v>0.53649999999999998</v>
      </c>
      <c r="HU66" s="148">
        <f t="shared" ref="HU66" si="197">SUM(HU51, -HU58)</f>
        <v>0.54800000000000004</v>
      </c>
      <c r="HV66" s="110">
        <f t="shared" ref="HV66:HW66" si="198">SUM(HV51, -HV58)</f>
        <v>0.53839999999999999</v>
      </c>
      <c r="HW66" s="170">
        <f t="shared" si="198"/>
        <v>0.50849999999999995</v>
      </c>
      <c r="HX66" s="148">
        <f t="shared" ref="HX66" si="199">SUM(HX51, -HX58)</f>
        <v>0.52479999999999993</v>
      </c>
      <c r="HY66" s="110">
        <f t="shared" ref="HY66" si="200">SUM(HY51, -HY58)</f>
        <v>0.53910000000000002</v>
      </c>
      <c r="HZ66" s="174">
        <f t="shared" ref="HZ66:IF66" si="201">SUM(HZ51, -HZ58)</f>
        <v>0.5444</v>
      </c>
      <c r="IA66" s="141">
        <f t="shared" si="201"/>
        <v>0.54010000000000002</v>
      </c>
      <c r="IB66" s="115">
        <f t="shared" si="201"/>
        <v>0.54420000000000002</v>
      </c>
      <c r="IC66" s="170">
        <f t="shared" si="201"/>
        <v>0.55020000000000002</v>
      </c>
      <c r="ID66" s="224">
        <f t="shared" si="201"/>
        <v>0.5696</v>
      </c>
      <c r="IE66" s="89">
        <f t="shared" si="201"/>
        <v>0.60289999999999999</v>
      </c>
      <c r="IF66" s="170">
        <f t="shared" si="201"/>
        <v>0.58820000000000006</v>
      </c>
      <c r="IG66" s="224">
        <f t="shared" ref="IG66:IH66" si="202">SUM(IG51, -IG58)</f>
        <v>0.5948</v>
      </c>
      <c r="IH66" s="89">
        <f t="shared" si="202"/>
        <v>0.61030000000000006</v>
      </c>
      <c r="II66" s="170">
        <f t="shared" ref="II66" si="203">SUM(II51, -II58)</f>
        <v>0.61099999999999999</v>
      </c>
      <c r="IJ66" s="224">
        <f t="shared" ref="IJ66" si="204">SUM(IJ51, -IJ58)</f>
        <v>0.59909999999999997</v>
      </c>
      <c r="IK66" s="89">
        <f t="shared" ref="IK66:IL66" si="205">SUM(IK51, -IK58)</f>
        <v>0.60019999999999996</v>
      </c>
      <c r="IL66" s="140">
        <f t="shared" si="205"/>
        <v>0.58120000000000005</v>
      </c>
      <c r="IM66" s="148">
        <f t="shared" ref="IM66" si="206">SUM(IM51, -IM58)</f>
        <v>0.58489999999999998</v>
      </c>
      <c r="IN66" s="115">
        <f t="shared" ref="IN66:IT66" si="207">SUM(IN51, -IN58)</f>
        <v>0.58539999999999992</v>
      </c>
      <c r="IO66" s="174">
        <f t="shared" si="207"/>
        <v>0.58950000000000002</v>
      </c>
      <c r="IP66" s="141">
        <f t="shared" si="207"/>
        <v>0.58730000000000004</v>
      </c>
      <c r="IQ66" s="115">
        <f t="shared" si="207"/>
        <v>0.58600000000000008</v>
      </c>
      <c r="IR66" s="174">
        <f t="shared" si="207"/>
        <v>0.59889999999999999</v>
      </c>
      <c r="IS66" s="218">
        <f t="shared" si="207"/>
        <v>0.59739999999999993</v>
      </c>
      <c r="IT66" s="15">
        <f t="shared" si="207"/>
        <v>0.59759999999999991</v>
      </c>
      <c r="IU66" s="146">
        <f t="shared" ref="IU66" si="208">SUM(IU51, -IU58)</f>
        <v>0.59430000000000005</v>
      </c>
      <c r="IV66" s="141">
        <f t="shared" ref="IV66:IW66" si="209">SUM(IV51, -IV58)</f>
        <v>0.60339999999999994</v>
      </c>
      <c r="IW66" s="115">
        <f t="shared" si="209"/>
        <v>0.59919999999999995</v>
      </c>
      <c r="IX66" s="174">
        <f t="shared" ref="IX66" si="210">SUM(IX51, -IX58)</f>
        <v>0.60139999999999993</v>
      </c>
      <c r="IY66" s="141">
        <f t="shared" ref="IY66:IZ66" si="211">SUM(IY51, -IY58)</f>
        <v>0.61440000000000006</v>
      </c>
      <c r="IZ66" s="115">
        <f t="shared" si="211"/>
        <v>0.65290000000000004</v>
      </c>
      <c r="JA66" s="324">
        <f t="shared" ref="JA66" si="212">SUM(JA51, -JA58)</f>
        <v>0.60960000000000003</v>
      </c>
      <c r="JB66" s="141">
        <f t="shared" ref="JB66" si="213">SUM(JB51, -JB58)</f>
        <v>0.60299999999999998</v>
      </c>
      <c r="JC66" s="115">
        <f t="shared" ref="JC66:JD66" si="214">SUM(JC51, -JC58)</f>
        <v>0.60040000000000004</v>
      </c>
      <c r="JD66" s="174">
        <f t="shared" si="214"/>
        <v>0.59140000000000004</v>
      </c>
      <c r="JE66" s="141">
        <f t="shared" ref="JE66" si="215">SUM(JE51, -JE58)</f>
        <v>0.59539999999999993</v>
      </c>
      <c r="JF66" s="115">
        <f t="shared" ref="JF66" si="216">SUM(JF51, -JF58)</f>
        <v>0.59250000000000003</v>
      </c>
      <c r="JG66" s="174">
        <f t="shared" ref="JG66" si="217">SUM(JG51, -JG58)</f>
        <v>0.58760000000000001</v>
      </c>
      <c r="JH66" s="141">
        <f t="shared" ref="JH66:JI66" si="218">SUM(JH51, -JH58)</f>
        <v>0.59529999999999994</v>
      </c>
      <c r="JI66" s="115">
        <f t="shared" si="218"/>
        <v>0.60250000000000004</v>
      </c>
      <c r="JJ66" s="174">
        <f t="shared" ref="JJ66" si="219">SUM(JJ51, -JJ58)</f>
        <v>0.59379999999999999</v>
      </c>
      <c r="JK66" s="141">
        <f t="shared" ref="JK66" si="220">SUM(JK51, -JK58)</f>
        <v>0.60860000000000003</v>
      </c>
      <c r="JL66" s="115">
        <f t="shared" ref="JL66:JM66" si="221">SUM(JL51, -JL58)</f>
        <v>0.60640000000000005</v>
      </c>
      <c r="JM66" s="174">
        <f t="shared" si="221"/>
        <v>0.60680000000000001</v>
      </c>
      <c r="JN66" s="115">
        <f t="shared" ref="JN66" si="222">SUM(JN51, -JN58)</f>
        <v>0.60509999999999997</v>
      </c>
      <c r="JO66" s="115">
        <f t="shared" ref="JO66" si="223">SUM(JO51, -JO58)</f>
        <v>0.64900000000000002</v>
      </c>
      <c r="JP66" s="115">
        <f t="shared" ref="JP66" si="224">SUM(JP51, -JP58)</f>
        <v>0.66599999999999993</v>
      </c>
      <c r="JQ66" s="6">
        <f t="shared" ref="JQ66:JS66" si="225">SUM(JQ51, -JQ58)</f>
        <v>0</v>
      </c>
      <c r="JR66" s="6">
        <f t="shared" si="225"/>
        <v>0</v>
      </c>
      <c r="JS66" s="6">
        <f t="shared" si="225"/>
        <v>0</v>
      </c>
      <c r="JU66" s="141">
        <f t="shared" ref="JU66:JV66" si="226">SUM(JU51, -JU58)</f>
        <v>0.67599999999999993</v>
      </c>
      <c r="JV66" s="115">
        <f t="shared" si="226"/>
        <v>0.66589999999999994</v>
      </c>
      <c r="JW66" s="174">
        <f t="shared" ref="JW66" si="227">SUM(JW51, -JW58)</f>
        <v>0.66660000000000008</v>
      </c>
      <c r="JX66" s="141">
        <f t="shared" ref="JX66" si="228">SUM(JX51, -JX58)</f>
        <v>0.67349999999999999</v>
      </c>
      <c r="JY66" s="115">
        <f t="shared" ref="JY66:JZ66" si="229">SUM(JY51, -JY58)</f>
        <v>0.67799999999999994</v>
      </c>
      <c r="JZ66" s="174">
        <f t="shared" si="229"/>
        <v>0.66859999999999997</v>
      </c>
      <c r="KA66" s="141">
        <f t="shared" ref="KA66:KB66" si="230">SUM(KA51, -KA58)</f>
        <v>0.67670000000000008</v>
      </c>
      <c r="KB66" s="115">
        <f t="shared" si="230"/>
        <v>0.66539999999999999</v>
      </c>
      <c r="KC66" s="174">
        <f t="shared" ref="KC66:KD66" si="231">SUM(KC51, -KC58)</f>
        <v>0.73239999999999994</v>
      </c>
      <c r="KD66" s="141">
        <f t="shared" si="231"/>
        <v>0.70550000000000002</v>
      </c>
      <c r="KE66" s="115">
        <f t="shared" ref="KE66" si="232">SUM(KE51, -KE58)</f>
        <v>0.70700000000000007</v>
      </c>
      <c r="KF66" s="174">
        <f t="shared" ref="KF66:KG66" si="233">SUM(KF51, -KF58)</f>
        <v>0.70110000000000006</v>
      </c>
      <c r="KG66" s="141">
        <f t="shared" si="233"/>
        <v>0.71350000000000002</v>
      </c>
      <c r="KH66" s="115">
        <f t="shared" ref="KH66:KI66" si="234">SUM(KH51, -KH58)</f>
        <v>0.70540000000000003</v>
      </c>
      <c r="KI66" s="174">
        <f t="shared" si="234"/>
        <v>0.69920000000000004</v>
      </c>
      <c r="KJ66" s="141">
        <f t="shared" ref="KJ66" si="235">SUM(KJ51, -KJ58)</f>
        <v>0.68869999999999998</v>
      </c>
      <c r="KK66" s="115">
        <f t="shared" ref="KK66" si="236">SUM(KK51, -KK58)</f>
        <v>0.64559999999999995</v>
      </c>
      <c r="KL66" s="174">
        <f t="shared" ref="KL66:KM66" si="237">SUM(KL51, -KL58)</f>
        <v>0.66910000000000003</v>
      </c>
      <c r="KM66" s="141">
        <f t="shared" si="237"/>
        <v>0.67189999999999994</v>
      </c>
      <c r="KN66" s="115">
        <f t="shared" ref="KN66" si="238">SUM(KN51, -KN58)</f>
        <v>0.64640000000000009</v>
      </c>
      <c r="KO66" s="174">
        <f t="shared" ref="KO66:KP66" si="239">SUM(KO51, -KO58)</f>
        <v>0.62780000000000002</v>
      </c>
      <c r="KP66" s="141">
        <f t="shared" si="239"/>
        <v>0.624</v>
      </c>
      <c r="KQ66" s="115">
        <f t="shared" ref="KQ66:KR66" si="240">SUM(KQ51, -KQ58)</f>
        <v>0.62220000000000009</v>
      </c>
      <c r="KR66" s="174">
        <f t="shared" si="240"/>
        <v>0.59409999999999996</v>
      </c>
      <c r="KS66" s="141">
        <f t="shared" ref="KS66:KT66" si="241">SUM(KS51, -KS58)</f>
        <v>0.59339999999999993</v>
      </c>
      <c r="KT66" s="115">
        <f t="shared" ref="KT66:KU66" si="242">SUM(KT51, -KT58)</f>
        <v>0.5756</v>
      </c>
      <c r="KU66" s="174">
        <f t="shared" si="242"/>
        <v>0.52759999999999996</v>
      </c>
      <c r="KV66" s="141">
        <f t="shared" ref="KV66:KW66" si="243">SUM(KV51, -KV58)</f>
        <v>0.52669999999999995</v>
      </c>
      <c r="KW66" s="115">
        <f t="shared" si="243"/>
        <v>0.53949999999999998</v>
      </c>
      <c r="KX66" s="174">
        <f t="shared" ref="KX66:KY66" si="244">SUM(KX51, -KX58)</f>
        <v>0.51759999999999995</v>
      </c>
      <c r="KY66" s="141">
        <f t="shared" si="244"/>
        <v>0.52259999999999995</v>
      </c>
      <c r="KZ66" s="115">
        <f t="shared" ref="KZ66:LA66" si="245">SUM(KZ51, -KZ58)</f>
        <v>0.50639999999999996</v>
      </c>
      <c r="LA66" s="174">
        <f t="shared" si="245"/>
        <v>0.48029999999999995</v>
      </c>
      <c r="LB66" s="115">
        <f t="shared" ref="LB66:LC66" si="246">SUM(LB51, -LB58)</f>
        <v>0.4718</v>
      </c>
      <c r="LC66" s="115">
        <f t="shared" si="246"/>
        <v>0.46329999999999999</v>
      </c>
      <c r="LD66" s="115">
        <f t="shared" ref="LD66" si="247">SUM(LD51, -LD58)</f>
        <v>0.45789999999999997</v>
      </c>
      <c r="LE66" s="6">
        <f t="shared" ref="KS66:ME66" si="248">SUM(LE51, -LE58)</f>
        <v>0</v>
      </c>
      <c r="LF66" s="6">
        <f t="shared" si="248"/>
        <v>0</v>
      </c>
      <c r="LG66" s="6">
        <f t="shared" si="248"/>
        <v>0</v>
      </c>
      <c r="LH66" s="6">
        <f t="shared" si="248"/>
        <v>0</v>
      </c>
      <c r="LI66" s="6">
        <f t="shared" si="248"/>
        <v>0</v>
      </c>
      <c r="LJ66" s="6">
        <f t="shared" si="248"/>
        <v>0</v>
      </c>
      <c r="LK66" s="6">
        <f t="shared" si="248"/>
        <v>0</v>
      </c>
      <c r="LL66" s="6">
        <f t="shared" si="248"/>
        <v>0</v>
      </c>
      <c r="LM66" s="6">
        <f t="shared" si="248"/>
        <v>0</v>
      </c>
      <c r="LN66" s="6">
        <f t="shared" si="248"/>
        <v>0</v>
      </c>
      <c r="LO66" s="6">
        <f t="shared" si="248"/>
        <v>0</v>
      </c>
      <c r="LP66" s="6">
        <f t="shared" si="248"/>
        <v>0</v>
      </c>
      <c r="LQ66" s="6">
        <f t="shared" si="248"/>
        <v>0</v>
      </c>
      <c r="LR66" s="6">
        <f t="shared" si="248"/>
        <v>0</v>
      </c>
      <c r="LS66" s="6">
        <f t="shared" si="248"/>
        <v>0</v>
      </c>
      <c r="LT66" s="6">
        <f t="shared" si="248"/>
        <v>0</v>
      </c>
      <c r="LU66" s="6">
        <f t="shared" si="248"/>
        <v>0</v>
      </c>
      <c r="LV66" s="6">
        <f t="shared" si="248"/>
        <v>0</v>
      </c>
      <c r="LW66" s="6">
        <f t="shared" si="248"/>
        <v>0</v>
      </c>
      <c r="LX66" s="6">
        <f t="shared" si="248"/>
        <v>0</v>
      </c>
      <c r="LY66" s="6">
        <f t="shared" si="248"/>
        <v>0</v>
      </c>
      <c r="LZ66" s="6">
        <f t="shared" si="248"/>
        <v>0</v>
      </c>
      <c r="MA66" s="6">
        <f t="shared" si="248"/>
        <v>0</v>
      </c>
      <c r="MB66" s="6">
        <f t="shared" si="248"/>
        <v>0</v>
      </c>
      <c r="MC66" s="6">
        <f t="shared" si="248"/>
        <v>0</v>
      </c>
      <c r="MD66" s="6">
        <f t="shared" si="248"/>
        <v>0</v>
      </c>
      <c r="ME66" s="6">
        <f t="shared" si="248"/>
        <v>0</v>
      </c>
      <c r="MF66" s="6">
        <f t="shared" ref="MF66:MK66" si="249">SUM(MF51, -MF58)</f>
        <v>0</v>
      </c>
      <c r="MG66" s="6">
        <f t="shared" si="249"/>
        <v>0</v>
      </c>
      <c r="MH66" s="6">
        <f t="shared" si="249"/>
        <v>0</v>
      </c>
      <c r="MI66" s="6">
        <f t="shared" si="249"/>
        <v>0</v>
      </c>
      <c r="MJ66" s="6">
        <f t="shared" si="249"/>
        <v>0</v>
      </c>
      <c r="MK66" s="6">
        <f t="shared" si="249"/>
        <v>0</v>
      </c>
      <c r="MM66" s="6">
        <f t="shared" ref="MM66:OX66" si="250">SUM(MM51, -MM58)</f>
        <v>0</v>
      </c>
      <c r="MN66" s="6">
        <f t="shared" si="250"/>
        <v>0</v>
      </c>
      <c r="MO66" s="6">
        <f t="shared" si="250"/>
        <v>0</v>
      </c>
      <c r="MP66" s="6">
        <f t="shared" si="250"/>
        <v>0</v>
      </c>
      <c r="MQ66" s="6">
        <f t="shared" si="250"/>
        <v>0</v>
      </c>
      <c r="MR66" s="6">
        <f t="shared" si="250"/>
        <v>0</v>
      </c>
      <c r="MS66" s="6">
        <f t="shared" si="250"/>
        <v>0</v>
      </c>
      <c r="MT66" s="6">
        <f t="shared" si="250"/>
        <v>0</v>
      </c>
      <c r="MU66" s="6">
        <f t="shared" si="250"/>
        <v>0</v>
      </c>
      <c r="MV66" s="6">
        <f t="shared" si="250"/>
        <v>0</v>
      </c>
      <c r="MW66" s="6">
        <f t="shared" si="250"/>
        <v>0</v>
      </c>
      <c r="MX66" s="6">
        <f t="shared" si="250"/>
        <v>0</v>
      </c>
      <c r="MY66" s="6">
        <f t="shared" si="250"/>
        <v>0</v>
      </c>
      <c r="MZ66" s="6">
        <f t="shared" si="250"/>
        <v>0</v>
      </c>
      <c r="NA66" s="6">
        <f t="shared" si="250"/>
        <v>0</v>
      </c>
      <c r="NB66" s="6">
        <f t="shared" si="250"/>
        <v>0</v>
      </c>
      <c r="NC66" s="6">
        <f t="shared" si="250"/>
        <v>0</v>
      </c>
      <c r="ND66" s="6">
        <f t="shared" si="250"/>
        <v>0</v>
      </c>
      <c r="NE66" s="6">
        <f t="shared" si="250"/>
        <v>0</v>
      </c>
      <c r="NF66" s="6">
        <f t="shared" si="250"/>
        <v>0</v>
      </c>
      <c r="NG66" s="6">
        <f t="shared" si="250"/>
        <v>0</v>
      </c>
      <c r="NH66" s="6">
        <f t="shared" si="250"/>
        <v>0</v>
      </c>
      <c r="NI66" s="6">
        <f t="shared" si="250"/>
        <v>0</v>
      </c>
      <c r="NJ66" s="6">
        <f t="shared" si="250"/>
        <v>0</v>
      </c>
      <c r="NK66" s="6">
        <f t="shared" si="250"/>
        <v>0</v>
      </c>
      <c r="NL66" s="6">
        <f t="shared" si="250"/>
        <v>0</v>
      </c>
      <c r="NM66" s="6">
        <f t="shared" si="250"/>
        <v>0</v>
      </c>
      <c r="NN66" s="6">
        <f t="shared" si="250"/>
        <v>0</v>
      </c>
      <c r="NO66" s="6">
        <f t="shared" si="250"/>
        <v>0</v>
      </c>
      <c r="NP66" s="6">
        <f t="shared" si="250"/>
        <v>0</v>
      </c>
      <c r="NQ66" s="6">
        <f t="shared" si="250"/>
        <v>0</v>
      </c>
      <c r="NR66" s="6">
        <f t="shared" si="250"/>
        <v>0</v>
      </c>
      <c r="NS66" s="6">
        <f t="shared" si="250"/>
        <v>0</v>
      </c>
      <c r="NT66" s="6">
        <f t="shared" si="250"/>
        <v>0</v>
      </c>
      <c r="NU66" s="6">
        <f t="shared" si="250"/>
        <v>0</v>
      </c>
      <c r="NV66" s="6">
        <f t="shared" si="250"/>
        <v>0</v>
      </c>
      <c r="NW66" s="6">
        <f t="shared" si="250"/>
        <v>0</v>
      </c>
      <c r="NX66" s="6">
        <f t="shared" si="250"/>
        <v>0</v>
      </c>
      <c r="NY66" s="6">
        <f t="shared" si="250"/>
        <v>0</v>
      </c>
      <c r="NZ66" s="6">
        <f t="shared" si="250"/>
        <v>0</v>
      </c>
      <c r="OA66" s="6">
        <f t="shared" si="250"/>
        <v>0</v>
      </c>
      <c r="OB66" s="6">
        <f t="shared" si="250"/>
        <v>0</v>
      </c>
      <c r="OC66" s="6">
        <f t="shared" si="250"/>
        <v>0</v>
      </c>
      <c r="OD66" s="6">
        <f t="shared" si="250"/>
        <v>0</v>
      </c>
      <c r="OE66" s="6">
        <f t="shared" si="250"/>
        <v>0</v>
      </c>
      <c r="OF66" s="6">
        <f t="shared" si="250"/>
        <v>0</v>
      </c>
      <c r="OG66" s="6">
        <f t="shared" si="250"/>
        <v>0</v>
      </c>
      <c r="OH66" s="6">
        <f t="shared" si="250"/>
        <v>0</v>
      </c>
      <c r="OI66" s="6">
        <f t="shared" si="250"/>
        <v>0</v>
      </c>
      <c r="OJ66" s="6">
        <f t="shared" si="250"/>
        <v>0</v>
      </c>
      <c r="OK66" s="6">
        <f t="shared" si="250"/>
        <v>0</v>
      </c>
      <c r="OL66" s="6">
        <f t="shared" si="250"/>
        <v>0</v>
      </c>
      <c r="OM66" s="6">
        <f t="shared" si="250"/>
        <v>0</v>
      </c>
      <c r="ON66" s="6">
        <f t="shared" si="250"/>
        <v>0</v>
      </c>
      <c r="OO66" s="6">
        <f t="shared" si="250"/>
        <v>0</v>
      </c>
      <c r="OP66" s="6">
        <f t="shared" si="250"/>
        <v>0</v>
      </c>
      <c r="OQ66" s="6">
        <f t="shared" si="250"/>
        <v>0</v>
      </c>
      <c r="OR66" s="6">
        <f t="shared" si="250"/>
        <v>0</v>
      </c>
      <c r="OS66" s="6">
        <f t="shared" si="250"/>
        <v>0</v>
      </c>
      <c r="OT66" s="6">
        <f t="shared" si="250"/>
        <v>0</v>
      </c>
      <c r="OU66" s="6">
        <f t="shared" si="250"/>
        <v>0</v>
      </c>
      <c r="OV66" s="6">
        <f t="shared" si="250"/>
        <v>0</v>
      </c>
      <c r="OW66" s="6">
        <f t="shared" si="250"/>
        <v>0</v>
      </c>
      <c r="OX66" s="6">
        <f t="shared" si="250"/>
        <v>0</v>
      </c>
      <c r="OY66" s="6">
        <f t="shared" ref="OY66:PC66" si="251">SUM(OY51, -OY58)</f>
        <v>0</v>
      </c>
      <c r="OZ66" s="6">
        <f t="shared" si="251"/>
        <v>0</v>
      </c>
      <c r="PA66" s="6">
        <f t="shared" si="251"/>
        <v>0</v>
      </c>
      <c r="PB66" s="6">
        <f t="shared" si="251"/>
        <v>0</v>
      </c>
      <c r="PC66" s="6">
        <f t="shared" si="251"/>
        <v>0</v>
      </c>
      <c r="PE66" s="6">
        <f t="shared" ref="PE66:RP66" si="252">SUM(PE51, -PE58)</f>
        <v>0</v>
      </c>
      <c r="PF66" s="6">
        <f t="shared" si="252"/>
        <v>0</v>
      </c>
      <c r="PG66" s="6">
        <f t="shared" si="252"/>
        <v>0</v>
      </c>
      <c r="PH66" s="6">
        <f t="shared" si="252"/>
        <v>0</v>
      </c>
      <c r="PI66" s="6">
        <f t="shared" si="252"/>
        <v>0</v>
      </c>
      <c r="PJ66" s="6">
        <f t="shared" si="252"/>
        <v>0</v>
      </c>
      <c r="PK66" s="6">
        <f t="shared" si="252"/>
        <v>0</v>
      </c>
      <c r="PL66" s="6">
        <f t="shared" si="252"/>
        <v>0</v>
      </c>
      <c r="PM66" s="6">
        <f t="shared" si="252"/>
        <v>0</v>
      </c>
      <c r="PN66" s="6">
        <f t="shared" si="252"/>
        <v>0</v>
      </c>
      <c r="PO66" s="6">
        <f t="shared" si="252"/>
        <v>0</v>
      </c>
      <c r="PP66" s="6">
        <f t="shared" si="252"/>
        <v>0</v>
      </c>
      <c r="PQ66" s="6">
        <f t="shared" si="252"/>
        <v>0</v>
      </c>
      <c r="PR66" s="6">
        <f t="shared" si="252"/>
        <v>0</v>
      </c>
      <c r="PS66" s="6">
        <f t="shared" si="252"/>
        <v>0</v>
      </c>
      <c r="PT66" s="6">
        <f t="shared" si="252"/>
        <v>0</v>
      </c>
      <c r="PU66" s="6">
        <f t="shared" si="252"/>
        <v>0</v>
      </c>
      <c r="PV66" s="6">
        <f t="shared" si="252"/>
        <v>0</v>
      </c>
      <c r="PW66" s="6">
        <f t="shared" si="252"/>
        <v>0</v>
      </c>
      <c r="PX66" s="6">
        <f t="shared" si="252"/>
        <v>0</v>
      </c>
      <c r="PY66" s="6">
        <f t="shared" si="252"/>
        <v>0</v>
      </c>
      <c r="PZ66" s="6">
        <f t="shared" si="252"/>
        <v>0</v>
      </c>
      <c r="QA66" s="6">
        <f t="shared" si="252"/>
        <v>0</v>
      </c>
      <c r="QB66" s="6">
        <f t="shared" si="252"/>
        <v>0</v>
      </c>
      <c r="QC66" s="6">
        <f t="shared" si="252"/>
        <v>0</v>
      </c>
      <c r="QD66" s="6">
        <f t="shared" si="252"/>
        <v>0</v>
      </c>
      <c r="QE66" s="6">
        <f t="shared" si="252"/>
        <v>0</v>
      </c>
      <c r="QF66" s="6">
        <f t="shared" si="252"/>
        <v>0</v>
      </c>
      <c r="QG66" s="6">
        <f t="shared" si="252"/>
        <v>0</v>
      </c>
      <c r="QH66" s="6">
        <f t="shared" si="252"/>
        <v>0</v>
      </c>
      <c r="QI66" s="6">
        <f t="shared" si="252"/>
        <v>0</v>
      </c>
      <c r="QJ66" s="6">
        <f t="shared" si="252"/>
        <v>0</v>
      </c>
      <c r="QK66" s="6">
        <f t="shared" si="252"/>
        <v>0</v>
      </c>
      <c r="QL66" s="6">
        <f t="shared" si="252"/>
        <v>0</v>
      </c>
      <c r="QM66" s="6">
        <f t="shared" si="252"/>
        <v>0</v>
      </c>
      <c r="QN66" s="6">
        <f t="shared" si="252"/>
        <v>0</v>
      </c>
      <c r="QO66" s="6">
        <f t="shared" si="252"/>
        <v>0</v>
      </c>
      <c r="QP66" s="6">
        <f t="shared" si="252"/>
        <v>0</v>
      </c>
      <c r="QQ66" s="6">
        <f t="shared" si="252"/>
        <v>0</v>
      </c>
      <c r="QR66" s="6">
        <f t="shared" si="252"/>
        <v>0</v>
      </c>
      <c r="QS66" s="6">
        <f t="shared" si="252"/>
        <v>0</v>
      </c>
      <c r="QT66" s="6">
        <f t="shared" si="252"/>
        <v>0</v>
      </c>
      <c r="QU66" s="6">
        <f t="shared" si="252"/>
        <v>0</v>
      </c>
      <c r="QV66" s="6">
        <f t="shared" si="252"/>
        <v>0</v>
      </c>
      <c r="QW66" s="6">
        <f t="shared" si="252"/>
        <v>0</v>
      </c>
      <c r="QX66" s="6">
        <f t="shared" si="252"/>
        <v>0</v>
      </c>
      <c r="QY66" s="6">
        <f t="shared" si="252"/>
        <v>0</v>
      </c>
      <c r="QZ66" s="6">
        <f t="shared" si="252"/>
        <v>0</v>
      </c>
      <c r="RA66" s="6">
        <f t="shared" si="252"/>
        <v>0</v>
      </c>
      <c r="RB66" s="6">
        <f t="shared" si="252"/>
        <v>0</v>
      </c>
      <c r="RC66" s="6">
        <f t="shared" si="252"/>
        <v>0</v>
      </c>
      <c r="RD66" s="6">
        <f t="shared" si="252"/>
        <v>0</v>
      </c>
      <c r="RE66" s="6">
        <f t="shared" si="252"/>
        <v>0</v>
      </c>
      <c r="RF66" s="6">
        <f t="shared" si="252"/>
        <v>0</v>
      </c>
      <c r="RG66" s="6">
        <f t="shared" si="252"/>
        <v>0</v>
      </c>
      <c r="RH66" s="6">
        <f t="shared" si="252"/>
        <v>0</v>
      </c>
      <c r="RI66" s="6">
        <f t="shared" si="252"/>
        <v>0</v>
      </c>
      <c r="RJ66" s="6">
        <f t="shared" si="252"/>
        <v>0</v>
      </c>
      <c r="RK66" s="6">
        <f t="shared" si="252"/>
        <v>0</v>
      </c>
      <c r="RL66" s="6">
        <f t="shared" si="252"/>
        <v>0</v>
      </c>
      <c r="RM66" s="6">
        <f t="shared" si="252"/>
        <v>0</v>
      </c>
      <c r="RN66" s="6">
        <f t="shared" si="252"/>
        <v>0</v>
      </c>
      <c r="RO66" s="6">
        <f t="shared" si="252"/>
        <v>0</v>
      </c>
      <c r="RP66" s="6">
        <f t="shared" si="252"/>
        <v>0</v>
      </c>
      <c r="RQ66" s="6">
        <f t="shared" ref="RQ66:RU66" si="253">SUM(RQ51, -RQ58)</f>
        <v>0</v>
      </c>
      <c r="RR66" s="6">
        <f t="shared" si="253"/>
        <v>0</v>
      </c>
      <c r="RS66" s="6">
        <f t="shared" si="253"/>
        <v>0</v>
      </c>
      <c r="RT66" s="6">
        <f t="shared" si="253"/>
        <v>0</v>
      </c>
      <c r="RU66" s="6">
        <f t="shared" si="253"/>
        <v>0</v>
      </c>
    </row>
    <row r="67" spans="1:48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183" t="s">
        <v>52</v>
      </c>
      <c r="JQ67" s="59"/>
      <c r="JR67" s="59"/>
      <c r="JS67" s="59"/>
      <c r="JU67" s="159" t="s">
        <v>52</v>
      </c>
      <c r="JV67" s="183" t="s">
        <v>52</v>
      </c>
      <c r="JW67" s="193" t="s">
        <v>52</v>
      </c>
      <c r="JX67" s="159" t="s">
        <v>52</v>
      </c>
      <c r="JY67" s="183" t="s">
        <v>52</v>
      </c>
      <c r="JZ67" s="193" t="s">
        <v>52</v>
      </c>
      <c r="KA67" s="159" t="s">
        <v>52</v>
      </c>
      <c r="KB67" s="183" t="s">
        <v>52</v>
      </c>
      <c r="KC67" s="193" t="s">
        <v>52</v>
      </c>
      <c r="KD67" s="159" t="s">
        <v>52</v>
      </c>
      <c r="KE67" s="183" t="s">
        <v>52</v>
      </c>
      <c r="KF67" s="193" t="s">
        <v>52</v>
      </c>
      <c r="KG67" s="159" t="s">
        <v>52</v>
      </c>
      <c r="KH67" s="183" t="s">
        <v>52</v>
      </c>
      <c r="KI67" s="193" t="s">
        <v>52</v>
      </c>
      <c r="KJ67" s="159" t="s">
        <v>52</v>
      </c>
      <c r="KK67" s="183" t="s">
        <v>52</v>
      </c>
      <c r="KL67" s="193" t="s">
        <v>52</v>
      </c>
      <c r="KM67" s="159" t="s">
        <v>52</v>
      </c>
      <c r="KN67" s="183" t="s">
        <v>52</v>
      </c>
      <c r="KO67" s="193" t="s">
        <v>52</v>
      </c>
      <c r="KP67" s="159" t="s">
        <v>52</v>
      </c>
      <c r="KQ67" s="183" t="s">
        <v>52</v>
      </c>
      <c r="KR67" s="193" t="s">
        <v>52</v>
      </c>
      <c r="KS67" s="159" t="s">
        <v>52</v>
      </c>
      <c r="KT67" s="254" t="s">
        <v>54</v>
      </c>
      <c r="KU67" s="257" t="s">
        <v>54</v>
      </c>
      <c r="KV67" s="156" t="s">
        <v>54</v>
      </c>
      <c r="KW67" s="254" t="s">
        <v>54</v>
      </c>
      <c r="KX67" s="257" t="s">
        <v>54</v>
      </c>
      <c r="KY67" s="156" t="s">
        <v>54</v>
      </c>
      <c r="KZ67" s="254" t="s">
        <v>54</v>
      </c>
      <c r="LA67" s="257" t="s">
        <v>54</v>
      </c>
      <c r="LB67" s="254" t="s">
        <v>54</v>
      </c>
      <c r="LC67" s="254" t="s">
        <v>54</v>
      </c>
      <c r="LD67" s="254" t="s">
        <v>54</v>
      </c>
      <c r="LE67" s="59"/>
      <c r="LF67" s="59"/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</row>
    <row r="68" spans="1:48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254">SUM(K51, -K57)</f>
        <v>0.16620000000000001</v>
      </c>
      <c r="L68" s="174">
        <f t="shared" si="254"/>
        <v>0.19230000000000003</v>
      </c>
      <c r="M68" s="141">
        <f t="shared" si="254"/>
        <v>0.17859999999999998</v>
      </c>
      <c r="N68" s="115">
        <f t="shared" si="254"/>
        <v>0.16650000000000001</v>
      </c>
      <c r="O68" s="174">
        <f t="shared" si="254"/>
        <v>0.18559999999999999</v>
      </c>
      <c r="P68" s="141">
        <f t="shared" si="254"/>
        <v>0.20569999999999999</v>
      </c>
      <c r="Q68" s="115">
        <f t="shared" si="254"/>
        <v>0.1983</v>
      </c>
      <c r="R68" s="174">
        <f t="shared" si="254"/>
        <v>0.21210000000000001</v>
      </c>
      <c r="S68" s="219">
        <f t="shared" si="254"/>
        <v>0.23520000000000002</v>
      </c>
      <c r="T68" s="15">
        <f t="shared" si="254"/>
        <v>0.22940000000000002</v>
      </c>
      <c r="U68" s="144">
        <f t="shared" ref="U68:Z68" si="255">SUM(U51, -U57)</f>
        <v>0.2127</v>
      </c>
      <c r="V68" s="219">
        <f t="shared" si="255"/>
        <v>0.2097</v>
      </c>
      <c r="W68" s="91">
        <f t="shared" si="255"/>
        <v>0.23599999999999999</v>
      </c>
      <c r="X68" s="146">
        <f t="shared" si="255"/>
        <v>0.2268</v>
      </c>
      <c r="Y68" s="141">
        <f t="shared" si="255"/>
        <v>0.2455</v>
      </c>
      <c r="Z68" s="115">
        <f t="shared" si="255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256">SUM(AK52, -AK58)</f>
        <v>0.23170000000000002</v>
      </c>
      <c r="AL68" s="88">
        <f t="shared" si="256"/>
        <v>0.2545</v>
      </c>
      <c r="AM68" s="145">
        <f t="shared" si="256"/>
        <v>0.29559999999999997</v>
      </c>
      <c r="AN68" s="139">
        <f t="shared" si="256"/>
        <v>0.29559999999999997</v>
      </c>
      <c r="AO68" s="111">
        <f t="shared" si="256"/>
        <v>0.30189999999999995</v>
      </c>
      <c r="AP68" s="171">
        <f t="shared" si="256"/>
        <v>0.27779999999999999</v>
      </c>
      <c r="AQ68" s="139">
        <f t="shared" si="256"/>
        <v>0.28659999999999997</v>
      </c>
      <c r="AR68" s="111">
        <f t="shared" si="256"/>
        <v>0.28660000000000002</v>
      </c>
      <c r="AS68" s="171">
        <f t="shared" si="256"/>
        <v>0.28949999999999998</v>
      </c>
      <c r="AT68" s="220">
        <f t="shared" si="256"/>
        <v>0.26090000000000002</v>
      </c>
      <c r="AU68" s="88">
        <f t="shared" si="256"/>
        <v>0.25990000000000002</v>
      </c>
      <c r="AV68" s="146">
        <f t="shared" si="256"/>
        <v>0.29270000000000002</v>
      </c>
      <c r="AW68" s="141">
        <f t="shared" si="256"/>
        <v>0.3024</v>
      </c>
      <c r="AX68" s="115">
        <f t="shared" si="256"/>
        <v>0.31730000000000003</v>
      </c>
      <c r="AY68" s="174">
        <f t="shared" si="256"/>
        <v>0.28070000000000001</v>
      </c>
      <c r="AZ68" s="141">
        <f t="shared" si="256"/>
        <v>0.26910000000000001</v>
      </c>
      <c r="BA68" s="115">
        <f t="shared" si="256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257">SUM(BD52, -BD58)</f>
        <v>0.30430000000000001</v>
      </c>
      <c r="BE68" s="174">
        <f t="shared" si="257"/>
        <v>0.3382</v>
      </c>
      <c r="BF68" s="141">
        <f t="shared" si="257"/>
        <v>0.32930000000000004</v>
      </c>
      <c r="BG68" s="115">
        <f t="shared" si="257"/>
        <v>0.31999999999999995</v>
      </c>
      <c r="BH68" s="174">
        <f t="shared" si="257"/>
        <v>0.30209999999999998</v>
      </c>
      <c r="BI68" s="141">
        <f t="shared" si="257"/>
        <v>0.30149999999999999</v>
      </c>
      <c r="BJ68" s="110">
        <f>SUM(BJ51, -BJ57)</f>
        <v>0.32200000000000001</v>
      </c>
      <c r="BK68" s="174">
        <f t="shared" ref="BK68:BQ68" si="258">SUM(BK52, -BK58)</f>
        <v>0.32019999999999998</v>
      </c>
      <c r="BL68" s="141">
        <f t="shared" si="258"/>
        <v>0.34360000000000002</v>
      </c>
      <c r="BM68" s="115">
        <f t="shared" si="258"/>
        <v>0.36709999999999998</v>
      </c>
      <c r="BN68" s="174">
        <f t="shared" si="258"/>
        <v>0.37239999999999995</v>
      </c>
      <c r="BO68" s="115">
        <f t="shared" si="258"/>
        <v>0.38129999999999997</v>
      </c>
      <c r="BP68" s="115">
        <f t="shared" si="258"/>
        <v>0.38109999999999999</v>
      </c>
      <c r="BQ68" s="111">
        <f t="shared" si="258"/>
        <v>0.39739999999999998</v>
      </c>
      <c r="BS68" s="141">
        <f t="shared" ref="BS68:CK68" si="259">SUM(BS52, -BS58)</f>
        <v>0.37659999999999999</v>
      </c>
      <c r="BT68" s="111">
        <f t="shared" si="259"/>
        <v>0.371</v>
      </c>
      <c r="BU68" s="171">
        <f t="shared" si="259"/>
        <v>0.37480000000000002</v>
      </c>
      <c r="BV68" s="141">
        <f t="shared" si="259"/>
        <v>0.37819999999999998</v>
      </c>
      <c r="BW68" s="115">
        <f t="shared" si="259"/>
        <v>0.37370000000000003</v>
      </c>
      <c r="BX68" s="171">
        <f t="shared" si="259"/>
        <v>0.372</v>
      </c>
      <c r="BY68" s="220">
        <f t="shared" si="259"/>
        <v>0.41650000000000004</v>
      </c>
      <c r="BZ68" s="88">
        <f t="shared" si="259"/>
        <v>0.42730000000000001</v>
      </c>
      <c r="CA68" s="145">
        <f t="shared" si="259"/>
        <v>0.3987</v>
      </c>
      <c r="CB68" s="141">
        <f t="shared" si="259"/>
        <v>0.33439999999999998</v>
      </c>
      <c r="CC68" s="115">
        <f t="shared" si="259"/>
        <v>0.34109999999999996</v>
      </c>
      <c r="CD68" s="174">
        <f t="shared" si="259"/>
        <v>0.34699999999999998</v>
      </c>
      <c r="CE68" s="141">
        <f t="shared" si="259"/>
        <v>0.34620000000000001</v>
      </c>
      <c r="CF68" s="115">
        <f t="shared" si="259"/>
        <v>0.32150000000000001</v>
      </c>
      <c r="CG68" s="174">
        <f t="shared" si="259"/>
        <v>0.35730000000000001</v>
      </c>
      <c r="CH68" s="141">
        <f t="shared" si="259"/>
        <v>0.34920000000000001</v>
      </c>
      <c r="CI68" s="115">
        <f t="shared" si="259"/>
        <v>0.35310000000000002</v>
      </c>
      <c r="CJ68" s="174">
        <f t="shared" si="259"/>
        <v>0.33829999999999999</v>
      </c>
      <c r="CK68" s="141">
        <f t="shared" si="259"/>
        <v>0.32700000000000001</v>
      </c>
      <c r="CL68" s="115">
        <f t="shared" ref="CL68:CR68" si="260">SUM(CL52, -CL58)</f>
        <v>0.34289999999999998</v>
      </c>
      <c r="CM68" s="174">
        <f t="shared" si="260"/>
        <v>0.31979999999999997</v>
      </c>
      <c r="CN68" s="141">
        <f t="shared" si="260"/>
        <v>0.32979999999999998</v>
      </c>
      <c r="CO68" s="115">
        <f t="shared" si="260"/>
        <v>0.35650000000000004</v>
      </c>
      <c r="CP68" s="174">
        <f t="shared" si="260"/>
        <v>0.36570000000000003</v>
      </c>
      <c r="CQ68" s="141">
        <f t="shared" si="260"/>
        <v>0.38119999999999998</v>
      </c>
      <c r="CR68" s="115">
        <f t="shared" si="260"/>
        <v>0.37290000000000001</v>
      </c>
      <c r="CS68" s="174">
        <f>SUM(CS51, -CS57)</f>
        <v>0.36199999999999999</v>
      </c>
      <c r="CT68" s="148">
        <f t="shared" ref="CT68:DN68" si="261">SUM(CT52, -CT58)</f>
        <v>0.37779999999999997</v>
      </c>
      <c r="CU68" s="110">
        <f t="shared" si="261"/>
        <v>0.37570000000000003</v>
      </c>
      <c r="CV68" s="170">
        <f t="shared" si="261"/>
        <v>0.35199999999999998</v>
      </c>
      <c r="CW68" s="148">
        <f t="shared" si="261"/>
        <v>0.3402</v>
      </c>
      <c r="CX68" s="110">
        <f t="shared" si="261"/>
        <v>0.38439999999999996</v>
      </c>
      <c r="CY68" s="170">
        <f t="shared" si="261"/>
        <v>0.3821</v>
      </c>
      <c r="CZ68" s="148">
        <f t="shared" si="261"/>
        <v>0.37609999999999999</v>
      </c>
      <c r="DA68" s="110">
        <f t="shared" si="261"/>
        <v>0.37839999999999996</v>
      </c>
      <c r="DB68" s="174">
        <f t="shared" si="261"/>
        <v>0.37219999999999998</v>
      </c>
      <c r="DC68" s="141">
        <f t="shared" si="261"/>
        <v>0.37109999999999999</v>
      </c>
      <c r="DD68" s="115">
        <f t="shared" si="261"/>
        <v>0.38900000000000001</v>
      </c>
      <c r="DE68" s="174">
        <f t="shared" si="261"/>
        <v>0.40539999999999998</v>
      </c>
      <c r="DF68" s="141">
        <f t="shared" si="261"/>
        <v>0.42230000000000001</v>
      </c>
      <c r="DG68" s="115">
        <f t="shared" si="261"/>
        <v>0.4173</v>
      </c>
      <c r="DH68" s="174">
        <f t="shared" si="261"/>
        <v>0.42520000000000002</v>
      </c>
      <c r="DI68" s="141">
        <f t="shared" si="261"/>
        <v>0.42180000000000001</v>
      </c>
      <c r="DJ68" s="115">
        <f t="shared" si="261"/>
        <v>0.4279</v>
      </c>
      <c r="DK68" s="174">
        <f t="shared" si="261"/>
        <v>0.40039999999999998</v>
      </c>
      <c r="DL68" s="115">
        <f t="shared" si="261"/>
        <v>0.40390000000000004</v>
      </c>
      <c r="DM68" s="115">
        <f t="shared" si="261"/>
        <v>0.3957</v>
      </c>
      <c r="DN68" s="324">
        <f t="shared" si="261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262">SUM(DQ51, -DQ57)</f>
        <v>0.44079999999999997</v>
      </c>
      <c r="DR68" s="148">
        <f t="shared" si="262"/>
        <v>0.45929999999999999</v>
      </c>
      <c r="DS68" s="110">
        <f t="shared" si="262"/>
        <v>0.49309999999999998</v>
      </c>
      <c r="DT68" s="170">
        <f t="shared" si="262"/>
        <v>0.50080000000000002</v>
      </c>
      <c r="DU68" s="148">
        <f t="shared" si="262"/>
        <v>0.49399999999999999</v>
      </c>
      <c r="DV68" s="110">
        <f t="shared" si="262"/>
        <v>0.5464</v>
      </c>
      <c r="DW68" s="170">
        <f t="shared" si="262"/>
        <v>0.56799999999999995</v>
      </c>
      <c r="DX68" s="110">
        <f t="shared" si="262"/>
        <v>0.53810000000000002</v>
      </c>
      <c r="DY68" s="115">
        <f t="shared" si="262"/>
        <v>0.52139999999999997</v>
      </c>
      <c r="DZ68" s="115">
        <f t="shared" si="262"/>
        <v>0.53939999999999999</v>
      </c>
      <c r="EA68" s="6">
        <f t="shared" si="262"/>
        <v>0</v>
      </c>
      <c r="EB68" s="6">
        <f t="shared" si="262"/>
        <v>0</v>
      </c>
      <c r="EC68" s="6">
        <f t="shared" si="262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263">SUM(EK51, -EK57)</f>
        <v>0.53959999999999997</v>
      </c>
      <c r="EL68" s="115">
        <f t="shared" si="263"/>
        <v>0.53439999999999999</v>
      </c>
      <c r="EM68" s="174">
        <f t="shared" si="263"/>
        <v>0.51929999999999998</v>
      </c>
      <c r="EN68" s="141">
        <f t="shared" si="263"/>
        <v>0.55420000000000003</v>
      </c>
      <c r="EO68" s="115">
        <f t="shared" si="263"/>
        <v>0.53920000000000001</v>
      </c>
      <c r="EP68" s="174">
        <f t="shared" si="263"/>
        <v>0.50639999999999996</v>
      </c>
      <c r="EQ68" s="141">
        <f t="shared" si="263"/>
        <v>0.51200000000000001</v>
      </c>
      <c r="ER68" s="115">
        <f t="shared" si="263"/>
        <v>0.49129999999999996</v>
      </c>
      <c r="ES68" s="174">
        <f t="shared" si="263"/>
        <v>0.55149999999999999</v>
      </c>
      <c r="ET68" s="141">
        <f t="shared" si="263"/>
        <v>0.53849999999999998</v>
      </c>
      <c r="EU68" s="115">
        <f t="shared" si="263"/>
        <v>0.5353</v>
      </c>
      <c r="EV68" s="174">
        <f t="shared" si="263"/>
        <v>0.55289999999999995</v>
      </c>
      <c r="EW68" s="141">
        <f t="shared" si="263"/>
        <v>0.54709999999999992</v>
      </c>
      <c r="EX68" s="110">
        <f t="shared" si="263"/>
        <v>0.53580000000000005</v>
      </c>
      <c r="EY68" s="170">
        <f t="shared" ref="EY68:FB68" si="264">SUM(EY51, -EY57)</f>
        <v>0.49740000000000001</v>
      </c>
      <c r="EZ68" s="148">
        <f t="shared" si="264"/>
        <v>0.46350000000000002</v>
      </c>
      <c r="FA68" s="110">
        <f t="shared" si="264"/>
        <v>0.45340000000000003</v>
      </c>
      <c r="FB68" s="170">
        <f t="shared" si="264"/>
        <v>0.43049999999999999</v>
      </c>
      <c r="FC68" s="414">
        <f t="shared" ref="FC68" si="265">SUM(FC51, -FC57)</f>
        <v>0.41459999999999997</v>
      </c>
      <c r="FD68" s="371">
        <f t="shared" ref="FD68:FE68" si="266">SUM(FD51, -FD57)</f>
        <v>0.42659999999999998</v>
      </c>
      <c r="FE68" s="415">
        <f t="shared" si="266"/>
        <v>0.51949999999999996</v>
      </c>
      <c r="FF68" s="148">
        <f t="shared" ref="FF68:FG68" si="267">SUM(FF51, -FF57)</f>
        <v>0.56230000000000002</v>
      </c>
      <c r="FG68" s="110">
        <f t="shared" si="267"/>
        <v>0.45320000000000005</v>
      </c>
      <c r="FH68" s="170">
        <f t="shared" ref="FH68:FI68" si="268">SUM(FH51, -FH57)</f>
        <v>0.4793</v>
      </c>
      <c r="FI68" s="148">
        <f t="shared" si="268"/>
        <v>0.48919999999999997</v>
      </c>
      <c r="FJ68" s="110">
        <f t="shared" ref="FJ68" si="269">SUM(FJ51, -FJ57)</f>
        <v>0.53710000000000002</v>
      </c>
      <c r="FK68" s="170">
        <f t="shared" ref="FK68" si="270">SUM(FK51, -FK57)</f>
        <v>0.63319999999999999</v>
      </c>
      <c r="FL68" s="141">
        <f t="shared" ref="FL68:FQ68" si="271">SUM(FL51, -FL57)</f>
        <v>0.61640000000000006</v>
      </c>
      <c r="FM68" s="115">
        <f t="shared" si="271"/>
        <v>0.59840000000000004</v>
      </c>
      <c r="FN68" s="174">
        <f t="shared" si="271"/>
        <v>0.58979999999999999</v>
      </c>
      <c r="FO68" s="141">
        <f t="shared" si="271"/>
        <v>0.58499999999999996</v>
      </c>
      <c r="FP68" s="115">
        <f t="shared" si="271"/>
        <v>0.60450000000000004</v>
      </c>
      <c r="FQ68" s="174">
        <f t="shared" si="271"/>
        <v>0.60589999999999999</v>
      </c>
      <c r="FR68" s="141">
        <f t="shared" ref="FR68" si="272">SUM(FR51, -FR57)</f>
        <v>0.60440000000000005</v>
      </c>
      <c r="FS68" s="115">
        <f t="shared" ref="FS68:FT68" si="273">SUM(FS51, -FS57)</f>
        <v>0.58129999999999993</v>
      </c>
      <c r="FT68" s="174">
        <f t="shared" si="273"/>
        <v>0.57499999999999996</v>
      </c>
      <c r="FU68" s="141">
        <f t="shared" ref="FU68" si="274">SUM(FU51, -FU57)</f>
        <v>0.58199999999999996</v>
      </c>
      <c r="FV68" s="115">
        <f t="shared" ref="FV68" si="275">SUM(FV51, -FV57)</f>
        <v>0.58099999999999996</v>
      </c>
      <c r="FW68" s="174">
        <f t="shared" ref="FW68" si="276">SUM(FW51, -FW57)</f>
        <v>0.56720000000000004</v>
      </c>
      <c r="FX68" s="141">
        <f t="shared" ref="FX68" si="277">SUM(FX51, -FX57)</f>
        <v>0.56420000000000003</v>
      </c>
      <c r="FY68" s="115">
        <f t="shared" ref="FY68" si="278">SUM(FY51, -FY57)</f>
        <v>0.53859999999999997</v>
      </c>
      <c r="FZ68" s="174">
        <f t="shared" ref="FZ68" si="279">SUM(FZ51, -FZ57)</f>
        <v>0.46939999999999998</v>
      </c>
      <c r="GA68" s="141">
        <f t="shared" ref="GA68" si="280">SUM(GA51, -GA57)</f>
        <v>0.47499999999999998</v>
      </c>
      <c r="GB68" s="115">
        <f t="shared" ref="GB68" si="281">SUM(GB51, -GB57)</f>
        <v>0.43679999999999997</v>
      </c>
      <c r="GC68" s="174">
        <f t="shared" ref="GC68" si="282">SUM(GC51, -GC57)</f>
        <v>0.41699999999999998</v>
      </c>
      <c r="GD68" s="141">
        <f t="shared" ref="GD68" si="283">SUM(GD51, -GD57)</f>
        <v>0.44890000000000002</v>
      </c>
      <c r="GE68" s="115">
        <f t="shared" ref="GE68" si="284">SUM(GE51, -GE57)</f>
        <v>0.46040000000000003</v>
      </c>
      <c r="GF68" s="170">
        <f t="shared" ref="GF68:GO68" si="285">SUM(GF51, -GF57)</f>
        <v>0.4778</v>
      </c>
      <c r="GG68" s="224">
        <f t="shared" si="285"/>
        <v>0.45589999999999997</v>
      </c>
      <c r="GH68" s="89">
        <f t="shared" si="285"/>
        <v>0.47709999999999997</v>
      </c>
      <c r="GI68" s="140">
        <f t="shared" si="285"/>
        <v>0.47989999999999999</v>
      </c>
      <c r="GJ68" s="141">
        <f t="shared" si="285"/>
        <v>0.48719999999999997</v>
      </c>
      <c r="GK68" s="115">
        <f t="shared" si="285"/>
        <v>0.5121</v>
      </c>
      <c r="GL68" s="174">
        <f t="shared" si="285"/>
        <v>0.50890000000000002</v>
      </c>
      <c r="GM68" s="141">
        <f t="shared" si="285"/>
        <v>0.51190000000000002</v>
      </c>
      <c r="GN68" s="115">
        <f t="shared" si="285"/>
        <v>0.51229999999999998</v>
      </c>
      <c r="GO68" s="174">
        <f t="shared" si="285"/>
        <v>0.51780000000000004</v>
      </c>
      <c r="GP68" s="148">
        <f t="shared" ref="GP68:GU68" si="286">SUM(GP51, -GP57)</f>
        <v>0.50550000000000006</v>
      </c>
      <c r="GQ68" s="110">
        <f t="shared" si="286"/>
        <v>0.47660000000000002</v>
      </c>
      <c r="GR68" s="174">
        <f t="shared" si="286"/>
        <v>0.44069999999999998</v>
      </c>
      <c r="GS68" s="115">
        <f t="shared" si="286"/>
        <v>0.47020000000000001</v>
      </c>
      <c r="GT68" s="115">
        <f t="shared" si="286"/>
        <v>0.48019999999999996</v>
      </c>
      <c r="GU68" s="115">
        <f t="shared" si="286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287">SUM(HC51, -HC57)</f>
        <v>0.45860000000000001</v>
      </c>
      <c r="HD68" s="115">
        <f t="shared" si="287"/>
        <v>0.47220000000000001</v>
      </c>
      <c r="HE68" s="174">
        <f t="shared" si="287"/>
        <v>0.51080000000000003</v>
      </c>
      <c r="HF68" s="141">
        <f t="shared" si="287"/>
        <v>0.48199999999999998</v>
      </c>
      <c r="HG68" s="115">
        <f t="shared" si="287"/>
        <v>0.47839999999999999</v>
      </c>
      <c r="HH68" s="174">
        <f t="shared" si="287"/>
        <v>0.52710000000000001</v>
      </c>
      <c r="HI68" s="141">
        <f t="shared" si="287"/>
        <v>0.54980000000000007</v>
      </c>
      <c r="HJ68" s="115">
        <f t="shared" si="287"/>
        <v>0.53309999999999991</v>
      </c>
      <c r="HK68" s="174">
        <f t="shared" si="287"/>
        <v>0.5423</v>
      </c>
      <c r="HL68" s="141">
        <f t="shared" si="287"/>
        <v>0.55840000000000001</v>
      </c>
      <c r="HM68" s="115">
        <f t="shared" ref="HM68" si="288">SUM(HM51, -HM57)</f>
        <v>0.53680000000000005</v>
      </c>
      <c r="HN68" s="174">
        <f t="shared" ref="HN68" si="289">SUM(HN51, -HN57)</f>
        <v>0.50669999999999993</v>
      </c>
      <c r="HO68" s="141">
        <f t="shared" ref="HO68:HP68" si="290">SUM(HO51, -HO57)</f>
        <v>0.52200000000000002</v>
      </c>
      <c r="HP68" s="115">
        <f t="shared" si="290"/>
        <v>0.50880000000000003</v>
      </c>
      <c r="HQ68" s="174">
        <f t="shared" ref="HQ68" si="291">SUM(HQ51, -HQ57)</f>
        <v>0.48370000000000002</v>
      </c>
      <c r="HR68" s="141">
        <f t="shared" ref="HR68" si="292">SUM(HR51, -HR57)</f>
        <v>0.49070000000000003</v>
      </c>
      <c r="HS68" s="115">
        <f t="shared" ref="HS68" si="293">SUM(HS51, -HS57)</f>
        <v>0.48729999999999996</v>
      </c>
      <c r="HT68" s="174">
        <f t="shared" ref="HT68" si="294">SUM(HT51, -HT57)</f>
        <v>0.4914</v>
      </c>
      <c r="HU68" s="141">
        <f t="shared" ref="HU68" si="295">SUM(HU51, -HU57)</f>
        <v>0.50880000000000003</v>
      </c>
      <c r="HV68" s="115">
        <f t="shared" ref="HV68:HW68" si="296">SUM(HV51, -HV57)</f>
        <v>0.50790000000000002</v>
      </c>
      <c r="HW68" s="174">
        <f t="shared" si="296"/>
        <v>0.49459999999999998</v>
      </c>
      <c r="HX68" s="141">
        <f t="shared" ref="HX68" si="297">SUM(HX51, -HX57)</f>
        <v>0.51190000000000002</v>
      </c>
      <c r="HY68" s="115">
        <f t="shared" ref="HY68" si="298">SUM(HY51, -HY57)</f>
        <v>0.52490000000000003</v>
      </c>
      <c r="HZ68" s="170">
        <f t="shared" ref="HZ68:IF68" si="299">SUM(HZ51, -HZ57)</f>
        <v>0.52269999999999994</v>
      </c>
      <c r="IA68" s="148">
        <f t="shared" si="299"/>
        <v>0.53179999999999994</v>
      </c>
      <c r="IB68" s="110">
        <f t="shared" si="299"/>
        <v>0.5343</v>
      </c>
      <c r="IC68" s="174">
        <f t="shared" si="299"/>
        <v>0.5302</v>
      </c>
      <c r="ID68" s="218">
        <f t="shared" si="299"/>
        <v>0.53069999999999995</v>
      </c>
      <c r="IE68" s="15">
        <f t="shared" si="299"/>
        <v>0.53749999999999998</v>
      </c>
      <c r="IF68" s="174">
        <f t="shared" si="299"/>
        <v>0.53679999999999994</v>
      </c>
      <c r="IG68" s="218">
        <f t="shared" ref="IG68:IH68" si="300">SUM(IG51, -IG57)</f>
        <v>0.53939999999999999</v>
      </c>
      <c r="IH68" s="15">
        <f t="shared" si="300"/>
        <v>0.56410000000000005</v>
      </c>
      <c r="II68" s="174">
        <f t="shared" ref="II68" si="301">SUM(II51, -II57)</f>
        <v>0.5696</v>
      </c>
      <c r="IJ68" s="218">
        <f t="shared" ref="IJ68" si="302">SUM(IJ51, -IJ57)</f>
        <v>0.56529999999999991</v>
      </c>
      <c r="IK68" s="15">
        <f t="shared" ref="IK68:IL68" si="303">SUM(IK51, -IK57)</f>
        <v>0.58040000000000003</v>
      </c>
      <c r="IL68" s="146">
        <f t="shared" si="303"/>
        <v>0.56980000000000008</v>
      </c>
      <c r="IM68" s="141">
        <f t="shared" ref="IM68" si="304">SUM(IM51, -IM57)</f>
        <v>0.57469999999999999</v>
      </c>
      <c r="IN68" s="110">
        <f t="shared" ref="IN68:IT68" si="305">SUM(IN51, -IN57)</f>
        <v>0.58489999999999998</v>
      </c>
      <c r="IO68" s="170">
        <f t="shared" si="305"/>
        <v>0.58089999999999997</v>
      </c>
      <c r="IP68" s="148">
        <f t="shared" si="305"/>
        <v>0.57780000000000009</v>
      </c>
      <c r="IQ68" s="110">
        <f t="shared" si="305"/>
        <v>0.55940000000000001</v>
      </c>
      <c r="IR68" s="170">
        <f t="shared" si="305"/>
        <v>0.54499999999999993</v>
      </c>
      <c r="IS68" s="224">
        <f t="shared" si="305"/>
        <v>0.55089999999999995</v>
      </c>
      <c r="IT68" s="89">
        <f t="shared" si="305"/>
        <v>0.55659999999999998</v>
      </c>
      <c r="IU68" s="140">
        <f t="shared" ref="IU68" si="306">SUM(IU51, -IU57)</f>
        <v>0.54749999999999999</v>
      </c>
      <c r="IV68" s="148">
        <f t="shared" ref="IV68:IW68" si="307">SUM(IV51, -IV57)</f>
        <v>0.55570000000000008</v>
      </c>
      <c r="IW68" s="110">
        <f t="shared" si="307"/>
        <v>0.5524</v>
      </c>
      <c r="IX68" s="170">
        <f t="shared" ref="IX68" si="308">SUM(IX51, -IX57)</f>
        <v>0.54719999999999991</v>
      </c>
      <c r="IY68" s="148">
        <f t="shared" ref="IY68:IZ68" si="309">SUM(IY51, -IY57)</f>
        <v>0.54649999999999999</v>
      </c>
      <c r="IZ68" s="110">
        <f t="shared" si="309"/>
        <v>0.56200000000000006</v>
      </c>
      <c r="JA68" s="326">
        <f t="shared" ref="JA68" si="310">SUM(JA51, -JA57)</f>
        <v>0.51490000000000002</v>
      </c>
      <c r="JB68" s="148">
        <f t="shared" ref="JB68" si="311">SUM(JB51, -JB57)</f>
        <v>0.50280000000000002</v>
      </c>
      <c r="JC68" s="110">
        <f t="shared" ref="JC68:JD68" si="312">SUM(JC51, -JC57)</f>
        <v>0.51749999999999996</v>
      </c>
      <c r="JD68" s="170">
        <f t="shared" si="312"/>
        <v>0.51490000000000002</v>
      </c>
      <c r="JE68" s="148">
        <f t="shared" ref="JE68" si="313">SUM(JE51, -JE57)</f>
        <v>0.50219999999999998</v>
      </c>
      <c r="JF68" s="110">
        <f t="shared" ref="JF68" si="314">SUM(JF51, -JF57)</f>
        <v>0.48109999999999997</v>
      </c>
      <c r="JG68" s="170">
        <f t="shared" ref="JG68" si="315">SUM(JG51, -JG57)</f>
        <v>0.47650000000000003</v>
      </c>
      <c r="JH68" s="148">
        <f t="shared" ref="JH68:JI68" si="316">SUM(JH51, -JH57)</f>
        <v>0.48949999999999999</v>
      </c>
      <c r="JI68" s="110">
        <f t="shared" si="316"/>
        <v>0.49269999999999997</v>
      </c>
      <c r="JJ68" s="170">
        <f t="shared" ref="JJ68" si="317">SUM(JJ51, -JJ57)</f>
        <v>0.4899</v>
      </c>
      <c r="JK68" s="148">
        <f t="shared" ref="JK68" si="318">SUM(JK51, -JK57)</f>
        <v>0.51270000000000004</v>
      </c>
      <c r="JL68" s="110">
        <f t="shared" ref="JL68:JM68" si="319">SUM(JL51, -JL57)</f>
        <v>0.51359999999999995</v>
      </c>
      <c r="JM68" s="170">
        <f t="shared" si="319"/>
        <v>0.51119999999999999</v>
      </c>
      <c r="JN68" s="110">
        <f t="shared" ref="JN68" si="320">SUM(JN51, -JN57)</f>
        <v>0.49729999999999996</v>
      </c>
      <c r="JO68" s="110">
        <f t="shared" ref="JO68" si="321">SUM(JO51, -JO57)</f>
        <v>0.53139999999999998</v>
      </c>
      <c r="JP68" s="110">
        <f t="shared" ref="JP68" si="322">SUM(JP51, -JP57)</f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8">
        <f t="shared" ref="JU68:JV68" si="323">SUM(JU51, -JU57)</f>
        <v>0.57650000000000001</v>
      </c>
      <c r="JV68" s="110">
        <f t="shared" si="323"/>
        <v>0.57850000000000001</v>
      </c>
      <c r="JW68" s="170">
        <f t="shared" ref="JW68" si="324">SUM(JW51, -JW57)</f>
        <v>0.57240000000000002</v>
      </c>
      <c r="JX68" s="148">
        <f t="shared" ref="JX68" si="325">SUM(JX51, -JX57)</f>
        <v>0.58940000000000003</v>
      </c>
      <c r="JY68" s="110">
        <f t="shared" ref="JY68:JZ68" si="326">SUM(JY51, -JY57)</f>
        <v>0.58089999999999997</v>
      </c>
      <c r="JZ68" s="170">
        <f t="shared" si="326"/>
        <v>0.57240000000000002</v>
      </c>
      <c r="KA68" s="148">
        <f t="shared" ref="KA68:KB68" si="327">SUM(KA51, -KA57)</f>
        <v>0.57040000000000002</v>
      </c>
      <c r="KB68" s="110">
        <f t="shared" si="327"/>
        <v>0.55879999999999996</v>
      </c>
      <c r="KC68" s="170">
        <f t="shared" ref="KC68:KD68" si="328">SUM(KC51, -KC57)</f>
        <v>0.63029999999999997</v>
      </c>
      <c r="KD68" s="148">
        <f t="shared" si="328"/>
        <v>0.57679999999999998</v>
      </c>
      <c r="KE68" s="110">
        <f t="shared" ref="KE68" si="329">SUM(KE51, -KE57)</f>
        <v>0.5706</v>
      </c>
      <c r="KF68" s="170">
        <f t="shared" ref="KF68:KG68" si="330">SUM(KF51, -KF57)</f>
        <v>0.57420000000000004</v>
      </c>
      <c r="KG68" s="148">
        <f t="shared" si="330"/>
        <v>0.58889999999999998</v>
      </c>
      <c r="KH68" s="110">
        <f t="shared" ref="KH68:KI68" si="331">SUM(KH51, -KH57)</f>
        <v>0.55269999999999997</v>
      </c>
      <c r="KI68" s="170">
        <f t="shared" si="331"/>
        <v>0.52200000000000002</v>
      </c>
      <c r="KJ68" s="148">
        <f t="shared" ref="KJ68" si="332">SUM(KJ51, -KJ57)</f>
        <v>0.50349999999999995</v>
      </c>
      <c r="KK68" s="110">
        <f t="shared" ref="KK68" si="333">SUM(KK51, -KK57)</f>
        <v>0.47229999999999994</v>
      </c>
      <c r="KL68" s="170">
        <f t="shared" ref="KL68:KM68" si="334">SUM(KL51, -KL57)</f>
        <v>0.47170000000000001</v>
      </c>
      <c r="KM68" s="148">
        <f t="shared" si="334"/>
        <v>0.4627</v>
      </c>
      <c r="KN68" s="110">
        <f t="shared" ref="KN68" si="335">SUM(KN51, -KN57)</f>
        <v>0.44400000000000001</v>
      </c>
      <c r="KO68" s="170">
        <f t="shared" ref="KO68:KP68" si="336">SUM(KO51, -KO57)</f>
        <v>0.4476</v>
      </c>
      <c r="KP68" s="148">
        <f t="shared" si="336"/>
        <v>0.44640000000000002</v>
      </c>
      <c r="KQ68" s="110">
        <f t="shared" ref="KQ68:KR68" si="337">SUM(KQ51, -KQ57)</f>
        <v>0.4536</v>
      </c>
      <c r="KR68" s="170">
        <f t="shared" si="337"/>
        <v>0.46229999999999993</v>
      </c>
      <c r="KS68" s="148">
        <f t="shared" ref="KS68:KT68" si="338">SUM(KS51, -KS57)</f>
        <v>0.45960000000000001</v>
      </c>
      <c r="KT68" s="115">
        <f>SUM(KT51, -KT57)</f>
        <v>0.45740000000000003</v>
      </c>
      <c r="KU68" s="174">
        <f>SUM(KU51, -KU57)</f>
        <v>0.4335</v>
      </c>
      <c r="KV68" s="141">
        <f>SUM(KV51, -KV57)</f>
        <v>0.41259999999999997</v>
      </c>
      <c r="KW68" s="115">
        <f>SUM(KW51, -KW57)</f>
        <v>0.41979999999999995</v>
      </c>
      <c r="KX68" s="174">
        <f>SUM(KX51, -KX57)</f>
        <v>0.39500000000000002</v>
      </c>
      <c r="KY68" s="141">
        <f>SUM(KY51, -KY57)</f>
        <v>0.40950000000000003</v>
      </c>
      <c r="KZ68" s="115">
        <f>SUM(KZ51, -KZ57)</f>
        <v>0.41399999999999998</v>
      </c>
      <c r="LA68" s="174">
        <f>SUM(LA51, -LA57)</f>
        <v>0.37419999999999998</v>
      </c>
      <c r="LB68" s="115">
        <f>SUM(LB51, -LB57)</f>
        <v>0.38219999999999998</v>
      </c>
      <c r="LC68" s="115">
        <f>SUM(LC51, -LC57)</f>
        <v>0.34189999999999998</v>
      </c>
      <c r="LD68" s="115">
        <f>SUM(LD51, -LD57)</f>
        <v>0.37509999999999999</v>
      </c>
      <c r="LE68" s="6">
        <f>SUM(LE51, -LE56,)</f>
        <v>0</v>
      </c>
      <c r="LF68" s="6">
        <f>SUM(LF53, -LF58)</f>
        <v>0</v>
      </c>
      <c r="LG68" s="6">
        <f>SUM(LG51, -LG56)</f>
        <v>0</v>
      </c>
      <c r="LH68" s="6">
        <f>SUM(LH51, -LH57,)</f>
        <v>0</v>
      </c>
      <c r="LI68" s="6">
        <f>SUM(LI52, -LI58)</f>
        <v>0</v>
      </c>
      <c r="LJ68" s="6">
        <f>SUM(LJ51, -LJ57)</f>
        <v>0</v>
      </c>
      <c r="LK68" s="6">
        <f>SUM(LK51, -LK57,)</f>
        <v>0</v>
      </c>
      <c r="LL68" s="6">
        <f>SUM(LL52, -LL58)</f>
        <v>0</v>
      </c>
      <c r="LM68" s="6">
        <f>SUM(LM51, -LM57)</f>
        <v>0</v>
      </c>
      <c r="LN68" s="6">
        <f>SUM(LN51, -LN57,)</f>
        <v>0</v>
      </c>
      <c r="LO68" s="6">
        <f>SUM(LO52, -LO58)</f>
        <v>0</v>
      </c>
      <c r="LP68" s="6">
        <f>SUM(LP51, -LP57)</f>
        <v>0</v>
      </c>
      <c r="LQ68" s="6">
        <f>SUM(LQ51, -LQ57,)</f>
        <v>0</v>
      </c>
      <c r="LR68" s="6">
        <f>SUM(LR52, -LR58)</f>
        <v>0</v>
      </c>
      <c r="LS68" s="6">
        <f>SUM(LS51, -LS57)</f>
        <v>0</v>
      </c>
      <c r="LT68" s="6">
        <f>SUM(LT51, -LT57,)</f>
        <v>0</v>
      </c>
      <c r="LU68" s="6">
        <f>SUM(LU52,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118" t="s">
        <v>84</v>
      </c>
      <c r="JQ69" s="59"/>
      <c r="JR69" s="59"/>
      <c r="JS69" s="59"/>
      <c r="JU69" s="158" t="s">
        <v>84</v>
      </c>
      <c r="JV69" s="118" t="s">
        <v>84</v>
      </c>
      <c r="JW69" s="257" t="s">
        <v>54</v>
      </c>
      <c r="JX69" s="158" t="s">
        <v>84</v>
      </c>
      <c r="JY69" s="118" t="s">
        <v>84</v>
      </c>
      <c r="JZ69" s="257" t="s">
        <v>54</v>
      </c>
      <c r="KA69" s="156" t="s">
        <v>54</v>
      </c>
      <c r="KB69" s="118" t="s">
        <v>84</v>
      </c>
      <c r="KC69" s="257" t="s">
        <v>54</v>
      </c>
      <c r="KD69" s="156" t="s">
        <v>54</v>
      </c>
      <c r="KE69" s="254" t="s">
        <v>54</v>
      </c>
      <c r="KF69" s="257" t="s">
        <v>54</v>
      </c>
      <c r="KG69" s="156" t="s">
        <v>54</v>
      </c>
      <c r="KH69" s="254" t="s">
        <v>54</v>
      </c>
      <c r="KI69" s="257" t="s">
        <v>54</v>
      </c>
      <c r="KJ69" s="156" t="s">
        <v>54</v>
      </c>
      <c r="KK69" s="254" t="s">
        <v>54</v>
      </c>
      <c r="KL69" s="257" t="s">
        <v>54</v>
      </c>
      <c r="KM69" s="156" t="s">
        <v>54</v>
      </c>
      <c r="KN69" s="254" t="s">
        <v>54</v>
      </c>
      <c r="KO69" s="257" t="s">
        <v>54</v>
      </c>
      <c r="KP69" s="156" t="s">
        <v>54</v>
      </c>
      <c r="KQ69" s="254" t="s">
        <v>54</v>
      </c>
      <c r="KR69" s="257" t="s">
        <v>54</v>
      </c>
      <c r="KS69" s="156" t="s">
        <v>54</v>
      </c>
      <c r="KT69" s="183" t="s">
        <v>52</v>
      </c>
      <c r="KU69" s="193" t="s">
        <v>52</v>
      </c>
      <c r="KV69" s="159" t="s">
        <v>52</v>
      </c>
      <c r="KW69" s="183" t="s">
        <v>52</v>
      </c>
      <c r="KX69" s="193" t="s">
        <v>52</v>
      </c>
      <c r="KY69" s="159" t="s">
        <v>52</v>
      </c>
      <c r="KZ69" s="183" t="s">
        <v>52</v>
      </c>
      <c r="LA69" s="193" t="s">
        <v>52</v>
      </c>
      <c r="LB69" s="183" t="s">
        <v>52</v>
      </c>
      <c r="LC69" s="183" t="s">
        <v>52</v>
      </c>
      <c r="LD69" s="183" t="s">
        <v>52</v>
      </c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</row>
    <row r="70" spans="1:48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339">SUM(L51, -L56)</f>
        <v>0.16260000000000002</v>
      </c>
      <c r="M70" s="141">
        <f t="shared" si="339"/>
        <v>0.1641</v>
      </c>
      <c r="N70" s="115">
        <f t="shared" si="339"/>
        <v>0.16570000000000001</v>
      </c>
      <c r="O70" s="174">
        <f t="shared" si="339"/>
        <v>0.1774</v>
      </c>
      <c r="P70" s="141">
        <f t="shared" si="339"/>
        <v>0.20530000000000001</v>
      </c>
      <c r="Q70" s="115">
        <f t="shared" si="339"/>
        <v>0.19670000000000001</v>
      </c>
      <c r="R70" s="174">
        <f t="shared" si="339"/>
        <v>0.21190000000000001</v>
      </c>
      <c r="S70" s="218">
        <f t="shared" si="339"/>
        <v>0.23110000000000003</v>
      </c>
      <c r="T70" s="91">
        <f t="shared" si="339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340">SUM(AS53, -AS58)</f>
        <v>0.248</v>
      </c>
      <c r="AT70" s="218">
        <f t="shared" si="340"/>
        <v>0.23809999999999998</v>
      </c>
      <c r="AU70" s="15">
        <f t="shared" si="340"/>
        <v>0.25509999999999999</v>
      </c>
      <c r="AV70" s="145">
        <f t="shared" si="340"/>
        <v>0.249</v>
      </c>
      <c r="AW70" s="139">
        <f t="shared" si="340"/>
        <v>0.26829999999999998</v>
      </c>
      <c r="AX70" s="111">
        <f t="shared" si="340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341">SUM(BD51, -BD57)</f>
        <v>0.30359999999999998</v>
      </c>
      <c r="BE70" s="170">
        <f t="shared" si="341"/>
        <v>0.33729999999999999</v>
      </c>
      <c r="BF70" s="148">
        <f t="shared" si="341"/>
        <v>0.31259999999999999</v>
      </c>
      <c r="BG70" s="110">
        <f t="shared" si="341"/>
        <v>0.3034</v>
      </c>
      <c r="BH70" s="170">
        <f t="shared" si="341"/>
        <v>0.30179999999999996</v>
      </c>
      <c r="BI70" s="148">
        <f t="shared" si="341"/>
        <v>0.28360000000000002</v>
      </c>
      <c r="BJ70" s="115">
        <f>SUM(BJ52, -BJ58)</f>
        <v>0.31879999999999997</v>
      </c>
      <c r="BK70" s="171">
        <f t="shared" ref="BK70:BQ70" si="342">SUM(BK53, -BK58)</f>
        <v>0.26200000000000001</v>
      </c>
      <c r="BL70" s="139">
        <f t="shared" si="342"/>
        <v>0.3226</v>
      </c>
      <c r="BM70" s="111">
        <f t="shared" si="342"/>
        <v>0.32889999999999997</v>
      </c>
      <c r="BN70" s="171">
        <f t="shared" si="342"/>
        <v>0.3639</v>
      </c>
      <c r="BO70" s="111">
        <f t="shared" si="342"/>
        <v>0.37929999999999997</v>
      </c>
      <c r="BP70" s="115">
        <f t="shared" si="342"/>
        <v>0.37050000000000005</v>
      </c>
      <c r="BQ70" s="115">
        <f t="shared" si="342"/>
        <v>0.37329999999999997</v>
      </c>
      <c r="BS70" s="139">
        <f t="shared" ref="BS70:CC70" si="343">SUM(BS53, -BS58)</f>
        <v>0.37</v>
      </c>
      <c r="BT70" s="110">
        <f t="shared" si="343"/>
        <v>0.34289999999999998</v>
      </c>
      <c r="BU70" s="174">
        <f t="shared" si="343"/>
        <v>0.36609999999999998</v>
      </c>
      <c r="BV70" s="139">
        <f t="shared" si="343"/>
        <v>0.37419999999999998</v>
      </c>
      <c r="BW70" s="111">
        <f t="shared" si="343"/>
        <v>0.36470000000000002</v>
      </c>
      <c r="BX70" s="174">
        <f t="shared" si="343"/>
        <v>0.36280000000000001</v>
      </c>
      <c r="BY70" s="218">
        <f t="shared" si="343"/>
        <v>0.37780000000000002</v>
      </c>
      <c r="BZ70" s="89">
        <f t="shared" si="343"/>
        <v>0.38500000000000001</v>
      </c>
      <c r="CA70" s="140">
        <f t="shared" si="343"/>
        <v>0.36849999999999999</v>
      </c>
      <c r="CB70" s="148">
        <f t="shared" si="343"/>
        <v>0.3332</v>
      </c>
      <c r="CC70" s="110">
        <f t="shared" si="343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344">SUM(CV53, -CV58)</f>
        <v>0.31340000000000001</v>
      </c>
      <c r="CW70" s="141">
        <f t="shared" si="344"/>
        <v>0.30549999999999999</v>
      </c>
      <c r="CX70" s="111">
        <f t="shared" si="344"/>
        <v>0.3342</v>
      </c>
      <c r="CY70" s="171">
        <f>SUM(CY54, -CY58)</f>
        <v>0.35319999999999996</v>
      </c>
      <c r="CZ70" s="141">
        <f t="shared" si="344"/>
        <v>0.36080000000000001</v>
      </c>
      <c r="DA70" s="115">
        <f t="shared" si="344"/>
        <v>0.36449999999999999</v>
      </c>
      <c r="DB70" s="170">
        <f t="shared" si="344"/>
        <v>0.35870000000000002</v>
      </c>
      <c r="DC70" s="148">
        <f t="shared" si="344"/>
        <v>0.34139999999999998</v>
      </c>
      <c r="DD70" s="115">
        <f t="shared" ref="DD70:DN70" si="345">SUM(DD51, -DD57)</f>
        <v>0.34640000000000004</v>
      </c>
      <c r="DE70" s="170">
        <f t="shared" si="345"/>
        <v>0.38500000000000001</v>
      </c>
      <c r="DF70" s="148">
        <f t="shared" si="345"/>
        <v>0.40039999999999998</v>
      </c>
      <c r="DG70" s="115">
        <f t="shared" si="345"/>
        <v>0.38780000000000003</v>
      </c>
      <c r="DH70" s="174">
        <f t="shared" si="345"/>
        <v>0.3962</v>
      </c>
      <c r="DI70" s="148">
        <f t="shared" si="345"/>
        <v>0.38619999999999999</v>
      </c>
      <c r="DJ70" s="110">
        <f t="shared" si="345"/>
        <v>0.40500000000000003</v>
      </c>
      <c r="DK70" s="170">
        <f t="shared" si="345"/>
        <v>0.375</v>
      </c>
      <c r="DL70" s="110">
        <f t="shared" si="345"/>
        <v>0.38150000000000001</v>
      </c>
      <c r="DM70" s="115">
        <f t="shared" si="345"/>
        <v>0.378</v>
      </c>
      <c r="DN70" s="324">
        <f t="shared" si="345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346">SUM(DQ52, -DQ58)</f>
        <v>0.41539999999999999</v>
      </c>
      <c r="DR70" s="141">
        <f t="shared" si="346"/>
        <v>0.4042</v>
      </c>
      <c r="DS70" s="115">
        <f t="shared" si="346"/>
        <v>0.39899999999999997</v>
      </c>
      <c r="DT70" s="174">
        <f t="shared" si="346"/>
        <v>0.42180000000000001</v>
      </c>
      <c r="DU70" s="141">
        <f t="shared" si="346"/>
        <v>0.41859999999999997</v>
      </c>
      <c r="DV70" s="115">
        <f t="shared" si="346"/>
        <v>0.41359999999999997</v>
      </c>
      <c r="DW70" s="174">
        <f t="shared" si="346"/>
        <v>0.44290000000000002</v>
      </c>
      <c r="DX70" s="115">
        <f t="shared" si="346"/>
        <v>0.40010000000000001</v>
      </c>
      <c r="DY70" s="115">
        <f t="shared" si="346"/>
        <v>0.39729999999999999</v>
      </c>
      <c r="DZ70" s="115">
        <f t="shared" si="346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347">SUM(EK52, -EK58)</f>
        <v>0.49580000000000002</v>
      </c>
      <c r="EL70" s="115">
        <f t="shared" si="347"/>
        <v>0.49549999999999994</v>
      </c>
      <c r="EM70" s="174">
        <f t="shared" si="347"/>
        <v>0.40469999999999995</v>
      </c>
      <c r="EN70" s="141">
        <f t="shared" si="347"/>
        <v>0.41389999999999999</v>
      </c>
      <c r="EO70" s="115">
        <f t="shared" si="347"/>
        <v>0.39730000000000004</v>
      </c>
      <c r="EP70" s="174">
        <f t="shared" si="347"/>
        <v>0.39080000000000004</v>
      </c>
      <c r="EQ70" s="141">
        <f t="shared" si="347"/>
        <v>0.38290000000000002</v>
      </c>
      <c r="ER70" s="115">
        <f t="shared" si="347"/>
        <v>0.3775</v>
      </c>
      <c r="ES70" s="174">
        <f t="shared" si="347"/>
        <v>0.36970000000000003</v>
      </c>
      <c r="ET70" s="141">
        <f t="shared" si="347"/>
        <v>0.3548</v>
      </c>
      <c r="EU70" s="115">
        <f t="shared" si="347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348">SUM(FA52, -FA58)</f>
        <v>0.3599</v>
      </c>
      <c r="FB70" s="170">
        <f t="shared" si="348"/>
        <v>0.37009999999999998</v>
      </c>
      <c r="FC70" s="414">
        <f t="shared" si="348"/>
        <v>0.37670000000000003</v>
      </c>
      <c r="FD70" s="371">
        <f t="shared" si="348"/>
        <v>0.38179999999999997</v>
      </c>
      <c r="FE70" s="415">
        <f t="shared" si="348"/>
        <v>0.42479999999999996</v>
      </c>
      <c r="FF70" s="148">
        <f t="shared" si="348"/>
        <v>0.44109999999999999</v>
      </c>
      <c r="FG70" s="110">
        <f t="shared" si="348"/>
        <v>0.42649999999999999</v>
      </c>
      <c r="FH70" s="170">
        <f t="shared" si="348"/>
        <v>0.43640000000000001</v>
      </c>
      <c r="FI70" s="148">
        <f t="shared" si="348"/>
        <v>0.41039999999999999</v>
      </c>
      <c r="FJ70" s="110">
        <f t="shared" si="348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349">SUM(FR52, -FR58)</f>
        <v>0.43690000000000001</v>
      </c>
      <c r="FS70" s="202">
        <f t="shared" si="349"/>
        <v>0.43069999999999997</v>
      </c>
      <c r="FT70" s="182">
        <f t="shared" si="349"/>
        <v>0.40890000000000004</v>
      </c>
      <c r="FU70" s="161">
        <f t="shared" si="349"/>
        <v>0.40659999999999996</v>
      </c>
      <c r="FV70" s="202">
        <f t="shared" si="349"/>
        <v>0.40600000000000003</v>
      </c>
      <c r="FW70" s="182">
        <f t="shared" si="349"/>
        <v>0.40749999999999997</v>
      </c>
      <c r="FX70" s="161">
        <f t="shared" si="349"/>
        <v>0.4007</v>
      </c>
      <c r="FY70" s="202">
        <f t="shared" si="349"/>
        <v>0.41189999999999999</v>
      </c>
      <c r="FZ70" s="182">
        <f t="shared" si="349"/>
        <v>0.3896</v>
      </c>
      <c r="GA70" s="161">
        <f t="shared" si="349"/>
        <v>0.41599999999999998</v>
      </c>
      <c r="GB70" s="202">
        <f t="shared" si="349"/>
        <v>0.39639999999999997</v>
      </c>
      <c r="GC70" s="182">
        <f t="shared" si="349"/>
        <v>0.38980000000000004</v>
      </c>
      <c r="GD70" s="161">
        <f t="shared" si="349"/>
        <v>0.40670000000000001</v>
      </c>
      <c r="GE70" s="202">
        <f t="shared" si="349"/>
        <v>0.35319999999999996</v>
      </c>
      <c r="GF70" s="174">
        <f>SUM(GF51, -GF56)</f>
        <v>0.36709999999999998</v>
      </c>
      <c r="GG70" s="224">
        <f t="shared" ref="GG70:GL70" si="350">SUM(GG52, -GG58)</f>
        <v>0.36570000000000003</v>
      </c>
      <c r="GH70" s="89">
        <f t="shared" si="350"/>
        <v>0.35509999999999997</v>
      </c>
      <c r="GI70" s="140">
        <f t="shared" si="350"/>
        <v>0.37609999999999999</v>
      </c>
      <c r="GJ70" s="161">
        <f t="shared" si="350"/>
        <v>0.37809999999999999</v>
      </c>
      <c r="GK70" s="202">
        <f t="shared" si="350"/>
        <v>0.40390000000000004</v>
      </c>
      <c r="GL70" s="182">
        <f t="shared" si="350"/>
        <v>0.41930000000000001</v>
      </c>
      <c r="GM70" s="141">
        <f t="shared" ref="GM70:GU70" si="351">SUM(GM51, -GM56)</f>
        <v>0.38280000000000003</v>
      </c>
      <c r="GN70" s="115">
        <f t="shared" si="351"/>
        <v>0.39070000000000005</v>
      </c>
      <c r="GO70" s="174">
        <f t="shared" si="351"/>
        <v>0.4052</v>
      </c>
      <c r="GP70" s="141">
        <f t="shared" si="351"/>
        <v>0.3972</v>
      </c>
      <c r="GQ70" s="115">
        <f t="shared" si="351"/>
        <v>0.37430000000000002</v>
      </c>
      <c r="GR70" s="174">
        <f t="shared" si="351"/>
        <v>0.33329999999999999</v>
      </c>
      <c r="GS70" s="115">
        <f t="shared" si="351"/>
        <v>0.3493</v>
      </c>
      <c r="GT70" s="115">
        <f t="shared" si="351"/>
        <v>0.36109999999999998</v>
      </c>
      <c r="GU70" s="115">
        <f t="shared" si="351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352">SUM(HH51, -HH56)</f>
        <v>0.40460000000000002</v>
      </c>
      <c r="HI70" s="141">
        <f t="shared" si="352"/>
        <v>0.4133</v>
      </c>
      <c r="HJ70" s="115">
        <f t="shared" si="352"/>
        <v>0.39129999999999998</v>
      </c>
      <c r="HK70" s="174">
        <f t="shared" si="352"/>
        <v>0.39790000000000003</v>
      </c>
      <c r="HL70" s="141">
        <f t="shared" si="352"/>
        <v>0.41160000000000002</v>
      </c>
      <c r="HM70" s="115">
        <f t="shared" si="352"/>
        <v>0.38970000000000005</v>
      </c>
      <c r="HN70" s="171">
        <f t="shared" ref="HN70:IF70" si="353">SUM(HN52, -HN58)</f>
        <v>0.39360000000000001</v>
      </c>
      <c r="HO70" s="139">
        <f t="shared" si="353"/>
        <v>0.40949999999999998</v>
      </c>
      <c r="HP70" s="111">
        <f t="shared" si="353"/>
        <v>0.40129999999999999</v>
      </c>
      <c r="HQ70" s="171">
        <f t="shared" si="353"/>
        <v>0.38850000000000001</v>
      </c>
      <c r="HR70" s="139">
        <f t="shared" si="353"/>
        <v>0.3649</v>
      </c>
      <c r="HS70" s="111">
        <f t="shared" si="353"/>
        <v>0.37470000000000003</v>
      </c>
      <c r="HT70" s="171">
        <f t="shared" si="353"/>
        <v>0.39940000000000003</v>
      </c>
      <c r="HU70" s="139">
        <f t="shared" si="353"/>
        <v>0.41159999999999997</v>
      </c>
      <c r="HV70" s="111">
        <f t="shared" si="353"/>
        <v>0.41010000000000002</v>
      </c>
      <c r="HW70" s="171">
        <f t="shared" si="353"/>
        <v>0.37590000000000001</v>
      </c>
      <c r="HX70" s="139">
        <f t="shared" si="353"/>
        <v>0.40400000000000003</v>
      </c>
      <c r="HY70" s="111">
        <f t="shared" si="353"/>
        <v>0.40890000000000004</v>
      </c>
      <c r="HZ70" s="171">
        <f t="shared" si="353"/>
        <v>0.43740000000000001</v>
      </c>
      <c r="IA70" s="139">
        <f t="shared" si="353"/>
        <v>0.4224</v>
      </c>
      <c r="IB70" s="111">
        <f t="shared" si="353"/>
        <v>0.42180000000000001</v>
      </c>
      <c r="IC70" s="171">
        <f t="shared" si="353"/>
        <v>0.41139999999999999</v>
      </c>
      <c r="ID70" s="220">
        <f t="shared" si="353"/>
        <v>0.4304</v>
      </c>
      <c r="IE70" s="88">
        <f t="shared" si="353"/>
        <v>0.48949999999999999</v>
      </c>
      <c r="IF70" s="171">
        <f t="shared" si="353"/>
        <v>0.49319999999999997</v>
      </c>
      <c r="IG70" s="220">
        <f t="shared" ref="IG70:IH70" si="354">SUM(IG52, -IG58)</f>
        <v>0.4844</v>
      </c>
      <c r="IH70" s="88">
        <f t="shared" si="354"/>
        <v>0.49480000000000002</v>
      </c>
      <c r="II70" s="171">
        <f t="shared" ref="II70" si="355">SUM(II52, -II58)</f>
        <v>0.49759999999999999</v>
      </c>
      <c r="IJ70" s="220">
        <f t="shared" ref="IJ70" si="356">SUM(IJ52, -IJ58)</f>
        <v>0.45989999999999998</v>
      </c>
      <c r="IK70" s="88">
        <f t="shared" ref="IK70:IL70" si="357">SUM(IK52, -IK58)</f>
        <v>0.47359999999999997</v>
      </c>
      <c r="IL70" s="145">
        <f t="shared" si="357"/>
        <v>0.49840000000000001</v>
      </c>
      <c r="IM70" s="139">
        <f t="shared" ref="IM70" si="358">SUM(IM52, -IM58)</f>
        <v>0.51880000000000004</v>
      </c>
      <c r="IN70" s="111">
        <f t="shared" ref="IN70:IT70" si="359">SUM(IN52, -IN58)</f>
        <v>0.51729999999999998</v>
      </c>
      <c r="IO70" s="171">
        <f t="shared" si="359"/>
        <v>0.51480000000000004</v>
      </c>
      <c r="IP70" s="139">
        <f t="shared" si="359"/>
        <v>0.5151</v>
      </c>
      <c r="IQ70" s="111">
        <f t="shared" si="359"/>
        <v>0.49919999999999998</v>
      </c>
      <c r="IR70" s="171">
        <f t="shared" si="359"/>
        <v>0.52249999999999996</v>
      </c>
      <c r="IS70" s="220">
        <f t="shared" si="359"/>
        <v>0.51580000000000004</v>
      </c>
      <c r="IT70" s="88">
        <f t="shared" si="359"/>
        <v>0.51329999999999998</v>
      </c>
      <c r="IU70" s="145">
        <f t="shared" ref="IU70" si="360">SUM(IU52, -IU58)</f>
        <v>0.51580000000000004</v>
      </c>
      <c r="IV70" s="139">
        <f t="shared" ref="IV70:IW70" si="361">SUM(IV52, -IV58)</f>
        <v>0.50459999999999994</v>
      </c>
      <c r="IW70" s="111">
        <f t="shared" si="361"/>
        <v>0.504</v>
      </c>
      <c r="IX70" s="171">
        <f t="shared" ref="IX70" si="362">SUM(IX52, -IX58)</f>
        <v>0.50950000000000006</v>
      </c>
      <c r="IY70" s="139">
        <f t="shared" ref="IY70:IZ70" si="363">SUM(IY52, -IY58)</f>
        <v>0.50080000000000002</v>
      </c>
      <c r="IZ70" s="111">
        <f t="shared" si="363"/>
        <v>0.52</v>
      </c>
      <c r="JA70" s="329">
        <f t="shared" ref="JA70" si="364">SUM(JA52, -JA58)</f>
        <v>0.50860000000000005</v>
      </c>
      <c r="JB70" s="139">
        <f t="shared" ref="JB70" si="365">SUM(JB52, -JB58)</f>
        <v>0.43440000000000001</v>
      </c>
      <c r="JC70" s="111">
        <f t="shared" ref="JC70:JD70" si="366">SUM(JC52, -JC58)</f>
        <v>0.41539999999999999</v>
      </c>
      <c r="JD70" s="171">
        <f t="shared" si="366"/>
        <v>0.41000000000000003</v>
      </c>
      <c r="JE70" s="139">
        <f t="shared" ref="JE70" si="367">SUM(JE52, -JE58)</f>
        <v>0.41549999999999998</v>
      </c>
      <c r="JF70" s="111">
        <f t="shared" ref="JF70" si="368">SUM(JF52, -JF58)</f>
        <v>0.41</v>
      </c>
      <c r="JG70" s="171">
        <f t="shared" ref="JG70" si="369">SUM(JG52, -JG58)</f>
        <v>0.41459999999999997</v>
      </c>
      <c r="JH70" s="139">
        <f t="shared" ref="JH70:JI70" si="370">SUM(JH52, -JH58)</f>
        <v>0.43059999999999998</v>
      </c>
      <c r="JI70" s="111">
        <f t="shared" si="370"/>
        <v>0.45119999999999999</v>
      </c>
      <c r="JJ70" s="171">
        <f t="shared" ref="JJ70" si="371">SUM(JJ52, -JJ58)</f>
        <v>0.44180000000000003</v>
      </c>
      <c r="JK70" s="139">
        <f t="shared" ref="JK70" si="372">SUM(JK52, -JK58)</f>
        <v>0.46450000000000002</v>
      </c>
      <c r="JL70" s="111">
        <f t="shared" ref="JL70:JM70" si="373">SUM(JL52, -JL58)</f>
        <v>0.45979999999999999</v>
      </c>
      <c r="JM70" s="171">
        <f t="shared" si="373"/>
        <v>0.46240000000000003</v>
      </c>
      <c r="JN70" s="111">
        <f t="shared" ref="JN70" si="374">SUM(JN52, -JN58)</f>
        <v>0.43540000000000001</v>
      </c>
      <c r="JO70" s="111">
        <f t="shared" ref="JO70" si="375">SUM(JO52, -JO58)</f>
        <v>0.45609999999999995</v>
      </c>
      <c r="JP70" s="111">
        <f t="shared" ref="JP70" si="376">SUM(JP52, -JP58)</f>
        <v>0.45169999999999999</v>
      </c>
      <c r="JQ70" s="6">
        <f>SUM(JQ52, -JQ58)</f>
        <v>0</v>
      </c>
      <c r="JR70" s="6">
        <f>SUM(JR51, -JR57)</f>
        <v>0</v>
      </c>
      <c r="JS70" s="6">
        <f>SUM(JS52, -JS58)</f>
        <v>0</v>
      </c>
      <c r="JU70" s="139">
        <f t="shared" ref="JU70:JV70" si="377">SUM(JU52, -JU58)</f>
        <v>0.45799999999999996</v>
      </c>
      <c r="JV70" s="111">
        <f t="shared" si="377"/>
        <v>0.4304</v>
      </c>
      <c r="JW70" s="174">
        <f>SUM(JW51, -JW56)</f>
        <v>0.40710000000000002</v>
      </c>
      <c r="JX70" s="139">
        <f>SUM(JX52, -JX58)</f>
        <v>0.41210000000000002</v>
      </c>
      <c r="JY70" s="111">
        <f>SUM(JY52, -JY58)</f>
        <v>0.42449999999999999</v>
      </c>
      <c r="JZ70" s="174">
        <f>SUM(JZ51, -JZ56)</f>
        <v>0.40439999999999998</v>
      </c>
      <c r="KA70" s="141">
        <f>SUM(KA51, -KA56)</f>
        <v>0.40250000000000002</v>
      </c>
      <c r="KB70" s="111">
        <f>SUM(KB52, -KB58)</f>
        <v>0.40499999999999997</v>
      </c>
      <c r="KC70" s="174">
        <f t="shared" ref="KC70:KR70" si="378">SUM(KC51, -KC56)</f>
        <v>0.45910000000000001</v>
      </c>
      <c r="KD70" s="141">
        <f t="shared" si="378"/>
        <v>0.45579999999999998</v>
      </c>
      <c r="KE70" s="115">
        <f t="shared" si="378"/>
        <v>0.4541</v>
      </c>
      <c r="KF70" s="174">
        <f t="shared" si="378"/>
        <v>0.46260000000000001</v>
      </c>
      <c r="KG70" s="141">
        <f t="shared" si="378"/>
        <v>0.4723</v>
      </c>
      <c r="KH70" s="115">
        <f t="shared" si="378"/>
        <v>0.46060000000000001</v>
      </c>
      <c r="KI70" s="174">
        <f t="shared" si="378"/>
        <v>0.45899999999999996</v>
      </c>
      <c r="KJ70" s="141">
        <f t="shared" si="378"/>
        <v>0.46399999999999997</v>
      </c>
      <c r="KK70" s="115">
        <f t="shared" si="378"/>
        <v>0.43929999999999997</v>
      </c>
      <c r="KL70" s="174">
        <f t="shared" si="378"/>
        <v>0.45019999999999999</v>
      </c>
      <c r="KM70" s="141">
        <f t="shared" si="378"/>
        <v>0.45829999999999999</v>
      </c>
      <c r="KN70" s="115">
        <f t="shared" si="378"/>
        <v>0.44110000000000005</v>
      </c>
      <c r="KO70" s="174">
        <f t="shared" si="378"/>
        <v>0.43630000000000002</v>
      </c>
      <c r="KP70" s="141">
        <f t="shared" si="378"/>
        <v>0.43130000000000002</v>
      </c>
      <c r="KQ70" s="115">
        <f t="shared" si="378"/>
        <v>0.432</v>
      </c>
      <c r="KR70" s="174">
        <f t="shared" si="378"/>
        <v>0.42429999999999995</v>
      </c>
      <c r="KS70" s="141">
        <f t="shared" ref="KS70:KT70" si="379">SUM(KS51, -KS56)</f>
        <v>0.45760000000000001</v>
      </c>
      <c r="KT70" s="110">
        <f>SUM(KT51, -KT56)</f>
        <v>0.45100000000000001</v>
      </c>
      <c r="KU70" s="170">
        <f>SUM(KU51, -KU56)</f>
        <v>0.39100000000000001</v>
      </c>
      <c r="KV70" s="148">
        <f>SUM(KV51, -KV56)</f>
        <v>0.4113</v>
      </c>
      <c r="KW70" s="110">
        <f>SUM(KW51, -KW56)</f>
        <v>0.41799999999999998</v>
      </c>
      <c r="KX70" s="170">
        <f>SUM(KX51, -KX56)</f>
        <v>0.3836</v>
      </c>
      <c r="KY70" s="148">
        <f>SUM(KY51, -KY56)</f>
        <v>0.39250000000000002</v>
      </c>
      <c r="KZ70" s="110">
        <f>SUM(KZ51, -KZ56)</f>
        <v>0.35639999999999994</v>
      </c>
      <c r="LA70" s="170">
        <f>SUM(LA51, -LA56)</f>
        <v>0.34320000000000001</v>
      </c>
      <c r="LB70" s="110">
        <f>SUM(LB51, -LB56)</f>
        <v>0.33340000000000003</v>
      </c>
      <c r="LC70" s="110">
        <f>SUM(LC51, -LC56)</f>
        <v>0.32689999999999997</v>
      </c>
      <c r="LD70" s="110">
        <f>SUM(LD51, -LD56)</f>
        <v>0.33019999999999999</v>
      </c>
      <c r="LE70" s="6">
        <f>SUM(LE53, -LE58)</f>
        <v>0</v>
      </c>
      <c r="LF70" s="6">
        <f>SUM(LF51, -LF56)</f>
        <v>0</v>
      </c>
      <c r="LG70" s="6">
        <f>SUM(LG53, -LG58)</f>
        <v>0</v>
      </c>
      <c r="LH70" s="6">
        <f>SUM(LH52, -LH58)</f>
        <v>0</v>
      </c>
      <c r="LI70" s="6">
        <f>SUM(LI51, -LI57)</f>
        <v>0</v>
      </c>
      <c r="LJ70" s="6">
        <f>SUM(LJ52, -LJ58)</f>
        <v>0</v>
      </c>
      <c r="LK70" s="6">
        <f>SUM(LK52, -LK58)</f>
        <v>0</v>
      </c>
      <c r="LL70" s="6">
        <f>SUM(LL51, -LL57)</f>
        <v>0</v>
      </c>
      <c r="LM70" s="6">
        <f>SUM(LM52, -LM58)</f>
        <v>0</v>
      </c>
      <c r="LN70" s="6">
        <f>SUM(LN52, -LN58)</f>
        <v>0</v>
      </c>
      <c r="LO70" s="6">
        <f>SUM(LO51, -LO57)</f>
        <v>0</v>
      </c>
      <c r="LP70" s="6">
        <f>SUM(LP52, -LP58)</f>
        <v>0</v>
      </c>
      <c r="LQ70" s="6">
        <f>SUM(LQ52, -LQ58)</f>
        <v>0</v>
      </c>
      <c r="LR70" s="6">
        <f>SUM(LR51, -LR57)</f>
        <v>0</v>
      </c>
      <c r="LS70" s="6">
        <f>SUM(LS52, -LS58)</f>
        <v>0</v>
      </c>
      <c r="LT70" s="6">
        <f>SUM(LT52, -LT58)</f>
        <v>0</v>
      </c>
      <c r="LU70" s="6">
        <f>SUM(LU51, -LU57)</f>
        <v>0</v>
      </c>
      <c r="LV70" s="6">
        <f>SUM(LV52,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112" t="s">
        <v>60</v>
      </c>
      <c r="JQ71" s="59"/>
      <c r="JR71" s="59"/>
      <c r="JS71" s="59"/>
      <c r="JU71" s="137" t="s">
        <v>60</v>
      </c>
      <c r="JV71" s="112" t="s">
        <v>60</v>
      </c>
      <c r="JW71" s="177" t="s">
        <v>84</v>
      </c>
      <c r="JX71" s="156" t="s">
        <v>54</v>
      </c>
      <c r="JY71" s="112" t="s">
        <v>60</v>
      </c>
      <c r="JZ71" s="177" t="s">
        <v>84</v>
      </c>
      <c r="KA71" s="158" t="s">
        <v>84</v>
      </c>
      <c r="KB71" s="112" t="s">
        <v>60</v>
      </c>
      <c r="KC71" s="193" t="s">
        <v>44</v>
      </c>
      <c r="KD71" s="159" t="s">
        <v>44</v>
      </c>
      <c r="KE71" s="118" t="s">
        <v>84</v>
      </c>
      <c r="KF71" s="177" t="s">
        <v>84</v>
      </c>
      <c r="KG71" s="158" t="s">
        <v>84</v>
      </c>
      <c r="KH71" s="118" t="s">
        <v>84</v>
      </c>
      <c r="KI71" s="177" t="s">
        <v>84</v>
      </c>
      <c r="KJ71" s="158" t="s">
        <v>84</v>
      </c>
      <c r="KK71" s="118" t="s">
        <v>84</v>
      </c>
      <c r="KL71" s="177" t="s">
        <v>84</v>
      </c>
      <c r="KM71" s="158" t="s">
        <v>84</v>
      </c>
      <c r="KN71" s="114" t="s">
        <v>38</v>
      </c>
      <c r="KO71" s="177" t="s">
        <v>84</v>
      </c>
      <c r="KP71" s="158" t="s">
        <v>84</v>
      </c>
      <c r="KQ71" s="118" t="s">
        <v>84</v>
      </c>
      <c r="KR71" s="172" t="s">
        <v>60</v>
      </c>
      <c r="KS71" s="137" t="s">
        <v>60</v>
      </c>
      <c r="KT71" s="112" t="s">
        <v>60</v>
      </c>
      <c r="KU71" s="193" t="s">
        <v>53</v>
      </c>
      <c r="KV71" s="137" t="s">
        <v>60</v>
      </c>
      <c r="KW71" s="112" t="s">
        <v>60</v>
      </c>
      <c r="KX71" s="172" t="s">
        <v>60</v>
      </c>
      <c r="KY71" s="153" t="s">
        <v>38</v>
      </c>
      <c r="KZ71" s="114" t="s">
        <v>38</v>
      </c>
      <c r="LA71" s="172" t="s">
        <v>60</v>
      </c>
      <c r="LB71" s="112" t="s">
        <v>60</v>
      </c>
      <c r="LC71" s="112" t="s">
        <v>60</v>
      </c>
      <c r="LD71" s="114" t="s">
        <v>38</v>
      </c>
      <c r="LE71" s="59"/>
      <c r="LF71" s="59"/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</row>
    <row r="72" spans="1:48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380">SUM(L51, -L55)</f>
        <v>0.15260000000000001</v>
      </c>
      <c r="M72" s="143">
        <f t="shared" si="380"/>
        <v>0.15459999999999999</v>
      </c>
      <c r="N72" s="113">
        <f t="shared" si="380"/>
        <v>0.15390000000000001</v>
      </c>
      <c r="O72" s="173">
        <f t="shared" si="380"/>
        <v>0.1736</v>
      </c>
      <c r="P72" s="143">
        <f t="shared" si="380"/>
        <v>0.18690000000000001</v>
      </c>
      <c r="Q72" s="113">
        <f t="shared" si="380"/>
        <v>0.19530000000000003</v>
      </c>
      <c r="R72" s="174">
        <f t="shared" si="380"/>
        <v>0.20900000000000002</v>
      </c>
      <c r="S72" s="218">
        <f t="shared" si="380"/>
        <v>0.21690000000000001</v>
      </c>
      <c r="T72" s="15">
        <f t="shared" si="380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381">SUM(AZ51, -AZ56)</f>
        <v>0.24559999999999998</v>
      </c>
      <c r="BA72" s="115">
        <f t="shared" si="381"/>
        <v>0.24430000000000002</v>
      </c>
      <c r="BB72" s="170">
        <f t="shared" si="381"/>
        <v>0.26329999999999998</v>
      </c>
      <c r="BC72" s="148">
        <f t="shared" si="381"/>
        <v>0.30299999999999999</v>
      </c>
      <c r="BD72" s="115">
        <f t="shared" si="381"/>
        <v>0.29220000000000002</v>
      </c>
      <c r="BE72" s="174">
        <f t="shared" si="381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382">SUM(CP53, -CP58)</f>
        <v>0.31230000000000002</v>
      </c>
      <c r="CQ72" s="148">
        <f t="shared" si="382"/>
        <v>0.36319999999999997</v>
      </c>
      <c r="CR72" s="110">
        <f t="shared" si="382"/>
        <v>0.33150000000000002</v>
      </c>
      <c r="CS72" s="170">
        <f t="shared" si="382"/>
        <v>0.33660000000000001</v>
      </c>
      <c r="CT72" s="141">
        <f t="shared" si="382"/>
        <v>0.36480000000000001</v>
      </c>
      <c r="CU72" s="111">
        <f t="shared" si="382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383">SUM(DF52, -DF57)</f>
        <v>0.3911</v>
      </c>
      <c r="DG72" s="110">
        <f t="shared" si="383"/>
        <v>0.38300000000000001</v>
      </c>
      <c r="DH72" s="170">
        <f t="shared" si="383"/>
        <v>0.39580000000000004</v>
      </c>
      <c r="DI72" s="141">
        <f t="shared" si="383"/>
        <v>0.3836</v>
      </c>
      <c r="DJ72" s="115">
        <f t="shared" si="383"/>
        <v>0.39</v>
      </c>
      <c r="DK72" s="174">
        <f t="shared" si="383"/>
        <v>0.35570000000000002</v>
      </c>
      <c r="DL72" s="115">
        <f t="shared" si="383"/>
        <v>0.3659</v>
      </c>
      <c r="DM72" s="110">
        <f t="shared" si="383"/>
        <v>0.36159999999999998</v>
      </c>
      <c r="DN72" s="326">
        <f t="shared" si="383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384">SUM(EC57, -EC68)</f>
        <v>0</v>
      </c>
      <c r="ED72" s="6">
        <f t="shared" si="384"/>
        <v>0</v>
      </c>
      <c r="EE72" s="6">
        <f t="shared" si="384"/>
        <v>0</v>
      </c>
      <c r="EF72" s="6">
        <f t="shared" si="384"/>
        <v>0</v>
      </c>
      <c r="EG72" s="6">
        <f t="shared" si="384"/>
        <v>0</v>
      </c>
      <c r="EH72" s="6">
        <f t="shared" si="384"/>
        <v>0</v>
      </c>
      <c r="EI72" s="6">
        <f t="shared" si="384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385">SUM(FS51, -FS56)</f>
        <v>0.39199999999999996</v>
      </c>
      <c r="FT72" s="174">
        <f t="shared" si="385"/>
        <v>0.37969999999999998</v>
      </c>
      <c r="FU72" s="141">
        <f t="shared" si="385"/>
        <v>0.39229999999999998</v>
      </c>
      <c r="FV72" s="115">
        <f t="shared" si="385"/>
        <v>0.39410000000000001</v>
      </c>
      <c r="FW72" s="174">
        <f t="shared" si="385"/>
        <v>0.38779999999999998</v>
      </c>
      <c r="FX72" s="141">
        <f t="shared" si="385"/>
        <v>0.38300000000000001</v>
      </c>
      <c r="FY72" s="115">
        <f t="shared" si="385"/>
        <v>0.35949999999999999</v>
      </c>
      <c r="FZ72" s="174">
        <f t="shared" si="385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386">SUM(GM51, -GM55)</f>
        <v>0.35200000000000004</v>
      </c>
      <c r="GN72" s="115">
        <f t="shared" si="386"/>
        <v>0.37280000000000002</v>
      </c>
      <c r="GO72" s="174">
        <f t="shared" si="386"/>
        <v>0.3624</v>
      </c>
      <c r="GP72" s="141">
        <f t="shared" si="386"/>
        <v>0.3669</v>
      </c>
      <c r="GQ72" s="115">
        <f t="shared" si="386"/>
        <v>0.32110000000000005</v>
      </c>
      <c r="GR72" s="174">
        <f t="shared" si="386"/>
        <v>0.27829999999999999</v>
      </c>
      <c r="GS72" s="115">
        <f t="shared" si="386"/>
        <v>0.30430000000000001</v>
      </c>
      <c r="GT72" s="115">
        <f t="shared" si="386"/>
        <v>0.31669999999999998</v>
      </c>
      <c r="GU72" s="202">
        <f>SUM(GU52, -GU58)</f>
        <v>0.31779999999999997</v>
      </c>
      <c r="GV72" s="6">
        <f t="shared" ref="GV72:HA72" si="387">SUM(GV57, -GV68)</f>
        <v>0</v>
      </c>
      <c r="GW72" s="6">
        <f t="shared" si="387"/>
        <v>0</v>
      </c>
      <c r="GX72" s="6">
        <f t="shared" si="387"/>
        <v>0</v>
      </c>
      <c r="GY72" s="6">
        <f t="shared" si="387"/>
        <v>0</v>
      </c>
      <c r="GZ72" s="6">
        <f t="shared" si="387"/>
        <v>0</v>
      </c>
      <c r="HA72" s="6">
        <f t="shared" si="387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388">SUM(HH52, -HH58)</f>
        <v>0.34210000000000002</v>
      </c>
      <c r="HI72" s="139">
        <f t="shared" si="388"/>
        <v>0.38739999999999997</v>
      </c>
      <c r="HJ72" s="111">
        <f t="shared" si="388"/>
        <v>0.3891</v>
      </c>
      <c r="HK72" s="171">
        <f t="shared" si="388"/>
        <v>0.37960000000000005</v>
      </c>
      <c r="HL72" s="139">
        <f t="shared" si="388"/>
        <v>0.3765</v>
      </c>
      <c r="HM72" s="111">
        <f t="shared" si="388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389">SUM(HU52, -HU57)</f>
        <v>0.37239999999999995</v>
      </c>
      <c r="HV72" s="111">
        <f t="shared" si="389"/>
        <v>0.37959999999999999</v>
      </c>
      <c r="HW72" s="171">
        <f t="shared" si="389"/>
        <v>0.36199999999999999</v>
      </c>
      <c r="HX72" s="139">
        <f t="shared" si="389"/>
        <v>0.3911</v>
      </c>
      <c r="HY72" s="111">
        <f t="shared" si="389"/>
        <v>0.3947</v>
      </c>
      <c r="HZ72" s="171">
        <f t="shared" si="389"/>
        <v>0.41570000000000001</v>
      </c>
      <c r="IA72" s="139">
        <f t="shared" si="389"/>
        <v>0.41410000000000002</v>
      </c>
      <c r="IB72" s="111">
        <f t="shared" si="389"/>
        <v>0.41189999999999999</v>
      </c>
      <c r="IC72" s="171">
        <f t="shared" si="389"/>
        <v>0.39139999999999997</v>
      </c>
      <c r="ID72" s="220">
        <f t="shared" si="389"/>
        <v>0.39150000000000001</v>
      </c>
      <c r="IE72" s="88">
        <f t="shared" si="389"/>
        <v>0.42410000000000003</v>
      </c>
      <c r="IF72" s="171">
        <f t="shared" si="389"/>
        <v>0.44179999999999997</v>
      </c>
      <c r="IG72" s="220">
        <f t="shared" ref="IG72:IH72" si="390">SUM(IG52, -IG57)</f>
        <v>0.42899999999999999</v>
      </c>
      <c r="IH72" s="88">
        <f t="shared" si="390"/>
        <v>0.4486</v>
      </c>
      <c r="II72" s="171">
        <f t="shared" ref="II72" si="391">SUM(II52, -II57)</f>
        <v>0.45619999999999999</v>
      </c>
      <c r="IJ72" s="220">
        <f t="shared" ref="IJ72" si="392">SUM(IJ52, -IJ57)</f>
        <v>0.42609999999999998</v>
      </c>
      <c r="IK72" s="88">
        <f t="shared" ref="IK72:IL72" si="393">SUM(IK52, -IK57)</f>
        <v>0.45379999999999998</v>
      </c>
      <c r="IL72" s="145">
        <f t="shared" si="393"/>
        <v>0.48699999999999999</v>
      </c>
      <c r="IM72" s="139">
        <f t="shared" ref="IM72" si="394">SUM(IM52, -IM57)</f>
        <v>0.50860000000000005</v>
      </c>
      <c r="IN72" s="111">
        <f t="shared" ref="IN72:IT72" si="395">SUM(IN52, -IN57)</f>
        <v>0.51679999999999993</v>
      </c>
      <c r="IO72" s="171">
        <f t="shared" si="395"/>
        <v>0.50619999999999998</v>
      </c>
      <c r="IP72" s="139">
        <f t="shared" si="395"/>
        <v>0.50560000000000005</v>
      </c>
      <c r="IQ72" s="111">
        <f t="shared" si="395"/>
        <v>0.47260000000000002</v>
      </c>
      <c r="IR72" s="171">
        <f t="shared" si="395"/>
        <v>0.46860000000000002</v>
      </c>
      <c r="IS72" s="220">
        <f t="shared" si="395"/>
        <v>0.46929999999999999</v>
      </c>
      <c r="IT72" s="88">
        <f t="shared" si="395"/>
        <v>0.4723</v>
      </c>
      <c r="IU72" s="145">
        <f t="shared" ref="IU72" si="396">SUM(IU52, -IU57)</f>
        <v>0.46899999999999997</v>
      </c>
      <c r="IV72" s="139">
        <f t="shared" ref="IV72:IW72" si="397">SUM(IV52, -IV57)</f>
        <v>0.45690000000000003</v>
      </c>
      <c r="IW72" s="111">
        <f t="shared" si="397"/>
        <v>0.4572</v>
      </c>
      <c r="IX72" s="171">
        <f t="shared" ref="IX72" si="398">SUM(IX52, -IX57)</f>
        <v>0.45529999999999998</v>
      </c>
      <c r="IY72" s="139">
        <f t="shared" ref="IY72" si="399">SUM(IY52, -IY57)</f>
        <v>0.43290000000000001</v>
      </c>
      <c r="IZ72" s="115">
        <f t="shared" ref="IZ72:JF72" si="400">SUM(IZ53, -IZ58)</f>
        <v>0.45499999999999996</v>
      </c>
      <c r="JA72" s="324">
        <f t="shared" si="400"/>
        <v>0.42220000000000002</v>
      </c>
      <c r="JB72" s="141">
        <f t="shared" si="400"/>
        <v>0.40390000000000004</v>
      </c>
      <c r="JC72" s="115">
        <f t="shared" si="400"/>
        <v>0.39090000000000003</v>
      </c>
      <c r="JD72" s="174">
        <f t="shared" si="400"/>
        <v>0.38419999999999999</v>
      </c>
      <c r="JE72" s="141">
        <f t="shared" si="400"/>
        <v>0.39049999999999996</v>
      </c>
      <c r="JF72" s="113">
        <f t="shared" si="400"/>
        <v>0.40110000000000001</v>
      </c>
      <c r="JG72" s="174">
        <f t="shared" ref="JG72:JP72" si="401">SUM(JG53, -JG58)</f>
        <v>0.38769999999999999</v>
      </c>
      <c r="JH72" s="141">
        <f t="shared" si="401"/>
        <v>0.3891</v>
      </c>
      <c r="JI72" s="115">
        <f t="shared" si="401"/>
        <v>0.39960000000000001</v>
      </c>
      <c r="JJ72" s="174">
        <f t="shared" si="401"/>
        <v>0.39460000000000001</v>
      </c>
      <c r="JK72" s="141">
        <f t="shared" si="401"/>
        <v>0.39400000000000002</v>
      </c>
      <c r="JL72" s="115">
        <f t="shared" si="401"/>
        <v>0.39080000000000004</v>
      </c>
      <c r="JM72" s="174">
        <f t="shared" si="401"/>
        <v>0.39419999999999999</v>
      </c>
      <c r="JN72" s="115">
        <f t="shared" si="401"/>
        <v>0.37839999999999996</v>
      </c>
      <c r="JO72" s="115">
        <f t="shared" si="401"/>
        <v>0.39810000000000001</v>
      </c>
      <c r="JP72" s="115">
        <f t="shared" si="401"/>
        <v>0.42730000000000001</v>
      </c>
      <c r="JQ72" s="6">
        <f t="shared" ref="JQ72:JS72" si="402">SUM(JQ57, -JQ68)</f>
        <v>0</v>
      </c>
      <c r="JR72" s="6">
        <f t="shared" si="402"/>
        <v>0</v>
      </c>
      <c r="JS72" s="6">
        <f t="shared" si="402"/>
        <v>0</v>
      </c>
      <c r="JU72" s="141">
        <f>SUM(JU53, -JU58)</f>
        <v>0.43379999999999996</v>
      </c>
      <c r="JV72" s="115">
        <f>SUM(JV53, -JV58)</f>
        <v>0.39709999999999995</v>
      </c>
      <c r="JW72" s="171">
        <f>SUM(JW52, -JW58)</f>
        <v>0.40339999999999998</v>
      </c>
      <c r="JX72" s="141">
        <f>SUM(JX51, -JX56)</f>
        <v>0.40670000000000001</v>
      </c>
      <c r="JY72" s="115">
        <f>SUM(JY53, -JY58)</f>
        <v>0.40490000000000004</v>
      </c>
      <c r="JZ72" s="171">
        <f>SUM(JZ52, -JZ58)</f>
        <v>0.39829999999999999</v>
      </c>
      <c r="KA72" s="139">
        <f>SUM(KA52, -KA58)</f>
        <v>0.39810000000000001</v>
      </c>
      <c r="KB72" s="115">
        <f>SUM(KB53, -KB58)</f>
        <v>0.3962</v>
      </c>
      <c r="KC72" s="174">
        <f>SUM(KC51, -KC55)</f>
        <v>0.41560000000000002</v>
      </c>
      <c r="KD72" s="141">
        <f>SUM(KD51, -KD55)</f>
        <v>0.39300000000000002</v>
      </c>
      <c r="KE72" s="111">
        <f t="shared" ref="KE72:KR72" si="403">SUM(KE52, -KE58)</f>
        <v>0.38330000000000003</v>
      </c>
      <c r="KF72" s="171">
        <f t="shared" si="403"/>
        <v>0.38450000000000001</v>
      </c>
      <c r="KG72" s="139">
        <f t="shared" si="403"/>
        <v>0.42279999999999995</v>
      </c>
      <c r="KH72" s="111">
        <f t="shared" si="403"/>
        <v>0.43469999999999998</v>
      </c>
      <c r="KI72" s="171">
        <f t="shared" si="403"/>
        <v>0.41770000000000002</v>
      </c>
      <c r="KJ72" s="139">
        <f t="shared" si="403"/>
        <v>0.42559999999999998</v>
      </c>
      <c r="KK72" s="111">
        <f t="shared" si="403"/>
        <v>0.39169999999999999</v>
      </c>
      <c r="KL72" s="171">
        <f t="shared" si="403"/>
        <v>0.40139999999999998</v>
      </c>
      <c r="KM72" s="139">
        <f t="shared" si="403"/>
        <v>0.38219999999999998</v>
      </c>
      <c r="KN72" s="113">
        <f t="shared" si="403"/>
        <v>0.37490000000000001</v>
      </c>
      <c r="KO72" s="171">
        <f t="shared" si="403"/>
        <v>0.35950000000000004</v>
      </c>
      <c r="KP72" s="139">
        <f t="shared" si="403"/>
        <v>0.3659</v>
      </c>
      <c r="KQ72" s="111">
        <f t="shared" si="403"/>
        <v>0.35589999999999999</v>
      </c>
      <c r="KR72" s="174">
        <f t="shared" si="403"/>
        <v>0.34770000000000001</v>
      </c>
      <c r="KS72" s="141">
        <f t="shared" ref="KS72:KT72" si="404">SUM(KS52, -KS58)</f>
        <v>0.32350000000000001</v>
      </c>
      <c r="KT72" s="115">
        <f>SUM(KT52, -KT58)</f>
        <v>0.3044</v>
      </c>
      <c r="KU72" s="182">
        <f>SUM(KU51, -KU55)</f>
        <v>0.2878</v>
      </c>
      <c r="KV72" s="141">
        <f>SUM(KV52, -KV58)</f>
        <v>0.27679999999999999</v>
      </c>
      <c r="KW72" s="115">
        <f>SUM(KW52, -KW58)</f>
        <v>0.28820000000000001</v>
      </c>
      <c r="KX72" s="174">
        <f>SUM(KX52, -KX58)</f>
        <v>0.2969</v>
      </c>
      <c r="KY72" s="143">
        <f>SUM(KY52, -KY58)</f>
        <v>0.2974</v>
      </c>
      <c r="KZ72" s="113">
        <f>SUM(KZ52, -KZ58)</f>
        <v>0.29359999999999997</v>
      </c>
      <c r="LA72" s="174">
        <f>SUM(LA52, -LA58)</f>
        <v>0.31</v>
      </c>
      <c r="LB72" s="115">
        <f>SUM(LB52, -LB58)</f>
        <v>0.30310000000000004</v>
      </c>
      <c r="LC72" s="115">
        <f>SUM(LC52, -LC58)</f>
        <v>0.32579999999999998</v>
      </c>
      <c r="LD72" s="113">
        <f>SUM(LD52, -LD58)</f>
        <v>0.30779999999999996</v>
      </c>
      <c r="LE72" s="6">
        <f>SUM(LE56, -LE68)</f>
        <v>0</v>
      </c>
      <c r="LF72" s="6">
        <f>SUM(LF56, -LF68)</f>
        <v>0</v>
      </c>
      <c r="LG72" s="6">
        <f>SUM(LG56, -LG68)</f>
        <v>0</v>
      </c>
      <c r="LH72" s="6">
        <f t="shared" ref="KS72:ME72" si="405">SUM(LH57, -LH68)</f>
        <v>0</v>
      </c>
      <c r="LI72" s="6">
        <f t="shared" si="405"/>
        <v>0</v>
      </c>
      <c r="LJ72" s="6">
        <f t="shared" si="405"/>
        <v>0</v>
      </c>
      <c r="LK72" s="6">
        <f t="shared" si="405"/>
        <v>0</v>
      </c>
      <c r="LL72" s="6">
        <f t="shared" si="405"/>
        <v>0</v>
      </c>
      <c r="LM72" s="6">
        <f t="shared" si="405"/>
        <v>0</v>
      </c>
      <c r="LN72" s="6">
        <f t="shared" si="405"/>
        <v>0</v>
      </c>
      <c r="LO72" s="6">
        <f t="shared" si="405"/>
        <v>0</v>
      </c>
      <c r="LP72" s="6">
        <f t="shared" si="405"/>
        <v>0</v>
      </c>
      <c r="LQ72" s="6">
        <f t="shared" si="405"/>
        <v>0</v>
      </c>
      <c r="LR72" s="6">
        <f t="shared" si="405"/>
        <v>0</v>
      </c>
      <c r="LS72" s="6">
        <f t="shared" si="405"/>
        <v>0</v>
      </c>
      <c r="LT72" s="6">
        <f t="shared" si="405"/>
        <v>0</v>
      </c>
      <c r="LU72" s="6">
        <f t="shared" si="405"/>
        <v>0</v>
      </c>
      <c r="LV72" s="6">
        <f t="shared" si="405"/>
        <v>0</v>
      </c>
      <c r="LW72" s="6">
        <f t="shared" si="405"/>
        <v>0</v>
      </c>
      <c r="LX72" s="6">
        <f t="shared" si="405"/>
        <v>0</v>
      </c>
      <c r="LY72" s="6">
        <f t="shared" si="405"/>
        <v>0</v>
      </c>
      <c r="LZ72" s="6">
        <f t="shared" si="405"/>
        <v>0</v>
      </c>
      <c r="MA72" s="6">
        <f t="shared" si="405"/>
        <v>0</v>
      </c>
      <c r="MB72" s="6">
        <f t="shared" si="405"/>
        <v>0</v>
      </c>
      <c r="MC72" s="6">
        <f t="shared" si="405"/>
        <v>0</v>
      </c>
      <c r="MD72" s="6">
        <f t="shared" si="405"/>
        <v>0</v>
      </c>
      <c r="ME72" s="6">
        <f t="shared" si="405"/>
        <v>0</v>
      </c>
      <c r="MF72" s="6">
        <f t="shared" ref="MF72:MK72" si="406">SUM(MF57, -MF68)</f>
        <v>0</v>
      </c>
      <c r="MG72" s="6">
        <f t="shared" si="406"/>
        <v>0</v>
      </c>
      <c r="MH72" s="6">
        <f t="shared" si="406"/>
        <v>0</v>
      </c>
      <c r="MI72" s="6">
        <f t="shared" si="406"/>
        <v>0</v>
      </c>
      <c r="MJ72" s="6">
        <f t="shared" si="406"/>
        <v>0</v>
      </c>
      <c r="MK72" s="6">
        <f t="shared" si="406"/>
        <v>0</v>
      </c>
      <c r="MM72" s="6">
        <f t="shared" ref="MM72:OX72" si="407">SUM(MM57, -MM68)</f>
        <v>0</v>
      </c>
      <c r="MN72" s="6">
        <f t="shared" si="407"/>
        <v>0</v>
      </c>
      <c r="MO72" s="6">
        <f t="shared" si="407"/>
        <v>0</v>
      </c>
      <c r="MP72" s="6">
        <f t="shared" si="407"/>
        <v>0</v>
      </c>
      <c r="MQ72" s="6">
        <f t="shared" si="407"/>
        <v>0</v>
      </c>
      <c r="MR72" s="6">
        <f t="shared" si="407"/>
        <v>0</v>
      </c>
      <c r="MS72" s="6">
        <f t="shared" si="407"/>
        <v>0</v>
      </c>
      <c r="MT72" s="6">
        <f t="shared" si="407"/>
        <v>0</v>
      </c>
      <c r="MU72" s="6">
        <f t="shared" si="407"/>
        <v>0</v>
      </c>
      <c r="MV72" s="6">
        <f t="shared" si="407"/>
        <v>0</v>
      </c>
      <c r="MW72" s="6">
        <f t="shared" si="407"/>
        <v>0</v>
      </c>
      <c r="MX72" s="6">
        <f t="shared" si="407"/>
        <v>0</v>
      </c>
      <c r="MY72" s="6">
        <f t="shared" si="407"/>
        <v>0</v>
      </c>
      <c r="MZ72" s="6">
        <f t="shared" si="407"/>
        <v>0</v>
      </c>
      <c r="NA72" s="6">
        <f t="shared" si="407"/>
        <v>0</v>
      </c>
      <c r="NB72" s="6">
        <f t="shared" si="407"/>
        <v>0</v>
      </c>
      <c r="NC72" s="6">
        <f t="shared" si="407"/>
        <v>0</v>
      </c>
      <c r="ND72" s="6">
        <f t="shared" si="407"/>
        <v>0</v>
      </c>
      <c r="NE72" s="6">
        <f t="shared" si="407"/>
        <v>0</v>
      </c>
      <c r="NF72" s="6">
        <f t="shared" si="407"/>
        <v>0</v>
      </c>
      <c r="NG72" s="6">
        <f t="shared" si="407"/>
        <v>0</v>
      </c>
      <c r="NH72" s="6">
        <f t="shared" si="407"/>
        <v>0</v>
      </c>
      <c r="NI72" s="6">
        <f t="shared" si="407"/>
        <v>0</v>
      </c>
      <c r="NJ72" s="6">
        <f t="shared" si="407"/>
        <v>0</v>
      </c>
      <c r="NK72" s="6">
        <f t="shared" si="407"/>
        <v>0</v>
      </c>
      <c r="NL72" s="6">
        <f t="shared" si="407"/>
        <v>0</v>
      </c>
      <c r="NM72" s="6">
        <f t="shared" si="407"/>
        <v>0</v>
      </c>
      <c r="NN72" s="6">
        <f t="shared" si="407"/>
        <v>0</v>
      </c>
      <c r="NO72" s="6">
        <f t="shared" si="407"/>
        <v>0</v>
      </c>
      <c r="NP72" s="6">
        <f t="shared" si="407"/>
        <v>0</v>
      </c>
      <c r="NQ72" s="6">
        <f t="shared" si="407"/>
        <v>0</v>
      </c>
      <c r="NR72" s="6">
        <f t="shared" si="407"/>
        <v>0</v>
      </c>
      <c r="NS72" s="6">
        <f t="shared" si="407"/>
        <v>0</v>
      </c>
      <c r="NT72" s="6">
        <f t="shared" si="407"/>
        <v>0</v>
      </c>
      <c r="NU72" s="6">
        <f t="shared" si="407"/>
        <v>0</v>
      </c>
      <c r="NV72" s="6">
        <f t="shared" si="407"/>
        <v>0</v>
      </c>
      <c r="NW72" s="6">
        <f t="shared" si="407"/>
        <v>0</v>
      </c>
      <c r="NX72" s="6">
        <f t="shared" si="407"/>
        <v>0</v>
      </c>
      <c r="NY72" s="6">
        <f t="shared" si="407"/>
        <v>0</v>
      </c>
      <c r="NZ72" s="6">
        <f t="shared" si="407"/>
        <v>0</v>
      </c>
      <c r="OA72" s="6">
        <f t="shared" si="407"/>
        <v>0</v>
      </c>
      <c r="OB72" s="6">
        <f t="shared" si="407"/>
        <v>0</v>
      </c>
      <c r="OC72" s="6">
        <f t="shared" si="407"/>
        <v>0</v>
      </c>
      <c r="OD72" s="6">
        <f t="shared" si="407"/>
        <v>0</v>
      </c>
      <c r="OE72" s="6">
        <f t="shared" si="407"/>
        <v>0</v>
      </c>
      <c r="OF72" s="6">
        <f t="shared" si="407"/>
        <v>0</v>
      </c>
      <c r="OG72" s="6">
        <f t="shared" si="407"/>
        <v>0</v>
      </c>
      <c r="OH72" s="6">
        <f t="shared" si="407"/>
        <v>0</v>
      </c>
      <c r="OI72" s="6">
        <f t="shared" si="407"/>
        <v>0</v>
      </c>
      <c r="OJ72" s="6">
        <f t="shared" si="407"/>
        <v>0</v>
      </c>
      <c r="OK72" s="6">
        <f t="shared" si="407"/>
        <v>0</v>
      </c>
      <c r="OL72" s="6">
        <f t="shared" si="407"/>
        <v>0</v>
      </c>
      <c r="OM72" s="6">
        <f t="shared" si="407"/>
        <v>0</v>
      </c>
      <c r="ON72" s="6">
        <f t="shared" si="407"/>
        <v>0</v>
      </c>
      <c r="OO72" s="6">
        <f t="shared" si="407"/>
        <v>0</v>
      </c>
      <c r="OP72" s="6">
        <f t="shared" si="407"/>
        <v>0</v>
      </c>
      <c r="OQ72" s="6">
        <f t="shared" si="407"/>
        <v>0</v>
      </c>
      <c r="OR72" s="6">
        <f t="shared" si="407"/>
        <v>0</v>
      </c>
      <c r="OS72" s="6">
        <f t="shared" si="407"/>
        <v>0</v>
      </c>
      <c r="OT72" s="6">
        <f t="shared" si="407"/>
        <v>0</v>
      </c>
      <c r="OU72" s="6">
        <f t="shared" si="407"/>
        <v>0</v>
      </c>
      <c r="OV72" s="6">
        <f t="shared" si="407"/>
        <v>0</v>
      </c>
      <c r="OW72" s="6">
        <f t="shared" si="407"/>
        <v>0</v>
      </c>
      <c r="OX72" s="6">
        <f t="shared" si="407"/>
        <v>0</v>
      </c>
      <c r="OY72" s="6">
        <f t="shared" ref="OY72:PC72" si="408">SUM(OY57, -OY68)</f>
        <v>0</v>
      </c>
      <c r="OZ72" s="6">
        <f t="shared" si="408"/>
        <v>0</v>
      </c>
      <c r="PA72" s="6">
        <f t="shared" si="408"/>
        <v>0</v>
      </c>
      <c r="PB72" s="6">
        <f t="shared" si="408"/>
        <v>0</v>
      </c>
      <c r="PC72" s="6">
        <f t="shared" si="408"/>
        <v>0</v>
      </c>
      <c r="PE72" s="6">
        <f t="shared" ref="PE72:RP72" si="409">SUM(PE57, -PE68)</f>
        <v>0</v>
      </c>
      <c r="PF72" s="6">
        <f t="shared" si="409"/>
        <v>0</v>
      </c>
      <c r="PG72" s="6">
        <f t="shared" si="409"/>
        <v>0</v>
      </c>
      <c r="PH72" s="6">
        <f t="shared" si="409"/>
        <v>0</v>
      </c>
      <c r="PI72" s="6">
        <f t="shared" si="409"/>
        <v>0</v>
      </c>
      <c r="PJ72" s="6">
        <f t="shared" si="409"/>
        <v>0</v>
      </c>
      <c r="PK72" s="6">
        <f t="shared" si="409"/>
        <v>0</v>
      </c>
      <c r="PL72" s="6">
        <f t="shared" si="409"/>
        <v>0</v>
      </c>
      <c r="PM72" s="6">
        <f t="shared" si="409"/>
        <v>0</v>
      </c>
      <c r="PN72" s="6">
        <f t="shared" si="409"/>
        <v>0</v>
      </c>
      <c r="PO72" s="6">
        <f t="shared" si="409"/>
        <v>0</v>
      </c>
      <c r="PP72" s="6">
        <f t="shared" si="409"/>
        <v>0</v>
      </c>
      <c r="PQ72" s="6">
        <f t="shared" si="409"/>
        <v>0</v>
      </c>
      <c r="PR72" s="6">
        <f t="shared" si="409"/>
        <v>0</v>
      </c>
      <c r="PS72" s="6">
        <f t="shared" si="409"/>
        <v>0</v>
      </c>
      <c r="PT72" s="6">
        <f t="shared" si="409"/>
        <v>0</v>
      </c>
      <c r="PU72" s="6">
        <f t="shared" si="409"/>
        <v>0</v>
      </c>
      <c r="PV72" s="6">
        <f t="shared" si="409"/>
        <v>0</v>
      </c>
      <c r="PW72" s="6">
        <f t="shared" si="409"/>
        <v>0</v>
      </c>
      <c r="PX72" s="6">
        <f t="shared" si="409"/>
        <v>0</v>
      </c>
      <c r="PY72" s="6">
        <f t="shared" si="409"/>
        <v>0</v>
      </c>
      <c r="PZ72" s="6">
        <f t="shared" si="409"/>
        <v>0</v>
      </c>
      <c r="QA72" s="6">
        <f t="shared" si="409"/>
        <v>0</v>
      </c>
      <c r="QB72" s="6">
        <f t="shared" si="409"/>
        <v>0</v>
      </c>
      <c r="QC72" s="6">
        <f t="shared" si="409"/>
        <v>0</v>
      </c>
      <c r="QD72" s="6">
        <f t="shared" si="409"/>
        <v>0</v>
      </c>
      <c r="QE72" s="6">
        <f t="shared" si="409"/>
        <v>0</v>
      </c>
      <c r="QF72" s="6">
        <f t="shared" si="409"/>
        <v>0</v>
      </c>
      <c r="QG72" s="6">
        <f t="shared" si="409"/>
        <v>0</v>
      </c>
      <c r="QH72" s="6">
        <f t="shared" si="409"/>
        <v>0</v>
      </c>
      <c r="QI72" s="6">
        <f t="shared" si="409"/>
        <v>0</v>
      </c>
      <c r="QJ72" s="6">
        <f t="shared" si="409"/>
        <v>0</v>
      </c>
      <c r="QK72" s="6">
        <f t="shared" si="409"/>
        <v>0</v>
      </c>
      <c r="QL72" s="6">
        <f t="shared" si="409"/>
        <v>0</v>
      </c>
      <c r="QM72" s="6">
        <f t="shared" si="409"/>
        <v>0</v>
      </c>
      <c r="QN72" s="6">
        <f t="shared" si="409"/>
        <v>0</v>
      </c>
      <c r="QO72" s="6">
        <f t="shared" si="409"/>
        <v>0</v>
      </c>
      <c r="QP72" s="6">
        <f t="shared" si="409"/>
        <v>0</v>
      </c>
      <c r="QQ72" s="6">
        <f t="shared" si="409"/>
        <v>0</v>
      </c>
      <c r="QR72" s="6">
        <f t="shared" si="409"/>
        <v>0</v>
      </c>
      <c r="QS72" s="6">
        <f t="shared" si="409"/>
        <v>0</v>
      </c>
      <c r="QT72" s="6">
        <f t="shared" si="409"/>
        <v>0</v>
      </c>
      <c r="QU72" s="6">
        <f t="shared" si="409"/>
        <v>0</v>
      </c>
      <c r="QV72" s="6">
        <f t="shared" si="409"/>
        <v>0</v>
      </c>
      <c r="QW72" s="6">
        <f t="shared" si="409"/>
        <v>0</v>
      </c>
      <c r="QX72" s="6">
        <f t="shared" si="409"/>
        <v>0</v>
      </c>
      <c r="QY72" s="6">
        <f t="shared" si="409"/>
        <v>0</v>
      </c>
      <c r="QZ72" s="6">
        <f t="shared" si="409"/>
        <v>0</v>
      </c>
      <c r="RA72" s="6">
        <f t="shared" si="409"/>
        <v>0</v>
      </c>
      <c r="RB72" s="6">
        <f t="shared" si="409"/>
        <v>0</v>
      </c>
      <c r="RC72" s="6">
        <f t="shared" si="409"/>
        <v>0</v>
      </c>
      <c r="RD72" s="6">
        <f t="shared" si="409"/>
        <v>0</v>
      </c>
      <c r="RE72" s="6">
        <f t="shared" si="409"/>
        <v>0</v>
      </c>
      <c r="RF72" s="6">
        <f t="shared" si="409"/>
        <v>0</v>
      </c>
      <c r="RG72" s="6">
        <f t="shared" si="409"/>
        <v>0</v>
      </c>
      <c r="RH72" s="6">
        <f t="shared" si="409"/>
        <v>0</v>
      </c>
      <c r="RI72" s="6">
        <f t="shared" si="409"/>
        <v>0</v>
      </c>
      <c r="RJ72" s="6">
        <f t="shared" si="409"/>
        <v>0</v>
      </c>
      <c r="RK72" s="6">
        <f t="shared" si="409"/>
        <v>0</v>
      </c>
      <c r="RL72" s="6">
        <f t="shared" si="409"/>
        <v>0</v>
      </c>
      <c r="RM72" s="6">
        <f t="shared" si="409"/>
        <v>0</v>
      </c>
      <c r="RN72" s="6">
        <f t="shared" si="409"/>
        <v>0</v>
      </c>
      <c r="RO72" s="6">
        <f t="shared" si="409"/>
        <v>0</v>
      </c>
      <c r="RP72" s="6">
        <f t="shared" si="409"/>
        <v>0</v>
      </c>
      <c r="RQ72" s="6">
        <f t="shared" ref="RQ72:RU72" si="410">SUM(RQ57, -RQ68)</f>
        <v>0</v>
      </c>
      <c r="RR72" s="6">
        <f t="shared" si="410"/>
        <v>0</v>
      </c>
      <c r="RS72" s="6">
        <f t="shared" si="410"/>
        <v>0</v>
      </c>
      <c r="RT72" s="6">
        <f t="shared" si="410"/>
        <v>0</v>
      </c>
      <c r="RU72" s="6">
        <f t="shared" si="410"/>
        <v>0</v>
      </c>
    </row>
    <row r="73" spans="1:48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114" t="s">
        <v>38</v>
      </c>
      <c r="JQ73" s="59"/>
      <c r="JR73" s="59"/>
      <c r="JS73" s="59"/>
      <c r="JU73" s="153" t="s">
        <v>38</v>
      </c>
      <c r="JV73" s="254" t="s">
        <v>54</v>
      </c>
      <c r="JW73" s="172" t="s">
        <v>60</v>
      </c>
      <c r="JX73" s="137" t="s">
        <v>60</v>
      </c>
      <c r="JY73" s="254" t="s">
        <v>54</v>
      </c>
      <c r="JZ73" s="172" t="s">
        <v>60</v>
      </c>
      <c r="KA73" s="137" t="s">
        <v>60</v>
      </c>
      <c r="KB73" s="114" t="s">
        <v>38</v>
      </c>
      <c r="KC73" s="177" t="s">
        <v>84</v>
      </c>
      <c r="KD73" s="158" t="s">
        <v>84</v>
      </c>
      <c r="KE73" s="112" t="s">
        <v>60</v>
      </c>
      <c r="KF73" s="172" t="s">
        <v>60</v>
      </c>
      <c r="KG73" s="137" t="s">
        <v>60</v>
      </c>
      <c r="KH73" s="112" t="s">
        <v>60</v>
      </c>
      <c r="KI73" s="172" t="s">
        <v>60</v>
      </c>
      <c r="KJ73" s="137" t="s">
        <v>60</v>
      </c>
      <c r="KK73" s="112" t="s">
        <v>60</v>
      </c>
      <c r="KL73" s="172" t="s">
        <v>60</v>
      </c>
      <c r="KM73" s="153" t="s">
        <v>38</v>
      </c>
      <c r="KN73" s="112" t="s">
        <v>60</v>
      </c>
      <c r="KO73" s="172" t="s">
        <v>60</v>
      </c>
      <c r="KP73" s="137" t="s">
        <v>60</v>
      </c>
      <c r="KQ73" s="112" t="s">
        <v>60</v>
      </c>
      <c r="KR73" s="177" t="s">
        <v>84</v>
      </c>
      <c r="KS73" s="158" t="s">
        <v>84</v>
      </c>
      <c r="KT73" s="183" t="s">
        <v>53</v>
      </c>
      <c r="KU73" s="175" t="s">
        <v>38</v>
      </c>
      <c r="KV73" s="159" t="s">
        <v>53</v>
      </c>
      <c r="KW73" s="183" t="s">
        <v>53</v>
      </c>
      <c r="KX73" s="175" t="s">
        <v>38</v>
      </c>
      <c r="KY73" s="137" t="s">
        <v>60</v>
      </c>
      <c r="KZ73" s="112" t="s">
        <v>60</v>
      </c>
      <c r="LA73" s="175" t="s">
        <v>38</v>
      </c>
      <c r="LB73" s="114" t="s">
        <v>38</v>
      </c>
      <c r="LC73" s="114" t="s">
        <v>38</v>
      </c>
      <c r="LD73" s="112" t="s">
        <v>60</v>
      </c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</row>
    <row r="74" spans="1:48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411">SUM(O51, -O54)</f>
        <v>0.1535</v>
      </c>
      <c r="P74" s="141">
        <f t="shared" si="411"/>
        <v>0.18510000000000001</v>
      </c>
      <c r="Q74" s="111">
        <f t="shared" si="411"/>
        <v>0.17920000000000003</v>
      </c>
      <c r="R74" s="171">
        <f t="shared" si="411"/>
        <v>0.1988</v>
      </c>
      <c r="S74" s="218">
        <f t="shared" si="411"/>
        <v>0.21400000000000002</v>
      </c>
      <c r="T74" s="15">
        <f t="shared" si="411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412">SUM(CQ54, -CQ58)</f>
        <v>0.34360000000000002</v>
      </c>
      <c r="CR74" s="111">
        <f t="shared" si="412"/>
        <v>0.32479999999999998</v>
      </c>
      <c r="CS74" s="171">
        <f t="shared" si="412"/>
        <v>0.32750000000000001</v>
      </c>
      <c r="CT74" s="139">
        <f t="shared" si="412"/>
        <v>0.3614</v>
      </c>
      <c r="CU74" s="115">
        <f t="shared" si="412"/>
        <v>0.3337</v>
      </c>
      <c r="CV74" s="174">
        <f t="shared" si="412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413">SUM(DF53, -DF58)</f>
        <v>0.35589999999999999</v>
      </c>
      <c r="DG74" s="110">
        <f t="shared" si="413"/>
        <v>0.35389999999999999</v>
      </c>
      <c r="DH74" s="171">
        <f t="shared" si="413"/>
        <v>0.35060000000000002</v>
      </c>
      <c r="DI74" s="148">
        <f t="shared" si="413"/>
        <v>0.30449999999999999</v>
      </c>
      <c r="DJ74" s="110">
        <f t="shared" si="413"/>
        <v>0.29660000000000003</v>
      </c>
      <c r="DK74" s="170">
        <f t="shared" si="413"/>
        <v>0.28620000000000001</v>
      </c>
      <c r="DL74" s="111">
        <f t="shared" si="413"/>
        <v>0.29700000000000004</v>
      </c>
      <c r="DM74" s="111">
        <f t="shared" si="413"/>
        <v>0.30230000000000001</v>
      </c>
      <c r="DN74" s="326">
        <f t="shared" si="413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414">SUM(HU53, -HU58)</f>
        <v>0.371</v>
      </c>
      <c r="HV74" s="115">
        <f t="shared" si="414"/>
        <v>0.373</v>
      </c>
      <c r="HW74" s="174">
        <f t="shared" si="414"/>
        <v>0.33739999999999998</v>
      </c>
      <c r="HX74" s="141">
        <f t="shared" si="414"/>
        <v>0.34109999999999996</v>
      </c>
      <c r="HY74" s="115">
        <f t="shared" si="414"/>
        <v>0.34429999999999999</v>
      </c>
      <c r="HZ74" s="174">
        <f t="shared" si="414"/>
        <v>0.3493</v>
      </c>
      <c r="IA74" s="141">
        <f t="shared" si="414"/>
        <v>0.32879999999999998</v>
      </c>
      <c r="IB74" s="115">
        <f t="shared" si="414"/>
        <v>0.32950000000000002</v>
      </c>
      <c r="IC74" s="174">
        <f t="shared" si="414"/>
        <v>0.33960000000000001</v>
      </c>
      <c r="ID74" s="218">
        <f t="shared" si="414"/>
        <v>0.3619</v>
      </c>
      <c r="IE74" s="15">
        <f t="shared" si="414"/>
        <v>0.39269999999999999</v>
      </c>
      <c r="IF74" s="174">
        <f t="shared" si="414"/>
        <v>0.3977</v>
      </c>
      <c r="IG74" s="218">
        <f t="shared" ref="IG74:IH74" si="415">SUM(IG53, -IG58)</f>
        <v>0.38469999999999999</v>
      </c>
      <c r="IH74" s="15">
        <f t="shared" si="415"/>
        <v>0.40050000000000002</v>
      </c>
      <c r="II74" s="174">
        <f t="shared" ref="II74" si="416">SUM(II53, -II58)</f>
        <v>0.37390000000000001</v>
      </c>
      <c r="IJ74" s="218">
        <f t="shared" ref="IJ74" si="417">SUM(IJ53, -IJ58)</f>
        <v>0.34859999999999997</v>
      </c>
      <c r="IK74" s="15">
        <f t="shared" ref="IK74:IL74" si="418">SUM(IK53, -IK58)</f>
        <v>0.36159999999999998</v>
      </c>
      <c r="IL74" s="146">
        <f t="shared" si="418"/>
        <v>0.38160000000000005</v>
      </c>
      <c r="IM74" s="141">
        <f t="shared" ref="IM74" si="419">SUM(IM53, -IM58)</f>
        <v>0.3901</v>
      </c>
      <c r="IN74" s="115">
        <f t="shared" ref="IN74:IT74" si="420">SUM(IN53, -IN58)</f>
        <v>0.3891</v>
      </c>
      <c r="IO74" s="174">
        <f t="shared" si="420"/>
        <v>0.4002</v>
      </c>
      <c r="IP74" s="141">
        <f t="shared" si="420"/>
        <v>0.38580000000000003</v>
      </c>
      <c r="IQ74" s="115">
        <f t="shared" si="420"/>
        <v>0.38700000000000001</v>
      </c>
      <c r="IR74" s="174">
        <f t="shared" si="420"/>
        <v>0.41259999999999997</v>
      </c>
      <c r="IS74" s="218">
        <f t="shared" si="420"/>
        <v>0.40939999999999999</v>
      </c>
      <c r="IT74" s="15">
        <f t="shared" si="420"/>
        <v>0.40179999999999999</v>
      </c>
      <c r="IU74" s="146">
        <f t="shared" ref="IU74" si="421">SUM(IU53, -IU58)</f>
        <v>0.39760000000000001</v>
      </c>
      <c r="IV74" s="141">
        <f t="shared" ref="IV74:IW74" si="422">SUM(IV53, -IV58)</f>
        <v>0.41449999999999998</v>
      </c>
      <c r="IW74" s="115">
        <f t="shared" si="422"/>
        <v>0.4199</v>
      </c>
      <c r="IX74" s="174">
        <f t="shared" ref="IX74" si="423">SUM(IX53, -IX58)</f>
        <v>0.43509999999999999</v>
      </c>
      <c r="IY74" s="141">
        <f t="shared" ref="IY74" si="424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 t="shared" ref="JB74:JP74" si="425">SUM(JB54, -JB58)</f>
        <v>0.38119999999999998</v>
      </c>
      <c r="JC74" s="113">
        <f t="shared" si="425"/>
        <v>0.36699999999999999</v>
      </c>
      <c r="JD74" s="173">
        <f t="shared" si="425"/>
        <v>0.38340000000000002</v>
      </c>
      <c r="JE74" s="143">
        <f t="shared" si="425"/>
        <v>0.3831</v>
      </c>
      <c r="JF74" s="115">
        <f t="shared" si="425"/>
        <v>0.39369999999999999</v>
      </c>
      <c r="JG74" s="173">
        <f t="shared" si="425"/>
        <v>0.38290000000000002</v>
      </c>
      <c r="JH74" s="143">
        <f t="shared" si="425"/>
        <v>0.38270000000000004</v>
      </c>
      <c r="JI74" s="113">
        <f t="shared" si="425"/>
        <v>0.39410000000000001</v>
      </c>
      <c r="JJ74" s="173">
        <f t="shared" si="425"/>
        <v>0.37630000000000002</v>
      </c>
      <c r="JK74" s="143">
        <f t="shared" si="425"/>
        <v>0.37620000000000003</v>
      </c>
      <c r="JL74" s="113">
        <f t="shared" si="425"/>
        <v>0.38100000000000001</v>
      </c>
      <c r="JM74" s="173">
        <f t="shared" si="425"/>
        <v>0.376</v>
      </c>
      <c r="JN74" s="113">
        <f t="shared" si="425"/>
        <v>0.372</v>
      </c>
      <c r="JO74" s="113">
        <f t="shared" si="425"/>
        <v>0.37189999999999995</v>
      </c>
      <c r="JP74" s="113">
        <f t="shared" si="425"/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3">
        <f>SUM(JU54, -JU58)</f>
        <v>0.38329999999999997</v>
      </c>
      <c r="JV74" s="115">
        <f>SUM(JV51, -JV56)</f>
        <v>0.38</v>
      </c>
      <c r="JW74" s="174">
        <f>SUM(JW53, -JW58)</f>
        <v>0.38879999999999998</v>
      </c>
      <c r="JX74" s="141">
        <f>SUM(JX53, -JX58)</f>
        <v>0.39540000000000003</v>
      </c>
      <c r="JY74" s="115">
        <f>SUM(JY51, -JY56)</f>
        <v>0.39889999999999998</v>
      </c>
      <c r="JZ74" s="174">
        <f>SUM(JZ53, -JZ58)</f>
        <v>0.38290000000000002</v>
      </c>
      <c r="KA74" s="141">
        <f>SUM(KA53, -KA58)</f>
        <v>0.39540000000000003</v>
      </c>
      <c r="KB74" s="113">
        <f>SUM(KB54, -KB58)</f>
        <v>0.39039999999999997</v>
      </c>
      <c r="KC74" s="171">
        <f>SUM(KC52, -KC58)</f>
        <v>0.4027</v>
      </c>
      <c r="KD74" s="139">
        <f>SUM(KD52, -KD58)</f>
        <v>0.36400000000000005</v>
      </c>
      <c r="KE74" s="115">
        <f t="shared" ref="KE74:KR74" si="426">SUM(KE53, -KE58)</f>
        <v>0.37409999999999999</v>
      </c>
      <c r="KF74" s="174">
        <f t="shared" si="426"/>
        <v>0.38330000000000003</v>
      </c>
      <c r="KG74" s="141">
        <f t="shared" si="426"/>
        <v>0.38769999999999999</v>
      </c>
      <c r="KH74" s="115">
        <f t="shared" si="426"/>
        <v>0.39229999999999998</v>
      </c>
      <c r="KI74" s="174">
        <f t="shared" si="426"/>
        <v>0.38059999999999999</v>
      </c>
      <c r="KJ74" s="141">
        <f t="shared" si="426"/>
        <v>0.38429999999999997</v>
      </c>
      <c r="KK74" s="115">
        <f t="shared" si="426"/>
        <v>0.36609999999999998</v>
      </c>
      <c r="KL74" s="174">
        <f t="shared" si="426"/>
        <v>0.38700000000000001</v>
      </c>
      <c r="KM74" s="143">
        <f t="shared" si="426"/>
        <v>0.37980000000000003</v>
      </c>
      <c r="KN74" s="115">
        <f t="shared" si="426"/>
        <v>0.37480000000000002</v>
      </c>
      <c r="KO74" s="174">
        <f t="shared" si="426"/>
        <v>0.34989999999999999</v>
      </c>
      <c r="KP74" s="141">
        <f t="shared" si="426"/>
        <v>0.35559999999999997</v>
      </c>
      <c r="KQ74" s="115">
        <f t="shared" si="426"/>
        <v>0.3402</v>
      </c>
      <c r="KR74" s="171">
        <f t="shared" si="426"/>
        <v>0.34149999999999997</v>
      </c>
      <c r="KS74" s="139">
        <f t="shared" ref="KS74:KT74" si="427">SUM(KS53, -KS58)</f>
        <v>0.30419999999999997</v>
      </c>
      <c r="KT74" s="202">
        <f>SUM(KT51, -KT55)</f>
        <v>0.2984</v>
      </c>
      <c r="KU74" s="173">
        <f>SUM(KU52, -KU58)</f>
        <v>0.27289999999999998</v>
      </c>
      <c r="KV74" s="161">
        <f>SUM(KV51, -KV55)</f>
        <v>0.27629999999999999</v>
      </c>
      <c r="KW74" s="202">
        <f>SUM(KW51, -KW55)</f>
        <v>0.28739999999999999</v>
      </c>
      <c r="KX74" s="173">
        <f>SUM(KX53, -KX58)</f>
        <v>0.2944</v>
      </c>
      <c r="KY74" s="141">
        <f>SUM(KY53, -KY58)</f>
        <v>0.29499999999999998</v>
      </c>
      <c r="KZ74" s="115">
        <f>SUM(KZ53, -KZ58)</f>
        <v>0.28649999999999998</v>
      </c>
      <c r="LA74" s="173">
        <f>SUM(LA53, -LA58)</f>
        <v>0.29599999999999999</v>
      </c>
      <c r="LB74" s="113">
        <f>SUM(LB53, -LB58)</f>
        <v>0.29100000000000004</v>
      </c>
      <c r="LC74" s="113">
        <f>SUM(LC53, -LC58)</f>
        <v>0.30130000000000001</v>
      </c>
      <c r="LD74" s="115">
        <f>SUM(LD53, -LD58)</f>
        <v>0.3044</v>
      </c>
      <c r="LE74" s="6">
        <f>SUM(LE56, -LE67,)</f>
        <v>0</v>
      </c>
      <c r="LF74" s="6">
        <f>SUM(LF58, -LF68)</f>
        <v>0</v>
      </c>
      <c r="LG74" s="6">
        <f>SUM(LG56, -LG67)</f>
        <v>0</v>
      </c>
      <c r="LH74" s="6">
        <f>SUM(LH57, -LH67,)</f>
        <v>0</v>
      </c>
      <c r="LI74" s="6">
        <f>SUM(LI58, -LI68)</f>
        <v>0</v>
      </c>
      <c r="LJ74" s="6">
        <f>SUM(LJ57, -LJ67)</f>
        <v>0</v>
      </c>
      <c r="LK74" s="6">
        <f>SUM(LK57, -LK67,)</f>
        <v>0</v>
      </c>
      <c r="LL74" s="6">
        <f>SUM(LL58, -LL68)</f>
        <v>0</v>
      </c>
      <c r="LM74" s="6">
        <f>SUM(LM57, -LM67)</f>
        <v>0</v>
      </c>
      <c r="LN74" s="6">
        <f>SUM(LN57, -LN67,)</f>
        <v>0</v>
      </c>
      <c r="LO74" s="6">
        <f>SUM(LO58, -LO68)</f>
        <v>0</v>
      </c>
      <c r="LP74" s="6">
        <f>SUM(LP57, -LP67)</f>
        <v>0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118" t="s">
        <v>63</v>
      </c>
      <c r="JQ75" s="59"/>
      <c r="JR75" s="59"/>
      <c r="JS75" s="59"/>
      <c r="JU75" s="156" t="s">
        <v>54</v>
      </c>
      <c r="JV75" s="114" t="s">
        <v>38</v>
      </c>
      <c r="JW75" s="175" t="s">
        <v>38</v>
      </c>
      <c r="JX75" s="153" t="s">
        <v>38</v>
      </c>
      <c r="JY75" s="114" t="s">
        <v>38</v>
      </c>
      <c r="JZ75" s="175" t="s">
        <v>38</v>
      </c>
      <c r="KA75" s="153" t="s">
        <v>38</v>
      </c>
      <c r="KB75" s="254" t="s">
        <v>54</v>
      </c>
      <c r="KC75" s="172" t="s">
        <v>60</v>
      </c>
      <c r="KD75" s="159" t="s">
        <v>55</v>
      </c>
      <c r="KE75" s="183" t="s">
        <v>44</v>
      </c>
      <c r="KF75" s="193" t="s">
        <v>44</v>
      </c>
      <c r="KG75" s="159" t="s">
        <v>44</v>
      </c>
      <c r="KH75" s="114" t="s">
        <v>38</v>
      </c>
      <c r="KI75" s="175" t="s">
        <v>38</v>
      </c>
      <c r="KJ75" s="153" t="s">
        <v>38</v>
      </c>
      <c r="KK75" s="114" t="s">
        <v>38</v>
      </c>
      <c r="KL75" s="175" t="s">
        <v>38</v>
      </c>
      <c r="KM75" s="137" t="s">
        <v>60</v>
      </c>
      <c r="KN75" s="118" t="s">
        <v>84</v>
      </c>
      <c r="KO75" s="175" t="s">
        <v>38</v>
      </c>
      <c r="KP75" s="153" t="s">
        <v>38</v>
      </c>
      <c r="KQ75" s="114" t="s">
        <v>38</v>
      </c>
      <c r="KR75" s="175" t="s">
        <v>38</v>
      </c>
      <c r="KS75" s="153" t="s">
        <v>38</v>
      </c>
      <c r="KT75" s="183" t="s">
        <v>44</v>
      </c>
      <c r="KU75" s="172" t="s">
        <v>60</v>
      </c>
      <c r="KV75" s="149" t="s">
        <v>45</v>
      </c>
      <c r="KW75" s="114" t="s">
        <v>38</v>
      </c>
      <c r="KX75" s="178" t="s">
        <v>45</v>
      </c>
      <c r="KY75" s="159" t="s">
        <v>53</v>
      </c>
      <c r="KZ75" s="183" t="s">
        <v>53</v>
      </c>
      <c r="LA75" s="178" t="s">
        <v>45</v>
      </c>
      <c r="LB75" s="117" t="s">
        <v>45</v>
      </c>
      <c r="LC75" s="117" t="s">
        <v>45</v>
      </c>
      <c r="LD75" s="117" t="s">
        <v>45</v>
      </c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</row>
    <row r="76" spans="1:48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428">SUM(O51, -O53)</f>
        <v>0.15140000000000001</v>
      </c>
      <c r="P76" s="139">
        <f t="shared" si="428"/>
        <v>0.18140000000000001</v>
      </c>
      <c r="Q76" s="115">
        <f t="shared" si="428"/>
        <v>0.15870000000000001</v>
      </c>
      <c r="R76" s="174">
        <f t="shared" si="428"/>
        <v>0.17290000000000003</v>
      </c>
      <c r="S76" s="220">
        <f t="shared" si="428"/>
        <v>0.18450000000000003</v>
      </c>
      <c r="T76" s="88">
        <f t="shared" si="428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429">SUM(AA52, -AA56)</f>
        <v>0.18609999999999999</v>
      </c>
      <c r="AB76" s="141">
        <f t="shared" si="429"/>
        <v>0.15279999999999999</v>
      </c>
      <c r="AC76" s="115">
        <f t="shared" si="429"/>
        <v>0.1673</v>
      </c>
      <c r="AD76" s="174">
        <f t="shared" si="429"/>
        <v>0.16539999999999999</v>
      </c>
      <c r="AE76" s="218">
        <f t="shared" si="429"/>
        <v>0.18379999999999999</v>
      </c>
      <c r="AF76" s="15">
        <f t="shared" si="429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430">SUM(AJ52, -AJ57)</f>
        <v>0.184</v>
      </c>
      <c r="AK76" s="218">
        <f t="shared" si="430"/>
        <v>0.17449999999999999</v>
      </c>
      <c r="AL76" s="15">
        <f t="shared" si="430"/>
        <v>0.1774</v>
      </c>
      <c r="AM76" s="146">
        <f t="shared" si="430"/>
        <v>0.21359999999999998</v>
      </c>
      <c r="AN76" s="139">
        <f t="shared" si="430"/>
        <v>0.20939999999999998</v>
      </c>
      <c r="AO76" s="111">
        <f t="shared" si="430"/>
        <v>0.22120000000000001</v>
      </c>
      <c r="AP76" s="171">
        <f t="shared" si="430"/>
        <v>0.20449999999999999</v>
      </c>
      <c r="AQ76" s="139">
        <f t="shared" si="430"/>
        <v>0.20030000000000001</v>
      </c>
      <c r="AR76" s="111">
        <f t="shared" si="430"/>
        <v>0.18330000000000002</v>
      </c>
      <c r="AS76" s="171">
        <f t="shared" si="430"/>
        <v>0.1966</v>
      </c>
      <c r="AT76" s="218">
        <f t="shared" si="430"/>
        <v>0.16650000000000001</v>
      </c>
      <c r="AU76" s="15">
        <f t="shared" si="430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431">SUM(BV52, -BV57)</f>
        <v>0.30099999999999999</v>
      </c>
      <c r="BW76" s="110">
        <f t="shared" si="431"/>
        <v>0.29299999999999998</v>
      </c>
      <c r="BX76" s="171">
        <f t="shared" si="431"/>
        <v>0.29100000000000004</v>
      </c>
      <c r="BY76" s="220">
        <f t="shared" si="431"/>
        <v>0.32620000000000005</v>
      </c>
      <c r="BZ76" s="88">
        <f t="shared" si="431"/>
        <v>0.3236</v>
      </c>
      <c r="CA76" s="145">
        <f t="shared" si="431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432">SUM(CX52, -CX57)</f>
        <v>0.28749999999999998</v>
      </c>
      <c r="CY76" s="182">
        <f t="shared" si="432"/>
        <v>0.29159999999999997</v>
      </c>
      <c r="CZ76" s="161">
        <f t="shared" si="432"/>
        <v>0.30359999999999998</v>
      </c>
      <c r="DA76" s="202">
        <f t="shared" si="432"/>
        <v>0.3135</v>
      </c>
      <c r="DB76" s="170">
        <f t="shared" si="432"/>
        <v>0.29959999999999998</v>
      </c>
      <c r="DC76" s="148">
        <f t="shared" si="432"/>
        <v>0.29769999999999996</v>
      </c>
      <c r="DD76" s="110">
        <f t="shared" si="432"/>
        <v>0.31810000000000005</v>
      </c>
      <c r="DE76" s="171">
        <f t="shared" ref="DE76:DN76" si="433">SUM(DE54, -DE58)</f>
        <v>0.35189999999999999</v>
      </c>
      <c r="DF76" s="139">
        <f t="shared" si="433"/>
        <v>0.35470000000000002</v>
      </c>
      <c r="DG76" s="111">
        <f t="shared" si="433"/>
        <v>0.34589999999999999</v>
      </c>
      <c r="DH76" s="170">
        <f t="shared" si="433"/>
        <v>0.34189999999999998</v>
      </c>
      <c r="DI76" s="139">
        <f t="shared" si="433"/>
        <v>0.30280000000000001</v>
      </c>
      <c r="DJ76" s="111">
        <f t="shared" si="433"/>
        <v>0.28839999999999999</v>
      </c>
      <c r="DK76" s="171">
        <f t="shared" si="433"/>
        <v>0.2742</v>
      </c>
      <c r="DL76" s="110">
        <f t="shared" si="433"/>
        <v>0.2717</v>
      </c>
      <c r="DM76" s="110">
        <f t="shared" si="433"/>
        <v>0.29559999999999997</v>
      </c>
      <c r="DN76" s="329">
        <f t="shared" si="433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434">SUM(IL53, -IL57)</f>
        <v>0.37019999999999997</v>
      </c>
      <c r="IM76" s="141">
        <f t="shared" si="434"/>
        <v>0.37990000000000002</v>
      </c>
      <c r="IN76" s="115">
        <f t="shared" si="434"/>
        <v>0.38859999999999995</v>
      </c>
      <c r="IO76" s="174">
        <f t="shared" si="434"/>
        <v>0.39159999999999995</v>
      </c>
      <c r="IP76" s="141">
        <f t="shared" si="434"/>
        <v>0.37630000000000002</v>
      </c>
      <c r="IQ76" s="115">
        <f t="shared" si="434"/>
        <v>0.3604</v>
      </c>
      <c r="IR76" s="174">
        <f t="shared" si="434"/>
        <v>0.35870000000000002</v>
      </c>
      <c r="IS76" s="218">
        <f t="shared" si="434"/>
        <v>0.3629</v>
      </c>
      <c r="IT76" s="15">
        <f t="shared" si="434"/>
        <v>0.36080000000000001</v>
      </c>
      <c r="IU76" s="146">
        <f t="shared" ref="IU76" si="435">SUM(IU53, -IU57)</f>
        <v>0.3508</v>
      </c>
      <c r="IV76" s="141">
        <f t="shared" ref="IV76:IW76" si="436">SUM(IV53, -IV57)</f>
        <v>0.36680000000000001</v>
      </c>
      <c r="IW76" s="115">
        <f t="shared" si="436"/>
        <v>0.37309999999999999</v>
      </c>
      <c r="IX76" s="174">
        <f t="shared" ref="IX76" si="437">SUM(IX53, -IX57)</f>
        <v>0.38089999999999996</v>
      </c>
      <c r="IY76" s="141">
        <f t="shared" ref="IY76" si="438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 t="shared" ref="JH76:JN76" si="439">SUM(JH52, -JH57)</f>
        <v>0.32479999999999998</v>
      </c>
      <c r="JI76" s="111">
        <f t="shared" si="439"/>
        <v>0.34139999999999998</v>
      </c>
      <c r="JJ76" s="171">
        <f t="shared" si="439"/>
        <v>0.33789999999999998</v>
      </c>
      <c r="JK76" s="139">
        <f t="shared" si="439"/>
        <v>0.36860000000000004</v>
      </c>
      <c r="JL76" s="111">
        <f t="shared" si="439"/>
        <v>0.36699999999999999</v>
      </c>
      <c r="JM76" s="171">
        <f t="shared" si="439"/>
        <v>0.36680000000000001</v>
      </c>
      <c r="JN76" s="111">
        <f t="shared" si="439"/>
        <v>0.3276</v>
      </c>
      <c r="JO76" s="202">
        <f>SUM(JO55, -JO58)</f>
        <v>0.3478</v>
      </c>
      <c r="JP76" s="111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1">
        <f>SUM(JU51, -JU56)</f>
        <v>0.37080000000000002</v>
      </c>
      <c r="JV76" s="113">
        <f t="shared" ref="JV76:KA76" si="440">SUM(JV54, -JV58)</f>
        <v>0.35509999999999997</v>
      </c>
      <c r="JW76" s="173">
        <f t="shared" si="440"/>
        <v>0.3674</v>
      </c>
      <c r="JX76" s="143">
        <f t="shared" si="440"/>
        <v>0.36930000000000002</v>
      </c>
      <c r="JY76" s="113">
        <f t="shared" si="440"/>
        <v>0.37830000000000003</v>
      </c>
      <c r="JZ76" s="173">
        <f t="shared" si="440"/>
        <v>0.37819999999999998</v>
      </c>
      <c r="KA76" s="143">
        <f t="shared" si="440"/>
        <v>0.38840000000000002</v>
      </c>
      <c r="KB76" s="115">
        <f>SUM(KB51, -KB56)</f>
        <v>0.3896</v>
      </c>
      <c r="KC76" s="174">
        <f>SUM(KC53, -KC58)</f>
        <v>0.38769999999999999</v>
      </c>
      <c r="KD76" s="143">
        <f>SUM(KD51, -KD54)</f>
        <v>0.36049999999999999</v>
      </c>
      <c r="KE76" s="115">
        <f>SUM(KE51, -KE55)</f>
        <v>0.37209999999999999</v>
      </c>
      <c r="KF76" s="174">
        <f>SUM(KF51, -KF55)</f>
        <v>0.37219999999999998</v>
      </c>
      <c r="KG76" s="141">
        <f>SUM(KG51, -KG55)</f>
        <v>0.38190000000000002</v>
      </c>
      <c r="KH76" s="113">
        <f t="shared" ref="KH76:KR76" si="441">SUM(KH54, -KH58)</f>
        <v>0.38</v>
      </c>
      <c r="KI76" s="173">
        <f t="shared" si="441"/>
        <v>0.37680000000000002</v>
      </c>
      <c r="KJ76" s="143">
        <f t="shared" si="441"/>
        <v>0.37370000000000003</v>
      </c>
      <c r="KK76" s="113">
        <f t="shared" si="441"/>
        <v>0.36019999999999996</v>
      </c>
      <c r="KL76" s="173">
        <f t="shared" si="441"/>
        <v>0.38700000000000001</v>
      </c>
      <c r="KM76" s="141">
        <f t="shared" si="441"/>
        <v>0.37059999999999998</v>
      </c>
      <c r="KN76" s="111">
        <f t="shared" si="441"/>
        <v>0.3735</v>
      </c>
      <c r="KO76" s="173">
        <f t="shared" si="441"/>
        <v>0.34700000000000003</v>
      </c>
      <c r="KP76" s="143">
        <f t="shared" si="441"/>
        <v>0.34759999999999996</v>
      </c>
      <c r="KQ76" s="113">
        <f t="shared" si="441"/>
        <v>0.33510000000000001</v>
      </c>
      <c r="KR76" s="173">
        <f t="shared" si="441"/>
        <v>0.31329999999999997</v>
      </c>
      <c r="KS76" s="143">
        <f t="shared" ref="KS76:KT76" si="442">SUM(KS54, -KS58)</f>
        <v>0.30259999999999998</v>
      </c>
      <c r="KT76" s="115">
        <f>SUM(KT51, -KT54)</f>
        <v>0.29559999999999997</v>
      </c>
      <c r="KU76" s="174">
        <f>SUM(KU53, -KU58)</f>
        <v>0.2702</v>
      </c>
      <c r="KV76" s="161">
        <f>SUM(KV53, -KV58)</f>
        <v>0.2762</v>
      </c>
      <c r="KW76" s="113">
        <f>SUM(KW53, -KW58)</f>
        <v>0.28249999999999997</v>
      </c>
      <c r="KX76" s="182">
        <f>SUM(KX54, -KX58)</f>
        <v>0.26949999999999996</v>
      </c>
      <c r="KY76" s="161">
        <f>SUM(KY51, -KY55)</f>
        <v>0.27629999999999999</v>
      </c>
      <c r="KZ76" s="202">
        <f>SUM(KZ51, -KZ55)</f>
        <v>0.27869999999999995</v>
      </c>
      <c r="LA76" s="182">
        <f>SUM(LA54, -LA58)</f>
        <v>0.26839999999999997</v>
      </c>
      <c r="LB76" s="202">
        <f>SUM(LB54, -LB58)</f>
        <v>0.2661</v>
      </c>
      <c r="LC76" s="202">
        <f>SUM(LC54, -LC58)</f>
        <v>0.2712</v>
      </c>
      <c r="LD76" s="202">
        <f>SUM(LD54, -LD58)</f>
        <v>0.25750000000000001</v>
      </c>
      <c r="LE76" s="6">
        <f>SUM(LE58, -LE68)</f>
        <v>0</v>
      </c>
      <c r="LF76" s="6">
        <f>SUM(LF56, -LF67)</f>
        <v>0</v>
      </c>
      <c r="LG76" s="6">
        <f>SUM(LG58, -LG68)</f>
        <v>0</v>
      </c>
      <c r="LH76" s="6">
        <f>SUM(LH58, -LH68)</f>
        <v>0</v>
      </c>
      <c r="LI76" s="6">
        <f>SUM(LI57, -LI67)</f>
        <v>0</v>
      </c>
      <c r="LJ76" s="6">
        <f>SUM(LJ58, -LJ68)</f>
        <v>0</v>
      </c>
      <c r="LK76" s="6">
        <f>SUM(LK58, -LK68)</f>
        <v>0</v>
      </c>
      <c r="LL76" s="6">
        <f>SUM(LL57, -LL67)</f>
        <v>0</v>
      </c>
      <c r="LM76" s="6">
        <f>SUM(LM58, -LM68)</f>
        <v>0</v>
      </c>
      <c r="LN76" s="6">
        <f>SUM(LN58, -LN68)</f>
        <v>0</v>
      </c>
      <c r="LO76" s="6">
        <f>SUM(LO57, -LO67)</f>
        <v>0</v>
      </c>
      <c r="LP76" s="6">
        <f>SUM(LP58, -LP68)</f>
        <v>0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117" t="s">
        <v>45</v>
      </c>
      <c r="JQ77" s="59"/>
      <c r="JR77" s="59"/>
      <c r="JS77" s="59"/>
      <c r="JU77" s="158" t="s">
        <v>63</v>
      </c>
      <c r="JV77" s="118" t="s">
        <v>63</v>
      </c>
      <c r="JW77" s="193" t="s">
        <v>44</v>
      </c>
      <c r="JX77" s="159" t="s">
        <v>44</v>
      </c>
      <c r="JY77" s="117" t="s">
        <v>45</v>
      </c>
      <c r="JZ77" s="193" t="s">
        <v>44</v>
      </c>
      <c r="KA77" s="159" t="s">
        <v>44</v>
      </c>
      <c r="KB77" s="183" t="s">
        <v>44</v>
      </c>
      <c r="KC77" s="175" t="s">
        <v>38</v>
      </c>
      <c r="KD77" s="153" t="s">
        <v>38</v>
      </c>
      <c r="KE77" s="114" t="s">
        <v>38</v>
      </c>
      <c r="KF77" s="175" t="s">
        <v>38</v>
      </c>
      <c r="KG77" s="153" t="s">
        <v>38</v>
      </c>
      <c r="KH77" s="183" t="s">
        <v>44</v>
      </c>
      <c r="KI77" s="193" t="s">
        <v>44</v>
      </c>
      <c r="KJ77" s="149" t="s">
        <v>45</v>
      </c>
      <c r="KK77" s="117" t="s">
        <v>45</v>
      </c>
      <c r="KL77" s="178" t="s">
        <v>45</v>
      </c>
      <c r="KM77" s="149" t="s">
        <v>45</v>
      </c>
      <c r="KN77" s="117" t="s">
        <v>45</v>
      </c>
      <c r="KO77" s="178" t="s">
        <v>45</v>
      </c>
      <c r="KP77" s="149" t="s">
        <v>45</v>
      </c>
      <c r="KQ77" s="117" t="s">
        <v>45</v>
      </c>
      <c r="KR77" s="178" t="s">
        <v>45</v>
      </c>
      <c r="KS77" s="149" t="s">
        <v>45</v>
      </c>
      <c r="KT77" s="183" t="s">
        <v>37</v>
      </c>
      <c r="KU77" s="178" t="s">
        <v>45</v>
      </c>
      <c r="KV77" s="153" t="s">
        <v>38</v>
      </c>
      <c r="KW77" s="117" t="s">
        <v>45</v>
      </c>
      <c r="KX77" s="177" t="s">
        <v>84</v>
      </c>
      <c r="KY77" s="149" t="s">
        <v>45</v>
      </c>
      <c r="KZ77" s="183" t="s">
        <v>44</v>
      </c>
      <c r="LA77" s="177" t="s">
        <v>84</v>
      </c>
      <c r="LB77" s="183" t="s">
        <v>53</v>
      </c>
      <c r="LC77" s="118" t="s">
        <v>84</v>
      </c>
      <c r="LD77" s="183" t="s">
        <v>53</v>
      </c>
      <c r="LE77" s="59"/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</row>
    <row r="78" spans="1:48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443">SUM(CZ53, -CZ57)</f>
        <v>0.2883</v>
      </c>
      <c r="DA78" s="110">
        <f t="shared" si="443"/>
        <v>0.29959999999999998</v>
      </c>
      <c r="DB78" s="182">
        <f t="shared" si="443"/>
        <v>0.28610000000000002</v>
      </c>
      <c r="DC78" s="161">
        <f t="shared" si="443"/>
        <v>0.26800000000000002</v>
      </c>
      <c r="DD78" s="202">
        <f t="shared" si="443"/>
        <v>0.26529999999999998</v>
      </c>
      <c r="DE78" s="182">
        <f t="shared" si="443"/>
        <v>0.32490000000000002</v>
      </c>
      <c r="DF78" s="161">
        <f t="shared" si="443"/>
        <v>0.32469999999999999</v>
      </c>
      <c r="DG78" s="202">
        <f t="shared" si="443"/>
        <v>0.3196</v>
      </c>
      <c r="DH78" s="171">
        <f t="shared" si="443"/>
        <v>0.32120000000000004</v>
      </c>
      <c r="DI78" s="161">
        <f t="shared" si="443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444">SUM(EC67, -EC74)</f>
        <v>0</v>
      </c>
      <c r="ED78" s="6">
        <f t="shared" si="444"/>
        <v>0</v>
      </c>
      <c r="EE78" s="6">
        <f t="shared" si="444"/>
        <v>0</v>
      </c>
      <c r="EF78" s="6">
        <f t="shared" si="444"/>
        <v>0</v>
      </c>
      <c r="EG78" s="6">
        <f t="shared" si="444"/>
        <v>0</v>
      </c>
      <c r="EH78" s="6">
        <f t="shared" si="444"/>
        <v>0</v>
      </c>
      <c r="EI78" s="6">
        <f t="shared" si="444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445">SUM(FP53, -FP58)</f>
        <v>0.38100000000000001</v>
      </c>
      <c r="FQ78" s="174">
        <f t="shared" si="445"/>
        <v>0.35270000000000001</v>
      </c>
      <c r="FR78" s="141">
        <f t="shared" si="445"/>
        <v>0.37519999999999998</v>
      </c>
      <c r="FS78" s="115">
        <f t="shared" si="445"/>
        <v>0.36569999999999997</v>
      </c>
      <c r="FT78" s="174">
        <f t="shared" si="445"/>
        <v>0.35360000000000003</v>
      </c>
      <c r="FU78" s="141">
        <f t="shared" si="445"/>
        <v>0.34229999999999999</v>
      </c>
      <c r="FV78" s="115">
        <f t="shared" si="445"/>
        <v>0.35670000000000002</v>
      </c>
      <c r="FW78" s="174">
        <f t="shared" si="445"/>
        <v>0.35670000000000002</v>
      </c>
      <c r="FX78" s="148">
        <f>SUM(FX52, -FX57)</f>
        <v>0.34570000000000001</v>
      </c>
      <c r="FY78" s="111">
        <f t="shared" ref="FY78:GD78" si="446">SUM(FY54, -FY58)</f>
        <v>0.34179999999999999</v>
      </c>
      <c r="FZ78" s="171">
        <f t="shared" si="446"/>
        <v>0.30620000000000003</v>
      </c>
      <c r="GA78" s="141">
        <f t="shared" si="446"/>
        <v>0.30419999999999997</v>
      </c>
      <c r="GB78" s="115">
        <f t="shared" si="446"/>
        <v>0.2868</v>
      </c>
      <c r="GC78" s="174">
        <f t="shared" si="446"/>
        <v>0.28289999999999998</v>
      </c>
      <c r="GD78" s="141">
        <f t="shared" si="446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447">SUM(GV67, -GV74)</f>
        <v>0</v>
      </c>
      <c r="GW78" s="6">
        <f t="shared" si="447"/>
        <v>0</v>
      </c>
      <c r="GX78" s="6">
        <f t="shared" si="447"/>
        <v>0</v>
      </c>
      <c r="GY78" s="6">
        <f t="shared" si="447"/>
        <v>0</v>
      </c>
      <c r="GZ78" s="6">
        <f t="shared" si="447"/>
        <v>0</v>
      </c>
      <c r="HA78" s="6">
        <f t="shared" si="447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448">SUM(IL54, -IL58)</f>
        <v>0.3543</v>
      </c>
      <c r="IM78" s="161">
        <f t="shared" si="448"/>
        <v>0.32600000000000001</v>
      </c>
      <c r="IN78" s="110">
        <f t="shared" si="448"/>
        <v>0.31469999999999998</v>
      </c>
      <c r="IO78" s="170">
        <f t="shared" si="448"/>
        <v>0.32250000000000001</v>
      </c>
      <c r="IP78" s="161">
        <f t="shared" si="448"/>
        <v>0.31260000000000004</v>
      </c>
      <c r="IQ78" s="113">
        <f t="shared" si="448"/>
        <v>0.30830000000000002</v>
      </c>
      <c r="IR78" s="173">
        <f t="shared" si="448"/>
        <v>0.3422</v>
      </c>
      <c r="IS78" s="219">
        <f t="shared" si="448"/>
        <v>0.33309999999999995</v>
      </c>
      <c r="IT78" s="91">
        <f t="shared" si="448"/>
        <v>0.32829999999999998</v>
      </c>
      <c r="IU78" s="144">
        <f t="shared" ref="IU78" si="449">SUM(IU54, -IU58)</f>
        <v>0.33329999999999999</v>
      </c>
      <c r="IV78" s="143">
        <f t="shared" ref="IV78:IW78" si="450">SUM(IV54, -IV58)</f>
        <v>0.33609999999999995</v>
      </c>
      <c r="IW78" s="113">
        <f t="shared" si="450"/>
        <v>0.33610000000000001</v>
      </c>
      <c r="IX78" s="173">
        <f t="shared" ref="IX78" si="451">SUM(IX54, -IX58)</f>
        <v>0.34429999999999999</v>
      </c>
      <c r="IY78" s="143">
        <f t="shared" ref="IY78" si="452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 t="shared" ref="JH78:JN78" si="453">SUM(JH55, -JH58)</f>
        <v>0.3034</v>
      </c>
      <c r="JI78" s="110">
        <f t="shared" si="453"/>
        <v>0.32340000000000002</v>
      </c>
      <c r="JJ78" s="170">
        <f t="shared" si="453"/>
        <v>0.3155</v>
      </c>
      <c r="JK78" s="148">
        <f t="shared" si="453"/>
        <v>0.33710000000000001</v>
      </c>
      <c r="JL78" s="110">
        <f t="shared" si="453"/>
        <v>0.33260000000000001</v>
      </c>
      <c r="JM78" s="182">
        <f t="shared" si="453"/>
        <v>0.32900000000000001</v>
      </c>
      <c r="JN78" s="202">
        <f t="shared" si="453"/>
        <v>0.3206</v>
      </c>
      <c r="JO78" s="111">
        <f>SUM(JO52, -JO57)</f>
        <v>0.33850000000000002</v>
      </c>
      <c r="JP78" s="202">
        <f>SUM(JP55, -JP58)</f>
        <v>0.34599999999999997</v>
      </c>
      <c r="JQ78" s="6">
        <f t="shared" ref="JQ78:JS78" si="454">SUM(JQ67, -JQ74)</f>
        <v>0</v>
      </c>
      <c r="JR78" s="6">
        <f t="shared" si="454"/>
        <v>0</v>
      </c>
      <c r="JS78" s="6">
        <f t="shared" si="454"/>
        <v>0</v>
      </c>
      <c r="JU78" s="139">
        <f>SUM(JU52, -JU57)</f>
        <v>0.35849999999999999</v>
      </c>
      <c r="JV78" s="111">
        <f>SUM(JV52, -JV57)</f>
        <v>0.34299999999999997</v>
      </c>
      <c r="JW78" s="174">
        <f>SUM(JW51, -JW55)</f>
        <v>0.34550000000000003</v>
      </c>
      <c r="JX78" s="141">
        <f>SUM(JX51, -JX55)</f>
        <v>0.3473</v>
      </c>
      <c r="JY78" s="202">
        <f>SUM(JY55, -JY58)</f>
        <v>0.33910000000000001</v>
      </c>
      <c r="JZ78" s="174">
        <f>SUM(JZ51, -JZ55)</f>
        <v>0.35199999999999998</v>
      </c>
      <c r="KA78" s="141">
        <f>SUM(KA51, -KA55)</f>
        <v>0.35560000000000003</v>
      </c>
      <c r="KB78" s="115">
        <f>SUM(KB51, -KB55)</f>
        <v>0.35020000000000001</v>
      </c>
      <c r="KC78" s="173">
        <f>SUM(KC54, -KC58)</f>
        <v>0.3548</v>
      </c>
      <c r="KD78" s="143">
        <f>SUM(KD53, -KD58)</f>
        <v>0.35320000000000001</v>
      </c>
      <c r="KE78" s="113">
        <f>SUM(KE54, -KE58)</f>
        <v>0.37160000000000004</v>
      </c>
      <c r="KF78" s="173">
        <f>SUM(KF54, -KF58)</f>
        <v>0.36499999999999999</v>
      </c>
      <c r="KG78" s="143">
        <f>SUM(KG54, -KG58)</f>
        <v>0.35799999999999998</v>
      </c>
      <c r="KH78" s="115">
        <f>SUM(KH51, -KH55)</f>
        <v>0.36150000000000004</v>
      </c>
      <c r="KI78" s="174">
        <f>SUM(KI51, -KI55)</f>
        <v>0.3619</v>
      </c>
      <c r="KJ78" s="161">
        <f t="shared" ref="KJ78:KR78" si="455">SUM(KJ55, -KJ58)</f>
        <v>0.34760000000000002</v>
      </c>
      <c r="KK78" s="202">
        <f t="shared" si="455"/>
        <v>0.33139999999999997</v>
      </c>
      <c r="KL78" s="182">
        <f t="shared" si="455"/>
        <v>0.34899999999999998</v>
      </c>
      <c r="KM78" s="161">
        <f t="shared" si="455"/>
        <v>0.34970000000000001</v>
      </c>
      <c r="KN78" s="202">
        <f t="shared" si="455"/>
        <v>0.33490000000000003</v>
      </c>
      <c r="KO78" s="182">
        <f t="shared" si="455"/>
        <v>0.32350000000000001</v>
      </c>
      <c r="KP78" s="161">
        <f t="shared" si="455"/>
        <v>0.3296</v>
      </c>
      <c r="KQ78" s="202">
        <f t="shared" si="455"/>
        <v>0.3296</v>
      </c>
      <c r="KR78" s="182">
        <f t="shared" si="455"/>
        <v>0.30919999999999997</v>
      </c>
      <c r="KS78" s="161">
        <f t="shared" ref="KS78:KT78" si="456">SUM(KS55, -KS58)</f>
        <v>0.30130000000000001</v>
      </c>
      <c r="KT78" s="115">
        <f>SUM(KT51, -KT53)</f>
        <v>0.29139999999999999</v>
      </c>
      <c r="KU78" s="182">
        <f>SUM(KU54, -KU58)</f>
        <v>0.2646</v>
      </c>
      <c r="KV78" s="143">
        <f>SUM(KV54, -KV58)</f>
        <v>0.2742</v>
      </c>
      <c r="KW78" s="202">
        <f>SUM(KW54, -KW58)</f>
        <v>0.28070000000000001</v>
      </c>
      <c r="KX78" s="171">
        <f>SUM(KX55, -KX58)</f>
        <v>0.2596</v>
      </c>
      <c r="KY78" s="161">
        <f>SUM(KY54, -KY58)</f>
        <v>0.2717</v>
      </c>
      <c r="KZ78" s="115">
        <f>SUM(KZ51, -KZ54)</f>
        <v>0.25479999999999997</v>
      </c>
      <c r="LA78" s="171">
        <f>SUM(LA55, -LA58)</f>
        <v>0.2407</v>
      </c>
      <c r="LB78" s="202">
        <f>SUM(LB51, -LB55)</f>
        <v>0.25559999999999999</v>
      </c>
      <c r="LC78" s="111">
        <f>SUM(LC55, -LC58)</f>
        <v>0.2384</v>
      </c>
      <c r="LD78" s="202">
        <f>SUM(LD51, -LD55)</f>
        <v>0.24860000000000002</v>
      </c>
      <c r="LE78" s="6">
        <f t="shared" ref="KS78:ME78" si="457">SUM(LE67, -LE74)</f>
        <v>0</v>
      </c>
      <c r="LF78" s="6">
        <f t="shared" si="457"/>
        <v>0</v>
      </c>
      <c r="LG78" s="6">
        <f t="shared" si="457"/>
        <v>0</v>
      </c>
      <c r="LH78" s="6">
        <f t="shared" si="457"/>
        <v>0</v>
      </c>
      <c r="LI78" s="6">
        <f t="shared" si="457"/>
        <v>0</v>
      </c>
      <c r="LJ78" s="6">
        <f t="shared" si="457"/>
        <v>0</v>
      </c>
      <c r="LK78" s="6">
        <f t="shared" si="457"/>
        <v>0</v>
      </c>
      <c r="LL78" s="6">
        <f t="shared" si="457"/>
        <v>0</v>
      </c>
      <c r="LM78" s="6">
        <f t="shared" si="457"/>
        <v>0</v>
      </c>
      <c r="LN78" s="6">
        <f t="shared" si="457"/>
        <v>0</v>
      </c>
      <c r="LO78" s="6">
        <f t="shared" si="457"/>
        <v>0</v>
      </c>
      <c r="LP78" s="6">
        <f t="shared" si="457"/>
        <v>0</v>
      </c>
      <c r="LQ78" s="6">
        <f t="shared" si="457"/>
        <v>0</v>
      </c>
      <c r="LR78" s="6">
        <f t="shared" si="457"/>
        <v>0</v>
      </c>
      <c r="LS78" s="6">
        <f t="shared" si="457"/>
        <v>0</v>
      </c>
      <c r="LT78" s="6">
        <f t="shared" si="457"/>
        <v>0</v>
      </c>
      <c r="LU78" s="6">
        <f t="shared" si="457"/>
        <v>0</v>
      </c>
      <c r="LV78" s="6">
        <f t="shared" si="457"/>
        <v>0</v>
      </c>
      <c r="LW78" s="6">
        <f t="shared" si="457"/>
        <v>0</v>
      </c>
      <c r="LX78" s="6">
        <f t="shared" si="457"/>
        <v>0</v>
      </c>
      <c r="LY78" s="6">
        <f t="shared" si="457"/>
        <v>0</v>
      </c>
      <c r="LZ78" s="6">
        <f t="shared" si="457"/>
        <v>0</v>
      </c>
      <c r="MA78" s="6">
        <f t="shared" si="457"/>
        <v>0</v>
      </c>
      <c r="MB78" s="6">
        <f t="shared" si="457"/>
        <v>0</v>
      </c>
      <c r="MC78" s="6">
        <f t="shared" si="457"/>
        <v>0</v>
      </c>
      <c r="MD78" s="6">
        <f t="shared" si="457"/>
        <v>0</v>
      </c>
      <c r="ME78" s="6">
        <f t="shared" si="457"/>
        <v>0</v>
      </c>
      <c r="MF78" s="6">
        <f t="shared" ref="MF78:MK78" si="458">SUM(MF67, -MF74)</f>
        <v>0</v>
      </c>
      <c r="MG78" s="6">
        <f t="shared" si="458"/>
        <v>0</v>
      </c>
      <c r="MH78" s="6">
        <f t="shared" si="458"/>
        <v>0</v>
      </c>
      <c r="MI78" s="6">
        <f t="shared" si="458"/>
        <v>0</v>
      </c>
      <c r="MJ78" s="6">
        <f t="shared" si="458"/>
        <v>0</v>
      </c>
      <c r="MK78" s="6">
        <f t="shared" si="458"/>
        <v>0</v>
      </c>
      <c r="MM78" s="6">
        <f t="shared" ref="MM78:OX78" si="459">SUM(MM67, -MM74)</f>
        <v>0</v>
      </c>
      <c r="MN78" s="6">
        <f t="shared" si="459"/>
        <v>0</v>
      </c>
      <c r="MO78" s="6">
        <f t="shared" si="459"/>
        <v>0</v>
      </c>
      <c r="MP78" s="6">
        <f t="shared" si="459"/>
        <v>0</v>
      </c>
      <c r="MQ78" s="6">
        <f t="shared" si="459"/>
        <v>0</v>
      </c>
      <c r="MR78" s="6">
        <f t="shared" si="459"/>
        <v>0</v>
      </c>
      <c r="MS78" s="6">
        <f t="shared" si="459"/>
        <v>0</v>
      </c>
      <c r="MT78" s="6">
        <f t="shared" si="459"/>
        <v>0</v>
      </c>
      <c r="MU78" s="6">
        <f t="shared" si="459"/>
        <v>0</v>
      </c>
      <c r="MV78" s="6">
        <f t="shared" si="459"/>
        <v>0</v>
      </c>
      <c r="MW78" s="6">
        <f t="shared" si="459"/>
        <v>0</v>
      </c>
      <c r="MX78" s="6">
        <f t="shared" si="459"/>
        <v>0</v>
      </c>
      <c r="MY78" s="6">
        <f t="shared" si="459"/>
        <v>0</v>
      </c>
      <c r="MZ78" s="6">
        <f t="shared" si="459"/>
        <v>0</v>
      </c>
      <c r="NA78" s="6">
        <f t="shared" si="459"/>
        <v>0</v>
      </c>
      <c r="NB78" s="6">
        <f t="shared" si="459"/>
        <v>0</v>
      </c>
      <c r="NC78" s="6">
        <f t="shared" si="459"/>
        <v>0</v>
      </c>
      <c r="ND78" s="6">
        <f t="shared" si="459"/>
        <v>0</v>
      </c>
      <c r="NE78" s="6">
        <f t="shared" si="459"/>
        <v>0</v>
      </c>
      <c r="NF78" s="6">
        <f t="shared" si="459"/>
        <v>0</v>
      </c>
      <c r="NG78" s="6">
        <f t="shared" si="459"/>
        <v>0</v>
      </c>
      <c r="NH78" s="6">
        <f t="shared" si="459"/>
        <v>0</v>
      </c>
      <c r="NI78" s="6">
        <f t="shared" si="459"/>
        <v>0</v>
      </c>
      <c r="NJ78" s="6">
        <f t="shared" si="459"/>
        <v>0</v>
      </c>
      <c r="NK78" s="6">
        <f t="shared" si="459"/>
        <v>0</v>
      </c>
      <c r="NL78" s="6">
        <f t="shared" si="459"/>
        <v>0</v>
      </c>
      <c r="NM78" s="6">
        <f t="shared" si="459"/>
        <v>0</v>
      </c>
      <c r="NN78" s="6">
        <f t="shared" si="459"/>
        <v>0</v>
      </c>
      <c r="NO78" s="6">
        <f t="shared" si="459"/>
        <v>0</v>
      </c>
      <c r="NP78" s="6">
        <f t="shared" si="459"/>
        <v>0</v>
      </c>
      <c r="NQ78" s="6">
        <f t="shared" si="459"/>
        <v>0</v>
      </c>
      <c r="NR78" s="6">
        <f t="shared" si="459"/>
        <v>0</v>
      </c>
      <c r="NS78" s="6">
        <f t="shared" si="459"/>
        <v>0</v>
      </c>
      <c r="NT78" s="6">
        <f t="shared" si="459"/>
        <v>0</v>
      </c>
      <c r="NU78" s="6">
        <f t="shared" si="459"/>
        <v>0</v>
      </c>
      <c r="NV78" s="6">
        <f t="shared" si="459"/>
        <v>0</v>
      </c>
      <c r="NW78" s="6">
        <f t="shared" si="459"/>
        <v>0</v>
      </c>
      <c r="NX78" s="6">
        <f t="shared" si="459"/>
        <v>0</v>
      </c>
      <c r="NY78" s="6">
        <f t="shared" si="459"/>
        <v>0</v>
      </c>
      <c r="NZ78" s="6">
        <f t="shared" si="459"/>
        <v>0</v>
      </c>
      <c r="OA78" s="6">
        <f t="shared" si="459"/>
        <v>0</v>
      </c>
      <c r="OB78" s="6">
        <f t="shared" si="459"/>
        <v>0</v>
      </c>
      <c r="OC78" s="6">
        <f t="shared" si="459"/>
        <v>0</v>
      </c>
      <c r="OD78" s="6">
        <f t="shared" si="459"/>
        <v>0</v>
      </c>
      <c r="OE78" s="6">
        <f t="shared" si="459"/>
        <v>0</v>
      </c>
      <c r="OF78" s="6">
        <f t="shared" si="459"/>
        <v>0</v>
      </c>
      <c r="OG78" s="6">
        <f t="shared" si="459"/>
        <v>0</v>
      </c>
      <c r="OH78" s="6">
        <f t="shared" si="459"/>
        <v>0</v>
      </c>
      <c r="OI78" s="6">
        <f t="shared" si="459"/>
        <v>0</v>
      </c>
      <c r="OJ78" s="6">
        <f t="shared" si="459"/>
        <v>0</v>
      </c>
      <c r="OK78" s="6">
        <f t="shared" si="459"/>
        <v>0</v>
      </c>
      <c r="OL78" s="6">
        <f t="shared" si="459"/>
        <v>0</v>
      </c>
      <c r="OM78" s="6">
        <f t="shared" si="459"/>
        <v>0</v>
      </c>
      <c r="ON78" s="6">
        <f t="shared" si="459"/>
        <v>0</v>
      </c>
      <c r="OO78" s="6">
        <f t="shared" si="459"/>
        <v>0</v>
      </c>
      <c r="OP78" s="6">
        <f t="shared" si="459"/>
        <v>0</v>
      </c>
      <c r="OQ78" s="6">
        <f t="shared" si="459"/>
        <v>0</v>
      </c>
      <c r="OR78" s="6">
        <f t="shared" si="459"/>
        <v>0</v>
      </c>
      <c r="OS78" s="6">
        <f t="shared" si="459"/>
        <v>0</v>
      </c>
      <c r="OT78" s="6">
        <f t="shared" si="459"/>
        <v>0</v>
      </c>
      <c r="OU78" s="6">
        <f t="shared" si="459"/>
        <v>0</v>
      </c>
      <c r="OV78" s="6">
        <f t="shared" si="459"/>
        <v>0</v>
      </c>
      <c r="OW78" s="6">
        <f t="shared" si="459"/>
        <v>0</v>
      </c>
      <c r="OX78" s="6">
        <f t="shared" si="459"/>
        <v>0</v>
      </c>
      <c r="OY78" s="6">
        <f t="shared" ref="OY78:PC78" si="460">SUM(OY67, -OY74)</f>
        <v>0</v>
      </c>
      <c r="OZ78" s="6">
        <f t="shared" si="460"/>
        <v>0</v>
      </c>
      <c r="PA78" s="6">
        <f t="shared" si="460"/>
        <v>0</v>
      </c>
      <c r="PB78" s="6">
        <f t="shared" si="460"/>
        <v>0</v>
      </c>
      <c r="PC78" s="6">
        <f t="shared" si="460"/>
        <v>0</v>
      </c>
      <c r="PE78" s="6">
        <f t="shared" ref="PE78:RP78" si="461">SUM(PE67, -PE74)</f>
        <v>0</v>
      </c>
      <c r="PF78" s="6">
        <f t="shared" si="461"/>
        <v>0</v>
      </c>
      <c r="PG78" s="6">
        <f t="shared" si="461"/>
        <v>0</v>
      </c>
      <c r="PH78" s="6">
        <f t="shared" si="461"/>
        <v>0</v>
      </c>
      <c r="PI78" s="6">
        <f t="shared" si="461"/>
        <v>0</v>
      </c>
      <c r="PJ78" s="6">
        <f t="shared" si="461"/>
        <v>0</v>
      </c>
      <c r="PK78" s="6">
        <f t="shared" si="461"/>
        <v>0</v>
      </c>
      <c r="PL78" s="6">
        <f t="shared" si="461"/>
        <v>0</v>
      </c>
      <c r="PM78" s="6">
        <f t="shared" si="461"/>
        <v>0</v>
      </c>
      <c r="PN78" s="6">
        <f t="shared" si="461"/>
        <v>0</v>
      </c>
      <c r="PO78" s="6">
        <f t="shared" si="461"/>
        <v>0</v>
      </c>
      <c r="PP78" s="6">
        <f t="shared" si="461"/>
        <v>0</v>
      </c>
      <c r="PQ78" s="6">
        <f t="shared" si="461"/>
        <v>0</v>
      </c>
      <c r="PR78" s="6">
        <f t="shared" si="461"/>
        <v>0</v>
      </c>
      <c r="PS78" s="6">
        <f t="shared" si="461"/>
        <v>0</v>
      </c>
      <c r="PT78" s="6">
        <f t="shared" si="461"/>
        <v>0</v>
      </c>
      <c r="PU78" s="6">
        <f t="shared" si="461"/>
        <v>0</v>
      </c>
      <c r="PV78" s="6">
        <f t="shared" si="461"/>
        <v>0</v>
      </c>
      <c r="PW78" s="6">
        <f t="shared" si="461"/>
        <v>0</v>
      </c>
      <c r="PX78" s="6">
        <f t="shared" si="461"/>
        <v>0</v>
      </c>
      <c r="PY78" s="6">
        <f t="shared" si="461"/>
        <v>0</v>
      </c>
      <c r="PZ78" s="6">
        <f t="shared" si="461"/>
        <v>0</v>
      </c>
      <c r="QA78" s="6">
        <f t="shared" si="461"/>
        <v>0</v>
      </c>
      <c r="QB78" s="6">
        <f t="shared" si="461"/>
        <v>0</v>
      </c>
      <c r="QC78" s="6">
        <f t="shared" si="461"/>
        <v>0</v>
      </c>
      <c r="QD78" s="6">
        <f t="shared" si="461"/>
        <v>0</v>
      </c>
      <c r="QE78" s="6">
        <f t="shared" si="461"/>
        <v>0</v>
      </c>
      <c r="QF78" s="6">
        <f t="shared" si="461"/>
        <v>0</v>
      </c>
      <c r="QG78" s="6">
        <f t="shared" si="461"/>
        <v>0</v>
      </c>
      <c r="QH78" s="6">
        <f t="shared" si="461"/>
        <v>0</v>
      </c>
      <c r="QI78" s="6">
        <f t="shared" si="461"/>
        <v>0</v>
      </c>
      <c r="QJ78" s="6">
        <f t="shared" si="461"/>
        <v>0</v>
      </c>
      <c r="QK78" s="6">
        <f t="shared" si="461"/>
        <v>0</v>
      </c>
      <c r="QL78" s="6">
        <f t="shared" si="461"/>
        <v>0</v>
      </c>
      <c r="QM78" s="6">
        <f t="shared" si="461"/>
        <v>0</v>
      </c>
      <c r="QN78" s="6">
        <f t="shared" si="461"/>
        <v>0</v>
      </c>
      <c r="QO78" s="6">
        <f t="shared" si="461"/>
        <v>0</v>
      </c>
      <c r="QP78" s="6">
        <f t="shared" si="461"/>
        <v>0</v>
      </c>
      <c r="QQ78" s="6">
        <f t="shared" si="461"/>
        <v>0</v>
      </c>
      <c r="QR78" s="6">
        <f t="shared" si="461"/>
        <v>0</v>
      </c>
      <c r="QS78" s="6">
        <f t="shared" si="461"/>
        <v>0</v>
      </c>
      <c r="QT78" s="6">
        <f t="shared" si="461"/>
        <v>0</v>
      </c>
      <c r="QU78" s="6">
        <f t="shared" si="461"/>
        <v>0</v>
      </c>
      <c r="QV78" s="6">
        <f t="shared" si="461"/>
        <v>0</v>
      </c>
      <c r="QW78" s="6">
        <f t="shared" si="461"/>
        <v>0</v>
      </c>
      <c r="QX78" s="6">
        <f t="shared" si="461"/>
        <v>0</v>
      </c>
      <c r="QY78" s="6">
        <f t="shared" si="461"/>
        <v>0</v>
      </c>
      <c r="QZ78" s="6">
        <f t="shared" si="461"/>
        <v>0</v>
      </c>
      <c r="RA78" s="6">
        <f t="shared" si="461"/>
        <v>0</v>
      </c>
      <c r="RB78" s="6">
        <f t="shared" si="461"/>
        <v>0</v>
      </c>
      <c r="RC78" s="6">
        <f t="shared" si="461"/>
        <v>0</v>
      </c>
      <c r="RD78" s="6">
        <f t="shared" si="461"/>
        <v>0</v>
      </c>
      <c r="RE78" s="6">
        <f t="shared" si="461"/>
        <v>0</v>
      </c>
      <c r="RF78" s="6">
        <f t="shared" si="461"/>
        <v>0</v>
      </c>
      <c r="RG78" s="6">
        <f t="shared" si="461"/>
        <v>0</v>
      </c>
      <c r="RH78" s="6">
        <f t="shared" si="461"/>
        <v>0</v>
      </c>
      <c r="RI78" s="6">
        <f t="shared" si="461"/>
        <v>0</v>
      </c>
      <c r="RJ78" s="6">
        <f t="shared" si="461"/>
        <v>0</v>
      </c>
      <c r="RK78" s="6">
        <f t="shared" si="461"/>
        <v>0</v>
      </c>
      <c r="RL78" s="6">
        <f t="shared" si="461"/>
        <v>0</v>
      </c>
      <c r="RM78" s="6">
        <f t="shared" si="461"/>
        <v>0</v>
      </c>
      <c r="RN78" s="6">
        <f t="shared" si="461"/>
        <v>0</v>
      </c>
      <c r="RO78" s="6">
        <f t="shared" si="461"/>
        <v>0</v>
      </c>
      <c r="RP78" s="6">
        <f t="shared" si="461"/>
        <v>0</v>
      </c>
      <c r="RQ78" s="6">
        <f t="shared" ref="RQ78:RU78" si="462">SUM(RQ67, -RQ74)</f>
        <v>0</v>
      </c>
      <c r="RR78" s="6">
        <f t="shared" si="462"/>
        <v>0</v>
      </c>
      <c r="RS78" s="6">
        <f t="shared" si="462"/>
        <v>0</v>
      </c>
      <c r="RT78" s="6">
        <f t="shared" si="462"/>
        <v>0</v>
      </c>
      <c r="RU78" s="6">
        <f t="shared" si="462"/>
        <v>0</v>
      </c>
    </row>
    <row r="79" spans="1:48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163" t="s">
        <v>59</v>
      </c>
      <c r="JQ79" s="59"/>
      <c r="JR79" s="59"/>
      <c r="JS79" s="59"/>
      <c r="JU79" s="149" t="s">
        <v>45</v>
      </c>
      <c r="JV79" s="117" t="s">
        <v>45</v>
      </c>
      <c r="JW79" s="178" t="s">
        <v>45</v>
      </c>
      <c r="JX79" s="158" t="s">
        <v>63</v>
      </c>
      <c r="JY79" s="183" t="s">
        <v>44</v>
      </c>
      <c r="JZ79" s="178" t="s">
        <v>45</v>
      </c>
      <c r="KA79" s="149" t="s">
        <v>45</v>
      </c>
      <c r="KB79" s="117" t="s">
        <v>45</v>
      </c>
      <c r="KC79" s="178" t="s">
        <v>45</v>
      </c>
      <c r="KD79" s="159" t="s">
        <v>37</v>
      </c>
      <c r="KE79" s="183" t="s">
        <v>37</v>
      </c>
      <c r="KF79" s="193" t="s">
        <v>37</v>
      </c>
      <c r="KG79" s="159" t="s">
        <v>37</v>
      </c>
      <c r="KH79" s="117" t="s">
        <v>45</v>
      </c>
      <c r="KI79" s="178" t="s">
        <v>45</v>
      </c>
      <c r="KJ79" s="159" t="s">
        <v>44</v>
      </c>
      <c r="KK79" s="183" t="s">
        <v>44</v>
      </c>
      <c r="KL79" s="193" t="s">
        <v>44</v>
      </c>
      <c r="KM79" s="159" t="s">
        <v>44</v>
      </c>
      <c r="KN79" s="183" t="s">
        <v>44</v>
      </c>
      <c r="KO79" s="193" t="s">
        <v>44</v>
      </c>
      <c r="KP79" s="159" t="s">
        <v>44</v>
      </c>
      <c r="KQ79" s="183" t="s">
        <v>44</v>
      </c>
      <c r="KR79" s="193" t="s">
        <v>44</v>
      </c>
      <c r="KS79" s="159" t="s">
        <v>44</v>
      </c>
      <c r="KT79" s="114" t="s">
        <v>38</v>
      </c>
      <c r="KU79" s="193" t="s">
        <v>44</v>
      </c>
      <c r="KV79" s="159" t="s">
        <v>37</v>
      </c>
      <c r="KW79" s="183" t="s">
        <v>44</v>
      </c>
      <c r="KX79" s="193" t="s">
        <v>53</v>
      </c>
      <c r="KY79" s="159" t="s">
        <v>44</v>
      </c>
      <c r="KZ79" s="117" t="s">
        <v>45</v>
      </c>
      <c r="LA79" s="193" t="s">
        <v>53</v>
      </c>
      <c r="LB79" s="118" t="s">
        <v>84</v>
      </c>
      <c r="LC79" s="183" t="s">
        <v>53</v>
      </c>
      <c r="LD79" s="114" t="s">
        <v>41</v>
      </c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</row>
    <row r="80" spans="1:48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463">SUM(FK53, -FK57)</f>
        <v>0.35099999999999998</v>
      </c>
      <c r="FL80" s="141">
        <f t="shared" si="463"/>
        <v>0.36620000000000003</v>
      </c>
      <c r="FM80" s="115">
        <f t="shared" si="463"/>
        <v>0.35860000000000003</v>
      </c>
      <c r="FN80" s="174">
        <f t="shared" si="463"/>
        <v>0.35160000000000002</v>
      </c>
      <c r="FO80" s="141">
        <f t="shared" si="463"/>
        <v>0.36059999999999998</v>
      </c>
      <c r="FP80" s="115">
        <f t="shared" si="463"/>
        <v>0.35639999999999994</v>
      </c>
      <c r="FQ80" s="174">
        <f t="shared" si="463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464">SUM(HS51, -HS55)</f>
        <v>0.2833</v>
      </c>
      <c r="HT80" s="174">
        <f t="shared" si="464"/>
        <v>0.2923</v>
      </c>
      <c r="HU80" s="141">
        <f t="shared" si="464"/>
        <v>0.31230000000000002</v>
      </c>
      <c r="HV80" s="115">
        <f t="shared" si="464"/>
        <v>0.30420000000000003</v>
      </c>
      <c r="HW80" s="174">
        <f t="shared" si="464"/>
        <v>0.28759999999999997</v>
      </c>
      <c r="HX80" s="141">
        <f t="shared" si="464"/>
        <v>0.30209999999999998</v>
      </c>
      <c r="HY80" s="115">
        <f t="shared" si="464"/>
        <v>0.31420000000000003</v>
      </c>
      <c r="HZ80" s="174">
        <f t="shared" si="464"/>
        <v>0.31240000000000001</v>
      </c>
      <c r="IA80" s="141">
        <f t="shared" si="464"/>
        <v>0.31269999999999998</v>
      </c>
      <c r="IB80" s="115">
        <f t="shared" si="464"/>
        <v>0.3095</v>
      </c>
      <c r="IC80" s="174">
        <f t="shared" si="464"/>
        <v>0.29219999999999996</v>
      </c>
      <c r="ID80" s="218">
        <f t="shared" ref="ID80:II80" si="465">SUM(ID51, -ID56)</f>
        <v>0.29849999999999999</v>
      </c>
      <c r="IE80" s="15">
        <f t="shared" si="465"/>
        <v>0.32150000000000001</v>
      </c>
      <c r="IF80" s="174">
        <f t="shared" si="465"/>
        <v>0.30320000000000003</v>
      </c>
      <c r="IG80" s="218">
        <f t="shared" si="465"/>
        <v>0.31440000000000001</v>
      </c>
      <c r="IH80" s="15">
        <f t="shared" si="465"/>
        <v>0.32719999999999999</v>
      </c>
      <c r="II80" s="174">
        <f t="shared" si="465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466">SUM(IR55, -IR58)</f>
        <v>0.30959999999999999</v>
      </c>
      <c r="IS80" s="228">
        <f t="shared" si="466"/>
        <v>0.31339999999999996</v>
      </c>
      <c r="IT80" s="213">
        <f t="shared" si="466"/>
        <v>0.31009999999999999</v>
      </c>
      <c r="IU80" s="230">
        <f t="shared" si="466"/>
        <v>0.31190000000000001</v>
      </c>
      <c r="IV80" s="161">
        <f t="shared" si="466"/>
        <v>0.31709999999999999</v>
      </c>
      <c r="IW80" s="202">
        <f t="shared" si="466"/>
        <v>0.32289999999999996</v>
      </c>
      <c r="IX80" s="182">
        <f t="shared" si="466"/>
        <v>0.3362</v>
      </c>
      <c r="IY80" s="161">
        <f t="shared" si="466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 t="shared" ref="JH80:JP80" si="467">SUM(JH56, -JH58)</f>
        <v>0.30030000000000001</v>
      </c>
      <c r="JI80" s="202">
        <f t="shared" si="467"/>
        <v>0.30819999999999997</v>
      </c>
      <c r="JJ80" s="182">
        <f t="shared" si="467"/>
        <v>0.29730000000000001</v>
      </c>
      <c r="JK80" s="161">
        <f t="shared" si="467"/>
        <v>0.31090000000000001</v>
      </c>
      <c r="JL80" s="202">
        <f t="shared" si="467"/>
        <v>0.31180000000000002</v>
      </c>
      <c r="JM80" s="170">
        <f t="shared" si="467"/>
        <v>0.32879999999999998</v>
      </c>
      <c r="JN80" s="110">
        <f t="shared" si="467"/>
        <v>0.31029999999999996</v>
      </c>
      <c r="JO80" s="110">
        <f t="shared" si="467"/>
        <v>0.3347</v>
      </c>
      <c r="JP80" s="110">
        <f t="shared" si="467"/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61">
        <f>SUM(JU55, -JU58)</f>
        <v>0.35239999999999999</v>
      </c>
      <c r="JV80" s="202">
        <f>SUM(JV55, -JV58)</f>
        <v>0.33759999999999996</v>
      </c>
      <c r="JW80" s="182">
        <f>SUM(JW55, -JW58)</f>
        <v>0.3211</v>
      </c>
      <c r="JX80" s="139">
        <f>SUM(JX52, -JX57)</f>
        <v>0.32799999999999996</v>
      </c>
      <c r="JY80" s="115">
        <f>SUM(JY51, -JY55)</f>
        <v>0.33889999999999998</v>
      </c>
      <c r="JZ80" s="182">
        <f>SUM(JZ55, -JZ58)</f>
        <v>0.31659999999999999</v>
      </c>
      <c r="KA80" s="161">
        <f>SUM(KA55, -KA58)</f>
        <v>0.3211</v>
      </c>
      <c r="KB80" s="202">
        <f>SUM(KB55, -KB58)</f>
        <v>0.31519999999999998</v>
      </c>
      <c r="KC80" s="182">
        <f>SUM(KC55, -KC58)</f>
        <v>0.31679999999999997</v>
      </c>
      <c r="KD80" s="141">
        <f>SUM(KD51, -KD53)</f>
        <v>0.3523</v>
      </c>
      <c r="KE80" s="115">
        <f>SUM(KE51, -KE54)</f>
        <v>0.33540000000000003</v>
      </c>
      <c r="KF80" s="174">
        <f>SUM(KF51, -KF54)</f>
        <v>0.33610000000000001</v>
      </c>
      <c r="KG80" s="141">
        <f>SUM(KG51, -KG54)</f>
        <v>0.35549999999999998</v>
      </c>
      <c r="KH80" s="202">
        <f>SUM(KH55, -KH58)</f>
        <v>0.34389999999999998</v>
      </c>
      <c r="KI80" s="182">
        <f>SUM(KI55, -KI58)</f>
        <v>0.33729999999999999</v>
      </c>
      <c r="KJ80" s="141">
        <f t="shared" ref="KJ80:KR80" si="468">SUM(KJ51, -KJ55)</f>
        <v>0.34109999999999996</v>
      </c>
      <c r="KK80" s="115">
        <f t="shared" si="468"/>
        <v>0.31419999999999998</v>
      </c>
      <c r="KL80" s="174">
        <f t="shared" si="468"/>
        <v>0.3201</v>
      </c>
      <c r="KM80" s="141">
        <f t="shared" si="468"/>
        <v>0.32219999999999999</v>
      </c>
      <c r="KN80" s="115">
        <f t="shared" si="468"/>
        <v>0.3115</v>
      </c>
      <c r="KO80" s="174">
        <f t="shared" si="468"/>
        <v>0.30430000000000001</v>
      </c>
      <c r="KP80" s="141">
        <f t="shared" si="468"/>
        <v>0.2944</v>
      </c>
      <c r="KQ80" s="115">
        <f t="shared" si="468"/>
        <v>0.29260000000000003</v>
      </c>
      <c r="KR80" s="174">
        <f t="shared" si="468"/>
        <v>0.28489999999999999</v>
      </c>
      <c r="KS80" s="141">
        <f t="shared" ref="KS80:KT80" si="469">SUM(KS51, -KS55)</f>
        <v>0.29210000000000003</v>
      </c>
      <c r="KT80" s="113">
        <f>SUM(KT53, -KT58)</f>
        <v>0.28420000000000001</v>
      </c>
      <c r="KU80" s="174">
        <f>SUM(KU51, -KU54)</f>
        <v>0.26300000000000001</v>
      </c>
      <c r="KV80" s="141">
        <f>SUM(KV51, -KV54)</f>
        <v>0.25249999999999995</v>
      </c>
      <c r="KW80" s="115">
        <f>SUM(KW51, -KW54)</f>
        <v>0.25879999999999997</v>
      </c>
      <c r="KX80" s="182">
        <f>SUM(KX51, -KX55)</f>
        <v>0.25800000000000001</v>
      </c>
      <c r="KY80" s="141">
        <f>SUM(KY51, -KY54)</f>
        <v>0.25090000000000001</v>
      </c>
      <c r="KZ80" s="202">
        <f>SUM(KZ54, -KZ58)</f>
        <v>0.25159999999999999</v>
      </c>
      <c r="LA80" s="182">
        <f>SUM(LA51, -LA55)</f>
        <v>0.23959999999999998</v>
      </c>
      <c r="LB80" s="111">
        <f>SUM(LB55, -LB58)</f>
        <v>0.2162</v>
      </c>
      <c r="LC80" s="202">
        <f>SUM(LC51, -LC55)</f>
        <v>0.22489999999999999</v>
      </c>
      <c r="LD80" s="115">
        <f>SUM(LD52, -LD57)</f>
        <v>0.22500000000000001</v>
      </c>
      <c r="LE80" s="6">
        <f>SUM(LE67, -LE73,)</f>
        <v>0</v>
      </c>
      <c r="LF80" s="6">
        <f>SUM(LF68, -LF74)</f>
        <v>0</v>
      </c>
      <c r="LG80" s="6">
        <f>SUM(LG67, -LG73)</f>
        <v>0</v>
      </c>
      <c r="LH80" s="6">
        <f>SUM(LH67, -LH73,)</f>
        <v>0</v>
      </c>
      <c r="LI80" s="6">
        <f>SUM(LI68, -LI74)</f>
        <v>0</v>
      </c>
      <c r="LJ80" s="6">
        <f>SUM(LJ67, -LJ73)</f>
        <v>0</v>
      </c>
      <c r="LK80" s="6">
        <f>SUM(LK67, -LK73,)</f>
        <v>0</v>
      </c>
      <c r="LL80" s="6">
        <f>SUM(LL68, -LL74)</f>
        <v>0</v>
      </c>
      <c r="LM80" s="6">
        <f>SUM(LM67, -LM73)</f>
        <v>0</v>
      </c>
      <c r="LN80" s="6">
        <f>SUM(LN67, -LN73,)</f>
        <v>0</v>
      </c>
      <c r="LO80" s="6">
        <f>SUM(LO68, -LO74)</f>
        <v>0</v>
      </c>
      <c r="LP80" s="6">
        <f>SUM(LP67, -LP73)</f>
        <v>0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254" t="s">
        <v>54</v>
      </c>
      <c r="JQ81" s="59"/>
      <c r="JR81" s="59"/>
      <c r="JS81" s="59"/>
      <c r="JU81" s="137" t="s">
        <v>70</v>
      </c>
      <c r="JV81" s="183" t="s">
        <v>44</v>
      </c>
      <c r="JW81" s="177" t="s">
        <v>63</v>
      </c>
      <c r="JX81" s="149" t="s">
        <v>45</v>
      </c>
      <c r="JY81" s="118" t="s">
        <v>63</v>
      </c>
      <c r="JZ81" s="177" t="s">
        <v>63</v>
      </c>
      <c r="KA81" s="158" t="s">
        <v>63</v>
      </c>
      <c r="KB81" s="118" t="s">
        <v>63</v>
      </c>
      <c r="KC81" s="177" t="s">
        <v>63</v>
      </c>
      <c r="KD81" s="137" t="s">
        <v>60</v>
      </c>
      <c r="KE81" s="117" t="s">
        <v>45</v>
      </c>
      <c r="KF81" s="178" t="s">
        <v>45</v>
      </c>
      <c r="KG81" s="149" t="s">
        <v>45</v>
      </c>
      <c r="KH81" s="183" t="s">
        <v>37</v>
      </c>
      <c r="KI81" s="193" t="s">
        <v>37</v>
      </c>
      <c r="KJ81" s="159" t="s">
        <v>37</v>
      </c>
      <c r="KK81" s="183" t="s">
        <v>37</v>
      </c>
      <c r="KL81" s="193" t="s">
        <v>37</v>
      </c>
      <c r="KM81" s="159" t="s">
        <v>55</v>
      </c>
      <c r="KN81" s="183" t="s">
        <v>53</v>
      </c>
      <c r="KO81" s="193" t="s">
        <v>37</v>
      </c>
      <c r="KP81" s="159" t="s">
        <v>37</v>
      </c>
      <c r="KQ81" s="183" t="s">
        <v>37</v>
      </c>
      <c r="KR81" s="193" t="s">
        <v>37</v>
      </c>
      <c r="KS81" s="159" t="s">
        <v>37</v>
      </c>
      <c r="KT81" s="117" t="s">
        <v>45</v>
      </c>
      <c r="KU81" s="193" t="s">
        <v>55</v>
      </c>
      <c r="KV81" s="159" t="s">
        <v>44</v>
      </c>
      <c r="KW81" s="183" t="s">
        <v>37</v>
      </c>
      <c r="KX81" s="193" t="s">
        <v>44</v>
      </c>
      <c r="KY81" s="158" t="s">
        <v>84</v>
      </c>
      <c r="KZ81" s="118" t="s">
        <v>84</v>
      </c>
      <c r="LA81" s="193" t="s">
        <v>44</v>
      </c>
      <c r="LB81" s="112" t="s">
        <v>68</v>
      </c>
      <c r="LC81" s="112" t="s">
        <v>68</v>
      </c>
      <c r="LD81" s="112" t="s">
        <v>68</v>
      </c>
      <c r="LE81" s="59"/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</row>
    <row r="82" spans="1:48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470">SUM(Q52, -Q56)</f>
        <v>0.107</v>
      </c>
      <c r="R82" s="171">
        <f t="shared" si="470"/>
        <v>0.11929999999999999</v>
      </c>
      <c r="S82" s="220">
        <f t="shared" si="470"/>
        <v>0.1293</v>
      </c>
      <c r="T82" s="88">
        <f t="shared" si="470"/>
        <v>0.13999999999999999</v>
      </c>
      <c r="U82" s="145">
        <f t="shared" si="470"/>
        <v>9.820000000000001E-2</v>
      </c>
      <c r="V82" s="220">
        <f t="shared" si="470"/>
        <v>0.1032</v>
      </c>
      <c r="W82" s="88">
        <f t="shared" si="470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471">SUM(BE52, -BE56)</f>
        <v>0.23449999999999999</v>
      </c>
      <c r="BF82" s="141">
        <f t="shared" si="471"/>
        <v>0.22810000000000002</v>
      </c>
      <c r="BG82" s="115">
        <f t="shared" si="471"/>
        <v>0.21359999999999998</v>
      </c>
      <c r="BH82" s="174">
        <f t="shared" si="471"/>
        <v>0.19950000000000001</v>
      </c>
      <c r="BI82" s="141">
        <f t="shared" si="471"/>
        <v>0.1976</v>
      </c>
      <c r="BJ82" s="115">
        <f t="shared" si="471"/>
        <v>0.2019</v>
      </c>
      <c r="BK82" s="174">
        <f t="shared" si="471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472">SUM(CD55, -CD58)</f>
        <v>0.19339999999999999</v>
      </c>
      <c r="CE82" s="143">
        <f t="shared" si="472"/>
        <v>0.1938</v>
      </c>
      <c r="CF82" s="113">
        <f t="shared" si="472"/>
        <v>0.18729999999999999</v>
      </c>
      <c r="CG82" s="173">
        <f t="shared" si="472"/>
        <v>0.1948</v>
      </c>
      <c r="CH82" s="143">
        <f t="shared" si="472"/>
        <v>0.19270000000000001</v>
      </c>
      <c r="CI82" s="113">
        <f t="shared" si="472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473">SUM(DT53, -DT57)</f>
        <v>0.3422</v>
      </c>
      <c r="DU82" s="161">
        <f t="shared" si="473"/>
        <v>0.3332</v>
      </c>
      <c r="DV82" s="202">
        <f t="shared" si="473"/>
        <v>0.30959999999999999</v>
      </c>
      <c r="DW82" s="182">
        <f t="shared" si="473"/>
        <v>0.3236</v>
      </c>
      <c r="DX82" s="202">
        <f t="shared" si="473"/>
        <v>0.30349999999999999</v>
      </c>
      <c r="DY82" s="111">
        <f t="shared" si="473"/>
        <v>0.27749999999999997</v>
      </c>
      <c r="DZ82" s="110">
        <f t="shared" si="473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474">SUM(EK53, -EK57)</f>
        <v>0.29409999999999997</v>
      </c>
      <c r="EL82" s="110">
        <f t="shared" si="474"/>
        <v>0.31609999999999999</v>
      </c>
      <c r="EM82" s="170">
        <f t="shared" si="474"/>
        <v>0.27789999999999998</v>
      </c>
      <c r="EN82" s="148">
        <f t="shared" si="474"/>
        <v>0.30230000000000001</v>
      </c>
      <c r="EO82" s="110">
        <f t="shared" si="474"/>
        <v>0.30509999999999998</v>
      </c>
      <c r="EP82" s="170">
        <f t="shared" si="474"/>
        <v>0.31040000000000001</v>
      </c>
      <c r="EQ82" s="148">
        <f t="shared" si="474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475">SUM(HH53, -HH57)</f>
        <v>0.28160000000000002</v>
      </c>
      <c r="HI82" s="141">
        <f t="shared" si="475"/>
        <v>0.32190000000000002</v>
      </c>
      <c r="HJ82" s="115">
        <f t="shared" si="475"/>
        <v>0.30790000000000001</v>
      </c>
      <c r="HK82" s="174">
        <f t="shared" si="475"/>
        <v>0.29680000000000001</v>
      </c>
      <c r="HL82" s="148">
        <f t="shared" si="475"/>
        <v>0.29410000000000003</v>
      </c>
      <c r="HM82" s="115">
        <f t="shared" si="475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476">SUM(HR54, -HR58)</f>
        <v>0.27639999999999998</v>
      </c>
      <c r="HS82" s="202">
        <f t="shared" si="476"/>
        <v>0.27979999999999999</v>
      </c>
      <c r="HT82" s="182">
        <f t="shared" si="476"/>
        <v>0.29020000000000001</v>
      </c>
      <c r="HU82" s="161">
        <f t="shared" si="476"/>
        <v>0.29309999999999997</v>
      </c>
      <c r="HV82" s="202">
        <f t="shared" si="476"/>
        <v>0.28459999999999996</v>
      </c>
      <c r="HW82" s="182">
        <f t="shared" si="476"/>
        <v>0.26989999999999997</v>
      </c>
      <c r="HX82" s="161">
        <f t="shared" si="476"/>
        <v>0.28270000000000001</v>
      </c>
      <c r="HY82" s="202">
        <f t="shared" si="476"/>
        <v>0.28739999999999999</v>
      </c>
      <c r="HZ82" s="170">
        <f t="shared" si="476"/>
        <v>0.30249999999999999</v>
      </c>
      <c r="IA82" s="148">
        <f t="shared" si="476"/>
        <v>0.28799999999999998</v>
      </c>
      <c r="IB82" s="110">
        <f t="shared" si="476"/>
        <v>0.28660000000000002</v>
      </c>
      <c r="IC82" s="182">
        <f t="shared" si="476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115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1">
        <f>SUM(JU53, -JU57)</f>
        <v>0.33429999999999999</v>
      </c>
      <c r="JV82" s="115">
        <f>SUM(JV51, -JV55)</f>
        <v>0.32830000000000004</v>
      </c>
      <c r="JW82" s="171">
        <f>SUM(JW52, -JW57)</f>
        <v>0.30919999999999997</v>
      </c>
      <c r="JX82" s="161">
        <f>SUM(JX55, -JX58)</f>
        <v>0.32620000000000005</v>
      </c>
      <c r="JY82" s="111">
        <f>SUM(JY52, -JY57)</f>
        <v>0.32740000000000002</v>
      </c>
      <c r="JZ82" s="171">
        <f>SUM(JZ52, -JZ57)</f>
        <v>0.30209999999999998</v>
      </c>
      <c r="KA82" s="139">
        <f>SUM(KA52, -KA57)</f>
        <v>0.2918</v>
      </c>
      <c r="KB82" s="111">
        <f>SUM(KB52, -KB57)</f>
        <v>0.2984</v>
      </c>
      <c r="KC82" s="171">
        <f>SUM(KC52, -KC57)</f>
        <v>0.30059999999999998</v>
      </c>
      <c r="KD82" s="141">
        <f>SUM(KD54, -KD58)</f>
        <v>0.34500000000000003</v>
      </c>
      <c r="KE82" s="202">
        <f>SUM(KE55, -KE58)</f>
        <v>0.33490000000000003</v>
      </c>
      <c r="KF82" s="182">
        <f>SUM(KF55, -KF58)</f>
        <v>0.32890000000000003</v>
      </c>
      <c r="KG82" s="161">
        <f>SUM(KG55, -KG58)</f>
        <v>0.33159999999999995</v>
      </c>
      <c r="KH82" s="115">
        <f t="shared" ref="KH82:KR82" si="477">SUM(KH51, -KH54)</f>
        <v>0.32540000000000002</v>
      </c>
      <c r="KI82" s="174">
        <f t="shared" si="477"/>
        <v>0.32239999999999996</v>
      </c>
      <c r="KJ82" s="141">
        <f t="shared" si="477"/>
        <v>0.31499999999999995</v>
      </c>
      <c r="KK82" s="115">
        <f t="shared" si="477"/>
        <v>0.28539999999999999</v>
      </c>
      <c r="KL82" s="174">
        <f t="shared" si="477"/>
        <v>0.28209999999999996</v>
      </c>
      <c r="KM82" s="143">
        <f t="shared" si="477"/>
        <v>0.30130000000000001</v>
      </c>
      <c r="KN82" s="202">
        <f t="shared" si="477"/>
        <v>0.27290000000000003</v>
      </c>
      <c r="KO82" s="174">
        <f t="shared" si="477"/>
        <v>0.28079999999999999</v>
      </c>
      <c r="KP82" s="141">
        <f t="shared" si="477"/>
        <v>0.27640000000000003</v>
      </c>
      <c r="KQ82" s="115">
        <f t="shared" si="477"/>
        <v>0.28710000000000002</v>
      </c>
      <c r="KR82" s="174">
        <f t="shared" si="477"/>
        <v>0.28079999999999999</v>
      </c>
      <c r="KS82" s="141">
        <f t="shared" ref="KS82:KT82" si="478">SUM(KS51, -KS54)</f>
        <v>0.2908</v>
      </c>
      <c r="KT82" s="202">
        <f>SUM(KT54, -KT58)</f>
        <v>0.28000000000000003</v>
      </c>
      <c r="KU82" s="173">
        <f>SUM(KU51, -KU53)</f>
        <v>0.25739999999999996</v>
      </c>
      <c r="KV82" s="141">
        <f>SUM(KV51, -KV53)</f>
        <v>0.2505</v>
      </c>
      <c r="KW82" s="115">
        <f>SUM(KW51, -KW53)</f>
        <v>0.25700000000000001</v>
      </c>
      <c r="KX82" s="174">
        <f>SUM(KX51, -KX54)</f>
        <v>0.24809999999999999</v>
      </c>
      <c r="KY82" s="139">
        <f>SUM(KY55, -KY58)</f>
        <v>0.24629999999999999</v>
      </c>
      <c r="KZ82" s="111">
        <f>SUM(KZ55, -KZ58)</f>
        <v>0.22769999999999999</v>
      </c>
      <c r="LA82" s="174">
        <f>SUM(LA51, -LA54)</f>
        <v>0.21189999999999998</v>
      </c>
      <c r="LB82" s="111">
        <f>SUM(LB52, -LB57)</f>
        <v>0.2135</v>
      </c>
      <c r="LC82" s="111">
        <f>SUM(LC52, -LC57)</f>
        <v>0.20440000000000003</v>
      </c>
      <c r="LD82" s="111">
        <f>SUM(LD53, -LD57)</f>
        <v>0.22160000000000002</v>
      </c>
      <c r="LE82" s="6">
        <f>SUM(LE68, -LE74)</f>
        <v>0</v>
      </c>
      <c r="LF82" s="6">
        <f>SUM(LF67, -LF73)</f>
        <v>0</v>
      </c>
      <c r="LG82" s="6">
        <f>SUM(LG68, -LG74)</f>
        <v>0</v>
      </c>
      <c r="LH82" s="6">
        <f>SUM(LH68, -LH74)</f>
        <v>0</v>
      </c>
      <c r="LI82" s="6">
        <f>SUM(LI67, -LI73)</f>
        <v>0</v>
      </c>
      <c r="LJ82" s="6">
        <f>SUM(LJ68, -LJ74)</f>
        <v>0</v>
      </c>
      <c r="LK82" s="6">
        <f>SUM(LK68, -LK74)</f>
        <v>0</v>
      </c>
      <c r="LL82" s="6">
        <f>SUM(LL67, -LL73)</f>
        <v>0</v>
      </c>
      <c r="LM82" s="6">
        <f>SUM(LM68, -LM74)</f>
        <v>0</v>
      </c>
      <c r="LN82" s="6">
        <f>SUM(LN68, -LN74)</f>
        <v>0</v>
      </c>
      <c r="LO82" s="6">
        <f>SUM(LO67, -LO73)</f>
        <v>0</v>
      </c>
      <c r="LP82" s="6">
        <f>SUM(LP68, -LP74)</f>
        <v>0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112" t="s">
        <v>70</v>
      </c>
      <c r="JQ83" s="59"/>
      <c r="JR83" s="59"/>
      <c r="JS83" s="59"/>
      <c r="JU83" s="159" t="s">
        <v>44</v>
      </c>
      <c r="JV83" s="183" t="s">
        <v>37</v>
      </c>
      <c r="JW83" s="193" t="s">
        <v>37</v>
      </c>
      <c r="JX83" s="137" t="s">
        <v>70</v>
      </c>
      <c r="JY83" s="112" t="s">
        <v>70</v>
      </c>
      <c r="JZ83" s="193" t="s">
        <v>37</v>
      </c>
      <c r="KA83" s="137" t="s">
        <v>70</v>
      </c>
      <c r="KB83" s="112" t="s">
        <v>70</v>
      </c>
      <c r="KC83" s="193" t="s">
        <v>37</v>
      </c>
      <c r="KD83" s="159" t="s">
        <v>53</v>
      </c>
      <c r="KE83" s="183" t="s">
        <v>55</v>
      </c>
      <c r="KF83" s="193" t="s">
        <v>55</v>
      </c>
      <c r="KG83" s="159" t="s">
        <v>55</v>
      </c>
      <c r="KH83" s="183" t="s">
        <v>55</v>
      </c>
      <c r="KI83" s="193" t="s">
        <v>55</v>
      </c>
      <c r="KJ83" s="159" t="s">
        <v>55</v>
      </c>
      <c r="KK83" s="183" t="s">
        <v>55</v>
      </c>
      <c r="KL83" s="193" t="s">
        <v>55</v>
      </c>
      <c r="KM83" s="159" t="s">
        <v>37</v>
      </c>
      <c r="KN83" s="183" t="s">
        <v>55</v>
      </c>
      <c r="KO83" s="193" t="s">
        <v>55</v>
      </c>
      <c r="KP83" s="159" t="s">
        <v>55</v>
      </c>
      <c r="KQ83" s="183" t="s">
        <v>55</v>
      </c>
      <c r="KR83" s="193" t="s">
        <v>53</v>
      </c>
      <c r="KS83" s="159" t="s">
        <v>53</v>
      </c>
      <c r="KT83" s="118" t="s">
        <v>84</v>
      </c>
      <c r="KU83" s="193" t="s">
        <v>37</v>
      </c>
      <c r="KV83" s="158" t="s">
        <v>84</v>
      </c>
      <c r="KW83" s="118" t="s">
        <v>84</v>
      </c>
      <c r="KX83" s="193" t="s">
        <v>37</v>
      </c>
      <c r="KY83" s="159" t="s">
        <v>55</v>
      </c>
      <c r="KZ83" s="183" t="s">
        <v>55</v>
      </c>
      <c r="LA83" s="172" t="s">
        <v>68</v>
      </c>
      <c r="LB83" s="183" t="s">
        <v>44</v>
      </c>
      <c r="LC83" s="183" t="s">
        <v>44</v>
      </c>
      <c r="LD83" s="118" t="s">
        <v>84</v>
      </c>
      <c r="LE83" s="59"/>
      <c r="LF83" s="59"/>
      <c r="LG83" s="59"/>
      <c r="LH83" s="59"/>
      <c r="LI83" s="59"/>
      <c r="LJ83" s="59"/>
      <c r="LK83" s="59"/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M83" s="59"/>
      <c r="MN83" s="59"/>
      <c r="MO83" s="59"/>
      <c r="MP83" s="59"/>
      <c r="MQ83" s="59"/>
      <c r="MR83" s="59"/>
      <c r="MS83" s="59"/>
      <c r="MT83" s="59"/>
      <c r="MU83" s="59"/>
      <c r="MV83" s="59"/>
      <c r="MW83" s="59"/>
      <c r="MX83" s="59"/>
      <c r="MY83" s="59"/>
      <c r="MZ83" s="59"/>
      <c r="NA83" s="59"/>
      <c r="NB83" s="59"/>
      <c r="NC83" s="59"/>
      <c r="ND83" s="59"/>
      <c r="NE83" s="59"/>
      <c r="NF83" s="59"/>
      <c r="NG83" s="59"/>
      <c r="NH83" s="59"/>
      <c r="NI83" s="59"/>
      <c r="NJ83" s="59"/>
      <c r="NK83" s="59"/>
      <c r="NL83" s="59"/>
      <c r="NM83" s="59"/>
      <c r="NN83" s="59"/>
      <c r="NO83" s="59"/>
      <c r="NP83" s="59"/>
      <c r="NQ83" s="59"/>
      <c r="NR83" s="59"/>
      <c r="NS83" s="59"/>
      <c r="NT83" s="59"/>
      <c r="NU83" s="59"/>
      <c r="NV83" s="59"/>
      <c r="NW83" s="59"/>
      <c r="NX83" s="59"/>
      <c r="NY83" s="59"/>
      <c r="NZ83" s="59"/>
      <c r="OA83" s="59"/>
      <c r="OB83" s="59"/>
      <c r="OC83" s="59"/>
      <c r="OD83" s="59"/>
      <c r="OE83" s="59"/>
      <c r="OF83" s="59"/>
      <c r="OG83" s="59"/>
      <c r="OH83" s="59"/>
      <c r="OI83" s="59"/>
      <c r="OJ83" s="59"/>
      <c r="OK83" s="59"/>
      <c r="OL83" s="59"/>
      <c r="OM83" s="59"/>
      <c r="ON83" s="59"/>
      <c r="OO83" s="59"/>
      <c r="OP83" s="59"/>
      <c r="OQ83" s="59"/>
      <c r="OR83" s="59"/>
      <c r="OS83" s="59"/>
      <c r="OT83" s="59"/>
      <c r="OU83" s="59"/>
      <c r="OV83" s="59"/>
      <c r="OW83" s="59"/>
      <c r="OX83" s="59"/>
      <c r="OY83" s="59"/>
      <c r="OZ83" s="59"/>
      <c r="PA83" s="59"/>
      <c r="PB83" s="59"/>
      <c r="PC83" s="59"/>
      <c r="PE83" s="59"/>
      <c r="PF83" s="59"/>
      <c r="PG83" s="59"/>
      <c r="PH83" s="59"/>
      <c r="PI83" s="59"/>
      <c r="PJ83" s="59"/>
      <c r="PK83" s="59"/>
      <c r="PL83" s="59"/>
      <c r="PM83" s="59"/>
      <c r="PN83" s="59"/>
      <c r="PO83" s="59"/>
      <c r="PP83" s="59"/>
      <c r="PQ83" s="59"/>
      <c r="PR83" s="59"/>
      <c r="PS83" s="59"/>
      <c r="PT83" s="59"/>
      <c r="PU83" s="59"/>
      <c r="PV83" s="59"/>
      <c r="PW83" s="59"/>
      <c r="PX83" s="59"/>
      <c r="PY83" s="59"/>
      <c r="PZ83" s="59"/>
      <c r="QA83" s="59"/>
      <c r="QB83" s="59"/>
      <c r="QC83" s="59"/>
      <c r="QD83" s="59"/>
      <c r="QE83" s="59"/>
      <c r="QF83" s="59"/>
      <c r="QG83" s="59"/>
      <c r="QH83" s="59"/>
      <c r="QI83" s="59"/>
      <c r="QJ83" s="59"/>
      <c r="QK83" s="59"/>
      <c r="QL83" s="59"/>
      <c r="QM83" s="59"/>
      <c r="QN83" s="59"/>
      <c r="QO83" s="59"/>
      <c r="QP83" s="59"/>
      <c r="QQ83" s="59"/>
      <c r="QR83" s="59"/>
      <c r="QS83" s="59"/>
      <c r="QT83" s="59"/>
      <c r="QU83" s="59"/>
      <c r="QV83" s="59"/>
      <c r="QW83" s="59"/>
      <c r="QX83" s="59"/>
      <c r="QY83" s="59"/>
      <c r="QZ83" s="59"/>
      <c r="RA83" s="59"/>
      <c r="RB83" s="59"/>
      <c r="RC83" s="59"/>
      <c r="RD83" s="59"/>
      <c r="RE83" s="59"/>
      <c r="RF83" s="59"/>
      <c r="RG83" s="59"/>
      <c r="RH83" s="59"/>
      <c r="RI83" s="59"/>
      <c r="RJ83" s="59"/>
      <c r="RK83" s="59"/>
      <c r="RL83" s="59"/>
      <c r="RM83" s="59"/>
      <c r="RN83" s="59"/>
      <c r="RO83" s="59"/>
      <c r="RP83" s="59"/>
      <c r="RQ83" s="59"/>
      <c r="RR83" s="59"/>
      <c r="RS83" s="59"/>
      <c r="RT83" s="59"/>
      <c r="RU83" s="59"/>
    </row>
    <row r="84" spans="1:48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479">SUM(BE52, -BE55)</f>
        <v>0.2238</v>
      </c>
      <c r="BF84" s="141">
        <f t="shared" si="479"/>
        <v>0.22100000000000003</v>
      </c>
      <c r="BG84" s="115">
        <f t="shared" si="479"/>
        <v>0.2127</v>
      </c>
      <c r="BH84" s="174">
        <f t="shared" si="479"/>
        <v>0.19350000000000001</v>
      </c>
      <c r="BI84" s="141">
        <f t="shared" si="479"/>
        <v>0.18340000000000001</v>
      </c>
      <c r="BJ84" s="115">
        <f t="shared" si="479"/>
        <v>0.19309999999999999</v>
      </c>
      <c r="BK84" s="174">
        <f t="shared" si="479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480">SUM(DS54, -DS57)</f>
        <v>0.31369999999999998</v>
      </c>
      <c r="DT84" s="171">
        <f t="shared" si="480"/>
        <v>0.33260000000000001</v>
      </c>
      <c r="DU84" s="139">
        <f t="shared" si="480"/>
        <v>0.318</v>
      </c>
      <c r="DV84" s="111">
        <f t="shared" si="480"/>
        <v>0.29580000000000001</v>
      </c>
      <c r="DW84" s="171">
        <f t="shared" si="480"/>
        <v>0.3145</v>
      </c>
      <c r="DX84" s="111">
        <f t="shared" si="480"/>
        <v>0.29530000000000001</v>
      </c>
      <c r="DY84" s="110">
        <f t="shared" si="480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481">SUM(EC73, -EC80)</f>
        <v>0</v>
      </c>
      <c r="ED84" s="6">
        <f t="shared" si="481"/>
        <v>0</v>
      </c>
      <c r="EE84" s="6">
        <f t="shared" si="481"/>
        <v>0</v>
      </c>
      <c r="EF84" s="6">
        <f t="shared" si="481"/>
        <v>0</v>
      </c>
      <c r="EG84" s="6">
        <f t="shared" si="481"/>
        <v>0</v>
      </c>
      <c r="EH84" s="6">
        <f t="shared" si="481"/>
        <v>0</v>
      </c>
      <c r="EI84" s="6">
        <f t="shared" si="481"/>
        <v>0</v>
      </c>
      <c r="EK84" s="139">
        <f t="shared" ref="EK84:ES84" si="482">SUM(EK54, -EK57)</f>
        <v>0.27239999999999998</v>
      </c>
      <c r="EL84" s="111">
        <f t="shared" si="482"/>
        <v>0.2974</v>
      </c>
      <c r="EM84" s="171">
        <f t="shared" si="482"/>
        <v>0.25990000000000002</v>
      </c>
      <c r="EN84" s="139">
        <f t="shared" si="482"/>
        <v>0.27800000000000002</v>
      </c>
      <c r="EO84" s="111">
        <f t="shared" si="482"/>
        <v>0.29089999999999999</v>
      </c>
      <c r="EP84" s="171">
        <f t="shared" si="482"/>
        <v>0.27529999999999999</v>
      </c>
      <c r="EQ84" s="139">
        <f t="shared" si="482"/>
        <v>0.26890000000000003</v>
      </c>
      <c r="ER84" s="111">
        <f t="shared" si="482"/>
        <v>0.27149999999999996</v>
      </c>
      <c r="ES84" s="171">
        <f t="shared" si="482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483">SUM(GV73, -GV80)</f>
        <v>0</v>
      </c>
      <c r="GW84" s="6">
        <f t="shared" si="483"/>
        <v>0</v>
      </c>
      <c r="GX84" s="6">
        <f t="shared" si="483"/>
        <v>0</v>
      </c>
      <c r="GY84" s="6">
        <f t="shared" si="483"/>
        <v>0</v>
      </c>
      <c r="GZ84" s="6">
        <f t="shared" si="483"/>
        <v>0</v>
      </c>
      <c r="HA84" s="6">
        <f t="shared" si="483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484">SUM(HI54, -HI57)</f>
        <v>0.29370000000000002</v>
      </c>
      <c r="HJ84" s="110">
        <f t="shared" si="484"/>
        <v>0.29149999999999998</v>
      </c>
      <c r="HK84" s="170">
        <f t="shared" si="484"/>
        <v>0.28470000000000001</v>
      </c>
      <c r="HL84" s="141">
        <f t="shared" si="484"/>
        <v>0.28700000000000003</v>
      </c>
      <c r="HM84" s="110">
        <f t="shared" si="484"/>
        <v>0.27929999999999999</v>
      </c>
      <c r="HN84" s="170">
        <f t="shared" si="484"/>
        <v>0.26890000000000003</v>
      </c>
      <c r="HO84" s="148">
        <f t="shared" si="484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485">SUM(HW54, -HW57)</f>
        <v>0.25600000000000001</v>
      </c>
      <c r="HX84" s="148">
        <f t="shared" si="485"/>
        <v>0.26979999999999998</v>
      </c>
      <c r="HY84" s="110">
        <f t="shared" si="485"/>
        <v>0.2732</v>
      </c>
      <c r="HZ84" s="182">
        <f t="shared" si="485"/>
        <v>0.28079999999999999</v>
      </c>
      <c r="IA84" s="161">
        <f t="shared" si="485"/>
        <v>0.2797</v>
      </c>
      <c r="IB84" s="202">
        <f t="shared" si="485"/>
        <v>0.2767</v>
      </c>
      <c r="IC84" s="170">
        <f t="shared" si="485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115">
        <f>SUM(JP53, -JP57)</f>
        <v>0.32229999999999998</v>
      </c>
      <c r="JQ84" s="6">
        <f t="shared" ref="JQ84:JS84" si="486">SUM(JQ73, -JQ80)</f>
        <v>0</v>
      </c>
      <c r="JR84" s="6">
        <f t="shared" si="486"/>
        <v>0</v>
      </c>
      <c r="JS84" s="6">
        <f t="shared" si="486"/>
        <v>0</v>
      </c>
      <c r="JU84" s="141">
        <f>SUM(JU51, -JU55)</f>
        <v>0.3236</v>
      </c>
      <c r="JV84" s="115">
        <f>SUM(JV51, -JV54)</f>
        <v>0.31080000000000002</v>
      </c>
      <c r="JW84" s="174">
        <f>SUM(JW51, -JW54)</f>
        <v>0.29920000000000002</v>
      </c>
      <c r="JX84" s="141">
        <f>SUM(JX53, -JX57)</f>
        <v>0.31130000000000002</v>
      </c>
      <c r="JY84" s="115">
        <f>SUM(JY53, -JY57)</f>
        <v>0.30779999999999996</v>
      </c>
      <c r="JZ84" s="174">
        <f>SUM(JZ51, -JZ54)</f>
        <v>0.29039999999999999</v>
      </c>
      <c r="KA84" s="141">
        <f>SUM(KA53, -KA57)</f>
        <v>0.28910000000000002</v>
      </c>
      <c r="KB84" s="115">
        <f>SUM(KB53, -KB57)</f>
        <v>0.28960000000000002</v>
      </c>
      <c r="KC84" s="174">
        <f>SUM(KC51, -KC54)</f>
        <v>0.37759999999999999</v>
      </c>
      <c r="KD84" s="161">
        <f>SUM(KD51, -KD52)</f>
        <v>0.34149999999999997</v>
      </c>
      <c r="KE84" s="113">
        <f t="shared" ref="KE84:KR84" si="487">SUM(KE51, -KE53)</f>
        <v>0.33289999999999997</v>
      </c>
      <c r="KF84" s="173">
        <f t="shared" si="487"/>
        <v>0.31779999999999997</v>
      </c>
      <c r="KG84" s="143">
        <f t="shared" si="487"/>
        <v>0.32579999999999998</v>
      </c>
      <c r="KH84" s="113">
        <f t="shared" si="487"/>
        <v>0.31310000000000004</v>
      </c>
      <c r="KI84" s="173">
        <f t="shared" si="487"/>
        <v>0.31859999999999999</v>
      </c>
      <c r="KJ84" s="143">
        <f t="shared" si="487"/>
        <v>0.3044</v>
      </c>
      <c r="KK84" s="113">
        <f t="shared" si="487"/>
        <v>0.27949999999999997</v>
      </c>
      <c r="KL84" s="173">
        <f t="shared" si="487"/>
        <v>0.28209999999999996</v>
      </c>
      <c r="KM84" s="141">
        <f t="shared" si="487"/>
        <v>0.29209999999999997</v>
      </c>
      <c r="KN84" s="113">
        <f t="shared" si="487"/>
        <v>0.27160000000000001</v>
      </c>
      <c r="KO84" s="173">
        <f t="shared" si="487"/>
        <v>0.27790000000000004</v>
      </c>
      <c r="KP84" s="143">
        <f t="shared" si="487"/>
        <v>0.26840000000000003</v>
      </c>
      <c r="KQ84" s="113">
        <f t="shared" si="487"/>
        <v>0.28200000000000003</v>
      </c>
      <c r="KR84" s="182">
        <f t="shared" si="487"/>
        <v>0.25259999999999999</v>
      </c>
      <c r="KS84" s="161">
        <f t="shared" ref="KS84:KT84" si="488">SUM(KS51, -KS53)</f>
        <v>0.28920000000000001</v>
      </c>
      <c r="KT84" s="111">
        <f>SUM(KT55, -KT58)</f>
        <v>0.2772</v>
      </c>
      <c r="KU84" s="174">
        <f>SUM(KU51, -KU52)</f>
        <v>0.25469999999999998</v>
      </c>
      <c r="KV84" s="139">
        <f>SUM(KV55, -KV58)</f>
        <v>0.25040000000000001</v>
      </c>
      <c r="KW84" s="111">
        <f>SUM(KW55, -KW58)</f>
        <v>0.25209999999999999</v>
      </c>
      <c r="KX84" s="174">
        <f>SUM(KX51, -KX53)</f>
        <v>0.22319999999999998</v>
      </c>
      <c r="KY84" s="143">
        <f>SUM(KY51, -KY53)</f>
        <v>0.22760000000000002</v>
      </c>
      <c r="KZ84" s="113">
        <f>SUM(KZ51, -KZ53)</f>
        <v>0.21989999999999998</v>
      </c>
      <c r="LA84" s="171">
        <f>SUM(LA52, -LA57)</f>
        <v>0.2039</v>
      </c>
      <c r="LB84" s="115">
        <f>SUM(LB51, -LB54)</f>
        <v>0.20570000000000002</v>
      </c>
      <c r="LC84" s="115">
        <f>SUM(LC51, -LC54)</f>
        <v>0.19209999999999999</v>
      </c>
      <c r="LD84" s="111">
        <f>SUM(LD55, -LD58)</f>
        <v>0.20929999999999999</v>
      </c>
      <c r="LE84" s="6">
        <f t="shared" ref="KS84:ME84" si="489">SUM(LE73, -LE80)</f>
        <v>0</v>
      </c>
      <c r="LF84" s="6">
        <f t="shared" si="489"/>
        <v>0</v>
      </c>
      <c r="LG84" s="6">
        <f t="shared" si="489"/>
        <v>0</v>
      </c>
      <c r="LH84" s="6">
        <f t="shared" si="489"/>
        <v>0</v>
      </c>
      <c r="LI84" s="6">
        <f t="shared" si="489"/>
        <v>0</v>
      </c>
      <c r="LJ84" s="6">
        <f t="shared" si="489"/>
        <v>0</v>
      </c>
      <c r="LK84" s="6">
        <f t="shared" si="489"/>
        <v>0</v>
      </c>
      <c r="LL84" s="6">
        <f t="shared" si="489"/>
        <v>0</v>
      </c>
      <c r="LM84" s="6">
        <f t="shared" si="489"/>
        <v>0</v>
      </c>
      <c r="LN84" s="6">
        <f t="shared" si="489"/>
        <v>0</v>
      </c>
      <c r="LO84" s="6">
        <f t="shared" si="489"/>
        <v>0</v>
      </c>
      <c r="LP84" s="6">
        <f t="shared" si="489"/>
        <v>0</v>
      </c>
      <c r="LQ84" s="6">
        <f t="shared" si="489"/>
        <v>0</v>
      </c>
      <c r="LR84" s="6">
        <f t="shared" si="489"/>
        <v>0</v>
      </c>
      <c r="LS84" s="6">
        <f t="shared" si="489"/>
        <v>0</v>
      </c>
      <c r="LT84" s="6">
        <f t="shared" si="489"/>
        <v>0</v>
      </c>
      <c r="LU84" s="6">
        <f t="shared" si="489"/>
        <v>0</v>
      </c>
      <c r="LV84" s="6">
        <f t="shared" si="489"/>
        <v>0</v>
      </c>
      <c r="LW84" s="6">
        <f t="shared" si="489"/>
        <v>0</v>
      </c>
      <c r="LX84" s="6">
        <f t="shared" si="489"/>
        <v>0</v>
      </c>
      <c r="LY84" s="6">
        <f t="shared" si="489"/>
        <v>0</v>
      </c>
      <c r="LZ84" s="6">
        <f t="shared" si="489"/>
        <v>0</v>
      </c>
      <c r="MA84" s="6">
        <f t="shared" si="489"/>
        <v>0</v>
      </c>
      <c r="MB84" s="6">
        <f t="shared" si="489"/>
        <v>0</v>
      </c>
      <c r="MC84" s="6">
        <f t="shared" si="489"/>
        <v>0</v>
      </c>
      <c r="MD84" s="6">
        <f t="shared" si="489"/>
        <v>0</v>
      </c>
      <c r="ME84" s="6">
        <f t="shared" si="489"/>
        <v>0</v>
      </c>
      <c r="MF84" s="6">
        <f t="shared" ref="MF84:MK84" si="490">SUM(MF73, -MF80)</f>
        <v>0</v>
      </c>
      <c r="MG84" s="6">
        <f t="shared" si="490"/>
        <v>0</v>
      </c>
      <c r="MH84" s="6">
        <f t="shared" si="490"/>
        <v>0</v>
      </c>
      <c r="MI84" s="6">
        <f t="shared" si="490"/>
        <v>0</v>
      </c>
      <c r="MJ84" s="6">
        <f t="shared" si="490"/>
        <v>0</v>
      </c>
      <c r="MK84" s="6">
        <f t="shared" si="490"/>
        <v>0</v>
      </c>
      <c r="MM84" s="6">
        <f t="shared" ref="MM84:OX84" si="491">SUM(MM73, -MM80)</f>
        <v>0</v>
      </c>
      <c r="MN84" s="6">
        <f t="shared" si="491"/>
        <v>0</v>
      </c>
      <c r="MO84" s="6">
        <f t="shared" si="491"/>
        <v>0</v>
      </c>
      <c r="MP84" s="6">
        <f t="shared" si="491"/>
        <v>0</v>
      </c>
      <c r="MQ84" s="6">
        <f t="shared" si="491"/>
        <v>0</v>
      </c>
      <c r="MR84" s="6">
        <f t="shared" si="491"/>
        <v>0</v>
      </c>
      <c r="MS84" s="6">
        <f t="shared" si="491"/>
        <v>0</v>
      </c>
      <c r="MT84" s="6">
        <f t="shared" si="491"/>
        <v>0</v>
      </c>
      <c r="MU84" s="6">
        <f t="shared" si="491"/>
        <v>0</v>
      </c>
      <c r="MV84" s="6">
        <f t="shared" si="491"/>
        <v>0</v>
      </c>
      <c r="MW84" s="6">
        <f t="shared" si="491"/>
        <v>0</v>
      </c>
      <c r="MX84" s="6">
        <f t="shared" si="491"/>
        <v>0</v>
      </c>
      <c r="MY84" s="6">
        <f t="shared" si="491"/>
        <v>0</v>
      </c>
      <c r="MZ84" s="6">
        <f t="shared" si="491"/>
        <v>0</v>
      </c>
      <c r="NA84" s="6">
        <f t="shared" si="491"/>
        <v>0</v>
      </c>
      <c r="NB84" s="6">
        <f t="shared" si="491"/>
        <v>0</v>
      </c>
      <c r="NC84" s="6">
        <f t="shared" si="491"/>
        <v>0</v>
      </c>
      <c r="ND84" s="6">
        <f t="shared" si="491"/>
        <v>0</v>
      </c>
      <c r="NE84" s="6">
        <f t="shared" si="491"/>
        <v>0</v>
      </c>
      <c r="NF84" s="6">
        <f t="shared" si="491"/>
        <v>0</v>
      </c>
      <c r="NG84" s="6">
        <f t="shared" si="491"/>
        <v>0</v>
      </c>
      <c r="NH84" s="6">
        <f t="shared" si="491"/>
        <v>0</v>
      </c>
      <c r="NI84" s="6">
        <f t="shared" si="491"/>
        <v>0</v>
      </c>
      <c r="NJ84" s="6">
        <f t="shared" si="491"/>
        <v>0</v>
      </c>
      <c r="NK84" s="6">
        <f t="shared" si="491"/>
        <v>0</v>
      </c>
      <c r="NL84" s="6">
        <f t="shared" si="491"/>
        <v>0</v>
      </c>
      <c r="NM84" s="6">
        <f t="shared" si="491"/>
        <v>0</v>
      </c>
      <c r="NN84" s="6">
        <f t="shared" si="491"/>
        <v>0</v>
      </c>
      <c r="NO84" s="6">
        <f t="shared" si="491"/>
        <v>0</v>
      </c>
      <c r="NP84" s="6">
        <f t="shared" si="491"/>
        <v>0</v>
      </c>
      <c r="NQ84" s="6">
        <f t="shared" si="491"/>
        <v>0</v>
      </c>
      <c r="NR84" s="6">
        <f t="shared" si="491"/>
        <v>0</v>
      </c>
      <c r="NS84" s="6">
        <f t="shared" si="491"/>
        <v>0</v>
      </c>
      <c r="NT84" s="6">
        <f t="shared" si="491"/>
        <v>0</v>
      </c>
      <c r="NU84" s="6">
        <f t="shared" si="491"/>
        <v>0</v>
      </c>
      <c r="NV84" s="6">
        <f t="shared" si="491"/>
        <v>0</v>
      </c>
      <c r="NW84" s="6">
        <f t="shared" si="491"/>
        <v>0</v>
      </c>
      <c r="NX84" s="6">
        <f t="shared" si="491"/>
        <v>0</v>
      </c>
      <c r="NY84" s="6">
        <f t="shared" si="491"/>
        <v>0</v>
      </c>
      <c r="NZ84" s="6">
        <f t="shared" si="491"/>
        <v>0</v>
      </c>
      <c r="OA84" s="6">
        <f t="shared" si="491"/>
        <v>0</v>
      </c>
      <c r="OB84" s="6">
        <f t="shared" si="491"/>
        <v>0</v>
      </c>
      <c r="OC84" s="6">
        <f t="shared" si="491"/>
        <v>0</v>
      </c>
      <c r="OD84" s="6">
        <f t="shared" si="491"/>
        <v>0</v>
      </c>
      <c r="OE84" s="6">
        <f t="shared" si="491"/>
        <v>0</v>
      </c>
      <c r="OF84" s="6">
        <f t="shared" si="491"/>
        <v>0</v>
      </c>
      <c r="OG84" s="6">
        <f t="shared" si="491"/>
        <v>0</v>
      </c>
      <c r="OH84" s="6">
        <f t="shared" si="491"/>
        <v>0</v>
      </c>
      <c r="OI84" s="6">
        <f t="shared" si="491"/>
        <v>0</v>
      </c>
      <c r="OJ84" s="6">
        <f t="shared" si="491"/>
        <v>0</v>
      </c>
      <c r="OK84" s="6">
        <f t="shared" si="491"/>
        <v>0</v>
      </c>
      <c r="OL84" s="6">
        <f t="shared" si="491"/>
        <v>0</v>
      </c>
      <c r="OM84" s="6">
        <f t="shared" si="491"/>
        <v>0</v>
      </c>
      <c r="ON84" s="6">
        <f t="shared" si="491"/>
        <v>0</v>
      </c>
      <c r="OO84" s="6">
        <f t="shared" si="491"/>
        <v>0</v>
      </c>
      <c r="OP84" s="6">
        <f t="shared" si="491"/>
        <v>0</v>
      </c>
      <c r="OQ84" s="6">
        <f t="shared" si="491"/>
        <v>0</v>
      </c>
      <c r="OR84" s="6">
        <f t="shared" si="491"/>
        <v>0</v>
      </c>
      <c r="OS84" s="6">
        <f t="shared" si="491"/>
        <v>0</v>
      </c>
      <c r="OT84" s="6">
        <f t="shared" si="491"/>
        <v>0</v>
      </c>
      <c r="OU84" s="6">
        <f t="shared" si="491"/>
        <v>0</v>
      </c>
      <c r="OV84" s="6">
        <f t="shared" si="491"/>
        <v>0</v>
      </c>
      <c r="OW84" s="6">
        <f t="shared" si="491"/>
        <v>0</v>
      </c>
      <c r="OX84" s="6">
        <f t="shared" si="491"/>
        <v>0</v>
      </c>
      <c r="OY84" s="6">
        <f t="shared" ref="OY84:PC84" si="492">SUM(OY73, -OY80)</f>
        <v>0</v>
      </c>
      <c r="OZ84" s="6">
        <f t="shared" si="492"/>
        <v>0</v>
      </c>
      <c r="PA84" s="6">
        <f t="shared" si="492"/>
        <v>0</v>
      </c>
      <c r="PB84" s="6">
        <f t="shared" si="492"/>
        <v>0</v>
      </c>
      <c r="PC84" s="6">
        <f t="shared" si="492"/>
        <v>0</v>
      </c>
      <c r="PE84" s="6">
        <f t="shared" ref="PE84:RP84" si="493">SUM(PE73, -PE80)</f>
        <v>0</v>
      </c>
      <c r="PF84" s="6">
        <f t="shared" si="493"/>
        <v>0</v>
      </c>
      <c r="PG84" s="6">
        <f t="shared" si="493"/>
        <v>0</v>
      </c>
      <c r="PH84" s="6">
        <f t="shared" si="493"/>
        <v>0</v>
      </c>
      <c r="PI84" s="6">
        <f t="shared" si="493"/>
        <v>0</v>
      </c>
      <c r="PJ84" s="6">
        <f t="shared" si="493"/>
        <v>0</v>
      </c>
      <c r="PK84" s="6">
        <f t="shared" si="493"/>
        <v>0</v>
      </c>
      <c r="PL84" s="6">
        <f t="shared" si="493"/>
        <v>0</v>
      </c>
      <c r="PM84" s="6">
        <f t="shared" si="493"/>
        <v>0</v>
      </c>
      <c r="PN84" s="6">
        <f t="shared" si="493"/>
        <v>0</v>
      </c>
      <c r="PO84" s="6">
        <f t="shared" si="493"/>
        <v>0</v>
      </c>
      <c r="PP84" s="6">
        <f t="shared" si="493"/>
        <v>0</v>
      </c>
      <c r="PQ84" s="6">
        <f t="shared" si="493"/>
        <v>0</v>
      </c>
      <c r="PR84" s="6">
        <f t="shared" si="493"/>
        <v>0</v>
      </c>
      <c r="PS84" s="6">
        <f t="shared" si="493"/>
        <v>0</v>
      </c>
      <c r="PT84" s="6">
        <f t="shared" si="493"/>
        <v>0</v>
      </c>
      <c r="PU84" s="6">
        <f t="shared" si="493"/>
        <v>0</v>
      </c>
      <c r="PV84" s="6">
        <f t="shared" si="493"/>
        <v>0</v>
      </c>
      <c r="PW84" s="6">
        <f t="shared" si="493"/>
        <v>0</v>
      </c>
      <c r="PX84" s="6">
        <f t="shared" si="493"/>
        <v>0</v>
      </c>
      <c r="PY84" s="6">
        <f t="shared" si="493"/>
        <v>0</v>
      </c>
      <c r="PZ84" s="6">
        <f t="shared" si="493"/>
        <v>0</v>
      </c>
      <c r="QA84" s="6">
        <f t="shared" si="493"/>
        <v>0</v>
      </c>
      <c r="QB84" s="6">
        <f t="shared" si="493"/>
        <v>0</v>
      </c>
      <c r="QC84" s="6">
        <f t="shared" si="493"/>
        <v>0</v>
      </c>
      <c r="QD84" s="6">
        <f t="shared" si="493"/>
        <v>0</v>
      </c>
      <c r="QE84" s="6">
        <f t="shared" si="493"/>
        <v>0</v>
      </c>
      <c r="QF84" s="6">
        <f t="shared" si="493"/>
        <v>0</v>
      </c>
      <c r="QG84" s="6">
        <f t="shared" si="493"/>
        <v>0</v>
      </c>
      <c r="QH84" s="6">
        <f t="shared" si="493"/>
        <v>0</v>
      </c>
      <c r="QI84" s="6">
        <f t="shared" si="493"/>
        <v>0</v>
      </c>
      <c r="QJ84" s="6">
        <f t="shared" si="493"/>
        <v>0</v>
      </c>
      <c r="QK84" s="6">
        <f t="shared" si="493"/>
        <v>0</v>
      </c>
      <c r="QL84" s="6">
        <f t="shared" si="493"/>
        <v>0</v>
      </c>
      <c r="QM84" s="6">
        <f t="shared" si="493"/>
        <v>0</v>
      </c>
      <c r="QN84" s="6">
        <f t="shared" si="493"/>
        <v>0</v>
      </c>
      <c r="QO84" s="6">
        <f t="shared" si="493"/>
        <v>0</v>
      </c>
      <c r="QP84" s="6">
        <f t="shared" si="493"/>
        <v>0</v>
      </c>
      <c r="QQ84" s="6">
        <f t="shared" si="493"/>
        <v>0</v>
      </c>
      <c r="QR84" s="6">
        <f t="shared" si="493"/>
        <v>0</v>
      </c>
      <c r="QS84" s="6">
        <f t="shared" si="493"/>
        <v>0</v>
      </c>
      <c r="QT84" s="6">
        <f t="shared" si="493"/>
        <v>0</v>
      </c>
      <c r="QU84" s="6">
        <f t="shared" si="493"/>
        <v>0</v>
      </c>
      <c r="QV84" s="6">
        <f t="shared" si="493"/>
        <v>0</v>
      </c>
      <c r="QW84" s="6">
        <f t="shared" si="493"/>
        <v>0</v>
      </c>
      <c r="QX84" s="6">
        <f t="shared" si="493"/>
        <v>0</v>
      </c>
      <c r="QY84" s="6">
        <f t="shared" si="493"/>
        <v>0</v>
      </c>
      <c r="QZ84" s="6">
        <f t="shared" si="493"/>
        <v>0</v>
      </c>
      <c r="RA84" s="6">
        <f t="shared" si="493"/>
        <v>0</v>
      </c>
      <c r="RB84" s="6">
        <f t="shared" si="493"/>
        <v>0</v>
      </c>
      <c r="RC84" s="6">
        <f t="shared" si="493"/>
        <v>0</v>
      </c>
      <c r="RD84" s="6">
        <f t="shared" si="493"/>
        <v>0</v>
      </c>
      <c r="RE84" s="6">
        <f t="shared" si="493"/>
        <v>0</v>
      </c>
      <c r="RF84" s="6">
        <f t="shared" si="493"/>
        <v>0</v>
      </c>
      <c r="RG84" s="6">
        <f t="shared" si="493"/>
        <v>0</v>
      </c>
      <c r="RH84" s="6">
        <f t="shared" si="493"/>
        <v>0</v>
      </c>
      <c r="RI84" s="6">
        <f t="shared" si="493"/>
        <v>0</v>
      </c>
      <c r="RJ84" s="6">
        <f t="shared" si="493"/>
        <v>0</v>
      </c>
      <c r="RK84" s="6">
        <f t="shared" si="493"/>
        <v>0</v>
      </c>
      <c r="RL84" s="6">
        <f t="shared" si="493"/>
        <v>0</v>
      </c>
      <c r="RM84" s="6">
        <f t="shared" si="493"/>
        <v>0</v>
      </c>
      <c r="RN84" s="6">
        <f t="shared" si="493"/>
        <v>0</v>
      </c>
      <c r="RO84" s="6">
        <f t="shared" si="493"/>
        <v>0</v>
      </c>
      <c r="RP84" s="6">
        <f t="shared" si="493"/>
        <v>0</v>
      </c>
      <c r="RQ84" s="6">
        <f t="shared" ref="RQ84:RU84" si="494">SUM(RQ73, -RQ80)</f>
        <v>0</v>
      </c>
      <c r="RR84" s="6">
        <f t="shared" si="494"/>
        <v>0</v>
      </c>
      <c r="RS84" s="6">
        <f t="shared" si="494"/>
        <v>0</v>
      </c>
      <c r="RT84" s="6">
        <f t="shared" si="494"/>
        <v>0</v>
      </c>
      <c r="RU84" s="6">
        <f t="shared" si="494"/>
        <v>0</v>
      </c>
    </row>
    <row r="85" spans="1:48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183" t="s">
        <v>44</v>
      </c>
      <c r="JQ85" s="59"/>
      <c r="JR85" s="59"/>
      <c r="JS85" s="59"/>
      <c r="JU85" s="194" t="s">
        <v>59</v>
      </c>
      <c r="JV85" s="112" t="s">
        <v>70</v>
      </c>
      <c r="JW85" s="172" t="s">
        <v>70</v>
      </c>
      <c r="JX85" s="159" t="s">
        <v>37</v>
      </c>
      <c r="JY85" s="183" t="s">
        <v>37</v>
      </c>
      <c r="JZ85" s="172" t="s">
        <v>70</v>
      </c>
      <c r="KA85" s="159" t="s">
        <v>37</v>
      </c>
      <c r="KB85" s="114" t="s">
        <v>39</v>
      </c>
      <c r="KC85" s="193" t="s">
        <v>55</v>
      </c>
      <c r="KD85" s="149" t="s">
        <v>45</v>
      </c>
      <c r="KE85" s="183" t="s">
        <v>53</v>
      </c>
      <c r="KF85" s="193" t="s">
        <v>53</v>
      </c>
      <c r="KG85" s="158" t="s">
        <v>63</v>
      </c>
      <c r="KH85" s="118" t="s">
        <v>63</v>
      </c>
      <c r="KI85" s="193" t="s">
        <v>53</v>
      </c>
      <c r="KJ85" s="159" t="s">
        <v>53</v>
      </c>
      <c r="KK85" s="183" t="s">
        <v>53</v>
      </c>
      <c r="KL85" s="193" t="s">
        <v>53</v>
      </c>
      <c r="KM85" s="159" t="s">
        <v>53</v>
      </c>
      <c r="KN85" s="183" t="s">
        <v>37</v>
      </c>
      <c r="KO85" s="193" t="s">
        <v>53</v>
      </c>
      <c r="KP85" s="159" t="s">
        <v>53</v>
      </c>
      <c r="KQ85" s="183" t="s">
        <v>53</v>
      </c>
      <c r="KR85" s="193" t="s">
        <v>55</v>
      </c>
      <c r="KS85" s="159" t="s">
        <v>55</v>
      </c>
      <c r="KT85" s="183" t="s">
        <v>55</v>
      </c>
      <c r="KU85" s="177" t="s">
        <v>84</v>
      </c>
      <c r="KV85" s="159" t="s">
        <v>55</v>
      </c>
      <c r="KW85" s="183" t="s">
        <v>55</v>
      </c>
      <c r="KX85" s="193" t="s">
        <v>55</v>
      </c>
      <c r="KY85" s="159" t="s">
        <v>37</v>
      </c>
      <c r="KZ85" s="183" t="s">
        <v>37</v>
      </c>
      <c r="LA85" s="175" t="s">
        <v>41</v>
      </c>
      <c r="LB85" s="114" t="s">
        <v>41</v>
      </c>
      <c r="LC85" s="112" t="s">
        <v>70</v>
      </c>
      <c r="LD85" s="183" t="s">
        <v>44</v>
      </c>
      <c r="LE85" s="59"/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</row>
    <row r="86" spans="1:48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495">SUM(BD53, -BD57)</f>
        <v>0.15740000000000001</v>
      </c>
      <c r="BE86" s="171">
        <f t="shared" si="495"/>
        <v>0.2077</v>
      </c>
      <c r="BF86" s="139">
        <f t="shared" si="495"/>
        <v>0.20429999999999998</v>
      </c>
      <c r="BG86" s="111">
        <f t="shared" si="495"/>
        <v>0.19500000000000001</v>
      </c>
      <c r="BH86" s="171">
        <f t="shared" si="495"/>
        <v>0.17849999999999999</v>
      </c>
      <c r="BI86" s="161">
        <f t="shared" si="495"/>
        <v>0.16689999999999999</v>
      </c>
      <c r="BJ86" s="111">
        <f t="shared" si="495"/>
        <v>0.18679999999999999</v>
      </c>
      <c r="BK86" s="171">
        <f t="shared" si="495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496">SUM(BV52, -BV56)</f>
        <v>0.2329</v>
      </c>
      <c r="BW86" s="115">
        <f t="shared" si="496"/>
        <v>0.22009999999999999</v>
      </c>
      <c r="BX86" s="174">
        <f t="shared" si="496"/>
        <v>0.21760000000000002</v>
      </c>
      <c r="BY86" s="218">
        <f t="shared" si="496"/>
        <v>0.25340000000000001</v>
      </c>
      <c r="BZ86" s="15">
        <f t="shared" si="496"/>
        <v>0.24309999999999998</v>
      </c>
      <c r="CA86" s="146">
        <f t="shared" si="496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497">SUM(CR52, -CR56)</f>
        <v>0.20519999999999999</v>
      </c>
      <c r="CS86" s="174">
        <f t="shared" si="497"/>
        <v>0.19850000000000001</v>
      </c>
      <c r="CT86" s="141">
        <f t="shared" si="497"/>
        <v>0.20760000000000001</v>
      </c>
      <c r="CU86" s="115">
        <f t="shared" si="497"/>
        <v>0.2117</v>
      </c>
      <c r="CV86" s="174">
        <f t="shared" si="497"/>
        <v>0.1971</v>
      </c>
      <c r="CW86" s="141">
        <f t="shared" si="497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498">SUM(HP54, -HP57)</f>
        <v>0.25619999999999998</v>
      </c>
      <c r="HQ86" s="170">
        <f t="shared" si="498"/>
        <v>0.2442</v>
      </c>
      <c r="HR86" s="148">
        <f t="shared" si="498"/>
        <v>0.23980000000000001</v>
      </c>
      <c r="HS86" s="110">
        <f t="shared" si="498"/>
        <v>0.2427</v>
      </c>
      <c r="HT86" s="170">
        <f t="shared" si="498"/>
        <v>0.24509999999999998</v>
      </c>
      <c r="HU86" s="148">
        <f t="shared" si="498"/>
        <v>0.25390000000000001</v>
      </c>
      <c r="HV86" s="110">
        <f t="shared" si="498"/>
        <v>0.25409999999999999</v>
      </c>
      <c r="HW86" s="174">
        <f t="shared" ref="HW86:IC86" si="499">SUM(HW51, -HW54)</f>
        <v>0.23859999999999998</v>
      </c>
      <c r="HX86" s="141">
        <f t="shared" si="499"/>
        <v>0.24210000000000001</v>
      </c>
      <c r="HY86" s="115">
        <f t="shared" si="499"/>
        <v>0.25170000000000003</v>
      </c>
      <c r="HZ86" s="174">
        <f t="shared" si="499"/>
        <v>0.2419</v>
      </c>
      <c r="IA86" s="141">
        <f t="shared" si="499"/>
        <v>0.25209999999999999</v>
      </c>
      <c r="IB86" s="115">
        <f t="shared" si="499"/>
        <v>0.2576</v>
      </c>
      <c r="IC86" s="174">
        <f t="shared" si="499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500">SUM(IV54, -IV57)</f>
        <v>0.28839999999999999</v>
      </c>
      <c r="IW86" s="111">
        <f t="shared" si="500"/>
        <v>0.2893</v>
      </c>
      <c r="IX86" s="171">
        <f t="shared" si="500"/>
        <v>0.29009999999999997</v>
      </c>
      <c r="IY86" s="139">
        <f t="shared" si="500"/>
        <v>0.2858</v>
      </c>
      <c r="IZ86" s="111">
        <f t="shared" si="500"/>
        <v>0.28789999999999999</v>
      </c>
      <c r="JA86" s="329">
        <f t="shared" si="500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115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48">
        <f>SUM(JU56, -JU58)</f>
        <v>0.30519999999999997</v>
      </c>
      <c r="JV86" s="115">
        <f>SUM(JV53, -JV57)</f>
        <v>0.30969999999999998</v>
      </c>
      <c r="JW86" s="174">
        <f>SUM(JW53, -JW57)</f>
        <v>0.29459999999999997</v>
      </c>
      <c r="JX86" s="141">
        <f>SUM(JX51, -JX54)</f>
        <v>0.30420000000000003</v>
      </c>
      <c r="JY86" s="115">
        <f>SUM(JY51, -JY54)</f>
        <v>0.29969999999999997</v>
      </c>
      <c r="JZ86" s="174">
        <f>SUM(JZ53, -JZ57)</f>
        <v>0.28670000000000001</v>
      </c>
      <c r="KA86" s="141">
        <f>SUM(KA51, -KA54)</f>
        <v>0.2883</v>
      </c>
      <c r="KB86" s="111">
        <f>SUM(KB54, -KB57)</f>
        <v>0.2838</v>
      </c>
      <c r="KC86" s="173">
        <f>SUM(KC51, -KC53)</f>
        <v>0.34470000000000001</v>
      </c>
      <c r="KD86" s="161">
        <f>SUM(KD55, -KD58)</f>
        <v>0.3125</v>
      </c>
      <c r="KE86" s="202">
        <f>SUM(KE51, -KE52)</f>
        <v>0.32369999999999999</v>
      </c>
      <c r="KF86" s="182">
        <f>SUM(KF51, -KF52)</f>
        <v>0.31659999999999999</v>
      </c>
      <c r="KG86" s="139">
        <f>SUM(KG52, -KG57)</f>
        <v>0.29820000000000002</v>
      </c>
      <c r="KH86" s="111">
        <f>SUM(KH52, -KH57)</f>
        <v>0.28200000000000003</v>
      </c>
      <c r="KI86" s="182">
        <f t="shared" ref="KI86:KR86" si="501">SUM(KI51, -KI52)</f>
        <v>0.28149999999999997</v>
      </c>
      <c r="KJ86" s="161">
        <f t="shared" si="501"/>
        <v>0.2631</v>
      </c>
      <c r="KK86" s="202">
        <f t="shared" si="501"/>
        <v>0.25389999999999996</v>
      </c>
      <c r="KL86" s="182">
        <f t="shared" si="501"/>
        <v>0.26769999999999994</v>
      </c>
      <c r="KM86" s="161">
        <f t="shared" si="501"/>
        <v>0.28970000000000001</v>
      </c>
      <c r="KN86" s="115">
        <f t="shared" si="501"/>
        <v>0.27150000000000002</v>
      </c>
      <c r="KO86" s="182">
        <f t="shared" si="501"/>
        <v>0.26829999999999998</v>
      </c>
      <c r="KP86" s="161">
        <f t="shared" si="501"/>
        <v>0.2581</v>
      </c>
      <c r="KQ86" s="202">
        <f t="shared" si="501"/>
        <v>0.26629999999999998</v>
      </c>
      <c r="KR86" s="173">
        <f t="shared" si="501"/>
        <v>0.24639999999999995</v>
      </c>
      <c r="KS86" s="143">
        <f t="shared" ref="KS86:KT86" si="502">SUM(KS51, -KS52)</f>
        <v>0.26990000000000003</v>
      </c>
      <c r="KT86" s="113">
        <f>SUM(KT51, -KT52)</f>
        <v>0.2712</v>
      </c>
      <c r="KU86" s="171">
        <f>SUM(KU55, -KU58)</f>
        <v>0.23979999999999999</v>
      </c>
      <c r="KV86" s="143">
        <f>SUM(KV51, -KV52)</f>
        <v>0.24989999999999998</v>
      </c>
      <c r="KW86" s="113">
        <f>SUM(KW51, -KW52)</f>
        <v>0.25129999999999997</v>
      </c>
      <c r="KX86" s="173">
        <f>SUM(KX51, -KX52)</f>
        <v>0.22069999999999998</v>
      </c>
      <c r="KY86" s="141">
        <f>SUM(KY51, -KY52)</f>
        <v>0.22520000000000001</v>
      </c>
      <c r="KZ86" s="115">
        <f>SUM(KZ51, -KZ52)</f>
        <v>0.21279999999999999</v>
      </c>
      <c r="LA86" s="174">
        <f>SUM(LA53, -LA57)</f>
        <v>0.18990000000000001</v>
      </c>
      <c r="LB86" s="115">
        <f>SUM(LB53, -LB57)</f>
        <v>0.2014</v>
      </c>
      <c r="LC86" s="115">
        <f>SUM(LC52, -LC56)</f>
        <v>0.18940000000000001</v>
      </c>
      <c r="LD86" s="115">
        <f>SUM(LD51, -LD54)</f>
        <v>0.20040000000000002</v>
      </c>
      <c r="LE86" s="6">
        <f>SUM(LE73, -LE79,)</f>
        <v>0</v>
      </c>
      <c r="LF86" s="6">
        <f>SUM(LF74, -LF80)</f>
        <v>0</v>
      </c>
      <c r="LG86" s="6">
        <f>SUM(LG73, -LG79)</f>
        <v>0</v>
      </c>
      <c r="LH86" s="6">
        <f>SUM(LH73, -LH79,)</f>
        <v>0</v>
      </c>
      <c r="LI86" s="6">
        <f>SUM(LI74, -LI80)</f>
        <v>0</v>
      </c>
      <c r="LJ86" s="6">
        <f>SUM(LJ73, -LJ79)</f>
        <v>0</v>
      </c>
      <c r="LK86" s="6">
        <f>SUM(LK73, -LK79,)</f>
        <v>0</v>
      </c>
      <c r="LL86" s="6">
        <f>SUM(LL74, -LL80)</f>
        <v>0</v>
      </c>
      <c r="LM86" s="6">
        <f>SUM(LM73, -LM79)</f>
        <v>0</v>
      </c>
      <c r="LN86" s="6">
        <f>SUM(LN73, -LN79,)</f>
        <v>0</v>
      </c>
      <c r="LO86" s="6">
        <f>SUM(LO74, -LO80)</f>
        <v>0</v>
      </c>
      <c r="LP86" s="6">
        <f>SUM(LP73, -LP79)</f>
        <v>0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183" t="s">
        <v>37</v>
      </c>
      <c r="JQ87" s="59"/>
      <c r="JR87" s="59"/>
      <c r="JS87" s="59"/>
      <c r="JU87" s="159" t="s">
        <v>37</v>
      </c>
      <c r="JV87" s="163" t="s">
        <v>59</v>
      </c>
      <c r="JW87" s="193" t="s">
        <v>55</v>
      </c>
      <c r="JX87" s="153" t="s">
        <v>39</v>
      </c>
      <c r="JY87" s="114" t="s">
        <v>39</v>
      </c>
      <c r="JZ87" s="193" t="s">
        <v>55</v>
      </c>
      <c r="KA87" s="153" t="s">
        <v>39</v>
      </c>
      <c r="KB87" s="163" t="s">
        <v>59</v>
      </c>
      <c r="KC87" s="193" t="s">
        <v>53</v>
      </c>
      <c r="KD87" s="194" t="s">
        <v>59</v>
      </c>
      <c r="KE87" s="163" t="s">
        <v>59</v>
      </c>
      <c r="KF87" s="177" t="s">
        <v>63</v>
      </c>
      <c r="KG87" s="159" t="s">
        <v>53</v>
      </c>
      <c r="KH87" s="183" t="s">
        <v>53</v>
      </c>
      <c r="KI87" s="177" t="s">
        <v>63</v>
      </c>
      <c r="KJ87" s="158" t="s">
        <v>63</v>
      </c>
      <c r="KK87" s="118" t="s">
        <v>63</v>
      </c>
      <c r="KL87" s="181" t="s">
        <v>59</v>
      </c>
      <c r="KM87" s="194" t="s">
        <v>59</v>
      </c>
      <c r="KN87" s="163" t="s">
        <v>59</v>
      </c>
      <c r="KO87" s="181" t="s">
        <v>59</v>
      </c>
      <c r="KP87" s="194" t="s">
        <v>59</v>
      </c>
      <c r="KQ87" s="163" t="s">
        <v>59</v>
      </c>
      <c r="KR87" s="172" t="s">
        <v>70</v>
      </c>
      <c r="KS87" s="137" t="s">
        <v>70</v>
      </c>
      <c r="KT87" s="112" t="s">
        <v>68</v>
      </c>
      <c r="KU87" s="175" t="s">
        <v>41</v>
      </c>
      <c r="KV87" s="137" t="s">
        <v>68</v>
      </c>
      <c r="KW87" s="112" t="s">
        <v>68</v>
      </c>
      <c r="KX87" s="172" t="s">
        <v>68</v>
      </c>
      <c r="KY87" s="153" t="s">
        <v>41</v>
      </c>
      <c r="KZ87" s="114" t="s">
        <v>41</v>
      </c>
      <c r="LA87" s="193" t="s">
        <v>37</v>
      </c>
      <c r="LB87" s="183" t="s">
        <v>37</v>
      </c>
      <c r="LC87" s="114" t="s">
        <v>41</v>
      </c>
      <c r="LD87" s="114" t="s">
        <v>39</v>
      </c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</row>
    <row r="88" spans="1:48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503">SUM(DE52, -DE55)</f>
        <v>0.21659999999999999</v>
      </c>
      <c r="DF88" s="141">
        <f t="shared" si="503"/>
        <v>0.23190000000000002</v>
      </c>
      <c r="DG88" s="115">
        <f t="shared" si="503"/>
        <v>0.23139999999999999</v>
      </c>
      <c r="DH88" s="174">
        <f t="shared" si="503"/>
        <v>0.23710000000000001</v>
      </c>
      <c r="DI88" s="141">
        <f t="shared" si="503"/>
        <v>0.22919999999999999</v>
      </c>
      <c r="DJ88" s="115">
        <f t="shared" si="503"/>
        <v>0.2407</v>
      </c>
      <c r="DK88" s="174">
        <f t="shared" si="503"/>
        <v>0.2074</v>
      </c>
      <c r="DL88" s="115">
        <f t="shared" si="503"/>
        <v>0.214</v>
      </c>
      <c r="DM88" s="115">
        <f t="shared" si="503"/>
        <v>0.19929999999999998</v>
      </c>
      <c r="DN88" s="324">
        <f t="shared" si="503"/>
        <v>0.23680000000000001</v>
      </c>
      <c r="DO88" s="340">
        <f>SUM(DO73, -DO78)</f>
        <v>0</v>
      </c>
      <c r="DP88" s="115">
        <f t="shared" ref="DP88:DU88" si="504">SUM(DP52, -DP55)</f>
        <v>0.25539999999999996</v>
      </c>
      <c r="DQ88" s="174">
        <f t="shared" si="504"/>
        <v>0.22369999999999998</v>
      </c>
      <c r="DR88" s="141">
        <f t="shared" si="504"/>
        <v>0.21279999999999999</v>
      </c>
      <c r="DS88" s="115">
        <f t="shared" si="504"/>
        <v>0.20549999999999999</v>
      </c>
      <c r="DT88" s="174">
        <f t="shared" si="504"/>
        <v>0.21829999999999999</v>
      </c>
      <c r="DU88" s="141">
        <f t="shared" si="504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505">SUM(FP51, -FP53)</f>
        <v>0.24810000000000001</v>
      </c>
      <c r="FQ88" s="173">
        <f t="shared" si="505"/>
        <v>0.27559999999999996</v>
      </c>
      <c r="FR88" s="143">
        <f t="shared" si="505"/>
        <v>0.26170000000000004</v>
      </c>
      <c r="FS88" s="113">
        <f t="shared" si="505"/>
        <v>0.2591</v>
      </c>
      <c r="FT88" s="173">
        <f t="shared" si="505"/>
        <v>0.25209999999999999</v>
      </c>
      <c r="FU88" s="143">
        <f t="shared" si="505"/>
        <v>0.26449999999999996</v>
      </c>
      <c r="FV88" s="113">
        <f t="shared" si="505"/>
        <v>0.25339999999999996</v>
      </c>
      <c r="FW88" s="173">
        <f t="shared" si="505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506">SUM(HR55, -HR58)</f>
        <v>0.2389</v>
      </c>
      <c r="HS88" s="111">
        <f t="shared" si="506"/>
        <v>0.24110000000000001</v>
      </c>
      <c r="HT88" s="171">
        <f t="shared" si="506"/>
        <v>0.24420000000000003</v>
      </c>
      <c r="HU88" s="139">
        <f t="shared" si="506"/>
        <v>0.23569999999999997</v>
      </c>
      <c r="HV88" s="111">
        <f t="shared" si="506"/>
        <v>0.23419999999999999</v>
      </c>
      <c r="HW88" s="171">
        <f t="shared" si="506"/>
        <v>0.22089999999999999</v>
      </c>
      <c r="HX88" s="139">
        <f t="shared" si="506"/>
        <v>0.22269999999999998</v>
      </c>
      <c r="HY88" s="111">
        <f t="shared" si="506"/>
        <v>0.22490000000000002</v>
      </c>
      <c r="HZ88" s="173">
        <f t="shared" si="506"/>
        <v>0.23200000000000001</v>
      </c>
      <c r="IA88" s="143">
        <f t="shared" si="506"/>
        <v>0.22739999999999999</v>
      </c>
      <c r="IB88" s="113">
        <f t="shared" si="506"/>
        <v>0.23470000000000002</v>
      </c>
      <c r="IC88" s="171">
        <f t="shared" si="506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507">SUM(IF56, -IF58)</f>
        <v>0.28499999999999998</v>
      </c>
      <c r="IG88" s="220">
        <f t="shared" si="507"/>
        <v>0.28039999999999998</v>
      </c>
      <c r="IH88" s="88">
        <f t="shared" si="507"/>
        <v>0.28310000000000002</v>
      </c>
      <c r="II88" s="171">
        <f t="shared" si="507"/>
        <v>0.28959999999999997</v>
      </c>
      <c r="IJ88" s="220">
        <f t="shared" si="507"/>
        <v>0.28039999999999998</v>
      </c>
      <c r="IK88" s="88">
        <f t="shared" si="507"/>
        <v>0.28269999999999995</v>
      </c>
      <c r="IL88" s="265">
        <f t="shared" si="507"/>
        <v>0.2868</v>
      </c>
      <c r="IM88" s="139">
        <f t="shared" si="507"/>
        <v>0.2853</v>
      </c>
      <c r="IN88" s="113">
        <f t="shared" si="507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115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1">
        <f>SUM(JU51, -JU54)</f>
        <v>0.29270000000000002</v>
      </c>
      <c r="JV88" s="110">
        <f>SUM(JV56, -JV58)</f>
        <v>0.28589999999999999</v>
      </c>
      <c r="JW88" s="173">
        <f>SUM(JW51, -JW53)</f>
        <v>0.27780000000000005</v>
      </c>
      <c r="JX88" s="139">
        <f>SUM(JX54, -JX57)</f>
        <v>0.28520000000000001</v>
      </c>
      <c r="JY88" s="111">
        <f>SUM(JY54, -JY57)</f>
        <v>0.28120000000000001</v>
      </c>
      <c r="JZ88" s="173">
        <f>SUM(JZ51, -JZ53)</f>
        <v>0.28569999999999995</v>
      </c>
      <c r="KA88" s="139">
        <f>SUM(KA54, -KA57)</f>
        <v>0.28210000000000002</v>
      </c>
      <c r="KB88" s="110">
        <f>SUM(KB56, -KB58)</f>
        <v>0.27579999999999999</v>
      </c>
      <c r="KC88" s="182">
        <f>SUM(KC51, -KC52)</f>
        <v>0.32969999999999999</v>
      </c>
      <c r="KD88" s="148">
        <f>SUM(KD56, -KD58)</f>
        <v>0.24970000000000003</v>
      </c>
      <c r="KE88" s="110">
        <f>SUM(KE56, -KE58)</f>
        <v>0.25290000000000001</v>
      </c>
      <c r="KF88" s="171">
        <f>SUM(KF52, -KF57)</f>
        <v>0.2576</v>
      </c>
      <c r="KG88" s="161">
        <f>SUM(KG51, -KG52)</f>
        <v>0.29069999999999996</v>
      </c>
      <c r="KH88" s="202">
        <f>SUM(KH51, -KH52)</f>
        <v>0.27070000000000005</v>
      </c>
      <c r="KI88" s="171">
        <f>SUM(KI52, -KI57)</f>
        <v>0.24049999999999999</v>
      </c>
      <c r="KJ88" s="139">
        <f>SUM(KJ52, -KJ57)</f>
        <v>0.2404</v>
      </c>
      <c r="KK88" s="111">
        <f>SUM(KK52, -KK57)</f>
        <v>0.21839999999999998</v>
      </c>
      <c r="KL88" s="170">
        <f t="shared" ref="KL88:KQ88" si="508">SUM(KL56, -KL58)</f>
        <v>0.21889999999999998</v>
      </c>
      <c r="KM88" s="148">
        <f t="shared" si="508"/>
        <v>0.21360000000000001</v>
      </c>
      <c r="KN88" s="110">
        <f t="shared" si="508"/>
        <v>0.20530000000000001</v>
      </c>
      <c r="KO88" s="170">
        <f t="shared" si="508"/>
        <v>0.1915</v>
      </c>
      <c r="KP88" s="148">
        <f t="shared" si="508"/>
        <v>0.19269999999999998</v>
      </c>
      <c r="KQ88" s="110">
        <f t="shared" si="508"/>
        <v>0.19020000000000004</v>
      </c>
      <c r="KR88" s="174">
        <f>SUM(KR52, -KR57)</f>
        <v>0.21589999999999998</v>
      </c>
      <c r="KS88" s="141">
        <f>SUM(KS52, -KS57)</f>
        <v>0.18970000000000001</v>
      </c>
      <c r="KT88" s="111">
        <f>SUM(KT52, -KT57)</f>
        <v>0.1862</v>
      </c>
      <c r="KU88" s="174">
        <f>SUM(KU52, -KU57)</f>
        <v>0.17880000000000001</v>
      </c>
      <c r="KV88" s="139">
        <f>SUM(KV52, -KV57)</f>
        <v>0.16270000000000001</v>
      </c>
      <c r="KW88" s="111">
        <f>SUM(KW52, -KW57)</f>
        <v>0.16849999999999998</v>
      </c>
      <c r="KX88" s="171">
        <f>SUM(KX52, -KX57)</f>
        <v>0.17430000000000001</v>
      </c>
      <c r="KY88" s="141">
        <f>SUM(KY52, -KY57)</f>
        <v>0.18430000000000002</v>
      </c>
      <c r="KZ88" s="115">
        <f>SUM(KZ52, -KZ57)</f>
        <v>0.20119999999999999</v>
      </c>
      <c r="LA88" s="174">
        <f>SUM(LA51, -LA53)</f>
        <v>0.18429999999999999</v>
      </c>
      <c r="LB88" s="115">
        <f>SUM(LB51, -LB53)</f>
        <v>0.18080000000000002</v>
      </c>
      <c r="LC88" s="115">
        <f>SUM(LC53, -LC57)</f>
        <v>0.1799</v>
      </c>
      <c r="LD88" s="111">
        <f>SUM(LD52, -LD56)</f>
        <v>0.18009999999999998</v>
      </c>
      <c r="LE88" s="6">
        <f>SUM(LE74, -LE80)</f>
        <v>0</v>
      </c>
      <c r="LF88" s="6">
        <f>SUM(LF73, -LF79)</f>
        <v>0</v>
      </c>
      <c r="LG88" s="6">
        <f>SUM(LG74, -LG80)</f>
        <v>0</v>
      </c>
      <c r="LH88" s="6">
        <f>SUM(LH74, -LH80)</f>
        <v>0</v>
      </c>
      <c r="LI88" s="6">
        <f>SUM(LI73, -LI79)</f>
        <v>0</v>
      </c>
      <c r="LJ88" s="6">
        <f>SUM(LJ74, -LJ80)</f>
        <v>0</v>
      </c>
      <c r="LK88" s="6">
        <f>SUM(LK74, -LK80)</f>
        <v>0</v>
      </c>
      <c r="LL88" s="6">
        <f>SUM(LL73, -LL79)</f>
        <v>0</v>
      </c>
      <c r="LM88" s="6">
        <f>SUM(LM74, -LM80)</f>
        <v>0</v>
      </c>
      <c r="LN88" s="6">
        <f>SUM(LN74, -LN80)</f>
        <v>0</v>
      </c>
      <c r="LO88" s="6">
        <f>SUM(LO73, -LO79)</f>
        <v>0</v>
      </c>
      <c r="LP88" s="6">
        <f>SUM(LP74, -LP80)</f>
        <v>0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114" t="s">
        <v>39</v>
      </c>
      <c r="JQ89" s="59"/>
      <c r="JR89" s="59"/>
      <c r="JS89" s="59"/>
      <c r="JU89" s="153" t="s">
        <v>39</v>
      </c>
      <c r="JV89" s="183" t="s">
        <v>55</v>
      </c>
      <c r="JW89" s="175" t="s">
        <v>39</v>
      </c>
      <c r="JX89" s="159" t="s">
        <v>55</v>
      </c>
      <c r="JY89" s="163" t="s">
        <v>59</v>
      </c>
      <c r="JZ89" s="175" t="s">
        <v>39</v>
      </c>
      <c r="KA89" s="159" t="s">
        <v>55</v>
      </c>
      <c r="KB89" s="183" t="s">
        <v>37</v>
      </c>
      <c r="KC89" s="172" t="s">
        <v>70</v>
      </c>
      <c r="KD89" s="158" t="s">
        <v>63</v>
      </c>
      <c r="KE89" s="118" t="s">
        <v>63</v>
      </c>
      <c r="KF89" s="172" t="s">
        <v>70</v>
      </c>
      <c r="KG89" s="137" t="s">
        <v>70</v>
      </c>
      <c r="KH89" s="163" t="s">
        <v>59</v>
      </c>
      <c r="KI89" s="181" t="s">
        <v>59</v>
      </c>
      <c r="KJ89" s="194" t="s">
        <v>59</v>
      </c>
      <c r="KK89" s="163" t="s">
        <v>59</v>
      </c>
      <c r="KL89" s="177" t="s">
        <v>63</v>
      </c>
      <c r="KM89" s="147" t="s">
        <v>57</v>
      </c>
      <c r="KN89" s="109" t="s">
        <v>57</v>
      </c>
      <c r="KO89" s="169" t="s">
        <v>57</v>
      </c>
      <c r="KP89" s="158" t="s">
        <v>63</v>
      </c>
      <c r="KQ89" s="118" t="s">
        <v>63</v>
      </c>
      <c r="KR89" s="177" t="s">
        <v>63</v>
      </c>
      <c r="KS89" s="137" t="s">
        <v>68</v>
      </c>
      <c r="KT89" s="112" t="s">
        <v>70</v>
      </c>
      <c r="KU89" s="172" t="s">
        <v>68</v>
      </c>
      <c r="KV89" s="149" t="s">
        <v>48</v>
      </c>
      <c r="KW89" s="112" t="s">
        <v>70</v>
      </c>
      <c r="KX89" s="175" t="s">
        <v>41</v>
      </c>
      <c r="KY89" s="137" t="s">
        <v>68</v>
      </c>
      <c r="KZ89" s="112" t="s">
        <v>68</v>
      </c>
      <c r="LA89" s="172" t="s">
        <v>70</v>
      </c>
      <c r="LB89" s="117" t="s">
        <v>48</v>
      </c>
      <c r="LC89" s="114" t="s">
        <v>39</v>
      </c>
      <c r="LD89" s="112" t="s">
        <v>70</v>
      </c>
      <c r="LE89" s="59"/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</row>
    <row r="90" spans="1:48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509">SUM(CZ53, -CZ56)</f>
        <v>0.19919999999999999</v>
      </c>
      <c r="DA90" s="115">
        <f t="shared" si="509"/>
        <v>0.1968</v>
      </c>
      <c r="DB90" s="174">
        <f t="shared" si="509"/>
        <v>0.19270000000000001</v>
      </c>
      <c r="DC90" s="141">
        <f t="shared" si="509"/>
        <v>0.17620000000000002</v>
      </c>
      <c r="DD90" s="115">
        <f t="shared" si="509"/>
        <v>0.1749</v>
      </c>
      <c r="DE90" s="174">
        <f t="shared" si="509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510">SUM(DH55, -DH58)</f>
        <v>0.18809999999999999</v>
      </c>
      <c r="DI90" s="143">
        <f t="shared" si="510"/>
        <v>0.19260000000000002</v>
      </c>
      <c r="DJ90" s="113">
        <f t="shared" si="510"/>
        <v>0.18720000000000001</v>
      </c>
      <c r="DK90" s="173">
        <f t="shared" si="510"/>
        <v>0.193</v>
      </c>
      <c r="DL90" s="113">
        <f t="shared" si="510"/>
        <v>0.18990000000000001</v>
      </c>
      <c r="DM90" s="113">
        <f t="shared" si="510"/>
        <v>0.19640000000000002</v>
      </c>
      <c r="DN90" s="332">
        <f t="shared" si="510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511">SUM(EC79, -EC86)</f>
        <v>0</v>
      </c>
      <c r="ED90" s="6">
        <f t="shared" si="511"/>
        <v>0</v>
      </c>
      <c r="EE90" s="6">
        <f t="shared" si="511"/>
        <v>0</v>
      </c>
      <c r="EF90" s="6">
        <f t="shared" si="511"/>
        <v>0</v>
      </c>
      <c r="EG90" s="6">
        <f t="shared" si="511"/>
        <v>0</v>
      </c>
      <c r="EH90" s="6">
        <f t="shared" si="511"/>
        <v>0</v>
      </c>
      <c r="EI90" s="6">
        <f t="shared" si="511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512">SUM(FR55, -FR58)</f>
        <v>0.2482</v>
      </c>
      <c r="FS90" s="241">
        <f t="shared" si="512"/>
        <v>0.25769999999999998</v>
      </c>
      <c r="FT90" s="267">
        <f t="shared" si="512"/>
        <v>0.23880000000000001</v>
      </c>
      <c r="FU90" s="240">
        <f t="shared" si="512"/>
        <v>0.23779999999999998</v>
      </c>
      <c r="FV90" s="241">
        <f t="shared" si="512"/>
        <v>0.2422</v>
      </c>
      <c r="FW90" s="267">
        <f t="shared" si="512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513">SUM(GV79, -GV86)</f>
        <v>0</v>
      </c>
      <c r="GW90" s="6">
        <f t="shared" si="513"/>
        <v>0</v>
      </c>
      <c r="GX90" s="6">
        <f t="shared" si="513"/>
        <v>0</v>
      </c>
      <c r="GY90" s="6">
        <f t="shared" si="513"/>
        <v>0</v>
      </c>
      <c r="GZ90" s="6">
        <f t="shared" si="513"/>
        <v>0</v>
      </c>
      <c r="HA90" s="6">
        <f t="shared" si="513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111">
        <f>SUM(JP54, -JP57)</f>
        <v>0.27460000000000001</v>
      </c>
      <c r="JQ90" s="6">
        <f t="shared" ref="JQ90:JS90" si="514">SUM(JQ79, -JQ86)</f>
        <v>0</v>
      </c>
      <c r="JR90" s="6">
        <f t="shared" si="514"/>
        <v>0</v>
      </c>
      <c r="JS90" s="6">
        <f t="shared" si="514"/>
        <v>0</v>
      </c>
      <c r="JU90" s="139">
        <f>SUM(JU54, -JU57)</f>
        <v>0.2838</v>
      </c>
      <c r="JV90" s="113">
        <f>SUM(JV51, -JV53)</f>
        <v>0.26880000000000004</v>
      </c>
      <c r="JW90" s="171">
        <f>SUM(JW54, -JW57)</f>
        <v>0.2732</v>
      </c>
      <c r="JX90" s="143">
        <f>SUM(JX51, -JX53)</f>
        <v>0.27810000000000001</v>
      </c>
      <c r="JY90" s="110">
        <f>SUM(JY56, -JY58)</f>
        <v>0.27910000000000001</v>
      </c>
      <c r="JZ90" s="171">
        <f>SUM(JZ54, -JZ57)</f>
        <v>0.28199999999999997</v>
      </c>
      <c r="KA90" s="143">
        <f>SUM(KA51, -KA53)</f>
        <v>0.28129999999999999</v>
      </c>
      <c r="KB90" s="115">
        <f>SUM(KB51, -KB54)</f>
        <v>0.27500000000000002</v>
      </c>
      <c r="KC90" s="174">
        <f>SUM(KC53, -KC57)</f>
        <v>0.28559999999999997</v>
      </c>
      <c r="KD90" s="139">
        <f>SUM(KD52, -KD57)</f>
        <v>0.23529999999999998</v>
      </c>
      <c r="KE90" s="111">
        <f>SUM(KE52, -KE57)</f>
        <v>0.24690000000000001</v>
      </c>
      <c r="KF90" s="174">
        <f>SUM(KF53, -KF57)</f>
        <v>0.25640000000000002</v>
      </c>
      <c r="KG90" s="141">
        <f>SUM(KG53, -KG57)</f>
        <v>0.2631</v>
      </c>
      <c r="KH90" s="110">
        <f>SUM(KH56, -KH58)</f>
        <v>0.24480000000000002</v>
      </c>
      <c r="KI90" s="170">
        <f>SUM(KI56, -KI58)</f>
        <v>0.24020000000000002</v>
      </c>
      <c r="KJ90" s="148">
        <f>SUM(KJ56, -KJ58)</f>
        <v>0.22470000000000001</v>
      </c>
      <c r="KK90" s="110">
        <f>SUM(KK56, -KK58)</f>
        <v>0.20629999999999998</v>
      </c>
      <c r="KL90" s="171">
        <f>SUM(KL52, -KL57)</f>
        <v>0.20400000000000001</v>
      </c>
      <c r="KM90" s="161">
        <f>SUM(KM57, -KM58)</f>
        <v>0.2092</v>
      </c>
      <c r="KN90" s="202">
        <f>SUM(KN57, -KN58)</f>
        <v>0.20240000000000002</v>
      </c>
      <c r="KO90" s="182">
        <f>SUM(KO57, -KO58)</f>
        <v>0.18020000000000003</v>
      </c>
      <c r="KP90" s="139">
        <f>SUM(KP52, -KP57)</f>
        <v>0.1883</v>
      </c>
      <c r="KQ90" s="111">
        <f>SUM(KQ52, -KQ57)</f>
        <v>0.18729999999999999</v>
      </c>
      <c r="KR90" s="171">
        <f>SUM(KR53, -KR57)</f>
        <v>0.2097</v>
      </c>
      <c r="KS90" s="139">
        <f>SUM(KS52, -KS56)</f>
        <v>0.18769999999999998</v>
      </c>
      <c r="KT90" s="115">
        <f>SUM(KT52, -KT56)</f>
        <v>0.17980000000000002</v>
      </c>
      <c r="KU90" s="171">
        <f>SUM(KU53, -KU57)</f>
        <v>0.17610000000000001</v>
      </c>
      <c r="KV90" s="141">
        <f>SUM(KV53, -KV57)</f>
        <v>0.16209999999999999</v>
      </c>
      <c r="KW90" s="115">
        <f>SUM(KW52, -KW56)</f>
        <v>0.16670000000000001</v>
      </c>
      <c r="KX90" s="174">
        <f>SUM(KX53, -KX57)</f>
        <v>0.17180000000000001</v>
      </c>
      <c r="KY90" s="139">
        <f>SUM(KY53, -KY57)</f>
        <v>0.18190000000000001</v>
      </c>
      <c r="KZ90" s="111">
        <f>SUM(KZ53, -KZ57)</f>
        <v>0.19409999999999999</v>
      </c>
      <c r="LA90" s="174">
        <f>SUM(LA52, -LA56)</f>
        <v>0.1729</v>
      </c>
      <c r="LB90" s="115">
        <f>SUM(LB54, -LB57)</f>
        <v>0.17649999999999999</v>
      </c>
      <c r="LC90" s="111">
        <f>SUM(LC53, -LC56)</f>
        <v>0.16489999999999999</v>
      </c>
      <c r="LD90" s="115">
        <f>SUM(LD53, -LD56)</f>
        <v>0.1767</v>
      </c>
      <c r="LE90" s="6">
        <f t="shared" ref="KS90:ME90" si="515">SUM(LE79, -LE86)</f>
        <v>0</v>
      </c>
      <c r="LF90" s="6">
        <f t="shared" si="515"/>
        <v>0</v>
      </c>
      <c r="LG90" s="6">
        <f t="shared" si="515"/>
        <v>0</v>
      </c>
      <c r="LH90" s="6">
        <f t="shared" si="515"/>
        <v>0</v>
      </c>
      <c r="LI90" s="6">
        <f t="shared" si="515"/>
        <v>0</v>
      </c>
      <c r="LJ90" s="6">
        <f t="shared" si="515"/>
        <v>0</v>
      </c>
      <c r="LK90" s="6">
        <f t="shared" si="515"/>
        <v>0</v>
      </c>
      <c r="LL90" s="6">
        <f t="shared" si="515"/>
        <v>0</v>
      </c>
      <c r="LM90" s="6">
        <f t="shared" si="515"/>
        <v>0</v>
      </c>
      <c r="LN90" s="6">
        <f t="shared" si="515"/>
        <v>0</v>
      </c>
      <c r="LO90" s="6">
        <f t="shared" si="515"/>
        <v>0</v>
      </c>
      <c r="LP90" s="6">
        <f t="shared" si="515"/>
        <v>0</v>
      </c>
      <c r="LQ90" s="6">
        <f t="shared" si="515"/>
        <v>0</v>
      </c>
      <c r="LR90" s="6">
        <f t="shared" si="515"/>
        <v>0</v>
      </c>
      <c r="LS90" s="6">
        <f t="shared" si="515"/>
        <v>0</v>
      </c>
      <c r="LT90" s="6">
        <f t="shared" si="515"/>
        <v>0</v>
      </c>
      <c r="LU90" s="6">
        <f t="shared" si="515"/>
        <v>0</v>
      </c>
      <c r="LV90" s="6">
        <f t="shared" si="515"/>
        <v>0</v>
      </c>
      <c r="LW90" s="6">
        <f t="shared" si="515"/>
        <v>0</v>
      </c>
      <c r="LX90" s="6">
        <f t="shared" si="515"/>
        <v>0</v>
      </c>
      <c r="LY90" s="6">
        <f t="shared" si="515"/>
        <v>0</v>
      </c>
      <c r="LZ90" s="6">
        <f t="shared" si="515"/>
        <v>0</v>
      </c>
      <c r="MA90" s="6">
        <f t="shared" si="515"/>
        <v>0</v>
      </c>
      <c r="MB90" s="6">
        <f t="shared" si="515"/>
        <v>0</v>
      </c>
      <c r="MC90" s="6">
        <f t="shared" si="515"/>
        <v>0</v>
      </c>
      <c r="MD90" s="6">
        <f t="shared" si="515"/>
        <v>0</v>
      </c>
      <c r="ME90" s="6">
        <f t="shared" si="515"/>
        <v>0</v>
      </c>
      <c r="MF90" s="6">
        <f t="shared" ref="MF90:MK90" si="516">SUM(MF79, -MF86)</f>
        <v>0</v>
      </c>
      <c r="MG90" s="6">
        <f t="shared" si="516"/>
        <v>0</v>
      </c>
      <c r="MH90" s="6">
        <f t="shared" si="516"/>
        <v>0</v>
      </c>
      <c r="MI90" s="6">
        <f t="shared" si="516"/>
        <v>0</v>
      </c>
      <c r="MJ90" s="6">
        <f t="shared" si="516"/>
        <v>0</v>
      </c>
      <c r="MK90" s="6">
        <f t="shared" si="516"/>
        <v>0</v>
      </c>
      <c r="MM90" s="6">
        <f t="shared" ref="MM90:OX90" si="517">SUM(MM79, -MM86)</f>
        <v>0</v>
      </c>
      <c r="MN90" s="6">
        <f t="shared" si="517"/>
        <v>0</v>
      </c>
      <c r="MO90" s="6">
        <f t="shared" si="517"/>
        <v>0</v>
      </c>
      <c r="MP90" s="6">
        <f t="shared" si="517"/>
        <v>0</v>
      </c>
      <c r="MQ90" s="6">
        <f t="shared" si="517"/>
        <v>0</v>
      </c>
      <c r="MR90" s="6">
        <f t="shared" si="517"/>
        <v>0</v>
      </c>
      <c r="MS90" s="6">
        <f t="shared" si="517"/>
        <v>0</v>
      </c>
      <c r="MT90" s="6">
        <f t="shared" si="517"/>
        <v>0</v>
      </c>
      <c r="MU90" s="6">
        <f t="shared" si="517"/>
        <v>0</v>
      </c>
      <c r="MV90" s="6">
        <f t="shared" si="517"/>
        <v>0</v>
      </c>
      <c r="MW90" s="6">
        <f t="shared" si="517"/>
        <v>0</v>
      </c>
      <c r="MX90" s="6">
        <f t="shared" si="517"/>
        <v>0</v>
      </c>
      <c r="MY90" s="6">
        <f t="shared" si="517"/>
        <v>0</v>
      </c>
      <c r="MZ90" s="6">
        <f t="shared" si="517"/>
        <v>0</v>
      </c>
      <c r="NA90" s="6">
        <f t="shared" si="517"/>
        <v>0</v>
      </c>
      <c r="NB90" s="6">
        <f t="shared" si="517"/>
        <v>0</v>
      </c>
      <c r="NC90" s="6">
        <f t="shared" si="517"/>
        <v>0</v>
      </c>
      <c r="ND90" s="6">
        <f t="shared" si="517"/>
        <v>0</v>
      </c>
      <c r="NE90" s="6">
        <f t="shared" si="517"/>
        <v>0</v>
      </c>
      <c r="NF90" s="6">
        <f t="shared" si="517"/>
        <v>0</v>
      </c>
      <c r="NG90" s="6">
        <f t="shared" si="517"/>
        <v>0</v>
      </c>
      <c r="NH90" s="6">
        <f t="shared" si="517"/>
        <v>0</v>
      </c>
      <c r="NI90" s="6">
        <f t="shared" si="517"/>
        <v>0</v>
      </c>
      <c r="NJ90" s="6">
        <f t="shared" si="517"/>
        <v>0</v>
      </c>
      <c r="NK90" s="6">
        <f t="shared" si="517"/>
        <v>0</v>
      </c>
      <c r="NL90" s="6">
        <f t="shared" si="517"/>
        <v>0</v>
      </c>
      <c r="NM90" s="6">
        <f t="shared" si="517"/>
        <v>0</v>
      </c>
      <c r="NN90" s="6">
        <f t="shared" si="517"/>
        <v>0</v>
      </c>
      <c r="NO90" s="6">
        <f t="shared" si="517"/>
        <v>0</v>
      </c>
      <c r="NP90" s="6">
        <f t="shared" si="517"/>
        <v>0</v>
      </c>
      <c r="NQ90" s="6">
        <f t="shared" si="517"/>
        <v>0</v>
      </c>
      <c r="NR90" s="6">
        <f t="shared" si="517"/>
        <v>0</v>
      </c>
      <c r="NS90" s="6">
        <f t="shared" si="517"/>
        <v>0</v>
      </c>
      <c r="NT90" s="6">
        <f t="shared" si="517"/>
        <v>0</v>
      </c>
      <c r="NU90" s="6">
        <f t="shared" si="517"/>
        <v>0</v>
      </c>
      <c r="NV90" s="6">
        <f t="shared" si="517"/>
        <v>0</v>
      </c>
      <c r="NW90" s="6">
        <f t="shared" si="517"/>
        <v>0</v>
      </c>
      <c r="NX90" s="6">
        <f t="shared" si="517"/>
        <v>0</v>
      </c>
      <c r="NY90" s="6">
        <f t="shared" si="517"/>
        <v>0</v>
      </c>
      <c r="NZ90" s="6">
        <f t="shared" si="517"/>
        <v>0</v>
      </c>
      <c r="OA90" s="6">
        <f t="shared" si="517"/>
        <v>0</v>
      </c>
      <c r="OB90" s="6">
        <f t="shared" si="517"/>
        <v>0</v>
      </c>
      <c r="OC90" s="6">
        <f t="shared" si="517"/>
        <v>0</v>
      </c>
      <c r="OD90" s="6">
        <f t="shared" si="517"/>
        <v>0</v>
      </c>
      <c r="OE90" s="6">
        <f t="shared" si="517"/>
        <v>0</v>
      </c>
      <c r="OF90" s="6">
        <f t="shared" si="517"/>
        <v>0</v>
      </c>
      <c r="OG90" s="6">
        <f t="shared" si="517"/>
        <v>0</v>
      </c>
      <c r="OH90" s="6">
        <f t="shared" si="517"/>
        <v>0</v>
      </c>
      <c r="OI90" s="6">
        <f t="shared" si="517"/>
        <v>0</v>
      </c>
      <c r="OJ90" s="6">
        <f t="shared" si="517"/>
        <v>0</v>
      </c>
      <c r="OK90" s="6">
        <f t="shared" si="517"/>
        <v>0</v>
      </c>
      <c r="OL90" s="6">
        <f t="shared" si="517"/>
        <v>0</v>
      </c>
      <c r="OM90" s="6">
        <f t="shared" si="517"/>
        <v>0</v>
      </c>
      <c r="ON90" s="6">
        <f t="shared" si="517"/>
        <v>0</v>
      </c>
      <c r="OO90" s="6">
        <f t="shared" si="517"/>
        <v>0</v>
      </c>
      <c r="OP90" s="6">
        <f t="shared" si="517"/>
        <v>0</v>
      </c>
      <c r="OQ90" s="6">
        <f t="shared" si="517"/>
        <v>0</v>
      </c>
      <c r="OR90" s="6">
        <f t="shared" si="517"/>
        <v>0</v>
      </c>
      <c r="OS90" s="6">
        <f t="shared" si="517"/>
        <v>0</v>
      </c>
      <c r="OT90" s="6">
        <f t="shared" si="517"/>
        <v>0</v>
      </c>
      <c r="OU90" s="6">
        <f t="shared" si="517"/>
        <v>0</v>
      </c>
      <c r="OV90" s="6">
        <f t="shared" si="517"/>
        <v>0</v>
      </c>
      <c r="OW90" s="6">
        <f t="shared" si="517"/>
        <v>0</v>
      </c>
      <c r="OX90" s="6">
        <f t="shared" si="517"/>
        <v>0</v>
      </c>
      <c r="OY90" s="6">
        <f t="shared" ref="OY90:PC90" si="518">SUM(OY79, -OY86)</f>
        <v>0</v>
      </c>
      <c r="OZ90" s="6">
        <f t="shared" si="518"/>
        <v>0</v>
      </c>
      <c r="PA90" s="6">
        <f t="shared" si="518"/>
        <v>0</v>
      </c>
      <c r="PB90" s="6">
        <f t="shared" si="518"/>
        <v>0</v>
      </c>
      <c r="PC90" s="6">
        <f t="shared" si="518"/>
        <v>0</v>
      </c>
      <c r="PE90" s="6">
        <f t="shared" ref="PE90:RP90" si="519">SUM(PE79, -PE86)</f>
        <v>0</v>
      </c>
      <c r="PF90" s="6">
        <f t="shared" si="519"/>
        <v>0</v>
      </c>
      <c r="PG90" s="6">
        <f t="shared" si="519"/>
        <v>0</v>
      </c>
      <c r="PH90" s="6">
        <f t="shared" si="519"/>
        <v>0</v>
      </c>
      <c r="PI90" s="6">
        <f t="shared" si="519"/>
        <v>0</v>
      </c>
      <c r="PJ90" s="6">
        <f t="shared" si="519"/>
        <v>0</v>
      </c>
      <c r="PK90" s="6">
        <f t="shared" si="519"/>
        <v>0</v>
      </c>
      <c r="PL90" s="6">
        <f t="shared" si="519"/>
        <v>0</v>
      </c>
      <c r="PM90" s="6">
        <f t="shared" si="519"/>
        <v>0</v>
      </c>
      <c r="PN90" s="6">
        <f t="shared" si="519"/>
        <v>0</v>
      </c>
      <c r="PO90" s="6">
        <f t="shared" si="519"/>
        <v>0</v>
      </c>
      <c r="PP90" s="6">
        <f t="shared" si="519"/>
        <v>0</v>
      </c>
      <c r="PQ90" s="6">
        <f t="shared" si="519"/>
        <v>0</v>
      </c>
      <c r="PR90" s="6">
        <f t="shared" si="519"/>
        <v>0</v>
      </c>
      <c r="PS90" s="6">
        <f t="shared" si="519"/>
        <v>0</v>
      </c>
      <c r="PT90" s="6">
        <f t="shared" si="519"/>
        <v>0</v>
      </c>
      <c r="PU90" s="6">
        <f t="shared" si="519"/>
        <v>0</v>
      </c>
      <c r="PV90" s="6">
        <f t="shared" si="519"/>
        <v>0</v>
      </c>
      <c r="PW90" s="6">
        <f t="shared" si="519"/>
        <v>0</v>
      </c>
      <c r="PX90" s="6">
        <f t="shared" si="519"/>
        <v>0</v>
      </c>
      <c r="PY90" s="6">
        <f t="shared" si="519"/>
        <v>0</v>
      </c>
      <c r="PZ90" s="6">
        <f t="shared" si="519"/>
        <v>0</v>
      </c>
      <c r="QA90" s="6">
        <f t="shared" si="519"/>
        <v>0</v>
      </c>
      <c r="QB90" s="6">
        <f t="shared" si="519"/>
        <v>0</v>
      </c>
      <c r="QC90" s="6">
        <f t="shared" si="519"/>
        <v>0</v>
      </c>
      <c r="QD90" s="6">
        <f t="shared" si="519"/>
        <v>0</v>
      </c>
      <c r="QE90" s="6">
        <f t="shared" si="519"/>
        <v>0</v>
      </c>
      <c r="QF90" s="6">
        <f t="shared" si="519"/>
        <v>0</v>
      </c>
      <c r="QG90" s="6">
        <f t="shared" si="519"/>
        <v>0</v>
      </c>
      <c r="QH90" s="6">
        <f t="shared" si="519"/>
        <v>0</v>
      </c>
      <c r="QI90" s="6">
        <f t="shared" si="519"/>
        <v>0</v>
      </c>
      <c r="QJ90" s="6">
        <f t="shared" si="519"/>
        <v>0</v>
      </c>
      <c r="QK90" s="6">
        <f t="shared" si="519"/>
        <v>0</v>
      </c>
      <c r="QL90" s="6">
        <f t="shared" si="519"/>
        <v>0</v>
      </c>
      <c r="QM90" s="6">
        <f t="shared" si="519"/>
        <v>0</v>
      </c>
      <c r="QN90" s="6">
        <f t="shared" si="519"/>
        <v>0</v>
      </c>
      <c r="QO90" s="6">
        <f t="shared" si="519"/>
        <v>0</v>
      </c>
      <c r="QP90" s="6">
        <f t="shared" si="519"/>
        <v>0</v>
      </c>
      <c r="QQ90" s="6">
        <f t="shared" si="519"/>
        <v>0</v>
      </c>
      <c r="QR90" s="6">
        <f t="shared" si="519"/>
        <v>0</v>
      </c>
      <c r="QS90" s="6">
        <f t="shared" si="519"/>
        <v>0</v>
      </c>
      <c r="QT90" s="6">
        <f t="shared" si="519"/>
        <v>0</v>
      </c>
      <c r="QU90" s="6">
        <f t="shared" si="519"/>
        <v>0</v>
      </c>
      <c r="QV90" s="6">
        <f t="shared" si="519"/>
        <v>0</v>
      </c>
      <c r="QW90" s="6">
        <f t="shared" si="519"/>
        <v>0</v>
      </c>
      <c r="QX90" s="6">
        <f t="shared" si="519"/>
        <v>0</v>
      </c>
      <c r="QY90" s="6">
        <f t="shared" si="519"/>
        <v>0</v>
      </c>
      <c r="QZ90" s="6">
        <f t="shared" si="519"/>
        <v>0</v>
      </c>
      <c r="RA90" s="6">
        <f t="shared" si="519"/>
        <v>0</v>
      </c>
      <c r="RB90" s="6">
        <f t="shared" si="519"/>
        <v>0</v>
      </c>
      <c r="RC90" s="6">
        <f t="shared" si="519"/>
        <v>0</v>
      </c>
      <c r="RD90" s="6">
        <f t="shared" si="519"/>
        <v>0</v>
      </c>
      <c r="RE90" s="6">
        <f t="shared" si="519"/>
        <v>0</v>
      </c>
      <c r="RF90" s="6">
        <f t="shared" si="519"/>
        <v>0</v>
      </c>
      <c r="RG90" s="6">
        <f t="shared" si="519"/>
        <v>0</v>
      </c>
      <c r="RH90" s="6">
        <f t="shared" si="519"/>
        <v>0</v>
      </c>
      <c r="RI90" s="6">
        <f t="shared" si="519"/>
        <v>0</v>
      </c>
      <c r="RJ90" s="6">
        <f t="shared" si="519"/>
        <v>0</v>
      </c>
      <c r="RK90" s="6">
        <f t="shared" si="519"/>
        <v>0</v>
      </c>
      <c r="RL90" s="6">
        <f t="shared" si="519"/>
        <v>0</v>
      </c>
      <c r="RM90" s="6">
        <f t="shared" si="519"/>
        <v>0</v>
      </c>
      <c r="RN90" s="6">
        <f t="shared" si="519"/>
        <v>0</v>
      </c>
      <c r="RO90" s="6">
        <f t="shared" si="519"/>
        <v>0</v>
      </c>
      <c r="RP90" s="6">
        <f t="shared" si="519"/>
        <v>0</v>
      </c>
      <c r="RQ90" s="6">
        <f t="shared" ref="RQ90:RU90" si="520">SUM(RQ79, -RQ86)</f>
        <v>0</v>
      </c>
      <c r="RR90" s="6">
        <f t="shared" si="520"/>
        <v>0</v>
      </c>
      <c r="RS90" s="6">
        <f t="shared" si="520"/>
        <v>0</v>
      </c>
      <c r="RT90" s="6">
        <f t="shared" si="520"/>
        <v>0</v>
      </c>
      <c r="RU90" s="6">
        <f t="shared" si="520"/>
        <v>0</v>
      </c>
    </row>
    <row r="91" spans="1:48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117" t="s">
        <v>46</v>
      </c>
      <c r="JQ91" s="59"/>
      <c r="JR91" s="59"/>
      <c r="JS91" s="59"/>
      <c r="JU91" s="149" t="s">
        <v>46</v>
      </c>
      <c r="JV91" s="114" t="s">
        <v>39</v>
      </c>
      <c r="JW91" s="193" t="s">
        <v>53</v>
      </c>
      <c r="JX91" s="194" t="s">
        <v>59</v>
      </c>
      <c r="JY91" s="183" t="s">
        <v>55</v>
      </c>
      <c r="JZ91" s="193" t="s">
        <v>53</v>
      </c>
      <c r="KA91" s="159" t="s">
        <v>53</v>
      </c>
      <c r="KB91" s="183" t="s">
        <v>55</v>
      </c>
      <c r="KC91" s="181" t="s">
        <v>59</v>
      </c>
      <c r="KD91" s="153" t="s">
        <v>39</v>
      </c>
      <c r="KE91" s="112" t="s">
        <v>70</v>
      </c>
      <c r="KF91" s="181" t="s">
        <v>59</v>
      </c>
      <c r="KG91" s="194" t="s">
        <v>59</v>
      </c>
      <c r="KH91" s="112" t="s">
        <v>70</v>
      </c>
      <c r="KI91" s="172" t="s">
        <v>70</v>
      </c>
      <c r="KJ91" s="158" t="s">
        <v>64</v>
      </c>
      <c r="KK91" s="112" t="s">
        <v>70</v>
      </c>
      <c r="KL91" s="169" t="s">
        <v>57</v>
      </c>
      <c r="KM91" s="158" t="s">
        <v>63</v>
      </c>
      <c r="KN91" s="114" t="s">
        <v>39</v>
      </c>
      <c r="KO91" s="177" t="s">
        <v>63</v>
      </c>
      <c r="KP91" s="137" t="s">
        <v>70</v>
      </c>
      <c r="KQ91" s="112" t="s">
        <v>70</v>
      </c>
      <c r="KR91" s="175" t="s">
        <v>39</v>
      </c>
      <c r="KS91" s="158" t="s">
        <v>63</v>
      </c>
      <c r="KT91" s="114" t="s">
        <v>41</v>
      </c>
      <c r="KU91" s="178" t="s">
        <v>48</v>
      </c>
      <c r="KV91" s="137" t="s">
        <v>70</v>
      </c>
      <c r="KW91" s="114" t="s">
        <v>41</v>
      </c>
      <c r="KX91" s="172" t="s">
        <v>70</v>
      </c>
      <c r="KY91" s="153" t="s">
        <v>39</v>
      </c>
      <c r="KZ91" s="117" t="s">
        <v>48</v>
      </c>
      <c r="LA91" s="193" t="s">
        <v>55</v>
      </c>
      <c r="LB91" s="183" t="s">
        <v>55</v>
      </c>
      <c r="LC91" s="183" t="s">
        <v>37</v>
      </c>
      <c r="LD91" s="117" t="s">
        <v>48</v>
      </c>
      <c r="LE91" s="59"/>
      <c r="LF91" s="59"/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</row>
    <row r="92" spans="1:48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521">SUM(FR56, -FR58)</f>
        <v>0.23520000000000002</v>
      </c>
      <c r="FS92" s="111">
        <f t="shared" si="521"/>
        <v>0.23280000000000001</v>
      </c>
      <c r="FT92" s="171">
        <f t="shared" si="521"/>
        <v>0.22600000000000003</v>
      </c>
      <c r="FU92" s="139">
        <f t="shared" si="521"/>
        <v>0.21449999999999997</v>
      </c>
      <c r="FV92" s="111">
        <f t="shared" si="521"/>
        <v>0.216</v>
      </c>
      <c r="FW92" s="171">
        <f t="shared" si="521"/>
        <v>0.22409999999999999</v>
      </c>
      <c r="FX92" s="139">
        <f t="shared" si="521"/>
        <v>0.23620000000000002</v>
      </c>
      <c r="FY92" s="111">
        <f t="shared" si="521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522">SUM(HH51, -HH52)</f>
        <v>0.22439999999999999</v>
      </c>
      <c r="HI92" s="161">
        <f t="shared" si="522"/>
        <v>0.21510000000000001</v>
      </c>
      <c r="HJ92" s="202">
        <f t="shared" si="522"/>
        <v>0.20879999999999999</v>
      </c>
      <c r="HK92" s="182">
        <f t="shared" si="522"/>
        <v>0.21330000000000002</v>
      </c>
      <c r="HL92" s="161">
        <f t="shared" si="522"/>
        <v>0.2278</v>
      </c>
      <c r="HM92" s="202">
        <f t="shared" si="522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523">SUM(IV51, -IV54)</f>
        <v>0.26730000000000004</v>
      </c>
      <c r="IW92" s="115">
        <f t="shared" si="523"/>
        <v>0.2631</v>
      </c>
      <c r="IX92" s="174">
        <f t="shared" si="523"/>
        <v>0.2571</v>
      </c>
      <c r="IY92" s="141">
        <f t="shared" si="523"/>
        <v>0.26069999999999999</v>
      </c>
      <c r="IZ92" s="115">
        <f t="shared" si="523"/>
        <v>0.27410000000000001</v>
      </c>
      <c r="JA92" s="324">
        <f t="shared" si="523"/>
        <v>0.22989999999999999</v>
      </c>
      <c r="JB92" s="141">
        <f t="shared" si="523"/>
        <v>0.22180000000000002</v>
      </c>
      <c r="JC92" s="115">
        <f t="shared" si="523"/>
        <v>0.2334</v>
      </c>
      <c r="JD92" s="174">
        <f t="shared" si="523"/>
        <v>0.20800000000000002</v>
      </c>
      <c r="JE92" s="141">
        <f t="shared" si="523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241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40">
        <f>SUM(JU55, -JU57)</f>
        <v>0.25290000000000001</v>
      </c>
      <c r="JV92" s="111">
        <f>SUM(JV54, -JV57)</f>
        <v>0.26769999999999999</v>
      </c>
      <c r="JW92" s="182">
        <f>SUM(JW51, -JW52)</f>
        <v>0.26320000000000005</v>
      </c>
      <c r="JX92" s="148">
        <f>SUM(JX56, -JX58)</f>
        <v>0.26680000000000004</v>
      </c>
      <c r="JY92" s="113">
        <f>SUM(JY51, -JY53)</f>
        <v>0.27310000000000001</v>
      </c>
      <c r="JZ92" s="182">
        <f>SUM(JZ51, -JZ52)</f>
        <v>0.27029999999999998</v>
      </c>
      <c r="KA92" s="161">
        <f>SUM(KA51, -KA52)</f>
        <v>0.27860000000000001</v>
      </c>
      <c r="KB92" s="113">
        <f>SUM(KB51, -KB53)</f>
        <v>0.26919999999999999</v>
      </c>
      <c r="KC92" s="170">
        <f>SUM(KC56, -KC58)</f>
        <v>0.27329999999999999</v>
      </c>
      <c r="KD92" s="139">
        <f>SUM(KD53, -KD57)</f>
        <v>0.22449999999999998</v>
      </c>
      <c r="KE92" s="115">
        <f>SUM(KE53, -KE57)</f>
        <v>0.23769999999999999</v>
      </c>
      <c r="KF92" s="170">
        <f>SUM(KF56, -KF58)</f>
        <v>0.23850000000000002</v>
      </c>
      <c r="KG92" s="148">
        <f>SUM(KG56, -KG58)</f>
        <v>0.24119999999999997</v>
      </c>
      <c r="KH92" s="115">
        <f>SUM(KH53, -KH57)</f>
        <v>0.23960000000000001</v>
      </c>
      <c r="KI92" s="174">
        <f>SUM(KI53, -KI57)</f>
        <v>0.2034</v>
      </c>
      <c r="KJ92" s="141">
        <f>SUM(KJ52, -KJ56)</f>
        <v>0.20090000000000002</v>
      </c>
      <c r="KK92" s="115">
        <f>SUM(KK53, -KK57)</f>
        <v>0.1928</v>
      </c>
      <c r="KL92" s="182">
        <f>SUM(KL57, -KL58)</f>
        <v>0.19739999999999999</v>
      </c>
      <c r="KM92" s="139">
        <f>SUM(KM52, -KM57)</f>
        <v>0.17299999999999999</v>
      </c>
      <c r="KN92" s="111">
        <f>SUM(KN52, -KN57)</f>
        <v>0.17249999999999999</v>
      </c>
      <c r="KO92" s="171">
        <f>SUM(KO52, -KO57)</f>
        <v>0.17930000000000001</v>
      </c>
      <c r="KP92" s="141">
        <f>SUM(KP53, -KP57)</f>
        <v>0.17799999999999999</v>
      </c>
      <c r="KQ92" s="115">
        <f>SUM(KQ53, -KQ57)</f>
        <v>0.1716</v>
      </c>
      <c r="KR92" s="171">
        <f>SUM(KR54, -KR57)</f>
        <v>0.18149999999999999</v>
      </c>
      <c r="KS92" s="139">
        <f>SUM(KS53, -KS57)</f>
        <v>0.1704</v>
      </c>
      <c r="KT92" s="115">
        <f>SUM(KT53, -KT57)</f>
        <v>0.16600000000000001</v>
      </c>
      <c r="KU92" s="174">
        <f>SUM(KU54, -KU57)</f>
        <v>0.17050000000000001</v>
      </c>
      <c r="KV92" s="141">
        <f>SUM(KV52, -KV56)</f>
        <v>0.16139999999999999</v>
      </c>
      <c r="KW92" s="115">
        <f>SUM(KW53, -KW57)</f>
        <v>0.1628</v>
      </c>
      <c r="KX92" s="174">
        <f>SUM(KX52, -KX56)</f>
        <v>0.16289999999999999</v>
      </c>
      <c r="KY92" s="139">
        <f>SUM(KY52, -KY56)</f>
        <v>0.1673</v>
      </c>
      <c r="KZ92" s="115">
        <f>SUM(KZ54, -KZ57)</f>
        <v>0.15920000000000001</v>
      </c>
      <c r="LA92" s="173">
        <f>SUM(LA51, -LA52)</f>
        <v>0.17030000000000001</v>
      </c>
      <c r="LB92" s="113">
        <f>SUM(LB51, -LB52)</f>
        <v>0.16870000000000002</v>
      </c>
      <c r="LC92" s="115">
        <f>SUM(LC51, -LC53)</f>
        <v>0.16199999999999998</v>
      </c>
      <c r="LD92" s="115">
        <f>SUM(LD54, -LD57)</f>
        <v>0.17470000000000002</v>
      </c>
      <c r="LE92" s="6">
        <f>SUM(LE79, -LE85,)</f>
        <v>0</v>
      </c>
      <c r="LF92" s="6">
        <f>SUM(LF80, -LF86)</f>
        <v>0</v>
      </c>
      <c r="LG92" s="6">
        <f>SUM(LG79, -LG85)</f>
        <v>0</v>
      </c>
      <c r="LH92" s="6">
        <f>SUM(LH79, -LH85,)</f>
        <v>0</v>
      </c>
      <c r="LI92" s="6">
        <f>SUM(LI80, -LI86)</f>
        <v>0</v>
      </c>
      <c r="LJ92" s="6">
        <f>SUM(LJ79, -LJ85)</f>
        <v>0</v>
      </c>
      <c r="LK92" s="6">
        <f>SUM(LK79, -LK85,)</f>
        <v>0</v>
      </c>
      <c r="LL92" s="6">
        <f>SUM(LL80, -LL86)</f>
        <v>0</v>
      </c>
      <c r="LM92" s="6">
        <f>SUM(LM79, -LM85)</f>
        <v>0</v>
      </c>
      <c r="LN92" s="6">
        <f>SUM(LN79, -LN85,)</f>
        <v>0</v>
      </c>
      <c r="LO92" s="6">
        <f>SUM(LO80, -LO86)</f>
        <v>0</v>
      </c>
      <c r="LP92" s="6">
        <f>SUM(LP79, -LP85)</f>
        <v>0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183" t="s">
        <v>55</v>
      </c>
      <c r="JQ93" s="59"/>
      <c r="JR93" s="59"/>
      <c r="JS93" s="59"/>
      <c r="JU93" s="159" t="s">
        <v>55</v>
      </c>
      <c r="JV93" s="117" t="s">
        <v>46</v>
      </c>
      <c r="JW93" s="181" t="s">
        <v>59</v>
      </c>
      <c r="JX93" s="159" t="s">
        <v>53</v>
      </c>
      <c r="JY93" s="183" t="s">
        <v>53</v>
      </c>
      <c r="JZ93" s="181" t="s">
        <v>59</v>
      </c>
      <c r="KA93" s="194" t="s">
        <v>59</v>
      </c>
      <c r="KB93" s="183" t="s">
        <v>53</v>
      </c>
      <c r="KC93" s="175" t="s">
        <v>39</v>
      </c>
      <c r="KD93" s="137" t="s">
        <v>70</v>
      </c>
      <c r="KE93" s="114" t="s">
        <v>39</v>
      </c>
      <c r="KF93" s="175" t="s">
        <v>39</v>
      </c>
      <c r="KG93" s="153" t="s">
        <v>39</v>
      </c>
      <c r="KH93" s="114" t="s">
        <v>39</v>
      </c>
      <c r="KI93" s="175" t="s">
        <v>39</v>
      </c>
      <c r="KJ93" s="137" t="s">
        <v>70</v>
      </c>
      <c r="KK93" s="114" t="s">
        <v>39</v>
      </c>
      <c r="KL93" s="172" t="s">
        <v>70</v>
      </c>
      <c r="KM93" s="153" t="s">
        <v>39</v>
      </c>
      <c r="KN93" s="112" t="s">
        <v>70</v>
      </c>
      <c r="KO93" s="172" t="s">
        <v>70</v>
      </c>
      <c r="KP93" s="147" t="s">
        <v>57</v>
      </c>
      <c r="KQ93" s="109" t="s">
        <v>57</v>
      </c>
      <c r="KR93" s="172" t="s">
        <v>68</v>
      </c>
      <c r="KS93" s="153" t="s">
        <v>39</v>
      </c>
      <c r="KT93" s="117" t="s">
        <v>48</v>
      </c>
      <c r="KU93" s="177" t="s">
        <v>64</v>
      </c>
      <c r="KV93" s="149" t="s">
        <v>46</v>
      </c>
      <c r="KW93" s="117" t="s">
        <v>48</v>
      </c>
      <c r="KX93" s="175" t="s">
        <v>39</v>
      </c>
      <c r="KY93" s="137" t="s">
        <v>70</v>
      </c>
      <c r="KZ93" s="109" t="s">
        <v>57</v>
      </c>
      <c r="LA93" s="178" t="s">
        <v>48</v>
      </c>
      <c r="LB93" s="112" t="s">
        <v>70</v>
      </c>
      <c r="LC93" s="117" t="s">
        <v>48</v>
      </c>
      <c r="LD93" s="183" t="s">
        <v>55</v>
      </c>
      <c r="LE93" s="59"/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</row>
    <row r="94" spans="1:48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524">SUM(BU54, -BU56)</f>
        <v>0.1968</v>
      </c>
      <c r="BV94" s="141">
        <f t="shared" si="524"/>
        <v>0.19769999999999999</v>
      </c>
      <c r="BW94" s="115">
        <f t="shared" si="524"/>
        <v>0.17959999999999998</v>
      </c>
      <c r="BX94" s="174">
        <f t="shared" si="524"/>
        <v>0.1862</v>
      </c>
      <c r="BY94" s="218">
        <f t="shared" si="524"/>
        <v>0.19790000000000002</v>
      </c>
      <c r="BZ94" s="15">
        <f t="shared" si="524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525">SUM(DC54, -DC56)</f>
        <v>0.15679999999999999</v>
      </c>
      <c r="DD94" s="115">
        <f t="shared" si="525"/>
        <v>0.16189999999999999</v>
      </c>
      <c r="DE94" s="174">
        <f t="shared" si="525"/>
        <v>0.18730000000000002</v>
      </c>
      <c r="DF94" s="141">
        <f t="shared" si="525"/>
        <v>0.18480000000000002</v>
      </c>
      <c r="DG94" s="115">
        <f t="shared" si="525"/>
        <v>0.18049999999999999</v>
      </c>
      <c r="DH94" s="174">
        <f t="shared" si="525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526">SUM(IC56, -IC57)</f>
        <v>0.21279999999999999</v>
      </c>
      <c r="ID94" s="219">
        <f t="shared" si="526"/>
        <v>0.23220000000000002</v>
      </c>
      <c r="IE94" s="91">
        <f t="shared" si="526"/>
        <v>0.21600000000000003</v>
      </c>
      <c r="IF94" s="173">
        <f t="shared" si="526"/>
        <v>0.23359999999999997</v>
      </c>
      <c r="IG94" s="219">
        <f t="shared" si="526"/>
        <v>0.22500000000000001</v>
      </c>
      <c r="IH94" s="91">
        <f t="shared" si="526"/>
        <v>0.2369</v>
      </c>
      <c r="II94" s="173">
        <f t="shared" si="526"/>
        <v>0.2482</v>
      </c>
      <c r="IJ94" s="219">
        <f>SUM(IJ51, -IJ53)</f>
        <v>0.2505</v>
      </c>
      <c r="IK94" s="15">
        <f t="shared" ref="IK94:IP94" si="527">SUM(IK51, -IK54)</f>
        <v>0.25749999999999995</v>
      </c>
      <c r="IL94" s="146">
        <f t="shared" si="527"/>
        <v>0.22690000000000002</v>
      </c>
      <c r="IM94" s="141">
        <f t="shared" si="527"/>
        <v>0.25890000000000002</v>
      </c>
      <c r="IN94" s="115">
        <f t="shared" si="527"/>
        <v>0.2707</v>
      </c>
      <c r="IO94" s="174">
        <f t="shared" si="527"/>
        <v>0.26700000000000002</v>
      </c>
      <c r="IP94" s="141">
        <f t="shared" si="527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528">SUM(IV56, -IV57)</f>
        <v>0.2505</v>
      </c>
      <c r="IW94" s="202">
        <f t="shared" si="528"/>
        <v>0.25309999999999999</v>
      </c>
      <c r="IX94" s="182">
        <f t="shared" si="528"/>
        <v>0.25389999999999996</v>
      </c>
      <c r="IY94" s="161">
        <f t="shared" si="528"/>
        <v>0.22970000000000002</v>
      </c>
      <c r="IZ94" s="202">
        <f t="shared" si="528"/>
        <v>0.2276</v>
      </c>
      <c r="JA94" s="330">
        <f t="shared" si="528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113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43">
        <f>SUM(JU51, -JU53)</f>
        <v>0.24220000000000003</v>
      </c>
      <c r="JV94" s="241">
        <f>SUM(JV55, -JV57)</f>
        <v>0.25019999999999998</v>
      </c>
      <c r="JW94" s="170">
        <f>SUM(JW56, -JW58)</f>
        <v>0.25950000000000001</v>
      </c>
      <c r="JX94" s="161">
        <f>SUM(JX51, -JX52)</f>
        <v>0.26140000000000002</v>
      </c>
      <c r="JY94" s="202">
        <f>SUM(JY51, -JY52)</f>
        <v>0.25349999999999995</v>
      </c>
      <c r="JZ94" s="170">
        <f>SUM(JZ56, -JZ58)</f>
        <v>0.26419999999999999</v>
      </c>
      <c r="KA94" s="148">
        <f>SUM(KA56, -KA58)</f>
        <v>0.2742</v>
      </c>
      <c r="KB94" s="202">
        <f>SUM(KB51, -KB52)</f>
        <v>0.26040000000000002</v>
      </c>
      <c r="KC94" s="171">
        <f t="shared" ref="KC94:KI94" si="529">SUM(KC54, -KC57)</f>
        <v>0.25269999999999998</v>
      </c>
      <c r="KD94" s="141">
        <f t="shared" si="529"/>
        <v>0.21629999999999999</v>
      </c>
      <c r="KE94" s="111">
        <f t="shared" si="529"/>
        <v>0.23519999999999999</v>
      </c>
      <c r="KF94" s="171">
        <f t="shared" si="529"/>
        <v>0.23810000000000001</v>
      </c>
      <c r="KG94" s="139">
        <f t="shared" si="529"/>
        <v>0.23340000000000002</v>
      </c>
      <c r="KH94" s="111">
        <f t="shared" si="529"/>
        <v>0.2273</v>
      </c>
      <c r="KI94" s="171">
        <f t="shared" si="529"/>
        <v>0.1996</v>
      </c>
      <c r="KJ94" s="141">
        <f>SUM(KJ53, -KJ57)</f>
        <v>0.1991</v>
      </c>
      <c r="KK94" s="111">
        <f>SUM(KK54, -KK57)</f>
        <v>0.18689999999999998</v>
      </c>
      <c r="KL94" s="174">
        <f>SUM(KL53, -KL57)</f>
        <v>0.18959999999999999</v>
      </c>
      <c r="KM94" s="139">
        <f>SUM(KM53, -KM57)</f>
        <v>0.1706</v>
      </c>
      <c r="KN94" s="115">
        <f>SUM(KN53, -KN57)</f>
        <v>0.1724</v>
      </c>
      <c r="KO94" s="174">
        <f>SUM(KO53, -KO57)</f>
        <v>0.16969999999999999</v>
      </c>
      <c r="KP94" s="161">
        <f>SUM(KP57, -KP58)</f>
        <v>0.17759999999999998</v>
      </c>
      <c r="KQ94" s="202">
        <f>SUM(KQ57, -KQ58)</f>
        <v>0.16860000000000003</v>
      </c>
      <c r="KR94" s="171">
        <f>SUM(KR52, -KR56)</f>
        <v>0.1779</v>
      </c>
      <c r="KS94" s="139">
        <f>SUM(KS54, -KS57)</f>
        <v>0.16880000000000001</v>
      </c>
      <c r="KT94" s="115">
        <f>SUM(KT54, -KT57)</f>
        <v>0.1618</v>
      </c>
      <c r="KU94" s="174">
        <f>SUM(KU55, -KU57)</f>
        <v>0.1457</v>
      </c>
      <c r="KV94" s="240">
        <f>SUM(KV53, -KV56)</f>
        <v>0.1608</v>
      </c>
      <c r="KW94" s="115">
        <f>SUM(KW54, -KW57)</f>
        <v>0.161</v>
      </c>
      <c r="KX94" s="171">
        <f>SUM(KX53, -KX56)</f>
        <v>0.16039999999999999</v>
      </c>
      <c r="KY94" s="141">
        <f>SUM(KY53, -KY56)</f>
        <v>0.16489999999999999</v>
      </c>
      <c r="KZ94" s="202">
        <f>SUM(KZ56, -KZ58)</f>
        <v>0.15</v>
      </c>
      <c r="LA94" s="174">
        <f>SUM(LA54, -LA57)</f>
        <v>0.1623</v>
      </c>
      <c r="LB94" s="115">
        <f>SUM(LB52, -LB56)</f>
        <v>0.16470000000000001</v>
      </c>
      <c r="LC94" s="115">
        <f>SUM(LC54, -LC57)</f>
        <v>0.14979999999999999</v>
      </c>
      <c r="LD94" s="113">
        <f>SUM(LD51, -LD53)</f>
        <v>0.15350000000000003</v>
      </c>
      <c r="LE94" s="6">
        <f>SUM(LE80, -LE86)</f>
        <v>0</v>
      </c>
      <c r="LF94" s="6">
        <f>SUM(LF79, -LF85)</f>
        <v>0</v>
      </c>
      <c r="LG94" s="6">
        <f>SUM(LG80, -LG86)</f>
        <v>0</v>
      </c>
      <c r="LH94" s="6">
        <f>SUM(LH80, -LH86)</f>
        <v>0</v>
      </c>
      <c r="LI94" s="6">
        <f>SUM(LI79, -LI85)</f>
        <v>0</v>
      </c>
      <c r="LJ94" s="6">
        <f>SUM(LJ80, -LJ86)</f>
        <v>0</v>
      </c>
      <c r="LK94" s="6">
        <f>SUM(LK80, -LK86)</f>
        <v>0</v>
      </c>
      <c r="LL94" s="6">
        <f>SUM(LL79, -LL85)</f>
        <v>0</v>
      </c>
      <c r="LM94" s="6">
        <f>SUM(LM80, -LM86)</f>
        <v>0</v>
      </c>
      <c r="LN94" s="6">
        <f>SUM(LN80, -LN86)</f>
        <v>0</v>
      </c>
      <c r="LO94" s="6">
        <f>SUM(LO79, -LO85)</f>
        <v>0</v>
      </c>
      <c r="LP94" s="6">
        <f>SUM(LP80, -LP86)</f>
        <v>0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163" t="s">
        <v>67</v>
      </c>
      <c r="JQ95" s="59"/>
      <c r="JR95" s="59"/>
      <c r="JS95" s="59"/>
      <c r="JU95" s="159" t="s">
        <v>53</v>
      </c>
      <c r="JV95" s="183" t="s">
        <v>53</v>
      </c>
      <c r="JW95" s="178" t="s">
        <v>46</v>
      </c>
      <c r="JX95" s="149" t="s">
        <v>46</v>
      </c>
      <c r="JY95" s="117" t="s">
        <v>46</v>
      </c>
      <c r="JZ95" s="178" t="s">
        <v>46</v>
      </c>
      <c r="KA95" s="149" t="s">
        <v>46</v>
      </c>
      <c r="KB95" s="117" t="s">
        <v>46</v>
      </c>
      <c r="KC95" s="178" t="s">
        <v>46</v>
      </c>
      <c r="KD95" s="149" t="s">
        <v>46</v>
      </c>
      <c r="KE95" s="117" t="s">
        <v>46</v>
      </c>
      <c r="KF95" s="178" t="s">
        <v>46</v>
      </c>
      <c r="KG95" s="149" t="s">
        <v>46</v>
      </c>
      <c r="KH95" s="117" t="s">
        <v>46</v>
      </c>
      <c r="KI95" s="177" t="s">
        <v>64</v>
      </c>
      <c r="KJ95" s="153" t="s">
        <v>39</v>
      </c>
      <c r="KK95" s="118" t="s">
        <v>64</v>
      </c>
      <c r="KL95" s="175" t="s">
        <v>39</v>
      </c>
      <c r="KM95" s="158" t="s">
        <v>64</v>
      </c>
      <c r="KN95" s="118" t="s">
        <v>63</v>
      </c>
      <c r="KO95" s="175" t="s">
        <v>39</v>
      </c>
      <c r="KP95" s="158" t="s">
        <v>64</v>
      </c>
      <c r="KQ95" s="114" t="s">
        <v>39</v>
      </c>
      <c r="KR95" s="178" t="s">
        <v>46</v>
      </c>
      <c r="KS95" s="158" t="s">
        <v>64</v>
      </c>
      <c r="KT95" s="114" t="s">
        <v>39</v>
      </c>
      <c r="KU95" s="169" t="s">
        <v>57</v>
      </c>
      <c r="KV95" s="153" t="s">
        <v>41</v>
      </c>
      <c r="KW95" s="114" t="s">
        <v>39</v>
      </c>
      <c r="KX95" s="178" t="s">
        <v>48</v>
      </c>
      <c r="KY95" s="149" t="s">
        <v>48</v>
      </c>
      <c r="KZ95" s="114" t="s">
        <v>39</v>
      </c>
      <c r="LA95" s="175" t="s">
        <v>39</v>
      </c>
      <c r="LB95" s="114" t="s">
        <v>39</v>
      </c>
      <c r="LC95" s="183" t="s">
        <v>55</v>
      </c>
      <c r="LD95" s="183" t="s">
        <v>37</v>
      </c>
      <c r="LE95" s="59"/>
      <c r="LF95" s="59"/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</row>
    <row r="96" spans="1:48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530">SUM(EC85, -EC92)</f>
        <v>0</v>
      </c>
      <c r="ED96" s="6">
        <f t="shared" si="530"/>
        <v>0</v>
      </c>
      <c r="EE96" s="6">
        <f t="shared" si="530"/>
        <v>0</v>
      </c>
      <c r="EF96" s="6">
        <f t="shared" si="530"/>
        <v>0</v>
      </c>
      <c r="EG96" s="6">
        <f t="shared" si="530"/>
        <v>0</v>
      </c>
      <c r="EH96" s="6">
        <f t="shared" si="530"/>
        <v>0</v>
      </c>
      <c r="EI96" s="6">
        <f t="shared" si="530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531">SUM(GV85, -GV92)</f>
        <v>0</v>
      </c>
      <c r="GW96" s="6">
        <f t="shared" si="531"/>
        <v>0</v>
      </c>
      <c r="GX96" s="6">
        <f t="shared" si="531"/>
        <v>0</v>
      </c>
      <c r="GY96" s="6">
        <f t="shared" si="531"/>
        <v>0</v>
      </c>
      <c r="GZ96" s="6">
        <f t="shared" si="531"/>
        <v>0</v>
      </c>
      <c r="HA96" s="6">
        <f t="shared" si="531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532">SUM(IL52, -IL56)</f>
        <v>0.21159999999999998</v>
      </c>
      <c r="IM96" s="141">
        <f t="shared" si="532"/>
        <v>0.23349999999999999</v>
      </c>
      <c r="IN96" s="115">
        <f t="shared" si="532"/>
        <v>0.2311</v>
      </c>
      <c r="IO96" s="174">
        <f t="shared" si="532"/>
        <v>0.21390000000000001</v>
      </c>
      <c r="IP96" s="141">
        <f t="shared" si="532"/>
        <v>0.2213</v>
      </c>
      <c r="IQ96" s="115">
        <f t="shared" si="532"/>
        <v>0.21010000000000001</v>
      </c>
      <c r="IR96" s="174">
        <f t="shared" si="532"/>
        <v>0.21340000000000001</v>
      </c>
      <c r="IS96" s="218">
        <f t="shared" si="532"/>
        <v>0.20580000000000001</v>
      </c>
      <c r="IT96" s="15">
        <f t="shared" si="532"/>
        <v>0.20780000000000001</v>
      </c>
      <c r="IU96" s="146">
        <f t="shared" ref="IU96:JA96" si="533">SUM(IU52, -IU56)</f>
        <v>0.20669999999999999</v>
      </c>
      <c r="IV96" s="141">
        <f t="shared" si="533"/>
        <v>0.20640000000000003</v>
      </c>
      <c r="IW96" s="115">
        <f t="shared" si="533"/>
        <v>0.2041</v>
      </c>
      <c r="IX96" s="174">
        <f t="shared" si="533"/>
        <v>0.20140000000000002</v>
      </c>
      <c r="IY96" s="141">
        <f t="shared" si="533"/>
        <v>0.20319999999999999</v>
      </c>
      <c r="IZ96" s="115">
        <f t="shared" si="533"/>
        <v>0.20149999999999998</v>
      </c>
      <c r="JA96" s="324">
        <f t="shared" si="533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202">
        <f>SUM(JP56, -JP57)</f>
        <v>0.22999999999999998</v>
      </c>
      <c r="JQ96" s="6">
        <f t="shared" ref="JQ96:JS96" si="534">SUM(JQ85, -JQ92)</f>
        <v>0</v>
      </c>
      <c r="JR96" s="6">
        <f t="shared" si="534"/>
        <v>0</v>
      </c>
      <c r="JS96" s="6">
        <f t="shared" si="534"/>
        <v>0</v>
      </c>
      <c r="JU96" s="161">
        <f>SUM(JU51, -JU52)</f>
        <v>0.21800000000000003</v>
      </c>
      <c r="JV96" s="202">
        <f>SUM(JV51, -JV52)</f>
        <v>0.23550000000000001</v>
      </c>
      <c r="JW96" s="267">
        <f t="shared" ref="JW96:KH96" si="535">SUM(JW55, -JW57)</f>
        <v>0.22689999999999999</v>
      </c>
      <c r="JX96" s="240">
        <f t="shared" si="535"/>
        <v>0.24209999999999998</v>
      </c>
      <c r="JY96" s="241">
        <f t="shared" si="535"/>
        <v>0.24199999999999999</v>
      </c>
      <c r="JZ96" s="267">
        <f t="shared" si="535"/>
        <v>0.22039999999999998</v>
      </c>
      <c r="KA96" s="240">
        <f t="shared" si="535"/>
        <v>0.21480000000000002</v>
      </c>
      <c r="KB96" s="241">
        <f t="shared" si="535"/>
        <v>0.20860000000000001</v>
      </c>
      <c r="KC96" s="267">
        <f t="shared" si="535"/>
        <v>0.2147</v>
      </c>
      <c r="KD96" s="240">
        <f t="shared" si="535"/>
        <v>0.18379999999999999</v>
      </c>
      <c r="KE96" s="241">
        <f t="shared" si="535"/>
        <v>0.19850000000000001</v>
      </c>
      <c r="KF96" s="267">
        <f t="shared" si="535"/>
        <v>0.20200000000000001</v>
      </c>
      <c r="KG96" s="240">
        <f t="shared" si="535"/>
        <v>0.20700000000000002</v>
      </c>
      <c r="KH96" s="241">
        <f t="shared" si="535"/>
        <v>0.19120000000000001</v>
      </c>
      <c r="KI96" s="174">
        <f>SUM(KI52, -KI56)</f>
        <v>0.17749999999999999</v>
      </c>
      <c r="KJ96" s="139">
        <f>SUM(KJ54, -KJ57)</f>
        <v>0.1885</v>
      </c>
      <c r="KK96" s="115">
        <f>SUM(KK52, -KK56)</f>
        <v>0.18540000000000001</v>
      </c>
      <c r="KL96" s="171">
        <f>SUM(KL54, -KL57)</f>
        <v>0.18959999999999999</v>
      </c>
      <c r="KM96" s="141">
        <f>SUM(KM52, -KM56)</f>
        <v>0.1686</v>
      </c>
      <c r="KN96" s="111">
        <f>SUM(KN54, -KN57)</f>
        <v>0.1711</v>
      </c>
      <c r="KO96" s="171">
        <f>SUM(KO54, -KO57)</f>
        <v>0.1668</v>
      </c>
      <c r="KP96" s="141">
        <f>SUM(KP52, -KP56)</f>
        <v>0.17320000000000002</v>
      </c>
      <c r="KQ96" s="111">
        <f>SUM(KQ54, -KQ57)</f>
        <v>0.16649999999999998</v>
      </c>
      <c r="KR96" s="267">
        <f>SUM(KR55, -KR57)</f>
        <v>0.1774</v>
      </c>
      <c r="KS96" s="141">
        <f>SUM(KS53, -KS56)</f>
        <v>0.16839999999999999</v>
      </c>
      <c r="KT96" s="111">
        <f>SUM(KT53, -KT56)</f>
        <v>0.15960000000000002</v>
      </c>
      <c r="KU96" s="182">
        <f>SUM(KU56, -KU58)</f>
        <v>0.1366</v>
      </c>
      <c r="KV96" s="141">
        <f>SUM(KV54, -KV57)</f>
        <v>0.16010000000000002</v>
      </c>
      <c r="KW96" s="111">
        <f>SUM(KW53, -KW56)</f>
        <v>0.161</v>
      </c>
      <c r="KX96" s="174">
        <f>SUM(KX54, -KX57)</f>
        <v>0.1469</v>
      </c>
      <c r="KY96" s="141">
        <f>SUM(KY54, -KY57)</f>
        <v>0.15860000000000002</v>
      </c>
      <c r="KZ96" s="111">
        <f>SUM(KZ52, -KZ56)</f>
        <v>0.14360000000000001</v>
      </c>
      <c r="LA96" s="171">
        <f>SUM(LA53, -LA56)</f>
        <v>0.15889999999999999</v>
      </c>
      <c r="LB96" s="111">
        <f>SUM(LB53, -LB56)</f>
        <v>0.15260000000000001</v>
      </c>
      <c r="LC96" s="113">
        <f>SUM(LC51, -LC52)</f>
        <v>0.13749999999999998</v>
      </c>
      <c r="LD96" s="115">
        <f>SUM(LD51, -LD52)</f>
        <v>0.15010000000000001</v>
      </c>
      <c r="LE96" s="6">
        <f t="shared" ref="KS96:ME96" si="536">SUM(LE85, -LE92)</f>
        <v>0</v>
      </c>
      <c r="LF96" s="6">
        <f t="shared" si="536"/>
        <v>0</v>
      </c>
      <c r="LG96" s="6">
        <f t="shared" si="536"/>
        <v>0</v>
      </c>
      <c r="LH96" s="6">
        <f t="shared" si="536"/>
        <v>0</v>
      </c>
      <c r="LI96" s="6">
        <f t="shared" si="536"/>
        <v>0</v>
      </c>
      <c r="LJ96" s="6">
        <f t="shared" si="536"/>
        <v>0</v>
      </c>
      <c r="LK96" s="6">
        <f t="shared" si="536"/>
        <v>0</v>
      </c>
      <c r="LL96" s="6">
        <f t="shared" si="536"/>
        <v>0</v>
      </c>
      <c r="LM96" s="6">
        <f t="shared" si="536"/>
        <v>0</v>
      </c>
      <c r="LN96" s="6">
        <f t="shared" si="536"/>
        <v>0</v>
      </c>
      <c r="LO96" s="6">
        <f t="shared" si="536"/>
        <v>0</v>
      </c>
      <c r="LP96" s="6">
        <f t="shared" si="536"/>
        <v>0</v>
      </c>
      <c r="LQ96" s="6">
        <f t="shared" si="536"/>
        <v>0</v>
      </c>
      <c r="LR96" s="6">
        <f t="shared" si="536"/>
        <v>0</v>
      </c>
      <c r="LS96" s="6">
        <f t="shared" si="536"/>
        <v>0</v>
      </c>
      <c r="LT96" s="6">
        <f t="shared" si="536"/>
        <v>0</v>
      </c>
      <c r="LU96" s="6">
        <f t="shared" si="536"/>
        <v>0</v>
      </c>
      <c r="LV96" s="6">
        <f t="shared" si="536"/>
        <v>0</v>
      </c>
      <c r="LW96" s="6">
        <f t="shared" si="536"/>
        <v>0</v>
      </c>
      <c r="LX96" s="6">
        <f t="shared" si="536"/>
        <v>0</v>
      </c>
      <c r="LY96" s="6">
        <f t="shared" si="536"/>
        <v>0</v>
      </c>
      <c r="LZ96" s="6">
        <f t="shared" si="536"/>
        <v>0</v>
      </c>
      <c r="MA96" s="6">
        <f t="shared" si="536"/>
        <v>0</v>
      </c>
      <c r="MB96" s="6">
        <f t="shared" si="536"/>
        <v>0</v>
      </c>
      <c r="MC96" s="6">
        <f t="shared" si="536"/>
        <v>0</v>
      </c>
      <c r="MD96" s="6">
        <f t="shared" si="536"/>
        <v>0</v>
      </c>
      <c r="ME96" s="6">
        <f t="shared" si="536"/>
        <v>0</v>
      </c>
      <c r="MF96" s="6">
        <f t="shared" ref="MF96:MK96" si="537">SUM(MF85, -MF92)</f>
        <v>0</v>
      </c>
      <c r="MG96" s="6">
        <f t="shared" si="537"/>
        <v>0</v>
      </c>
      <c r="MH96" s="6">
        <f t="shared" si="537"/>
        <v>0</v>
      </c>
      <c r="MI96" s="6">
        <f t="shared" si="537"/>
        <v>0</v>
      </c>
      <c r="MJ96" s="6">
        <f t="shared" si="537"/>
        <v>0</v>
      </c>
      <c r="MK96" s="6">
        <f t="shared" si="537"/>
        <v>0</v>
      </c>
      <c r="MM96" s="6">
        <f t="shared" ref="MM96:OX96" si="538">SUM(MM85, -MM92)</f>
        <v>0</v>
      </c>
      <c r="MN96" s="6">
        <f t="shared" si="538"/>
        <v>0</v>
      </c>
      <c r="MO96" s="6">
        <f t="shared" si="538"/>
        <v>0</v>
      </c>
      <c r="MP96" s="6">
        <f t="shared" si="538"/>
        <v>0</v>
      </c>
      <c r="MQ96" s="6">
        <f t="shared" si="538"/>
        <v>0</v>
      </c>
      <c r="MR96" s="6">
        <f t="shared" si="538"/>
        <v>0</v>
      </c>
      <c r="MS96" s="6">
        <f t="shared" si="538"/>
        <v>0</v>
      </c>
      <c r="MT96" s="6">
        <f t="shared" si="538"/>
        <v>0</v>
      </c>
      <c r="MU96" s="6">
        <f t="shared" si="538"/>
        <v>0</v>
      </c>
      <c r="MV96" s="6">
        <f t="shared" si="538"/>
        <v>0</v>
      </c>
      <c r="MW96" s="6">
        <f t="shared" si="538"/>
        <v>0</v>
      </c>
      <c r="MX96" s="6">
        <f t="shared" si="538"/>
        <v>0</v>
      </c>
      <c r="MY96" s="6">
        <f t="shared" si="538"/>
        <v>0</v>
      </c>
      <c r="MZ96" s="6">
        <f t="shared" si="538"/>
        <v>0</v>
      </c>
      <c r="NA96" s="6">
        <f t="shared" si="538"/>
        <v>0</v>
      </c>
      <c r="NB96" s="6">
        <f t="shared" si="538"/>
        <v>0</v>
      </c>
      <c r="NC96" s="6">
        <f t="shared" si="538"/>
        <v>0</v>
      </c>
      <c r="ND96" s="6">
        <f t="shared" si="538"/>
        <v>0</v>
      </c>
      <c r="NE96" s="6">
        <f t="shared" si="538"/>
        <v>0</v>
      </c>
      <c r="NF96" s="6">
        <f t="shared" si="538"/>
        <v>0</v>
      </c>
      <c r="NG96" s="6">
        <f t="shared" si="538"/>
        <v>0</v>
      </c>
      <c r="NH96" s="6">
        <f t="shared" si="538"/>
        <v>0</v>
      </c>
      <c r="NI96" s="6">
        <f t="shared" si="538"/>
        <v>0</v>
      </c>
      <c r="NJ96" s="6">
        <f t="shared" si="538"/>
        <v>0</v>
      </c>
      <c r="NK96" s="6">
        <f t="shared" si="538"/>
        <v>0</v>
      </c>
      <c r="NL96" s="6">
        <f t="shared" si="538"/>
        <v>0</v>
      </c>
      <c r="NM96" s="6">
        <f t="shared" si="538"/>
        <v>0</v>
      </c>
      <c r="NN96" s="6">
        <f t="shared" si="538"/>
        <v>0</v>
      </c>
      <c r="NO96" s="6">
        <f t="shared" si="538"/>
        <v>0</v>
      </c>
      <c r="NP96" s="6">
        <f t="shared" si="538"/>
        <v>0</v>
      </c>
      <c r="NQ96" s="6">
        <f t="shared" si="538"/>
        <v>0</v>
      </c>
      <c r="NR96" s="6">
        <f t="shared" si="538"/>
        <v>0</v>
      </c>
      <c r="NS96" s="6">
        <f t="shared" si="538"/>
        <v>0</v>
      </c>
      <c r="NT96" s="6">
        <f t="shared" si="538"/>
        <v>0</v>
      </c>
      <c r="NU96" s="6">
        <f t="shared" si="538"/>
        <v>0</v>
      </c>
      <c r="NV96" s="6">
        <f t="shared" si="538"/>
        <v>0</v>
      </c>
      <c r="NW96" s="6">
        <f t="shared" si="538"/>
        <v>0</v>
      </c>
      <c r="NX96" s="6">
        <f t="shared" si="538"/>
        <v>0</v>
      </c>
      <c r="NY96" s="6">
        <f t="shared" si="538"/>
        <v>0</v>
      </c>
      <c r="NZ96" s="6">
        <f t="shared" si="538"/>
        <v>0</v>
      </c>
      <c r="OA96" s="6">
        <f t="shared" si="538"/>
        <v>0</v>
      </c>
      <c r="OB96" s="6">
        <f t="shared" si="538"/>
        <v>0</v>
      </c>
      <c r="OC96" s="6">
        <f t="shared" si="538"/>
        <v>0</v>
      </c>
      <c r="OD96" s="6">
        <f t="shared" si="538"/>
        <v>0</v>
      </c>
      <c r="OE96" s="6">
        <f t="shared" si="538"/>
        <v>0</v>
      </c>
      <c r="OF96" s="6">
        <f t="shared" si="538"/>
        <v>0</v>
      </c>
      <c r="OG96" s="6">
        <f t="shared" si="538"/>
        <v>0</v>
      </c>
      <c r="OH96" s="6">
        <f t="shared" si="538"/>
        <v>0</v>
      </c>
      <c r="OI96" s="6">
        <f t="shared" si="538"/>
        <v>0</v>
      </c>
      <c r="OJ96" s="6">
        <f t="shared" si="538"/>
        <v>0</v>
      </c>
      <c r="OK96" s="6">
        <f t="shared" si="538"/>
        <v>0</v>
      </c>
      <c r="OL96" s="6">
        <f t="shared" si="538"/>
        <v>0</v>
      </c>
      <c r="OM96" s="6">
        <f t="shared" si="538"/>
        <v>0</v>
      </c>
      <c r="ON96" s="6">
        <f t="shared" si="538"/>
        <v>0</v>
      </c>
      <c r="OO96" s="6">
        <f t="shared" si="538"/>
        <v>0</v>
      </c>
      <c r="OP96" s="6">
        <f t="shared" si="538"/>
        <v>0</v>
      </c>
      <c r="OQ96" s="6">
        <f t="shared" si="538"/>
        <v>0</v>
      </c>
      <c r="OR96" s="6">
        <f t="shared" si="538"/>
        <v>0</v>
      </c>
      <c r="OS96" s="6">
        <f t="shared" si="538"/>
        <v>0</v>
      </c>
      <c r="OT96" s="6">
        <f t="shared" si="538"/>
        <v>0</v>
      </c>
      <c r="OU96" s="6">
        <f t="shared" si="538"/>
        <v>0</v>
      </c>
      <c r="OV96" s="6">
        <f t="shared" si="538"/>
        <v>0</v>
      </c>
      <c r="OW96" s="6">
        <f t="shared" si="538"/>
        <v>0</v>
      </c>
      <c r="OX96" s="6">
        <f t="shared" si="538"/>
        <v>0</v>
      </c>
      <c r="OY96" s="6">
        <f t="shared" ref="OY96:PC96" si="539">SUM(OY85, -OY92)</f>
        <v>0</v>
      </c>
      <c r="OZ96" s="6">
        <f t="shared" si="539"/>
        <v>0</v>
      </c>
      <c r="PA96" s="6">
        <f t="shared" si="539"/>
        <v>0</v>
      </c>
      <c r="PB96" s="6">
        <f t="shared" si="539"/>
        <v>0</v>
      </c>
      <c r="PC96" s="6">
        <f t="shared" si="539"/>
        <v>0</v>
      </c>
      <c r="PE96" s="6">
        <f t="shared" ref="PE96:RP96" si="540">SUM(PE85, -PE92)</f>
        <v>0</v>
      </c>
      <c r="PF96" s="6">
        <f t="shared" si="540"/>
        <v>0</v>
      </c>
      <c r="PG96" s="6">
        <f t="shared" si="540"/>
        <v>0</v>
      </c>
      <c r="PH96" s="6">
        <f t="shared" si="540"/>
        <v>0</v>
      </c>
      <c r="PI96" s="6">
        <f t="shared" si="540"/>
        <v>0</v>
      </c>
      <c r="PJ96" s="6">
        <f t="shared" si="540"/>
        <v>0</v>
      </c>
      <c r="PK96" s="6">
        <f t="shared" si="540"/>
        <v>0</v>
      </c>
      <c r="PL96" s="6">
        <f t="shared" si="540"/>
        <v>0</v>
      </c>
      <c r="PM96" s="6">
        <f t="shared" si="540"/>
        <v>0</v>
      </c>
      <c r="PN96" s="6">
        <f t="shared" si="540"/>
        <v>0</v>
      </c>
      <c r="PO96" s="6">
        <f t="shared" si="540"/>
        <v>0</v>
      </c>
      <c r="PP96" s="6">
        <f t="shared" si="540"/>
        <v>0</v>
      </c>
      <c r="PQ96" s="6">
        <f t="shared" si="540"/>
        <v>0</v>
      </c>
      <c r="PR96" s="6">
        <f t="shared" si="540"/>
        <v>0</v>
      </c>
      <c r="PS96" s="6">
        <f t="shared" si="540"/>
        <v>0</v>
      </c>
      <c r="PT96" s="6">
        <f t="shared" si="540"/>
        <v>0</v>
      </c>
      <c r="PU96" s="6">
        <f t="shared" si="540"/>
        <v>0</v>
      </c>
      <c r="PV96" s="6">
        <f t="shared" si="540"/>
        <v>0</v>
      </c>
      <c r="PW96" s="6">
        <f t="shared" si="540"/>
        <v>0</v>
      </c>
      <c r="PX96" s="6">
        <f t="shared" si="540"/>
        <v>0</v>
      </c>
      <c r="PY96" s="6">
        <f t="shared" si="540"/>
        <v>0</v>
      </c>
      <c r="PZ96" s="6">
        <f t="shared" si="540"/>
        <v>0</v>
      </c>
      <c r="QA96" s="6">
        <f t="shared" si="540"/>
        <v>0</v>
      </c>
      <c r="QB96" s="6">
        <f t="shared" si="540"/>
        <v>0</v>
      </c>
      <c r="QC96" s="6">
        <f t="shared" si="540"/>
        <v>0</v>
      </c>
      <c r="QD96" s="6">
        <f t="shared" si="540"/>
        <v>0</v>
      </c>
      <c r="QE96" s="6">
        <f t="shared" si="540"/>
        <v>0</v>
      </c>
      <c r="QF96" s="6">
        <f t="shared" si="540"/>
        <v>0</v>
      </c>
      <c r="QG96" s="6">
        <f t="shared" si="540"/>
        <v>0</v>
      </c>
      <c r="QH96" s="6">
        <f t="shared" si="540"/>
        <v>0</v>
      </c>
      <c r="QI96" s="6">
        <f t="shared" si="540"/>
        <v>0</v>
      </c>
      <c r="QJ96" s="6">
        <f t="shared" si="540"/>
        <v>0</v>
      </c>
      <c r="QK96" s="6">
        <f t="shared" si="540"/>
        <v>0</v>
      </c>
      <c r="QL96" s="6">
        <f t="shared" si="540"/>
        <v>0</v>
      </c>
      <c r="QM96" s="6">
        <f t="shared" si="540"/>
        <v>0</v>
      </c>
      <c r="QN96" s="6">
        <f t="shared" si="540"/>
        <v>0</v>
      </c>
      <c r="QO96" s="6">
        <f t="shared" si="540"/>
        <v>0</v>
      </c>
      <c r="QP96" s="6">
        <f t="shared" si="540"/>
        <v>0</v>
      </c>
      <c r="QQ96" s="6">
        <f t="shared" si="540"/>
        <v>0</v>
      </c>
      <c r="QR96" s="6">
        <f t="shared" si="540"/>
        <v>0</v>
      </c>
      <c r="QS96" s="6">
        <f t="shared" si="540"/>
        <v>0</v>
      </c>
      <c r="QT96" s="6">
        <f t="shared" si="540"/>
        <v>0</v>
      </c>
      <c r="QU96" s="6">
        <f t="shared" si="540"/>
        <v>0</v>
      </c>
      <c r="QV96" s="6">
        <f t="shared" si="540"/>
        <v>0</v>
      </c>
      <c r="QW96" s="6">
        <f t="shared" si="540"/>
        <v>0</v>
      </c>
      <c r="QX96" s="6">
        <f t="shared" si="540"/>
        <v>0</v>
      </c>
      <c r="QY96" s="6">
        <f t="shared" si="540"/>
        <v>0</v>
      </c>
      <c r="QZ96" s="6">
        <f t="shared" si="540"/>
        <v>0</v>
      </c>
      <c r="RA96" s="6">
        <f t="shared" si="540"/>
        <v>0</v>
      </c>
      <c r="RB96" s="6">
        <f t="shared" si="540"/>
        <v>0</v>
      </c>
      <c r="RC96" s="6">
        <f t="shared" si="540"/>
        <v>0</v>
      </c>
      <c r="RD96" s="6">
        <f t="shared" si="540"/>
        <v>0</v>
      </c>
      <c r="RE96" s="6">
        <f t="shared" si="540"/>
        <v>0</v>
      </c>
      <c r="RF96" s="6">
        <f t="shared" si="540"/>
        <v>0</v>
      </c>
      <c r="RG96" s="6">
        <f t="shared" si="540"/>
        <v>0</v>
      </c>
      <c r="RH96" s="6">
        <f t="shared" si="540"/>
        <v>0</v>
      </c>
      <c r="RI96" s="6">
        <f t="shared" si="540"/>
        <v>0</v>
      </c>
      <c r="RJ96" s="6">
        <f t="shared" si="540"/>
        <v>0</v>
      </c>
      <c r="RK96" s="6">
        <f t="shared" si="540"/>
        <v>0</v>
      </c>
      <c r="RL96" s="6">
        <f t="shared" si="540"/>
        <v>0</v>
      </c>
      <c r="RM96" s="6">
        <f t="shared" si="540"/>
        <v>0</v>
      </c>
      <c r="RN96" s="6">
        <f t="shared" si="540"/>
        <v>0</v>
      </c>
      <c r="RO96" s="6">
        <f t="shared" si="540"/>
        <v>0</v>
      </c>
      <c r="RP96" s="6">
        <f t="shared" si="540"/>
        <v>0</v>
      </c>
      <c r="RQ96" s="6">
        <f t="shared" ref="RQ96:RU96" si="541">SUM(RQ85, -RQ92)</f>
        <v>0</v>
      </c>
      <c r="RR96" s="6">
        <f t="shared" si="541"/>
        <v>0</v>
      </c>
      <c r="RS96" s="6">
        <f t="shared" si="541"/>
        <v>0</v>
      </c>
      <c r="RT96" s="6">
        <f t="shared" si="541"/>
        <v>0</v>
      </c>
      <c r="RU96" s="6">
        <f t="shared" si="541"/>
        <v>0</v>
      </c>
    </row>
    <row r="97" spans="1:48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183" t="s">
        <v>53</v>
      </c>
      <c r="JQ97" s="59"/>
      <c r="JR97" s="59"/>
      <c r="JS97" s="59"/>
      <c r="JU97" s="194" t="s">
        <v>67</v>
      </c>
      <c r="JV97" s="163" t="s">
        <v>67</v>
      </c>
      <c r="JW97" s="181" t="s">
        <v>67</v>
      </c>
      <c r="JX97" s="194" t="s">
        <v>67</v>
      </c>
      <c r="JY97" s="163" t="s">
        <v>67</v>
      </c>
      <c r="JZ97" s="181" t="s">
        <v>67</v>
      </c>
      <c r="KA97" s="194" t="s">
        <v>67</v>
      </c>
      <c r="KB97" s="163" t="s">
        <v>67</v>
      </c>
      <c r="KC97" s="181" t="s">
        <v>67</v>
      </c>
      <c r="KD97" s="147" t="s">
        <v>57</v>
      </c>
      <c r="KE97" s="109" t="s">
        <v>57</v>
      </c>
      <c r="KF97" s="177" t="s">
        <v>64</v>
      </c>
      <c r="KG97" s="158" t="s">
        <v>64</v>
      </c>
      <c r="KH97" s="118" t="s">
        <v>64</v>
      </c>
      <c r="KI97" s="169" t="s">
        <v>57</v>
      </c>
      <c r="KJ97" s="147" t="s">
        <v>57</v>
      </c>
      <c r="KK97" s="109" t="s">
        <v>57</v>
      </c>
      <c r="KL97" s="177" t="s">
        <v>64</v>
      </c>
      <c r="KM97" s="153" t="s">
        <v>41</v>
      </c>
      <c r="KN97" s="114" t="s">
        <v>41</v>
      </c>
      <c r="KO97" s="177" t="s">
        <v>64</v>
      </c>
      <c r="KP97" s="153" t="s">
        <v>39</v>
      </c>
      <c r="KQ97" s="118" t="s">
        <v>64</v>
      </c>
      <c r="KR97" s="177" t="s">
        <v>64</v>
      </c>
      <c r="KS97" s="149" t="s">
        <v>46</v>
      </c>
      <c r="KT97" s="118" t="s">
        <v>64</v>
      </c>
      <c r="KU97" s="175" t="s">
        <v>39</v>
      </c>
      <c r="KV97" s="153" t="s">
        <v>39</v>
      </c>
      <c r="KW97" s="117" t="s">
        <v>46</v>
      </c>
      <c r="KX97" s="177" t="s">
        <v>64</v>
      </c>
      <c r="KY97" s="149" t="s">
        <v>46</v>
      </c>
      <c r="KZ97" s="112" t="s">
        <v>70</v>
      </c>
      <c r="LA97" s="169" t="s">
        <v>57</v>
      </c>
      <c r="LB97" s="109" t="s">
        <v>57</v>
      </c>
      <c r="LC97" s="109" t="s">
        <v>57</v>
      </c>
      <c r="LD97" s="117" t="s">
        <v>46</v>
      </c>
      <c r="LE97" s="59"/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</row>
    <row r="98" spans="1:48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542">SUM(ES56, -ES57)</f>
        <v>0.1905</v>
      </c>
      <c r="ET98" s="161">
        <f t="shared" si="542"/>
        <v>0.1933</v>
      </c>
      <c r="EU98" s="202">
        <f t="shared" si="542"/>
        <v>0.19350000000000001</v>
      </c>
      <c r="EV98" s="182">
        <f t="shared" si="542"/>
        <v>0.1973</v>
      </c>
      <c r="EW98" s="161">
        <f t="shared" si="542"/>
        <v>0.1961</v>
      </c>
      <c r="EX98" s="241">
        <f t="shared" si="542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543">SUM(FK56, -FK57)</f>
        <v>0.2011</v>
      </c>
      <c r="FL98" s="161">
        <f t="shared" si="543"/>
        <v>0.21800000000000003</v>
      </c>
      <c r="FM98" s="202">
        <f t="shared" si="543"/>
        <v>0.20580000000000001</v>
      </c>
      <c r="FN98" s="182">
        <f t="shared" si="543"/>
        <v>0.20130000000000001</v>
      </c>
      <c r="FO98" s="161">
        <f t="shared" si="543"/>
        <v>0.2039</v>
      </c>
      <c r="FP98" s="202">
        <f t="shared" si="543"/>
        <v>0.21519999999999997</v>
      </c>
      <c r="FQ98" s="182">
        <f t="shared" si="543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544">SUM(GO53, -GO56)</f>
        <v>0.1394</v>
      </c>
      <c r="GP98" s="141">
        <f t="shared" si="544"/>
        <v>0.14990000000000001</v>
      </c>
      <c r="GQ98" s="115">
        <f t="shared" si="544"/>
        <v>0.15029999999999999</v>
      </c>
      <c r="GR98" s="174">
        <f t="shared" si="544"/>
        <v>0.1431</v>
      </c>
      <c r="GS98" s="115">
        <f t="shared" si="544"/>
        <v>0.15920000000000001</v>
      </c>
      <c r="GT98" s="115">
        <f t="shared" si="544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545">SUM(IL52, -IL55)</f>
        <v>0.21049999999999999</v>
      </c>
      <c r="IM98" s="141">
        <f t="shared" si="545"/>
        <v>0.2157</v>
      </c>
      <c r="IN98" s="115">
        <f t="shared" si="545"/>
        <v>0.2137</v>
      </c>
      <c r="IO98" s="174">
        <f t="shared" si="545"/>
        <v>0.20170000000000002</v>
      </c>
      <c r="IP98" s="141">
        <f t="shared" si="545"/>
        <v>0.2056</v>
      </c>
      <c r="IQ98" s="115">
        <f t="shared" si="545"/>
        <v>0.20419999999999999</v>
      </c>
      <c r="IR98" s="174">
        <f t="shared" si="545"/>
        <v>0.21290000000000001</v>
      </c>
      <c r="IS98" s="218">
        <f t="shared" si="545"/>
        <v>0.2024</v>
      </c>
      <c r="IT98" s="15">
        <f t="shared" si="545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202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61">
        <f t="shared" ref="JU98:KC98" si="546">SUM(JU56, -JU57)</f>
        <v>0.20569999999999999</v>
      </c>
      <c r="JV98" s="202">
        <f t="shared" si="546"/>
        <v>0.19850000000000001</v>
      </c>
      <c r="JW98" s="182">
        <f t="shared" si="546"/>
        <v>0.1653</v>
      </c>
      <c r="JX98" s="161">
        <f t="shared" si="546"/>
        <v>0.18269999999999997</v>
      </c>
      <c r="JY98" s="202">
        <f t="shared" si="546"/>
        <v>0.182</v>
      </c>
      <c r="JZ98" s="182">
        <f t="shared" si="546"/>
        <v>0.16799999999999998</v>
      </c>
      <c r="KA98" s="161">
        <f t="shared" si="546"/>
        <v>0.16790000000000002</v>
      </c>
      <c r="KB98" s="202">
        <f t="shared" si="546"/>
        <v>0.16920000000000002</v>
      </c>
      <c r="KC98" s="182">
        <f t="shared" si="546"/>
        <v>0.17119999999999999</v>
      </c>
      <c r="KD98" s="161">
        <f>SUM(KD57, -KD58)</f>
        <v>0.12870000000000004</v>
      </c>
      <c r="KE98" s="202">
        <f>SUM(KE57, -KE58)</f>
        <v>0.13640000000000002</v>
      </c>
      <c r="KF98" s="174">
        <f>SUM(KF52, -KF56)</f>
        <v>0.14599999999999999</v>
      </c>
      <c r="KG98" s="141">
        <f>SUM(KG52, -KG56)</f>
        <v>0.18160000000000001</v>
      </c>
      <c r="KH98" s="115">
        <f>SUM(KH52, -KH56)</f>
        <v>0.18990000000000001</v>
      </c>
      <c r="KI98" s="182">
        <f>SUM(KI57, -KI58)</f>
        <v>0.17720000000000002</v>
      </c>
      <c r="KJ98" s="161">
        <f>SUM(KJ57, -KJ58)</f>
        <v>0.1852</v>
      </c>
      <c r="KK98" s="202">
        <f>SUM(KK57, -KK58)</f>
        <v>0.17329999999999998</v>
      </c>
      <c r="KL98" s="174">
        <f>SUM(KL52, -KL56)</f>
        <v>0.1825</v>
      </c>
      <c r="KM98" s="141">
        <f>SUM(KM53, -KM56)</f>
        <v>0.16619999999999999</v>
      </c>
      <c r="KN98" s="115">
        <f>SUM(KN52, -KN56)</f>
        <v>0.1696</v>
      </c>
      <c r="KO98" s="174">
        <f>SUM(KO52, -KO56)</f>
        <v>0.16800000000000001</v>
      </c>
      <c r="KP98" s="139">
        <f>SUM(KP54, -KP57)</f>
        <v>0.16999999999999998</v>
      </c>
      <c r="KQ98" s="115">
        <f>SUM(KQ52, -KQ56)</f>
        <v>0.16570000000000001</v>
      </c>
      <c r="KR98" s="174">
        <f>SUM(KR53, -KR56)</f>
        <v>0.17169999999999999</v>
      </c>
      <c r="KS98" s="240">
        <f>SUM(KS55, -KS57)</f>
        <v>0.16750000000000001</v>
      </c>
      <c r="KT98" s="115">
        <f>SUM(KT55, -KT57)</f>
        <v>0.159</v>
      </c>
      <c r="KU98" s="171">
        <f>SUM(KU52, -KU56)</f>
        <v>0.1363</v>
      </c>
      <c r="KV98" s="139">
        <f>SUM(KV54, -KV56)</f>
        <v>0.1588</v>
      </c>
      <c r="KW98" s="241">
        <f>SUM(KW54, -KW56)</f>
        <v>0.15920000000000001</v>
      </c>
      <c r="KX98" s="174">
        <f>SUM(KX55, -KX57)</f>
        <v>0.13700000000000001</v>
      </c>
      <c r="KY98" s="240">
        <f>SUM(KY54, -KY56)</f>
        <v>0.1416</v>
      </c>
      <c r="KZ98" s="115">
        <f>SUM(KZ53, -KZ56)</f>
        <v>0.13650000000000001</v>
      </c>
      <c r="LA98" s="182">
        <f>SUM(LA56, -LA58)</f>
        <v>0.1371</v>
      </c>
      <c r="LB98" s="202">
        <f>SUM(LB56, -LB58)</f>
        <v>0.13840000000000002</v>
      </c>
      <c r="LC98" s="202">
        <f>SUM(LC56, -LC58)</f>
        <v>0.13639999999999999</v>
      </c>
      <c r="LD98" s="241">
        <f>SUM(LD54, -LD56)</f>
        <v>0.1298</v>
      </c>
      <c r="LE98" s="6">
        <f>SUM(LE85, -LE91,)</f>
        <v>0</v>
      </c>
      <c r="LF98" s="6">
        <f>SUM(LF86, -LF92)</f>
        <v>0</v>
      </c>
      <c r="LG98" s="6">
        <f>SUM(LG85, -LG91)</f>
        <v>0</v>
      </c>
      <c r="LH98" s="6">
        <f>SUM(LH85, -LH91,)</f>
        <v>0</v>
      </c>
      <c r="LI98" s="6">
        <f>SUM(LI86, -LI92)</f>
        <v>0</v>
      </c>
      <c r="LJ98" s="6">
        <f>SUM(LJ85, -LJ91)</f>
        <v>0</v>
      </c>
      <c r="LK98" s="6">
        <f>SUM(LK85, -LK91,)</f>
        <v>0</v>
      </c>
      <c r="LL98" s="6">
        <f>SUM(LL86, -LL92)</f>
        <v>0</v>
      </c>
      <c r="LM98" s="6">
        <f>SUM(LM85, -LM91)</f>
        <v>0</v>
      </c>
      <c r="LN98" s="6">
        <f>SUM(LN85, -LN91,)</f>
        <v>0</v>
      </c>
      <c r="LO98" s="6">
        <f>SUM(LO86, -LO92)</f>
        <v>0</v>
      </c>
      <c r="LP98" s="6">
        <f>SUM(LP85, -LP91)</f>
        <v>0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118" t="s">
        <v>64</v>
      </c>
      <c r="JQ99" s="59"/>
      <c r="JR99" s="59"/>
      <c r="JS99" s="59"/>
      <c r="JU99" s="158" t="s">
        <v>64</v>
      </c>
      <c r="JV99" s="118" t="s">
        <v>64</v>
      </c>
      <c r="JW99" s="177" t="s">
        <v>64</v>
      </c>
      <c r="JX99" s="158" t="s">
        <v>64</v>
      </c>
      <c r="JY99" s="118" t="s">
        <v>64</v>
      </c>
      <c r="JZ99" s="177" t="s">
        <v>64</v>
      </c>
      <c r="KA99" s="158" t="s">
        <v>64</v>
      </c>
      <c r="KB99" s="118" t="s">
        <v>64</v>
      </c>
      <c r="KC99" s="177" t="s">
        <v>64</v>
      </c>
      <c r="KD99" s="194" t="s">
        <v>67</v>
      </c>
      <c r="KE99" s="118" t="s">
        <v>64</v>
      </c>
      <c r="KF99" s="172" t="s">
        <v>68</v>
      </c>
      <c r="KG99" s="137" t="s">
        <v>68</v>
      </c>
      <c r="KH99" s="109" t="s">
        <v>57</v>
      </c>
      <c r="KI99" s="178" t="s">
        <v>46</v>
      </c>
      <c r="KJ99" s="149" t="s">
        <v>46</v>
      </c>
      <c r="KK99" s="112" t="s">
        <v>68</v>
      </c>
      <c r="KL99" s="172" t="s">
        <v>68</v>
      </c>
      <c r="KM99" s="137" t="s">
        <v>70</v>
      </c>
      <c r="KN99" s="112" t="s">
        <v>68</v>
      </c>
      <c r="KO99" s="172" t="s">
        <v>68</v>
      </c>
      <c r="KP99" s="137" t="s">
        <v>68</v>
      </c>
      <c r="KQ99" s="117" t="s">
        <v>46</v>
      </c>
      <c r="KR99" s="181" t="s">
        <v>59</v>
      </c>
      <c r="KS99" s="153" t="s">
        <v>41</v>
      </c>
      <c r="KT99" s="117" t="s">
        <v>46</v>
      </c>
      <c r="KU99" s="172" t="s">
        <v>70</v>
      </c>
      <c r="KV99" s="158" t="s">
        <v>64</v>
      </c>
      <c r="KW99" s="118" t="s">
        <v>64</v>
      </c>
      <c r="KX99" s="178" t="s">
        <v>46</v>
      </c>
      <c r="KY99" s="158" t="s">
        <v>64</v>
      </c>
      <c r="KZ99" s="118" t="s">
        <v>64</v>
      </c>
      <c r="LA99" s="177" t="s">
        <v>64</v>
      </c>
      <c r="LB99" s="117" t="s">
        <v>46</v>
      </c>
      <c r="LC99" s="117" t="s">
        <v>46</v>
      </c>
      <c r="LD99" s="109" t="s">
        <v>57</v>
      </c>
      <c r="LE99" s="59"/>
      <c r="LF99" s="59"/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547">SUM(BS56, -BS58)</f>
        <v>0.1308</v>
      </c>
      <c r="BT100" s="111">
        <f t="shared" si="547"/>
        <v>0.11999999999999998</v>
      </c>
      <c r="BU100" s="173">
        <f t="shared" si="547"/>
        <v>0.13389999999999999</v>
      </c>
      <c r="BV100" s="143">
        <f t="shared" si="547"/>
        <v>0.14529999999999998</v>
      </c>
      <c r="BW100" s="113">
        <f t="shared" si="547"/>
        <v>0.15360000000000001</v>
      </c>
      <c r="BX100" s="173">
        <f t="shared" si="547"/>
        <v>0.15440000000000001</v>
      </c>
      <c r="BY100" s="219">
        <f t="shared" si="547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548">SUM(EM52, -EM56)</f>
        <v>0.1613</v>
      </c>
      <c r="EN100" s="141">
        <f t="shared" si="548"/>
        <v>0.16400000000000001</v>
      </c>
      <c r="EO100" s="115">
        <f t="shared" si="548"/>
        <v>0.16200000000000001</v>
      </c>
      <c r="EP100" s="174">
        <f t="shared" si="548"/>
        <v>0.1633</v>
      </c>
      <c r="EQ100" s="141">
        <f t="shared" si="548"/>
        <v>0.1545</v>
      </c>
      <c r="ER100" s="115">
        <f t="shared" si="548"/>
        <v>0.14460000000000001</v>
      </c>
      <c r="ES100" s="174">
        <f t="shared" si="548"/>
        <v>0.1545</v>
      </c>
      <c r="ET100" s="141">
        <f t="shared" si="548"/>
        <v>0.15029999999999999</v>
      </c>
      <c r="EU100" s="115">
        <f t="shared" si="548"/>
        <v>0.13469999999999999</v>
      </c>
      <c r="EV100" s="174">
        <f t="shared" si="548"/>
        <v>0.10389999999999999</v>
      </c>
      <c r="EW100" s="141">
        <f t="shared" si="548"/>
        <v>0.11760000000000001</v>
      </c>
      <c r="EX100" s="115">
        <f t="shared" si="548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549">SUM(FK52, -FK56)</f>
        <v>0.18160000000000001</v>
      </c>
      <c r="FL100" s="141">
        <f t="shared" si="549"/>
        <v>0.16259999999999999</v>
      </c>
      <c r="FM100" s="115">
        <f t="shared" si="549"/>
        <v>0.15740000000000001</v>
      </c>
      <c r="FN100" s="174">
        <f t="shared" si="549"/>
        <v>0.1603</v>
      </c>
      <c r="FO100" s="141">
        <f t="shared" si="549"/>
        <v>0.17699999999999999</v>
      </c>
      <c r="FP100" s="115">
        <f t="shared" si="549"/>
        <v>0.16789999999999999</v>
      </c>
      <c r="FQ100" s="174">
        <f t="shared" si="549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550">SUM(HH53, -HH56)</f>
        <v>0.15909999999999999</v>
      </c>
      <c r="HI100" s="141">
        <f t="shared" si="550"/>
        <v>0.18540000000000001</v>
      </c>
      <c r="HJ100" s="115">
        <f t="shared" si="550"/>
        <v>0.1661</v>
      </c>
      <c r="HK100" s="174">
        <f t="shared" si="550"/>
        <v>0.15239999999999998</v>
      </c>
      <c r="HL100" s="141">
        <f t="shared" si="550"/>
        <v>0.14729999999999999</v>
      </c>
      <c r="HM100" s="115">
        <f t="shared" si="550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115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1">
        <f t="shared" ref="JU100:KC100" si="551">SUM(JU52, -JU56)</f>
        <v>0.15279999999999999</v>
      </c>
      <c r="JV100" s="115">
        <f t="shared" si="551"/>
        <v>0.14450000000000002</v>
      </c>
      <c r="JW100" s="174">
        <f t="shared" si="551"/>
        <v>0.1439</v>
      </c>
      <c r="JX100" s="141">
        <f t="shared" si="551"/>
        <v>0.14529999999999998</v>
      </c>
      <c r="JY100" s="115">
        <f t="shared" si="551"/>
        <v>0.1454</v>
      </c>
      <c r="JZ100" s="174">
        <f t="shared" si="551"/>
        <v>0.1341</v>
      </c>
      <c r="KA100" s="141">
        <f t="shared" si="551"/>
        <v>0.12390000000000001</v>
      </c>
      <c r="KB100" s="115">
        <f t="shared" si="551"/>
        <v>0.12920000000000001</v>
      </c>
      <c r="KC100" s="174">
        <f t="shared" si="551"/>
        <v>0.12940000000000002</v>
      </c>
      <c r="KD100" s="161">
        <f>SUM(KD56, -KD57)</f>
        <v>0.121</v>
      </c>
      <c r="KE100" s="115">
        <f>SUM(KE52, -KE56)</f>
        <v>0.13040000000000002</v>
      </c>
      <c r="KF100" s="171">
        <f>SUM(KF53, -KF56)</f>
        <v>0.14479999999999998</v>
      </c>
      <c r="KG100" s="139">
        <f>SUM(KG53, -KG56)</f>
        <v>0.14650000000000002</v>
      </c>
      <c r="KH100" s="202">
        <f>SUM(KH57, -KH58)</f>
        <v>0.1527</v>
      </c>
      <c r="KI100" s="267">
        <f>SUM(KI55, -KI57)</f>
        <v>0.16009999999999999</v>
      </c>
      <c r="KJ100" s="240">
        <f>SUM(KJ55, -KJ57)</f>
        <v>0.16239999999999999</v>
      </c>
      <c r="KK100" s="111">
        <f>SUM(KK53, -KK56)</f>
        <v>0.1598</v>
      </c>
      <c r="KL100" s="171">
        <f>SUM(KL53, -KL56)</f>
        <v>0.1681</v>
      </c>
      <c r="KM100" s="141">
        <f>SUM(KM54, -KM57)</f>
        <v>0.16139999999999999</v>
      </c>
      <c r="KN100" s="111">
        <f>SUM(KN53, -KN56)</f>
        <v>0.16949999999999998</v>
      </c>
      <c r="KO100" s="171">
        <f>SUM(KO53, -KO56)</f>
        <v>0.15840000000000001</v>
      </c>
      <c r="KP100" s="139">
        <f>SUM(KP53, -KP56)</f>
        <v>0.16289999999999999</v>
      </c>
      <c r="KQ100" s="241">
        <f>SUM(KQ55, -KQ57)</f>
        <v>0.161</v>
      </c>
      <c r="KR100" s="170">
        <f>SUM(KR56, -KR58)</f>
        <v>0.16980000000000001</v>
      </c>
      <c r="KS100" s="141">
        <f>SUM(KS54, -KS56)</f>
        <v>0.1668</v>
      </c>
      <c r="KT100" s="241">
        <f>SUM(KT54, -KT56)</f>
        <v>0.15540000000000001</v>
      </c>
      <c r="KU100" s="174">
        <f>SUM(KU53, -KU56)</f>
        <v>0.1336</v>
      </c>
      <c r="KV100" s="141">
        <f>SUM(KV55, -KV57)</f>
        <v>0.1363</v>
      </c>
      <c r="KW100" s="115">
        <f>SUM(KW55, -KW57)</f>
        <v>0.13239999999999999</v>
      </c>
      <c r="KX100" s="267">
        <f>SUM(KX54, -KX56)</f>
        <v>0.13550000000000001</v>
      </c>
      <c r="KY100" s="141">
        <f>SUM(KY55, -KY57)</f>
        <v>0.13320000000000001</v>
      </c>
      <c r="KZ100" s="115">
        <f>SUM(KZ55, -KZ57)</f>
        <v>0.1353</v>
      </c>
      <c r="LA100" s="174">
        <f>SUM(LA55, -LA57)</f>
        <v>0.1346</v>
      </c>
      <c r="LB100" s="241">
        <f>SUM(LB54, -LB56)</f>
        <v>0.12770000000000001</v>
      </c>
      <c r="LC100" s="241">
        <f>SUM(LC54, -LC56)</f>
        <v>0.1348</v>
      </c>
      <c r="LD100" s="202">
        <f>SUM(LD56, -LD58)</f>
        <v>0.12769999999999998</v>
      </c>
      <c r="LE100" s="6">
        <f>SUM(LE86, -LE92)</f>
        <v>0</v>
      </c>
      <c r="LF100" s="6">
        <f>SUM(LF85, -LF91)</f>
        <v>0</v>
      </c>
      <c r="LG100" s="6">
        <f>SUM(LG86, -LG92)</f>
        <v>0</v>
      </c>
      <c r="LH100" s="6">
        <f>SUM(LH86, -LH92)</f>
        <v>0</v>
      </c>
      <c r="LI100" s="6">
        <f>SUM(LI85, -LI91)</f>
        <v>0</v>
      </c>
      <c r="LJ100" s="6">
        <f>SUM(LJ86, -LJ92)</f>
        <v>0</v>
      </c>
      <c r="LK100" s="6">
        <f>SUM(LK86, -LK92)</f>
        <v>0</v>
      </c>
      <c r="LL100" s="6">
        <f>SUM(LL85, -LL91)</f>
        <v>0</v>
      </c>
      <c r="LM100" s="6">
        <f>SUM(LM86, -LM92)</f>
        <v>0</v>
      </c>
      <c r="LN100" s="6">
        <f>SUM(LN86, -LN92)</f>
        <v>0</v>
      </c>
      <c r="LO100" s="6">
        <f>SUM(LO85, -LO91)</f>
        <v>0</v>
      </c>
      <c r="LP100" s="6">
        <f>SUM(LP86, -LP92)</f>
        <v>0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118" t="s">
        <v>47</v>
      </c>
      <c r="JQ101" s="59"/>
      <c r="JR101" s="59"/>
      <c r="JS101" s="59"/>
      <c r="JU101" s="137" t="s">
        <v>68</v>
      </c>
      <c r="JV101" s="112" t="s">
        <v>68</v>
      </c>
      <c r="JW101" s="172" t="s">
        <v>68</v>
      </c>
      <c r="JX101" s="137" t="s">
        <v>68</v>
      </c>
      <c r="JY101" s="112" t="s">
        <v>68</v>
      </c>
      <c r="JZ101" s="172" t="s">
        <v>68</v>
      </c>
      <c r="KA101" s="137" t="s">
        <v>68</v>
      </c>
      <c r="KB101" s="112" t="s">
        <v>68</v>
      </c>
      <c r="KC101" s="172" t="s">
        <v>68</v>
      </c>
      <c r="KD101" s="158" t="s">
        <v>64</v>
      </c>
      <c r="KE101" s="112" t="s">
        <v>68</v>
      </c>
      <c r="KF101" s="169" t="s">
        <v>57</v>
      </c>
      <c r="KG101" s="147" t="s">
        <v>57</v>
      </c>
      <c r="KH101" s="112" t="s">
        <v>68</v>
      </c>
      <c r="KI101" s="172" t="s">
        <v>68</v>
      </c>
      <c r="KJ101" s="137" t="s">
        <v>68</v>
      </c>
      <c r="KK101" s="117" t="s">
        <v>46</v>
      </c>
      <c r="KL101" s="175" t="s">
        <v>41</v>
      </c>
      <c r="KM101" s="137" t="s">
        <v>68</v>
      </c>
      <c r="KN101" s="118" t="s">
        <v>64</v>
      </c>
      <c r="KO101" s="175" t="s">
        <v>41</v>
      </c>
      <c r="KP101" s="153" t="s">
        <v>41</v>
      </c>
      <c r="KQ101" s="112" t="s">
        <v>68</v>
      </c>
      <c r="KR101" s="175" t="s">
        <v>41</v>
      </c>
      <c r="KS101" s="149" t="s">
        <v>48</v>
      </c>
      <c r="KT101" s="118" t="s">
        <v>63</v>
      </c>
      <c r="KU101" s="178" t="s">
        <v>46</v>
      </c>
      <c r="KV101" s="158" t="s">
        <v>63</v>
      </c>
      <c r="KW101" s="118" t="s">
        <v>63</v>
      </c>
      <c r="KX101" s="169" t="s">
        <v>57</v>
      </c>
      <c r="KY101" s="147" t="s">
        <v>57</v>
      </c>
      <c r="KZ101" s="117" t="s">
        <v>46</v>
      </c>
      <c r="LA101" s="178" t="s">
        <v>46</v>
      </c>
      <c r="LB101" s="118" t="s">
        <v>64</v>
      </c>
      <c r="LC101" s="163" t="s">
        <v>59</v>
      </c>
      <c r="LD101" s="118" t="s">
        <v>64</v>
      </c>
      <c r="LE101" s="59"/>
      <c r="LF101" s="59"/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552">SUM(BL57, -BL58)</f>
        <v>0.11630000000000001</v>
      </c>
      <c r="BM102" s="111">
        <f t="shared" si="552"/>
        <v>0.11269999999999999</v>
      </c>
      <c r="BN102" s="171">
        <f t="shared" si="552"/>
        <v>0.11739999999999999</v>
      </c>
      <c r="BO102" s="113">
        <f t="shared" si="552"/>
        <v>0.1109</v>
      </c>
      <c r="BP102" s="113">
        <f t="shared" si="552"/>
        <v>0.11410000000000001</v>
      </c>
      <c r="BQ102" s="113">
        <f t="shared" si="552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553">SUM(EC91, -EC98)</f>
        <v>0</v>
      </c>
      <c r="ED102" s="6">
        <f t="shared" si="553"/>
        <v>0</v>
      </c>
      <c r="EE102" s="6">
        <f t="shared" si="553"/>
        <v>0</v>
      </c>
      <c r="EF102" s="6">
        <f t="shared" si="553"/>
        <v>0</v>
      </c>
      <c r="EG102" s="6">
        <f t="shared" si="553"/>
        <v>0</v>
      </c>
      <c r="EH102" s="6">
        <f t="shared" si="553"/>
        <v>0</v>
      </c>
      <c r="EI102" s="6">
        <f t="shared" si="553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554">SUM(ER53, -ER56)</f>
        <v>0.11599999999999999</v>
      </c>
      <c r="ES102" s="174">
        <f t="shared" si="554"/>
        <v>0.13800000000000001</v>
      </c>
      <c r="ET102" s="141">
        <f t="shared" si="554"/>
        <v>0.1168</v>
      </c>
      <c r="EU102" s="115">
        <f t="shared" si="554"/>
        <v>0.11699999999999999</v>
      </c>
      <c r="EV102" s="174">
        <f t="shared" si="554"/>
        <v>0.1008</v>
      </c>
      <c r="EW102" s="141">
        <f t="shared" si="554"/>
        <v>0.10050000000000001</v>
      </c>
      <c r="EX102" s="115">
        <f t="shared" si="554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555">SUM(FO52, -FO55)</f>
        <v>0.17280000000000001</v>
      </c>
      <c r="FP102" s="115">
        <f t="shared" si="555"/>
        <v>0.16419999999999998</v>
      </c>
      <c r="FQ102" s="174">
        <f t="shared" si="555"/>
        <v>0.1719</v>
      </c>
      <c r="FR102" s="141">
        <f t="shared" si="555"/>
        <v>0.18870000000000001</v>
      </c>
      <c r="FS102" s="115">
        <f t="shared" si="555"/>
        <v>0.17300000000000001</v>
      </c>
      <c r="FT102" s="174">
        <f t="shared" si="555"/>
        <v>0.17009999999999997</v>
      </c>
      <c r="FU102" s="141">
        <f t="shared" si="555"/>
        <v>0.16879999999999998</v>
      </c>
      <c r="FV102" s="115">
        <f t="shared" si="555"/>
        <v>0.1638</v>
      </c>
      <c r="FW102" s="174">
        <f t="shared" si="555"/>
        <v>0.159</v>
      </c>
      <c r="FX102" s="141">
        <f t="shared" si="555"/>
        <v>0.1401</v>
      </c>
      <c r="FY102" s="115">
        <f t="shared" si="555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556">SUM(GV91, -GV98)</f>
        <v>0</v>
      </c>
      <c r="GW102" s="6">
        <f t="shared" si="556"/>
        <v>0</v>
      </c>
      <c r="GX102" s="6">
        <f t="shared" si="556"/>
        <v>0</v>
      </c>
      <c r="GY102" s="6">
        <f t="shared" si="556"/>
        <v>0</v>
      </c>
      <c r="GZ102" s="6">
        <f t="shared" si="556"/>
        <v>0</v>
      </c>
      <c r="HA102" s="6">
        <f t="shared" si="556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557">SUM(IQ52, -IQ54)</f>
        <v>0.19090000000000001</v>
      </c>
      <c r="IR102" s="174">
        <f t="shared" si="557"/>
        <v>0.18029999999999999</v>
      </c>
      <c r="IS102" s="218">
        <f t="shared" si="557"/>
        <v>0.1827</v>
      </c>
      <c r="IT102" s="15">
        <f t="shared" si="557"/>
        <v>0.185</v>
      </c>
      <c r="IU102" s="146">
        <f t="shared" si="557"/>
        <v>0.1825</v>
      </c>
      <c r="IV102" s="141">
        <f t="shared" si="557"/>
        <v>0.16850000000000001</v>
      </c>
      <c r="IW102" s="115">
        <f t="shared" si="557"/>
        <v>0.16790000000000002</v>
      </c>
      <c r="IX102" s="174">
        <f t="shared" si="557"/>
        <v>0.16520000000000001</v>
      </c>
      <c r="IY102" s="141">
        <f t="shared" si="557"/>
        <v>0.14710000000000001</v>
      </c>
      <c r="IZ102" s="115">
        <f t="shared" si="557"/>
        <v>0.14119999999999999</v>
      </c>
      <c r="JA102" s="324">
        <f t="shared" si="557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 t="shared" ref="JG102:JN102" si="558">SUM(JG52, -JG55)</f>
        <v>0.124</v>
      </c>
      <c r="JH102" s="141">
        <f t="shared" si="558"/>
        <v>0.12720000000000001</v>
      </c>
      <c r="JI102" s="115">
        <f t="shared" si="558"/>
        <v>0.1278</v>
      </c>
      <c r="JJ102" s="174">
        <f t="shared" si="558"/>
        <v>0.12630000000000002</v>
      </c>
      <c r="JK102" s="141">
        <f t="shared" si="558"/>
        <v>0.12740000000000001</v>
      </c>
      <c r="JL102" s="115">
        <f t="shared" si="558"/>
        <v>0.12720000000000001</v>
      </c>
      <c r="JM102" s="174">
        <f t="shared" si="558"/>
        <v>0.13340000000000002</v>
      </c>
      <c r="JN102" s="115">
        <f t="shared" si="558"/>
        <v>0.1148</v>
      </c>
      <c r="JO102" s="202">
        <f>SUM(JO57, -JO58)</f>
        <v>0.11759999999999998</v>
      </c>
      <c r="JP102" s="115">
        <f>SUM(JP52, -JP55)</f>
        <v>0.1057</v>
      </c>
      <c r="JQ102" s="6">
        <f t="shared" ref="JQ102:JS102" si="559">SUM(JQ91, -JQ98)</f>
        <v>0</v>
      </c>
      <c r="JR102" s="6">
        <f t="shared" si="559"/>
        <v>0</v>
      </c>
      <c r="JS102" s="6">
        <f t="shared" si="559"/>
        <v>0</v>
      </c>
      <c r="JU102" s="139">
        <f t="shared" ref="JU102:KC102" si="560">SUM(JU53, -JU56)</f>
        <v>0.12859999999999999</v>
      </c>
      <c r="JV102" s="111">
        <f t="shared" si="560"/>
        <v>0.11119999999999999</v>
      </c>
      <c r="JW102" s="171">
        <f t="shared" si="560"/>
        <v>0.1293</v>
      </c>
      <c r="JX102" s="139">
        <f t="shared" si="560"/>
        <v>0.12859999999999999</v>
      </c>
      <c r="JY102" s="111">
        <f t="shared" si="560"/>
        <v>0.1258</v>
      </c>
      <c r="JZ102" s="171">
        <f t="shared" si="560"/>
        <v>0.1187</v>
      </c>
      <c r="KA102" s="139">
        <f t="shared" si="560"/>
        <v>0.1212</v>
      </c>
      <c r="KB102" s="111">
        <f t="shared" si="560"/>
        <v>0.12040000000000001</v>
      </c>
      <c r="KC102" s="171">
        <f t="shared" si="560"/>
        <v>0.1144</v>
      </c>
      <c r="KD102" s="141">
        <f>SUM(KD52, -KD56)</f>
        <v>0.1143</v>
      </c>
      <c r="KE102" s="111">
        <f>SUM(KE53, -KE56)</f>
        <v>0.1212</v>
      </c>
      <c r="KF102" s="182">
        <f>SUM(KF57, -KF58)</f>
        <v>0.12690000000000001</v>
      </c>
      <c r="KG102" s="161">
        <f>SUM(KG57, -KG58)</f>
        <v>0.12459999999999996</v>
      </c>
      <c r="KH102" s="111">
        <f>SUM(KH53, -KH56)</f>
        <v>0.14749999999999999</v>
      </c>
      <c r="KI102" s="171">
        <f>SUM(KI53, -KI56)</f>
        <v>0.1404</v>
      </c>
      <c r="KJ102" s="139">
        <f>SUM(KJ53, -KJ56)</f>
        <v>0.15960000000000002</v>
      </c>
      <c r="KK102" s="241">
        <f>SUM(KK55, -KK57)</f>
        <v>0.15809999999999999</v>
      </c>
      <c r="KL102" s="174">
        <f>SUM(KL54, -KL56)</f>
        <v>0.1681</v>
      </c>
      <c r="KM102" s="139">
        <f>SUM(KM54, -KM56)</f>
        <v>0.157</v>
      </c>
      <c r="KN102" s="115">
        <f>SUM(KN54, -KN56)</f>
        <v>0.16820000000000002</v>
      </c>
      <c r="KO102" s="174">
        <f>SUM(KO54, -KO56)</f>
        <v>0.1555</v>
      </c>
      <c r="KP102" s="141">
        <f>SUM(KP54, -KP56)</f>
        <v>0.15490000000000001</v>
      </c>
      <c r="KQ102" s="111">
        <f>SUM(KQ53, -KQ56)</f>
        <v>0.15</v>
      </c>
      <c r="KR102" s="174">
        <f>SUM(KR54, -KR56)</f>
        <v>0.14349999999999999</v>
      </c>
      <c r="KS102" s="141">
        <f>SUM(KS55, -KS56)</f>
        <v>0.16549999999999998</v>
      </c>
      <c r="KT102" s="111">
        <f>SUM(KT55, -KT56)</f>
        <v>0.15260000000000001</v>
      </c>
      <c r="KU102" s="267">
        <f>SUM(KU54, -KU56)</f>
        <v>0.128</v>
      </c>
      <c r="KV102" s="139">
        <f>SUM(KV55, -KV56)</f>
        <v>0.13500000000000001</v>
      </c>
      <c r="KW102" s="111">
        <f>SUM(KW55, -KW56)</f>
        <v>0.13059999999999999</v>
      </c>
      <c r="KX102" s="182">
        <f>SUM(KX56, -KX58)</f>
        <v>0.13400000000000001</v>
      </c>
      <c r="KY102" s="161">
        <f>SUM(KY56, -KY58)</f>
        <v>0.13009999999999999</v>
      </c>
      <c r="KZ102" s="241">
        <f>SUM(KZ54, -KZ56)</f>
        <v>0.1016</v>
      </c>
      <c r="LA102" s="267">
        <f>SUM(LA54, -LA56)</f>
        <v>0.1313</v>
      </c>
      <c r="LB102" s="115">
        <f>SUM(LB55, -LB57)</f>
        <v>0.12659999999999999</v>
      </c>
      <c r="LC102" s="110">
        <f>SUM(LC57, -LC58)</f>
        <v>0.12139999999999999</v>
      </c>
      <c r="LD102" s="115">
        <f>SUM(LD55, -LD57)</f>
        <v>0.1265</v>
      </c>
      <c r="LE102" s="6">
        <f t="shared" ref="KS102:ME102" si="561">SUM(LE91, -LE98)</f>
        <v>0</v>
      </c>
      <c r="LF102" s="6">
        <f t="shared" si="561"/>
        <v>0</v>
      </c>
      <c r="LG102" s="6">
        <f t="shared" si="561"/>
        <v>0</v>
      </c>
      <c r="LH102" s="6">
        <f t="shared" si="561"/>
        <v>0</v>
      </c>
      <c r="LI102" s="6">
        <f t="shared" si="561"/>
        <v>0</v>
      </c>
      <c r="LJ102" s="6">
        <f t="shared" si="561"/>
        <v>0</v>
      </c>
      <c r="LK102" s="6">
        <f t="shared" si="561"/>
        <v>0</v>
      </c>
      <c r="LL102" s="6">
        <f t="shared" si="561"/>
        <v>0</v>
      </c>
      <c r="LM102" s="6">
        <f t="shared" si="561"/>
        <v>0</v>
      </c>
      <c r="LN102" s="6">
        <f t="shared" si="561"/>
        <v>0</v>
      </c>
      <c r="LO102" s="6">
        <f t="shared" si="561"/>
        <v>0</v>
      </c>
      <c r="LP102" s="6">
        <f t="shared" si="561"/>
        <v>0</v>
      </c>
      <c r="LQ102" s="6">
        <f t="shared" si="561"/>
        <v>0</v>
      </c>
      <c r="LR102" s="6">
        <f t="shared" si="561"/>
        <v>0</v>
      </c>
      <c r="LS102" s="6">
        <f t="shared" si="561"/>
        <v>0</v>
      </c>
      <c r="LT102" s="6">
        <f t="shared" si="561"/>
        <v>0</v>
      </c>
      <c r="LU102" s="6">
        <f t="shared" si="561"/>
        <v>0</v>
      </c>
      <c r="LV102" s="6">
        <f t="shared" si="561"/>
        <v>0</v>
      </c>
      <c r="LW102" s="6">
        <f t="shared" si="561"/>
        <v>0</v>
      </c>
      <c r="LX102" s="6">
        <f t="shared" si="561"/>
        <v>0</v>
      </c>
      <c r="LY102" s="6">
        <f t="shared" si="561"/>
        <v>0</v>
      </c>
      <c r="LZ102" s="6">
        <f t="shared" si="561"/>
        <v>0</v>
      </c>
      <c r="MA102" s="6">
        <f t="shared" si="561"/>
        <v>0</v>
      </c>
      <c r="MB102" s="6">
        <f t="shared" si="561"/>
        <v>0</v>
      </c>
      <c r="MC102" s="6">
        <f t="shared" si="561"/>
        <v>0</v>
      </c>
      <c r="MD102" s="6">
        <f t="shared" si="561"/>
        <v>0</v>
      </c>
      <c r="ME102" s="6">
        <f t="shared" si="561"/>
        <v>0</v>
      </c>
      <c r="MF102" s="6">
        <f t="shared" ref="MF102:MK102" si="562">SUM(MF91, -MF98)</f>
        <v>0</v>
      </c>
      <c r="MG102" s="6">
        <f t="shared" si="562"/>
        <v>0</v>
      </c>
      <c r="MH102" s="6">
        <f t="shared" si="562"/>
        <v>0</v>
      </c>
      <c r="MI102" s="6">
        <f t="shared" si="562"/>
        <v>0</v>
      </c>
      <c r="MJ102" s="6">
        <f t="shared" si="562"/>
        <v>0</v>
      </c>
      <c r="MK102" s="6">
        <f t="shared" si="562"/>
        <v>0</v>
      </c>
      <c r="MM102" s="6">
        <f t="shared" ref="MM102:OX102" si="563">SUM(MM91, -MM98)</f>
        <v>0</v>
      </c>
      <c r="MN102" s="6">
        <f t="shared" si="563"/>
        <v>0</v>
      </c>
      <c r="MO102" s="6">
        <f t="shared" si="563"/>
        <v>0</v>
      </c>
      <c r="MP102" s="6">
        <f t="shared" si="563"/>
        <v>0</v>
      </c>
      <c r="MQ102" s="6">
        <f t="shared" si="563"/>
        <v>0</v>
      </c>
      <c r="MR102" s="6">
        <f t="shared" si="563"/>
        <v>0</v>
      </c>
      <c r="MS102" s="6">
        <f t="shared" si="563"/>
        <v>0</v>
      </c>
      <c r="MT102" s="6">
        <f t="shared" si="563"/>
        <v>0</v>
      </c>
      <c r="MU102" s="6">
        <f t="shared" si="563"/>
        <v>0</v>
      </c>
      <c r="MV102" s="6">
        <f t="shared" si="563"/>
        <v>0</v>
      </c>
      <c r="MW102" s="6">
        <f t="shared" si="563"/>
        <v>0</v>
      </c>
      <c r="MX102" s="6">
        <f t="shared" si="563"/>
        <v>0</v>
      </c>
      <c r="MY102" s="6">
        <f t="shared" si="563"/>
        <v>0</v>
      </c>
      <c r="MZ102" s="6">
        <f t="shared" si="563"/>
        <v>0</v>
      </c>
      <c r="NA102" s="6">
        <f t="shared" si="563"/>
        <v>0</v>
      </c>
      <c r="NB102" s="6">
        <f t="shared" si="563"/>
        <v>0</v>
      </c>
      <c r="NC102" s="6">
        <f t="shared" si="563"/>
        <v>0</v>
      </c>
      <c r="ND102" s="6">
        <f t="shared" si="563"/>
        <v>0</v>
      </c>
      <c r="NE102" s="6">
        <f t="shared" si="563"/>
        <v>0</v>
      </c>
      <c r="NF102" s="6">
        <f t="shared" si="563"/>
        <v>0</v>
      </c>
      <c r="NG102" s="6">
        <f t="shared" si="563"/>
        <v>0</v>
      </c>
      <c r="NH102" s="6">
        <f t="shared" si="563"/>
        <v>0</v>
      </c>
      <c r="NI102" s="6">
        <f t="shared" si="563"/>
        <v>0</v>
      </c>
      <c r="NJ102" s="6">
        <f t="shared" si="563"/>
        <v>0</v>
      </c>
      <c r="NK102" s="6">
        <f t="shared" si="563"/>
        <v>0</v>
      </c>
      <c r="NL102" s="6">
        <f t="shared" si="563"/>
        <v>0</v>
      </c>
      <c r="NM102" s="6">
        <f t="shared" si="563"/>
        <v>0</v>
      </c>
      <c r="NN102" s="6">
        <f t="shared" si="563"/>
        <v>0</v>
      </c>
      <c r="NO102" s="6">
        <f t="shared" si="563"/>
        <v>0</v>
      </c>
      <c r="NP102" s="6">
        <f t="shared" si="563"/>
        <v>0</v>
      </c>
      <c r="NQ102" s="6">
        <f t="shared" si="563"/>
        <v>0</v>
      </c>
      <c r="NR102" s="6">
        <f t="shared" si="563"/>
        <v>0</v>
      </c>
      <c r="NS102" s="6">
        <f t="shared" si="563"/>
        <v>0</v>
      </c>
      <c r="NT102" s="6">
        <f t="shared" si="563"/>
        <v>0</v>
      </c>
      <c r="NU102" s="6">
        <f t="shared" si="563"/>
        <v>0</v>
      </c>
      <c r="NV102" s="6">
        <f t="shared" si="563"/>
        <v>0</v>
      </c>
      <c r="NW102" s="6">
        <f t="shared" si="563"/>
        <v>0</v>
      </c>
      <c r="NX102" s="6">
        <f t="shared" si="563"/>
        <v>0</v>
      </c>
      <c r="NY102" s="6">
        <f t="shared" si="563"/>
        <v>0</v>
      </c>
      <c r="NZ102" s="6">
        <f t="shared" si="563"/>
        <v>0</v>
      </c>
      <c r="OA102" s="6">
        <f t="shared" si="563"/>
        <v>0</v>
      </c>
      <c r="OB102" s="6">
        <f t="shared" si="563"/>
        <v>0</v>
      </c>
      <c r="OC102" s="6">
        <f t="shared" si="563"/>
        <v>0</v>
      </c>
      <c r="OD102" s="6">
        <f t="shared" si="563"/>
        <v>0</v>
      </c>
      <c r="OE102" s="6">
        <f t="shared" si="563"/>
        <v>0</v>
      </c>
      <c r="OF102" s="6">
        <f t="shared" si="563"/>
        <v>0</v>
      </c>
      <c r="OG102" s="6">
        <f t="shared" si="563"/>
        <v>0</v>
      </c>
      <c r="OH102" s="6">
        <f t="shared" si="563"/>
        <v>0</v>
      </c>
      <c r="OI102" s="6">
        <f t="shared" si="563"/>
        <v>0</v>
      </c>
      <c r="OJ102" s="6">
        <f t="shared" si="563"/>
        <v>0</v>
      </c>
      <c r="OK102" s="6">
        <f t="shared" si="563"/>
        <v>0</v>
      </c>
      <c r="OL102" s="6">
        <f t="shared" si="563"/>
        <v>0</v>
      </c>
      <c r="OM102" s="6">
        <f t="shared" si="563"/>
        <v>0</v>
      </c>
      <c r="ON102" s="6">
        <f t="shared" si="563"/>
        <v>0</v>
      </c>
      <c r="OO102" s="6">
        <f t="shared" si="563"/>
        <v>0</v>
      </c>
      <c r="OP102" s="6">
        <f t="shared" si="563"/>
        <v>0</v>
      </c>
      <c r="OQ102" s="6">
        <f t="shared" si="563"/>
        <v>0</v>
      </c>
      <c r="OR102" s="6">
        <f t="shared" si="563"/>
        <v>0</v>
      </c>
      <c r="OS102" s="6">
        <f t="shared" si="563"/>
        <v>0</v>
      </c>
      <c r="OT102" s="6">
        <f t="shared" si="563"/>
        <v>0</v>
      </c>
      <c r="OU102" s="6">
        <f t="shared" si="563"/>
        <v>0</v>
      </c>
      <c r="OV102" s="6">
        <f t="shared" si="563"/>
        <v>0</v>
      </c>
      <c r="OW102" s="6">
        <f t="shared" si="563"/>
        <v>0</v>
      </c>
      <c r="OX102" s="6">
        <f t="shared" si="563"/>
        <v>0</v>
      </c>
      <c r="OY102" s="6">
        <f t="shared" ref="OY102:PC102" si="564">SUM(OY91, -OY98)</f>
        <v>0</v>
      </c>
      <c r="OZ102" s="6">
        <f t="shared" si="564"/>
        <v>0</v>
      </c>
      <c r="PA102" s="6">
        <f t="shared" si="564"/>
        <v>0</v>
      </c>
      <c r="PB102" s="6">
        <f t="shared" si="564"/>
        <v>0</v>
      </c>
      <c r="PC102" s="6">
        <f t="shared" si="564"/>
        <v>0</v>
      </c>
      <c r="PE102" s="6">
        <f t="shared" ref="PE102:RP102" si="565">SUM(PE91, -PE98)</f>
        <v>0</v>
      </c>
      <c r="PF102" s="6">
        <f t="shared" si="565"/>
        <v>0</v>
      </c>
      <c r="PG102" s="6">
        <f t="shared" si="565"/>
        <v>0</v>
      </c>
      <c r="PH102" s="6">
        <f t="shared" si="565"/>
        <v>0</v>
      </c>
      <c r="PI102" s="6">
        <f t="shared" si="565"/>
        <v>0</v>
      </c>
      <c r="PJ102" s="6">
        <f t="shared" si="565"/>
        <v>0</v>
      </c>
      <c r="PK102" s="6">
        <f t="shared" si="565"/>
        <v>0</v>
      </c>
      <c r="PL102" s="6">
        <f t="shared" si="565"/>
        <v>0</v>
      </c>
      <c r="PM102" s="6">
        <f t="shared" si="565"/>
        <v>0</v>
      </c>
      <c r="PN102" s="6">
        <f t="shared" si="565"/>
        <v>0</v>
      </c>
      <c r="PO102" s="6">
        <f t="shared" si="565"/>
        <v>0</v>
      </c>
      <c r="PP102" s="6">
        <f t="shared" si="565"/>
        <v>0</v>
      </c>
      <c r="PQ102" s="6">
        <f t="shared" si="565"/>
        <v>0</v>
      </c>
      <c r="PR102" s="6">
        <f t="shared" si="565"/>
        <v>0</v>
      </c>
      <c r="PS102" s="6">
        <f t="shared" si="565"/>
        <v>0</v>
      </c>
      <c r="PT102" s="6">
        <f t="shared" si="565"/>
        <v>0</v>
      </c>
      <c r="PU102" s="6">
        <f t="shared" si="565"/>
        <v>0</v>
      </c>
      <c r="PV102" s="6">
        <f t="shared" si="565"/>
        <v>0</v>
      </c>
      <c r="PW102" s="6">
        <f t="shared" si="565"/>
        <v>0</v>
      </c>
      <c r="PX102" s="6">
        <f t="shared" si="565"/>
        <v>0</v>
      </c>
      <c r="PY102" s="6">
        <f t="shared" si="565"/>
        <v>0</v>
      </c>
      <c r="PZ102" s="6">
        <f t="shared" si="565"/>
        <v>0</v>
      </c>
      <c r="QA102" s="6">
        <f t="shared" si="565"/>
        <v>0</v>
      </c>
      <c r="QB102" s="6">
        <f t="shared" si="565"/>
        <v>0</v>
      </c>
      <c r="QC102" s="6">
        <f t="shared" si="565"/>
        <v>0</v>
      </c>
      <c r="QD102" s="6">
        <f t="shared" si="565"/>
        <v>0</v>
      </c>
      <c r="QE102" s="6">
        <f t="shared" si="565"/>
        <v>0</v>
      </c>
      <c r="QF102" s="6">
        <f t="shared" si="565"/>
        <v>0</v>
      </c>
      <c r="QG102" s="6">
        <f t="shared" si="565"/>
        <v>0</v>
      </c>
      <c r="QH102" s="6">
        <f t="shared" si="565"/>
        <v>0</v>
      </c>
      <c r="QI102" s="6">
        <f t="shared" si="565"/>
        <v>0</v>
      </c>
      <c r="QJ102" s="6">
        <f t="shared" si="565"/>
        <v>0</v>
      </c>
      <c r="QK102" s="6">
        <f t="shared" si="565"/>
        <v>0</v>
      </c>
      <c r="QL102" s="6">
        <f t="shared" si="565"/>
        <v>0</v>
      </c>
      <c r="QM102" s="6">
        <f t="shared" si="565"/>
        <v>0</v>
      </c>
      <c r="QN102" s="6">
        <f t="shared" si="565"/>
        <v>0</v>
      </c>
      <c r="QO102" s="6">
        <f t="shared" si="565"/>
        <v>0</v>
      </c>
      <c r="QP102" s="6">
        <f t="shared" si="565"/>
        <v>0</v>
      </c>
      <c r="QQ102" s="6">
        <f t="shared" si="565"/>
        <v>0</v>
      </c>
      <c r="QR102" s="6">
        <f t="shared" si="565"/>
        <v>0</v>
      </c>
      <c r="QS102" s="6">
        <f t="shared" si="565"/>
        <v>0</v>
      </c>
      <c r="QT102" s="6">
        <f t="shared" si="565"/>
        <v>0</v>
      </c>
      <c r="QU102" s="6">
        <f t="shared" si="565"/>
        <v>0</v>
      </c>
      <c r="QV102" s="6">
        <f t="shared" si="565"/>
        <v>0</v>
      </c>
      <c r="QW102" s="6">
        <f t="shared" si="565"/>
        <v>0</v>
      </c>
      <c r="QX102" s="6">
        <f t="shared" si="565"/>
        <v>0</v>
      </c>
      <c r="QY102" s="6">
        <f t="shared" si="565"/>
        <v>0</v>
      </c>
      <c r="QZ102" s="6">
        <f t="shared" si="565"/>
        <v>0</v>
      </c>
      <c r="RA102" s="6">
        <f t="shared" si="565"/>
        <v>0</v>
      </c>
      <c r="RB102" s="6">
        <f t="shared" si="565"/>
        <v>0</v>
      </c>
      <c r="RC102" s="6">
        <f t="shared" si="565"/>
        <v>0</v>
      </c>
      <c r="RD102" s="6">
        <f t="shared" si="565"/>
        <v>0</v>
      </c>
      <c r="RE102" s="6">
        <f t="shared" si="565"/>
        <v>0</v>
      </c>
      <c r="RF102" s="6">
        <f t="shared" si="565"/>
        <v>0</v>
      </c>
      <c r="RG102" s="6">
        <f t="shared" si="565"/>
        <v>0</v>
      </c>
      <c r="RH102" s="6">
        <f t="shared" si="565"/>
        <v>0</v>
      </c>
      <c r="RI102" s="6">
        <f t="shared" si="565"/>
        <v>0</v>
      </c>
      <c r="RJ102" s="6">
        <f t="shared" si="565"/>
        <v>0</v>
      </c>
      <c r="RK102" s="6">
        <f t="shared" si="565"/>
        <v>0</v>
      </c>
      <c r="RL102" s="6">
        <f t="shared" si="565"/>
        <v>0</v>
      </c>
      <c r="RM102" s="6">
        <f t="shared" si="565"/>
        <v>0</v>
      </c>
      <c r="RN102" s="6">
        <f t="shared" si="565"/>
        <v>0</v>
      </c>
      <c r="RO102" s="6">
        <f t="shared" si="565"/>
        <v>0</v>
      </c>
      <c r="RP102" s="6">
        <f t="shared" si="565"/>
        <v>0</v>
      </c>
      <c r="RQ102" s="6">
        <f t="shared" ref="RQ102:RU102" si="566">SUM(RQ91, -RQ98)</f>
        <v>0</v>
      </c>
      <c r="RR102" s="6">
        <f t="shared" si="566"/>
        <v>0</v>
      </c>
      <c r="RS102" s="6">
        <f t="shared" si="566"/>
        <v>0</v>
      </c>
      <c r="RT102" s="6">
        <f t="shared" si="566"/>
        <v>0</v>
      </c>
      <c r="RU102" s="6">
        <f t="shared" si="566"/>
        <v>0</v>
      </c>
    </row>
    <row r="103" spans="1:48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109" t="s">
        <v>57</v>
      </c>
      <c r="JQ103" s="59"/>
      <c r="JR103" s="59"/>
      <c r="JS103" s="59"/>
      <c r="JU103" s="158" t="s">
        <v>47</v>
      </c>
      <c r="JV103" s="118" t="s">
        <v>47</v>
      </c>
      <c r="JW103" s="175" t="s">
        <v>41</v>
      </c>
      <c r="JX103" s="153" t="s">
        <v>41</v>
      </c>
      <c r="JY103" s="114" t="s">
        <v>41</v>
      </c>
      <c r="JZ103" s="175" t="s">
        <v>41</v>
      </c>
      <c r="KA103" s="153" t="s">
        <v>41</v>
      </c>
      <c r="KB103" s="114" t="s">
        <v>41</v>
      </c>
      <c r="KC103" s="169" t="s">
        <v>57</v>
      </c>
      <c r="KD103" s="153" t="s">
        <v>41</v>
      </c>
      <c r="KE103" s="114" t="s">
        <v>41</v>
      </c>
      <c r="KF103" s="175" t="s">
        <v>41</v>
      </c>
      <c r="KG103" s="153" t="s">
        <v>41</v>
      </c>
      <c r="KH103" s="114" t="s">
        <v>41</v>
      </c>
      <c r="KI103" s="175" t="s">
        <v>41</v>
      </c>
      <c r="KJ103" s="153" t="s">
        <v>41</v>
      </c>
      <c r="KK103" s="114" t="s">
        <v>41</v>
      </c>
      <c r="KL103" s="178" t="s">
        <v>46</v>
      </c>
      <c r="KM103" s="149" t="s">
        <v>46</v>
      </c>
      <c r="KN103" s="117" t="s">
        <v>46</v>
      </c>
      <c r="KO103" s="178" t="s">
        <v>46</v>
      </c>
      <c r="KP103" s="149" t="s">
        <v>46</v>
      </c>
      <c r="KQ103" s="114" t="s">
        <v>41</v>
      </c>
      <c r="KR103" s="178" t="s">
        <v>48</v>
      </c>
      <c r="KS103" s="194" t="s">
        <v>59</v>
      </c>
      <c r="KT103" s="109" t="s">
        <v>57</v>
      </c>
      <c r="KU103" s="177" t="s">
        <v>63</v>
      </c>
      <c r="KV103" s="147" t="s">
        <v>57</v>
      </c>
      <c r="KW103" s="109" t="s">
        <v>57</v>
      </c>
      <c r="KX103" s="177" t="s">
        <v>63</v>
      </c>
      <c r="KY103" s="158" t="s">
        <v>63</v>
      </c>
      <c r="KZ103" s="163" t="s">
        <v>59</v>
      </c>
      <c r="LA103" s="181" t="s">
        <v>59</v>
      </c>
      <c r="LB103" s="163" t="s">
        <v>59</v>
      </c>
      <c r="LC103" s="118" t="s">
        <v>64</v>
      </c>
      <c r="LD103" s="114" t="s">
        <v>40</v>
      </c>
      <c r="LE103" s="59"/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567">SUM(BE56, -BE58)</f>
        <v>0.1037</v>
      </c>
      <c r="BF104" s="161">
        <f t="shared" si="567"/>
        <v>0.1012</v>
      </c>
      <c r="BG104" s="202">
        <f t="shared" si="567"/>
        <v>0.10639999999999999</v>
      </c>
      <c r="BH104" s="173">
        <f t="shared" si="567"/>
        <v>0.1026</v>
      </c>
      <c r="BI104" s="143">
        <f t="shared" si="567"/>
        <v>0.10390000000000001</v>
      </c>
      <c r="BJ104" s="113">
        <f t="shared" si="567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568">SUM(ER52, -ER55)</f>
        <v>0.1143</v>
      </c>
      <c r="ES104" s="174">
        <f t="shared" si="568"/>
        <v>0.12440000000000001</v>
      </c>
      <c r="ET104" s="141">
        <f t="shared" si="568"/>
        <v>0.1167</v>
      </c>
      <c r="EU104" s="115">
        <f t="shared" si="568"/>
        <v>0.10249999999999999</v>
      </c>
      <c r="EV104" s="174">
        <f t="shared" si="568"/>
        <v>7.46E-2</v>
      </c>
      <c r="EW104" s="141">
        <f t="shared" si="568"/>
        <v>9.0200000000000002E-2</v>
      </c>
      <c r="EX104" s="115">
        <f t="shared" si="568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569">SUM(FO53, -FO56)</f>
        <v>0.15670000000000001</v>
      </c>
      <c r="FP104" s="115">
        <f t="shared" si="569"/>
        <v>0.14119999999999999</v>
      </c>
      <c r="FQ104" s="174">
        <f t="shared" si="569"/>
        <v>0.1249</v>
      </c>
      <c r="FR104" s="141">
        <f t="shared" si="569"/>
        <v>0.14000000000000001</v>
      </c>
      <c r="FS104" s="115">
        <f t="shared" si="569"/>
        <v>0.13289999999999999</v>
      </c>
      <c r="FT104" s="174">
        <f t="shared" si="569"/>
        <v>0.12759999999999999</v>
      </c>
      <c r="FU104" s="141">
        <f t="shared" si="569"/>
        <v>0.1278</v>
      </c>
      <c r="FV104" s="115">
        <f t="shared" si="569"/>
        <v>0.14069999999999999</v>
      </c>
      <c r="FW104" s="174">
        <f t="shared" si="569"/>
        <v>0.1326</v>
      </c>
      <c r="FX104" s="141">
        <f t="shared" si="569"/>
        <v>0.12809999999999999</v>
      </c>
      <c r="FY104" s="115">
        <f t="shared" si="569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570">SUM(IL52, -IL53)</f>
        <v>0.11679999999999999</v>
      </c>
      <c r="IM104" s="141">
        <f t="shared" si="570"/>
        <v>0.12869999999999998</v>
      </c>
      <c r="IN104" s="115">
        <f t="shared" si="570"/>
        <v>0.12820000000000001</v>
      </c>
      <c r="IO104" s="174">
        <f t="shared" si="570"/>
        <v>0.11460000000000001</v>
      </c>
      <c r="IP104" s="141">
        <f t="shared" si="570"/>
        <v>0.12930000000000003</v>
      </c>
      <c r="IQ104" s="115">
        <f t="shared" si="570"/>
        <v>0.11220000000000001</v>
      </c>
      <c r="IR104" s="174">
        <f t="shared" si="570"/>
        <v>0.1099</v>
      </c>
      <c r="IS104" s="218">
        <f t="shared" si="570"/>
        <v>0.10639999999999999</v>
      </c>
      <c r="IT104" s="15">
        <f t="shared" si="570"/>
        <v>0.1115</v>
      </c>
      <c r="IU104" s="146">
        <f>SUM(IU52, -IU53)</f>
        <v>0.11819999999999999</v>
      </c>
      <c r="IV104" s="139">
        <f t="shared" ref="IV104:JA104" si="571">SUM(IV53, -IV56)</f>
        <v>0.1163</v>
      </c>
      <c r="IW104" s="111">
        <f t="shared" si="571"/>
        <v>0.12</v>
      </c>
      <c r="IX104" s="171">
        <f t="shared" si="571"/>
        <v>0.127</v>
      </c>
      <c r="IY104" s="139">
        <f t="shared" si="571"/>
        <v>0.13500000000000001</v>
      </c>
      <c r="IZ104" s="111">
        <f t="shared" si="571"/>
        <v>0.13650000000000001</v>
      </c>
      <c r="JA104" s="329">
        <f t="shared" si="571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 t="shared" ref="JG104:JN104" si="572">SUM(JG57, -JG58)</f>
        <v>0.11109999999999998</v>
      </c>
      <c r="JH104" s="161">
        <f t="shared" si="572"/>
        <v>0.10580000000000001</v>
      </c>
      <c r="JI104" s="202">
        <f t="shared" si="572"/>
        <v>0.10980000000000001</v>
      </c>
      <c r="JJ104" s="182">
        <f t="shared" si="572"/>
        <v>0.10390000000000002</v>
      </c>
      <c r="JK104" s="161">
        <f t="shared" si="572"/>
        <v>9.5900000000000013E-2</v>
      </c>
      <c r="JL104" s="202">
        <f t="shared" si="572"/>
        <v>9.2800000000000021E-2</v>
      </c>
      <c r="JM104" s="182">
        <f t="shared" si="572"/>
        <v>9.5599999999999991E-2</v>
      </c>
      <c r="JN104" s="202">
        <f t="shared" si="572"/>
        <v>0.10779999999999998</v>
      </c>
      <c r="JO104" s="115">
        <f>SUM(JO52, -JO55)</f>
        <v>0.10830000000000001</v>
      </c>
      <c r="JP104" s="202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1">
        <f>SUM(JU52, -JU55)</f>
        <v>0.1056</v>
      </c>
      <c r="JV104" s="115">
        <f>SUM(JV52, -JV55)</f>
        <v>9.2800000000000007E-2</v>
      </c>
      <c r="JW104" s="174">
        <f t="shared" ref="JW104:KB104" si="573">SUM(JW54, -JW56)</f>
        <v>0.1079</v>
      </c>
      <c r="JX104" s="141">
        <f t="shared" si="573"/>
        <v>0.10250000000000001</v>
      </c>
      <c r="JY104" s="115">
        <f t="shared" si="573"/>
        <v>9.920000000000001E-2</v>
      </c>
      <c r="JZ104" s="174">
        <f t="shared" si="573"/>
        <v>0.11399999999999999</v>
      </c>
      <c r="KA104" s="141">
        <f t="shared" si="573"/>
        <v>0.1142</v>
      </c>
      <c r="KB104" s="115">
        <f t="shared" si="573"/>
        <v>0.11460000000000001</v>
      </c>
      <c r="KC104" s="182">
        <f>SUM(KC57, -KC58)</f>
        <v>0.1021</v>
      </c>
      <c r="KD104" s="141">
        <f>SUM(KD53, -KD56)</f>
        <v>0.10350000000000001</v>
      </c>
      <c r="KE104" s="115">
        <f t="shared" ref="KE104:KK104" si="574">SUM(KE54, -KE56)</f>
        <v>0.1187</v>
      </c>
      <c r="KF104" s="174">
        <f t="shared" si="574"/>
        <v>0.1265</v>
      </c>
      <c r="KG104" s="141">
        <f t="shared" si="574"/>
        <v>0.11680000000000001</v>
      </c>
      <c r="KH104" s="115">
        <f t="shared" si="574"/>
        <v>0.13519999999999999</v>
      </c>
      <c r="KI104" s="174">
        <f t="shared" si="574"/>
        <v>0.1366</v>
      </c>
      <c r="KJ104" s="141">
        <f t="shared" si="574"/>
        <v>0.14900000000000002</v>
      </c>
      <c r="KK104" s="115">
        <f t="shared" si="574"/>
        <v>0.15390000000000001</v>
      </c>
      <c r="KL104" s="267">
        <f>SUM(KL55, -KL57)</f>
        <v>0.15160000000000001</v>
      </c>
      <c r="KM104" s="240">
        <f>SUM(KM55, -KM57)</f>
        <v>0.14049999999999999</v>
      </c>
      <c r="KN104" s="241">
        <f>SUM(KN55, -KN57)</f>
        <v>0.13250000000000001</v>
      </c>
      <c r="KO104" s="267">
        <f>SUM(KO55, -KO57)</f>
        <v>0.14329999999999998</v>
      </c>
      <c r="KP104" s="240">
        <f>SUM(KP55, -KP57)</f>
        <v>0.152</v>
      </c>
      <c r="KQ104" s="115">
        <f>SUM(KQ54, -KQ56)</f>
        <v>0.1449</v>
      </c>
      <c r="KR104" s="174">
        <f>SUM(KR55, -KR56)</f>
        <v>0.1394</v>
      </c>
      <c r="KS104" s="148">
        <f>SUM(KS56, -KS58)</f>
        <v>0.13579999999999998</v>
      </c>
      <c r="KT104" s="202">
        <f>SUM(KT56, -KT58)</f>
        <v>0.1246</v>
      </c>
      <c r="KU104" s="171">
        <f>SUM(KU55, -KU56)</f>
        <v>0.1032</v>
      </c>
      <c r="KV104" s="161">
        <f>SUM(KV56, -KV58)</f>
        <v>0.1154</v>
      </c>
      <c r="KW104" s="202">
        <f>SUM(KW56, -KW58)</f>
        <v>0.1215</v>
      </c>
      <c r="KX104" s="171">
        <f>SUM(KX55, -KX56)</f>
        <v>0.12559999999999999</v>
      </c>
      <c r="KY104" s="139">
        <f>SUM(KY55, -KY56)</f>
        <v>0.1162</v>
      </c>
      <c r="KZ104" s="110">
        <f>SUM(KZ57, -KZ58)</f>
        <v>9.2399999999999982E-2</v>
      </c>
      <c r="LA104" s="170">
        <f>SUM(LA57, -LA58)</f>
        <v>0.10609999999999999</v>
      </c>
      <c r="LB104" s="110">
        <f>SUM(LB57, -LB58)</f>
        <v>8.9600000000000013E-2</v>
      </c>
      <c r="LC104" s="115">
        <f>SUM(LC55, -LC57)</f>
        <v>0.11700000000000001</v>
      </c>
      <c r="LD104" s="115">
        <f>SUM(LD52, -LD55)</f>
        <v>9.8500000000000004E-2</v>
      </c>
      <c r="LE104" s="6">
        <f>SUM(LE91, -LE97,)</f>
        <v>0</v>
      </c>
      <c r="LF104" s="6">
        <f>SUM(LF92, -LF98)</f>
        <v>0</v>
      </c>
      <c r="LG104" s="6">
        <f>SUM(LG91, -LG97)</f>
        <v>0</v>
      </c>
      <c r="LH104" s="6">
        <f>SUM(LH91, -LH97,)</f>
        <v>0</v>
      </c>
      <c r="LI104" s="6">
        <f>SUM(LI92, -LI98)</f>
        <v>0</v>
      </c>
      <c r="LJ104" s="6">
        <f>SUM(LJ91, -LJ97)</f>
        <v>0</v>
      </c>
      <c r="LK104" s="6">
        <f>SUM(LK91, -LK97,)</f>
        <v>0</v>
      </c>
      <c r="LL104" s="6">
        <f>SUM(LL92, -LL98)</f>
        <v>0</v>
      </c>
      <c r="LM104" s="6">
        <f>SUM(LM91, -LM97)</f>
        <v>0</v>
      </c>
      <c r="LN104" s="6">
        <f>SUM(LN91, -LN97,)</f>
        <v>0</v>
      </c>
      <c r="LO104" s="6">
        <f>SUM(LO92, -LO98)</f>
        <v>0</v>
      </c>
      <c r="LP104" s="6">
        <f>SUM(LP91, -LP97)</f>
        <v>0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112" t="s">
        <v>68</v>
      </c>
      <c r="JQ105" s="59"/>
      <c r="JR105" s="59"/>
      <c r="JS105" s="59"/>
      <c r="JU105" s="147" t="s">
        <v>57</v>
      </c>
      <c r="JV105" s="109" t="s">
        <v>57</v>
      </c>
      <c r="JW105" s="169" t="s">
        <v>57</v>
      </c>
      <c r="JX105" s="158" t="s">
        <v>47</v>
      </c>
      <c r="JY105" s="109" t="s">
        <v>57</v>
      </c>
      <c r="JZ105" s="169" t="s">
        <v>57</v>
      </c>
      <c r="KA105" s="147" t="s">
        <v>57</v>
      </c>
      <c r="KB105" s="109" t="s">
        <v>57</v>
      </c>
      <c r="KC105" s="177" t="s">
        <v>47</v>
      </c>
      <c r="KD105" s="137" t="s">
        <v>68</v>
      </c>
      <c r="KE105" s="163" t="s">
        <v>67</v>
      </c>
      <c r="KF105" s="181" t="s">
        <v>67</v>
      </c>
      <c r="KG105" s="194" t="s">
        <v>67</v>
      </c>
      <c r="KH105" s="117" t="s">
        <v>48</v>
      </c>
      <c r="KI105" s="178" t="s">
        <v>48</v>
      </c>
      <c r="KJ105" s="149" t="s">
        <v>48</v>
      </c>
      <c r="KK105" s="117" t="s">
        <v>48</v>
      </c>
      <c r="KL105" s="178" t="s">
        <v>48</v>
      </c>
      <c r="KM105" s="149" t="s">
        <v>48</v>
      </c>
      <c r="KN105" s="117" t="s">
        <v>48</v>
      </c>
      <c r="KO105" s="178" t="s">
        <v>48</v>
      </c>
      <c r="KP105" s="149" t="s">
        <v>48</v>
      </c>
      <c r="KQ105" s="117" t="s">
        <v>48</v>
      </c>
      <c r="KR105" s="169" t="s">
        <v>57</v>
      </c>
      <c r="KS105" s="147" t="s">
        <v>57</v>
      </c>
      <c r="KT105" s="163" t="s">
        <v>59</v>
      </c>
      <c r="KU105" s="181" t="s">
        <v>59</v>
      </c>
      <c r="KV105" s="194" t="s">
        <v>59</v>
      </c>
      <c r="KW105" s="163" t="s">
        <v>59</v>
      </c>
      <c r="KX105" s="181" t="s">
        <v>59</v>
      </c>
      <c r="KY105" s="194" t="s">
        <v>59</v>
      </c>
      <c r="KZ105" s="118" t="s">
        <v>63</v>
      </c>
      <c r="LA105" s="177" t="s">
        <v>63</v>
      </c>
      <c r="LB105" s="112" t="s">
        <v>65</v>
      </c>
      <c r="LC105" s="118" t="s">
        <v>63</v>
      </c>
      <c r="LD105" s="112" t="s">
        <v>65</v>
      </c>
      <c r="LE105" s="59"/>
      <c r="LF105" s="59"/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575">SUM(FH53, -FH55)</f>
        <v>0.1164</v>
      </c>
      <c r="FI106" s="141">
        <f t="shared" si="575"/>
        <v>0.11109999999999999</v>
      </c>
      <c r="FJ106" s="115">
        <f t="shared" si="575"/>
        <v>0.1169</v>
      </c>
      <c r="FK106" s="174">
        <f t="shared" si="575"/>
        <v>0.1477</v>
      </c>
      <c r="FL106" s="141">
        <f t="shared" si="575"/>
        <v>0.14050000000000001</v>
      </c>
      <c r="FM106" s="115">
        <f t="shared" si="575"/>
        <v>0.13020000000000001</v>
      </c>
      <c r="FN106" s="174">
        <f t="shared" si="575"/>
        <v>0.13250000000000001</v>
      </c>
      <c r="FO106" s="141">
        <f t="shared" si="575"/>
        <v>0.1525</v>
      </c>
      <c r="FP106" s="115">
        <f t="shared" si="575"/>
        <v>0.13749999999999998</v>
      </c>
      <c r="FQ106" s="174">
        <f t="shared" si="575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576">SUM(IL53, -IL56)</f>
        <v>9.4799999999999995E-2</v>
      </c>
      <c r="IM106" s="141">
        <f t="shared" si="576"/>
        <v>0.1048</v>
      </c>
      <c r="IN106" s="115">
        <f t="shared" si="576"/>
        <v>0.10289999999999999</v>
      </c>
      <c r="IO106" s="174">
        <f t="shared" si="576"/>
        <v>9.9299999999999999E-2</v>
      </c>
      <c r="IP106" s="141">
        <f t="shared" si="576"/>
        <v>9.1999999999999998E-2</v>
      </c>
      <c r="IQ106" s="111">
        <f t="shared" si="576"/>
        <v>9.7900000000000001E-2</v>
      </c>
      <c r="IR106" s="171">
        <f t="shared" si="576"/>
        <v>0.10349999999999999</v>
      </c>
      <c r="IS106" s="220">
        <f t="shared" si="576"/>
        <v>9.9400000000000002E-2</v>
      </c>
      <c r="IT106" s="88">
        <f t="shared" si="576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111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1">
        <f>SUM(JU57, -JU58)</f>
        <v>9.9499999999999977E-2</v>
      </c>
      <c r="JV106" s="202">
        <f>SUM(JV57, -JV58)</f>
        <v>8.7399999999999978E-2</v>
      </c>
      <c r="JW106" s="182">
        <f>SUM(JW57, -JW58)</f>
        <v>9.4200000000000006E-2</v>
      </c>
      <c r="JX106" s="141">
        <f>SUM(JX52, -JX55)</f>
        <v>8.5900000000000004E-2</v>
      </c>
      <c r="JY106" s="202">
        <f>SUM(JY57, -JY58)</f>
        <v>9.710000000000002E-2</v>
      </c>
      <c r="JZ106" s="182">
        <f>SUM(JZ57, -JZ58)</f>
        <v>9.6200000000000008E-2</v>
      </c>
      <c r="KA106" s="161">
        <f>SUM(KA57, -KA58)</f>
        <v>0.10630000000000001</v>
      </c>
      <c r="KB106" s="202">
        <f>SUM(KB57, -KB58)</f>
        <v>0.10659999999999997</v>
      </c>
      <c r="KC106" s="174">
        <f>SUM(KC52, -KC55)</f>
        <v>8.5900000000000004E-2</v>
      </c>
      <c r="KD106" s="139">
        <f>SUM(KD54, -KD56)</f>
        <v>9.5299999999999996E-2</v>
      </c>
      <c r="KE106" s="202">
        <f>SUM(KE56, -KE57)</f>
        <v>0.11649999999999999</v>
      </c>
      <c r="KF106" s="182">
        <f>SUM(KF56, -KF57)</f>
        <v>0.1116</v>
      </c>
      <c r="KG106" s="161">
        <f>SUM(KG56, -KG57)</f>
        <v>0.11660000000000001</v>
      </c>
      <c r="KH106" s="115">
        <f t="shared" ref="KH106:KQ106" si="577">SUM(KH55, -KH56)</f>
        <v>9.9099999999999994E-2</v>
      </c>
      <c r="KI106" s="174">
        <f t="shared" si="577"/>
        <v>9.7100000000000006E-2</v>
      </c>
      <c r="KJ106" s="141">
        <f t="shared" si="577"/>
        <v>0.12290000000000001</v>
      </c>
      <c r="KK106" s="115">
        <f t="shared" si="577"/>
        <v>0.12509999999999999</v>
      </c>
      <c r="KL106" s="174">
        <f t="shared" si="577"/>
        <v>0.13009999999999999</v>
      </c>
      <c r="KM106" s="141">
        <f t="shared" si="577"/>
        <v>0.1361</v>
      </c>
      <c r="KN106" s="115">
        <f t="shared" si="577"/>
        <v>0.12959999999999999</v>
      </c>
      <c r="KO106" s="174">
        <f t="shared" si="577"/>
        <v>0.13200000000000001</v>
      </c>
      <c r="KP106" s="141">
        <f t="shared" si="577"/>
        <v>0.13690000000000002</v>
      </c>
      <c r="KQ106" s="115">
        <f t="shared" si="577"/>
        <v>0.1394</v>
      </c>
      <c r="KR106" s="182">
        <f>SUM(KR57, -KR58)</f>
        <v>0.1318</v>
      </c>
      <c r="KS106" s="161">
        <f>SUM(KS57, -KS58)</f>
        <v>0.13379999999999997</v>
      </c>
      <c r="KT106" s="110">
        <f>SUM(KT57, -KT58)</f>
        <v>0.1182</v>
      </c>
      <c r="KU106" s="170">
        <f>SUM(KU57, -KU58)</f>
        <v>9.4099999999999989E-2</v>
      </c>
      <c r="KV106" s="148">
        <f>SUM(KV57, -KV58)</f>
        <v>0.11409999999999999</v>
      </c>
      <c r="KW106" s="110">
        <f>SUM(KW57, -KW58)</f>
        <v>0.1197</v>
      </c>
      <c r="KX106" s="170">
        <f>SUM(KX57, -KX58)</f>
        <v>0.12259999999999999</v>
      </c>
      <c r="KY106" s="148">
        <f>SUM(KY57, -KY58)</f>
        <v>0.11309999999999999</v>
      </c>
      <c r="KZ106" s="111">
        <f>SUM(KZ55, -KZ56)</f>
        <v>7.7699999999999991E-2</v>
      </c>
      <c r="LA106" s="171">
        <f>SUM(LA55, -LA56)</f>
        <v>0.1036</v>
      </c>
      <c r="LB106" s="115">
        <f>SUM(LB52, -LB55)</f>
        <v>8.6899999999999991E-2</v>
      </c>
      <c r="LC106" s="111">
        <f>SUM(LC55, -LC56)</f>
        <v>0.10200000000000001</v>
      </c>
      <c r="LD106" s="115">
        <f>SUM(LD53, -LD55)</f>
        <v>9.509999999999999E-2</v>
      </c>
      <c r="LE106" s="6">
        <f>SUM(LE92, -LE98)</f>
        <v>0</v>
      </c>
      <c r="LF106" s="6">
        <f>SUM(LF91, -LF97)</f>
        <v>0</v>
      </c>
      <c r="LG106" s="6">
        <f>SUM(LG92, -LG98)</f>
        <v>0</v>
      </c>
      <c r="LH106" s="6">
        <f>SUM(LH92, -LH98)</f>
        <v>0</v>
      </c>
      <c r="LI106" s="6">
        <f>SUM(LI91, -LI97)</f>
        <v>0</v>
      </c>
      <c r="LJ106" s="6">
        <f>SUM(LJ92, -LJ98)</f>
        <v>0</v>
      </c>
      <c r="LK106" s="6">
        <f>SUM(LK92, -LK98)</f>
        <v>0</v>
      </c>
      <c r="LL106" s="6">
        <f>SUM(LL91, -LL97)</f>
        <v>0</v>
      </c>
      <c r="LM106" s="6">
        <f>SUM(LM92, -LM98)</f>
        <v>0</v>
      </c>
      <c r="LN106" s="6">
        <f>SUM(LN92, -LN98)</f>
        <v>0</v>
      </c>
      <c r="LO106" s="6">
        <f>SUM(LO91, -LO97)</f>
        <v>0</v>
      </c>
      <c r="LP106" s="6">
        <f>SUM(LP92, -LP98)</f>
        <v>0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112" t="s">
        <v>49</v>
      </c>
      <c r="JQ107" s="59"/>
      <c r="JR107" s="59"/>
      <c r="JS107" s="59"/>
      <c r="JU107" s="137" t="s">
        <v>49</v>
      </c>
      <c r="JV107" s="118" t="s">
        <v>40</v>
      </c>
      <c r="JW107" s="177" t="s">
        <v>47</v>
      </c>
      <c r="JX107" s="147" t="s">
        <v>57</v>
      </c>
      <c r="JY107" s="118" t="s">
        <v>47</v>
      </c>
      <c r="JZ107" s="177" t="s">
        <v>47</v>
      </c>
      <c r="KA107" s="158" t="s">
        <v>47</v>
      </c>
      <c r="KB107" s="118" t="s">
        <v>47</v>
      </c>
      <c r="KC107" s="175" t="s">
        <v>41</v>
      </c>
      <c r="KD107" s="149" t="s">
        <v>48</v>
      </c>
      <c r="KE107" s="117" t="s">
        <v>48</v>
      </c>
      <c r="KF107" s="178" t="s">
        <v>48</v>
      </c>
      <c r="KG107" s="158" t="s">
        <v>47</v>
      </c>
      <c r="KH107" s="163" t="s">
        <v>67</v>
      </c>
      <c r="KI107" s="177" t="s">
        <v>47</v>
      </c>
      <c r="KJ107" s="158" t="s">
        <v>47</v>
      </c>
      <c r="KK107" s="118" t="s">
        <v>47</v>
      </c>
      <c r="KL107" s="177" t="s">
        <v>47</v>
      </c>
      <c r="KM107" s="158" t="s">
        <v>47</v>
      </c>
      <c r="KN107" s="114" t="s">
        <v>36</v>
      </c>
      <c r="KO107" s="177" t="s">
        <v>47</v>
      </c>
      <c r="KP107" s="158" t="s">
        <v>47</v>
      </c>
      <c r="KQ107" s="118" t="s">
        <v>47</v>
      </c>
      <c r="KR107" s="172" t="s">
        <v>49</v>
      </c>
      <c r="KS107" s="137" t="s">
        <v>49</v>
      </c>
      <c r="KT107" s="112" t="s">
        <v>65</v>
      </c>
      <c r="KU107" s="169" t="s">
        <v>67</v>
      </c>
      <c r="KV107" s="137" t="s">
        <v>65</v>
      </c>
      <c r="KW107" s="112" t="s">
        <v>65</v>
      </c>
      <c r="KX107" s="172" t="s">
        <v>65</v>
      </c>
      <c r="KY107" s="153" t="s">
        <v>40</v>
      </c>
      <c r="KZ107" s="114" t="s">
        <v>40</v>
      </c>
      <c r="LA107" s="172" t="s">
        <v>65</v>
      </c>
      <c r="LB107" s="118" t="s">
        <v>63</v>
      </c>
      <c r="LC107" s="112" t="s">
        <v>65</v>
      </c>
      <c r="LD107" s="163" t="s">
        <v>59</v>
      </c>
      <c r="LE107" s="59"/>
      <c r="LF107" s="59"/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578">SUM(EC97, -EC104)</f>
        <v>0</v>
      </c>
      <c r="ED108" s="6">
        <f t="shared" si="578"/>
        <v>0</v>
      </c>
      <c r="EE108" s="6">
        <f t="shared" si="578"/>
        <v>0</v>
      </c>
      <c r="EF108" s="6">
        <f t="shared" si="578"/>
        <v>0</v>
      </c>
      <c r="EG108" s="6">
        <f t="shared" si="578"/>
        <v>0</v>
      </c>
      <c r="EH108" s="6">
        <f t="shared" si="578"/>
        <v>0</v>
      </c>
      <c r="EI108" s="6">
        <f t="shared" si="578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579">SUM(FB53, -FB55)</f>
        <v>8.5100000000000009E-2</v>
      </c>
      <c r="FC108" s="412">
        <f t="shared" si="579"/>
        <v>8.0600000000000005E-2</v>
      </c>
      <c r="FD108" s="370">
        <f t="shared" si="579"/>
        <v>8.0499999999999988E-2</v>
      </c>
      <c r="FE108" s="413">
        <f t="shared" si="579"/>
        <v>9.7700000000000009E-2</v>
      </c>
      <c r="FF108" s="141">
        <f t="shared" si="579"/>
        <v>9.4500000000000001E-2</v>
      </c>
      <c r="FG108" s="115">
        <f t="shared" si="579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580">SUM(GV97, -GV104)</f>
        <v>0</v>
      </c>
      <c r="GW108" s="6">
        <f t="shared" si="580"/>
        <v>0</v>
      </c>
      <c r="GX108" s="6">
        <f t="shared" si="580"/>
        <v>0</v>
      </c>
      <c r="GY108" s="6">
        <f t="shared" si="580"/>
        <v>0</v>
      </c>
      <c r="GZ108" s="6">
        <f t="shared" si="580"/>
        <v>0</v>
      </c>
      <c r="HA108" s="6">
        <f t="shared" si="580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581">SUM(HF53, -HF55)</f>
        <v>9.6500000000000002E-2</v>
      </c>
      <c r="HG108" s="115">
        <f t="shared" si="581"/>
        <v>0.10729999999999999</v>
      </c>
      <c r="HH108" s="174">
        <f t="shared" si="581"/>
        <v>9.0200000000000002E-2</v>
      </c>
      <c r="HI108" s="141">
        <f t="shared" si="581"/>
        <v>0.12820000000000001</v>
      </c>
      <c r="HJ108" s="115">
        <f t="shared" si="581"/>
        <v>0.1273</v>
      </c>
      <c r="HK108" s="174">
        <f t="shared" si="581"/>
        <v>0.1042</v>
      </c>
      <c r="HL108" s="141">
        <f t="shared" si="581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582">SUM(IL53, -IL55)</f>
        <v>9.3700000000000006E-2</v>
      </c>
      <c r="IM108" s="141">
        <f t="shared" si="582"/>
        <v>8.7000000000000008E-2</v>
      </c>
      <c r="IN108" s="115">
        <f t="shared" si="582"/>
        <v>8.5499999999999993E-2</v>
      </c>
      <c r="IO108" s="174">
        <f t="shared" si="582"/>
        <v>8.7099999999999997E-2</v>
      </c>
      <c r="IP108" s="139">
        <f t="shared" si="582"/>
        <v>7.6299999999999993E-2</v>
      </c>
      <c r="IQ108" s="115">
        <f t="shared" si="582"/>
        <v>9.1999999999999998E-2</v>
      </c>
      <c r="IR108" s="174">
        <f t="shared" si="582"/>
        <v>0.10299999999999999</v>
      </c>
      <c r="IS108" s="218">
        <f t="shared" si="582"/>
        <v>9.6000000000000002E-2</v>
      </c>
      <c r="IT108" s="15">
        <f t="shared" si="582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115">
        <f>SUM(JP53, -JP55)</f>
        <v>8.1299999999999997E-2</v>
      </c>
      <c r="JQ108" s="6">
        <f t="shared" ref="JQ108:JS108" si="583">SUM(JQ97, -JQ104)</f>
        <v>0</v>
      </c>
      <c r="JR108" s="6">
        <f t="shared" si="583"/>
        <v>0</v>
      </c>
      <c r="JS108" s="6">
        <f t="shared" si="583"/>
        <v>0</v>
      </c>
      <c r="JU108" s="141">
        <f>SUM(JU53, -JU55)</f>
        <v>8.14E-2</v>
      </c>
      <c r="JV108" s="115">
        <f>SUM(JV52, -JV54)</f>
        <v>7.5300000000000006E-2</v>
      </c>
      <c r="JW108" s="174">
        <f>SUM(JW52, -JW55)</f>
        <v>8.2299999999999998E-2</v>
      </c>
      <c r="JX108" s="161">
        <f>SUM(JX57, -JX58)</f>
        <v>8.4100000000000036E-2</v>
      </c>
      <c r="JY108" s="115">
        <f>SUM(JY52, -JY55)</f>
        <v>8.5400000000000004E-2</v>
      </c>
      <c r="JZ108" s="174">
        <f>SUM(JZ52, -JZ55)</f>
        <v>8.1699999999999995E-2</v>
      </c>
      <c r="KA108" s="141">
        <f>SUM(KA52, -KA55)</f>
        <v>7.7000000000000013E-2</v>
      </c>
      <c r="KB108" s="115">
        <f>SUM(KB52, -KB55)</f>
        <v>8.9800000000000005E-2</v>
      </c>
      <c r="KC108" s="174">
        <f>SUM(KC54, -KC56)</f>
        <v>8.1500000000000003E-2</v>
      </c>
      <c r="KD108" s="141">
        <f>SUM(KD55, -KD56)</f>
        <v>6.2799999999999995E-2</v>
      </c>
      <c r="KE108" s="115">
        <f>SUM(KE55, -KE56)</f>
        <v>8.2000000000000003E-2</v>
      </c>
      <c r="KF108" s="174">
        <f>SUM(KF55, -KF56)</f>
        <v>9.0399999999999994E-2</v>
      </c>
      <c r="KG108" s="141">
        <f>SUM(KG52, -KG55)</f>
        <v>9.1200000000000003E-2</v>
      </c>
      <c r="KH108" s="202">
        <f>SUM(KH56, -KH57)</f>
        <v>9.2100000000000001E-2</v>
      </c>
      <c r="KI108" s="174">
        <f t="shared" ref="KI108:KR108" si="584">SUM(KI52, -KI55)</f>
        <v>8.0399999999999999E-2</v>
      </c>
      <c r="KJ108" s="141">
        <f t="shared" si="584"/>
        <v>7.8E-2</v>
      </c>
      <c r="KK108" s="115">
        <f t="shared" si="584"/>
        <v>6.0300000000000006E-2</v>
      </c>
      <c r="KL108" s="174">
        <f t="shared" si="584"/>
        <v>5.2400000000000002E-2</v>
      </c>
      <c r="KM108" s="141">
        <f t="shared" si="584"/>
        <v>3.2500000000000001E-2</v>
      </c>
      <c r="KN108" s="111">
        <f t="shared" si="584"/>
        <v>0.04</v>
      </c>
      <c r="KO108" s="174">
        <f t="shared" si="584"/>
        <v>3.6000000000000004E-2</v>
      </c>
      <c r="KP108" s="141">
        <f t="shared" si="584"/>
        <v>3.6299999999999999E-2</v>
      </c>
      <c r="KQ108" s="115">
        <f t="shared" si="584"/>
        <v>2.6299999999999997E-2</v>
      </c>
      <c r="KR108" s="174">
        <f t="shared" si="584"/>
        <v>3.8500000000000006E-2</v>
      </c>
      <c r="KS108" s="141">
        <f>SUM(KS52, -KS55)</f>
        <v>2.2199999999999998E-2</v>
      </c>
      <c r="KT108" s="115">
        <f>SUM(KT52, -KT55)</f>
        <v>2.7199999999999995E-2</v>
      </c>
      <c r="KU108" s="182">
        <f>SUM(KU56, -KU57)</f>
        <v>4.250000000000001E-2</v>
      </c>
      <c r="KV108" s="141">
        <f>SUM(KV52, -KV55)</f>
        <v>2.64E-2</v>
      </c>
      <c r="KW108" s="115">
        <f>SUM(KW52, -KW55)</f>
        <v>3.61E-2</v>
      </c>
      <c r="KX108" s="174">
        <f>SUM(KX52, -KX55)</f>
        <v>3.73E-2</v>
      </c>
      <c r="KY108" s="141">
        <f>SUM(KY52, -KY55)</f>
        <v>5.11E-2</v>
      </c>
      <c r="KZ108" s="115">
        <f>SUM(KZ52, -KZ55)</f>
        <v>6.59E-2</v>
      </c>
      <c r="LA108" s="174">
        <f>SUM(LA52, -LA55)</f>
        <v>6.93E-2</v>
      </c>
      <c r="LB108" s="111">
        <f>SUM(LB55, -LB56)</f>
        <v>7.7800000000000008E-2</v>
      </c>
      <c r="LC108" s="115">
        <f>SUM(LC52, -LC55)</f>
        <v>8.7400000000000005E-2</v>
      </c>
      <c r="LD108" s="110">
        <f>SUM(LD57, -LD58)</f>
        <v>8.2799999999999985E-2</v>
      </c>
      <c r="LE108" s="6">
        <f t="shared" ref="KS108:ME108" si="585">SUM(LE97, -LE104)</f>
        <v>0</v>
      </c>
      <c r="LF108" s="6">
        <f t="shared" si="585"/>
        <v>0</v>
      </c>
      <c r="LG108" s="6">
        <f t="shared" si="585"/>
        <v>0</v>
      </c>
      <c r="LH108" s="6">
        <f t="shared" si="585"/>
        <v>0</v>
      </c>
      <c r="LI108" s="6">
        <f t="shared" si="585"/>
        <v>0</v>
      </c>
      <c r="LJ108" s="6">
        <f t="shared" si="585"/>
        <v>0</v>
      </c>
      <c r="LK108" s="6">
        <f t="shared" si="585"/>
        <v>0</v>
      </c>
      <c r="LL108" s="6">
        <f t="shared" si="585"/>
        <v>0</v>
      </c>
      <c r="LM108" s="6">
        <f t="shared" si="585"/>
        <v>0</v>
      </c>
      <c r="LN108" s="6">
        <f t="shared" si="585"/>
        <v>0</v>
      </c>
      <c r="LO108" s="6">
        <f t="shared" si="585"/>
        <v>0</v>
      </c>
      <c r="LP108" s="6">
        <f t="shared" si="585"/>
        <v>0</v>
      </c>
      <c r="LQ108" s="6">
        <f t="shared" si="585"/>
        <v>0</v>
      </c>
      <c r="LR108" s="6">
        <f t="shared" si="585"/>
        <v>0</v>
      </c>
      <c r="LS108" s="6">
        <f t="shared" si="585"/>
        <v>0</v>
      </c>
      <c r="LT108" s="6">
        <f t="shared" si="585"/>
        <v>0</v>
      </c>
      <c r="LU108" s="6">
        <f t="shared" si="585"/>
        <v>0</v>
      </c>
      <c r="LV108" s="6">
        <f t="shared" si="585"/>
        <v>0</v>
      </c>
      <c r="LW108" s="6">
        <f t="shared" si="585"/>
        <v>0</v>
      </c>
      <c r="LX108" s="6">
        <f t="shared" si="585"/>
        <v>0</v>
      </c>
      <c r="LY108" s="6">
        <f t="shared" si="585"/>
        <v>0</v>
      </c>
      <c r="LZ108" s="6">
        <f t="shared" si="585"/>
        <v>0</v>
      </c>
      <c r="MA108" s="6">
        <f t="shared" si="585"/>
        <v>0</v>
      </c>
      <c r="MB108" s="6">
        <f t="shared" si="585"/>
        <v>0</v>
      </c>
      <c r="MC108" s="6">
        <f t="shared" si="585"/>
        <v>0</v>
      </c>
      <c r="MD108" s="6">
        <f t="shared" si="585"/>
        <v>0</v>
      </c>
      <c r="ME108" s="6">
        <f t="shared" si="585"/>
        <v>0</v>
      </c>
      <c r="MF108" s="6">
        <f t="shared" ref="MF108:MK108" si="586">SUM(MF97, -MF104)</f>
        <v>0</v>
      </c>
      <c r="MG108" s="6">
        <f t="shared" si="586"/>
        <v>0</v>
      </c>
      <c r="MH108" s="6">
        <f t="shared" si="586"/>
        <v>0</v>
      </c>
      <c r="MI108" s="6">
        <f t="shared" si="586"/>
        <v>0</v>
      </c>
      <c r="MJ108" s="6">
        <f t="shared" si="586"/>
        <v>0</v>
      </c>
      <c r="MK108" s="6">
        <f t="shared" si="586"/>
        <v>0</v>
      </c>
      <c r="MM108" s="6">
        <f t="shared" ref="MM108:OX108" si="587">SUM(MM97, -MM104)</f>
        <v>0</v>
      </c>
      <c r="MN108" s="6">
        <f t="shared" si="587"/>
        <v>0</v>
      </c>
      <c r="MO108" s="6">
        <f t="shared" si="587"/>
        <v>0</v>
      </c>
      <c r="MP108" s="6">
        <f t="shared" si="587"/>
        <v>0</v>
      </c>
      <c r="MQ108" s="6">
        <f t="shared" si="587"/>
        <v>0</v>
      </c>
      <c r="MR108" s="6">
        <f t="shared" si="587"/>
        <v>0</v>
      </c>
      <c r="MS108" s="6">
        <f t="shared" si="587"/>
        <v>0</v>
      </c>
      <c r="MT108" s="6">
        <f t="shared" si="587"/>
        <v>0</v>
      </c>
      <c r="MU108" s="6">
        <f t="shared" si="587"/>
        <v>0</v>
      </c>
      <c r="MV108" s="6">
        <f t="shared" si="587"/>
        <v>0</v>
      </c>
      <c r="MW108" s="6">
        <f t="shared" si="587"/>
        <v>0</v>
      </c>
      <c r="MX108" s="6">
        <f t="shared" si="587"/>
        <v>0</v>
      </c>
      <c r="MY108" s="6">
        <f t="shared" si="587"/>
        <v>0</v>
      </c>
      <c r="MZ108" s="6">
        <f t="shared" si="587"/>
        <v>0</v>
      </c>
      <c r="NA108" s="6">
        <f t="shared" si="587"/>
        <v>0</v>
      </c>
      <c r="NB108" s="6">
        <f t="shared" si="587"/>
        <v>0</v>
      </c>
      <c r="NC108" s="6">
        <f t="shared" si="587"/>
        <v>0</v>
      </c>
      <c r="ND108" s="6">
        <f t="shared" si="587"/>
        <v>0</v>
      </c>
      <c r="NE108" s="6">
        <f t="shared" si="587"/>
        <v>0</v>
      </c>
      <c r="NF108" s="6">
        <f t="shared" si="587"/>
        <v>0</v>
      </c>
      <c r="NG108" s="6">
        <f t="shared" si="587"/>
        <v>0</v>
      </c>
      <c r="NH108" s="6">
        <f t="shared" si="587"/>
        <v>0</v>
      </c>
      <c r="NI108" s="6">
        <f t="shared" si="587"/>
        <v>0</v>
      </c>
      <c r="NJ108" s="6">
        <f t="shared" si="587"/>
        <v>0</v>
      </c>
      <c r="NK108" s="6">
        <f t="shared" si="587"/>
        <v>0</v>
      </c>
      <c r="NL108" s="6">
        <f t="shared" si="587"/>
        <v>0</v>
      </c>
      <c r="NM108" s="6">
        <f t="shared" si="587"/>
        <v>0</v>
      </c>
      <c r="NN108" s="6">
        <f t="shared" si="587"/>
        <v>0</v>
      </c>
      <c r="NO108" s="6">
        <f t="shared" si="587"/>
        <v>0</v>
      </c>
      <c r="NP108" s="6">
        <f t="shared" si="587"/>
        <v>0</v>
      </c>
      <c r="NQ108" s="6">
        <f t="shared" si="587"/>
        <v>0</v>
      </c>
      <c r="NR108" s="6">
        <f t="shared" si="587"/>
        <v>0</v>
      </c>
      <c r="NS108" s="6">
        <f t="shared" si="587"/>
        <v>0</v>
      </c>
      <c r="NT108" s="6">
        <f t="shared" si="587"/>
        <v>0</v>
      </c>
      <c r="NU108" s="6">
        <f t="shared" si="587"/>
        <v>0</v>
      </c>
      <c r="NV108" s="6">
        <f t="shared" si="587"/>
        <v>0</v>
      </c>
      <c r="NW108" s="6">
        <f t="shared" si="587"/>
        <v>0</v>
      </c>
      <c r="NX108" s="6">
        <f t="shared" si="587"/>
        <v>0</v>
      </c>
      <c r="NY108" s="6">
        <f t="shared" si="587"/>
        <v>0</v>
      </c>
      <c r="NZ108" s="6">
        <f t="shared" si="587"/>
        <v>0</v>
      </c>
      <c r="OA108" s="6">
        <f t="shared" si="587"/>
        <v>0</v>
      </c>
      <c r="OB108" s="6">
        <f t="shared" si="587"/>
        <v>0</v>
      </c>
      <c r="OC108" s="6">
        <f t="shared" si="587"/>
        <v>0</v>
      </c>
      <c r="OD108" s="6">
        <f t="shared" si="587"/>
        <v>0</v>
      </c>
      <c r="OE108" s="6">
        <f t="shared" si="587"/>
        <v>0</v>
      </c>
      <c r="OF108" s="6">
        <f t="shared" si="587"/>
        <v>0</v>
      </c>
      <c r="OG108" s="6">
        <f t="shared" si="587"/>
        <v>0</v>
      </c>
      <c r="OH108" s="6">
        <f t="shared" si="587"/>
        <v>0</v>
      </c>
      <c r="OI108" s="6">
        <f t="shared" si="587"/>
        <v>0</v>
      </c>
      <c r="OJ108" s="6">
        <f t="shared" si="587"/>
        <v>0</v>
      </c>
      <c r="OK108" s="6">
        <f t="shared" si="587"/>
        <v>0</v>
      </c>
      <c r="OL108" s="6">
        <f t="shared" si="587"/>
        <v>0</v>
      </c>
      <c r="OM108" s="6">
        <f t="shared" si="587"/>
        <v>0</v>
      </c>
      <c r="ON108" s="6">
        <f t="shared" si="587"/>
        <v>0</v>
      </c>
      <c r="OO108" s="6">
        <f t="shared" si="587"/>
        <v>0</v>
      </c>
      <c r="OP108" s="6">
        <f t="shared" si="587"/>
        <v>0</v>
      </c>
      <c r="OQ108" s="6">
        <f t="shared" si="587"/>
        <v>0</v>
      </c>
      <c r="OR108" s="6">
        <f t="shared" si="587"/>
        <v>0</v>
      </c>
      <c r="OS108" s="6">
        <f t="shared" si="587"/>
        <v>0</v>
      </c>
      <c r="OT108" s="6">
        <f t="shared" si="587"/>
        <v>0</v>
      </c>
      <c r="OU108" s="6">
        <f t="shared" si="587"/>
        <v>0</v>
      </c>
      <c r="OV108" s="6">
        <f t="shared" si="587"/>
        <v>0</v>
      </c>
      <c r="OW108" s="6">
        <f t="shared" si="587"/>
        <v>0</v>
      </c>
      <c r="OX108" s="6">
        <f t="shared" si="587"/>
        <v>0</v>
      </c>
      <c r="OY108" s="6">
        <f t="shared" ref="OY108:PC108" si="588">SUM(OY97, -OY104)</f>
        <v>0</v>
      </c>
      <c r="OZ108" s="6">
        <f t="shared" si="588"/>
        <v>0</v>
      </c>
      <c r="PA108" s="6">
        <f t="shared" si="588"/>
        <v>0</v>
      </c>
      <c r="PB108" s="6">
        <f t="shared" si="588"/>
        <v>0</v>
      </c>
      <c r="PC108" s="6">
        <f t="shared" si="588"/>
        <v>0</v>
      </c>
      <c r="PE108" s="6">
        <f t="shared" ref="PE108:RP108" si="589">SUM(PE97, -PE104)</f>
        <v>0</v>
      </c>
      <c r="PF108" s="6">
        <f t="shared" si="589"/>
        <v>0</v>
      </c>
      <c r="PG108" s="6">
        <f t="shared" si="589"/>
        <v>0</v>
      </c>
      <c r="PH108" s="6">
        <f t="shared" si="589"/>
        <v>0</v>
      </c>
      <c r="PI108" s="6">
        <f t="shared" si="589"/>
        <v>0</v>
      </c>
      <c r="PJ108" s="6">
        <f t="shared" si="589"/>
        <v>0</v>
      </c>
      <c r="PK108" s="6">
        <f t="shared" si="589"/>
        <v>0</v>
      </c>
      <c r="PL108" s="6">
        <f t="shared" si="589"/>
        <v>0</v>
      </c>
      <c r="PM108" s="6">
        <f t="shared" si="589"/>
        <v>0</v>
      </c>
      <c r="PN108" s="6">
        <f t="shared" si="589"/>
        <v>0</v>
      </c>
      <c r="PO108" s="6">
        <f t="shared" si="589"/>
        <v>0</v>
      </c>
      <c r="PP108" s="6">
        <f t="shared" si="589"/>
        <v>0</v>
      </c>
      <c r="PQ108" s="6">
        <f t="shared" si="589"/>
        <v>0</v>
      </c>
      <c r="PR108" s="6">
        <f t="shared" si="589"/>
        <v>0</v>
      </c>
      <c r="PS108" s="6">
        <f t="shared" si="589"/>
        <v>0</v>
      </c>
      <c r="PT108" s="6">
        <f t="shared" si="589"/>
        <v>0</v>
      </c>
      <c r="PU108" s="6">
        <f t="shared" si="589"/>
        <v>0</v>
      </c>
      <c r="PV108" s="6">
        <f t="shared" si="589"/>
        <v>0</v>
      </c>
      <c r="PW108" s="6">
        <f t="shared" si="589"/>
        <v>0</v>
      </c>
      <c r="PX108" s="6">
        <f t="shared" si="589"/>
        <v>0</v>
      </c>
      <c r="PY108" s="6">
        <f t="shared" si="589"/>
        <v>0</v>
      </c>
      <c r="PZ108" s="6">
        <f t="shared" si="589"/>
        <v>0</v>
      </c>
      <c r="QA108" s="6">
        <f t="shared" si="589"/>
        <v>0</v>
      </c>
      <c r="QB108" s="6">
        <f t="shared" si="589"/>
        <v>0</v>
      </c>
      <c r="QC108" s="6">
        <f t="shared" si="589"/>
        <v>0</v>
      </c>
      <c r="QD108" s="6">
        <f t="shared" si="589"/>
        <v>0</v>
      </c>
      <c r="QE108" s="6">
        <f t="shared" si="589"/>
        <v>0</v>
      </c>
      <c r="QF108" s="6">
        <f t="shared" si="589"/>
        <v>0</v>
      </c>
      <c r="QG108" s="6">
        <f t="shared" si="589"/>
        <v>0</v>
      </c>
      <c r="QH108" s="6">
        <f t="shared" si="589"/>
        <v>0</v>
      </c>
      <c r="QI108" s="6">
        <f t="shared" si="589"/>
        <v>0</v>
      </c>
      <c r="QJ108" s="6">
        <f t="shared" si="589"/>
        <v>0</v>
      </c>
      <c r="QK108" s="6">
        <f t="shared" si="589"/>
        <v>0</v>
      </c>
      <c r="QL108" s="6">
        <f t="shared" si="589"/>
        <v>0</v>
      </c>
      <c r="QM108" s="6">
        <f t="shared" si="589"/>
        <v>0</v>
      </c>
      <c r="QN108" s="6">
        <f t="shared" si="589"/>
        <v>0</v>
      </c>
      <c r="QO108" s="6">
        <f t="shared" si="589"/>
        <v>0</v>
      </c>
      <c r="QP108" s="6">
        <f t="shared" si="589"/>
        <v>0</v>
      </c>
      <c r="QQ108" s="6">
        <f t="shared" si="589"/>
        <v>0</v>
      </c>
      <c r="QR108" s="6">
        <f t="shared" si="589"/>
        <v>0</v>
      </c>
      <c r="QS108" s="6">
        <f t="shared" si="589"/>
        <v>0</v>
      </c>
      <c r="QT108" s="6">
        <f t="shared" si="589"/>
        <v>0</v>
      </c>
      <c r="QU108" s="6">
        <f t="shared" si="589"/>
        <v>0</v>
      </c>
      <c r="QV108" s="6">
        <f t="shared" si="589"/>
        <v>0</v>
      </c>
      <c r="QW108" s="6">
        <f t="shared" si="589"/>
        <v>0</v>
      </c>
      <c r="QX108" s="6">
        <f t="shared" si="589"/>
        <v>0</v>
      </c>
      <c r="QY108" s="6">
        <f t="shared" si="589"/>
        <v>0</v>
      </c>
      <c r="QZ108" s="6">
        <f t="shared" si="589"/>
        <v>0</v>
      </c>
      <c r="RA108" s="6">
        <f t="shared" si="589"/>
        <v>0</v>
      </c>
      <c r="RB108" s="6">
        <f t="shared" si="589"/>
        <v>0</v>
      </c>
      <c r="RC108" s="6">
        <f t="shared" si="589"/>
        <v>0</v>
      </c>
      <c r="RD108" s="6">
        <f t="shared" si="589"/>
        <v>0</v>
      </c>
      <c r="RE108" s="6">
        <f t="shared" si="589"/>
        <v>0</v>
      </c>
      <c r="RF108" s="6">
        <f t="shared" si="589"/>
        <v>0</v>
      </c>
      <c r="RG108" s="6">
        <f t="shared" si="589"/>
        <v>0</v>
      </c>
      <c r="RH108" s="6">
        <f t="shared" si="589"/>
        <v>0</v>
      </c>
      <c r="RI108" s="6">
        <f t="shared" si="589"/>
        <v>0</v>
      </c>
      <c r="RJ108" s="6">
        <f t="shared" si="589"/>
        <v>0</v>
      </c>
      <c r="RK108" s="6">
        <f t="shared" si="589"/>
        <v>0</v>
      </c>
      <c r="RL108" s="6">
        <f t="shared" si="589"/>
        <v>0</v>
      </c>
      <c r="RM108" s="6">
        <f t="shared" si="589"/>
        <v>0</v>
      </c>
      <c r="RN108" s="6">
        <f t="shared" si="589"/>
        <v>0</v>
      </c>
      <c r="RO108" s="6">
        <f t="shared" si="589"/>
        <v>0</v>
      </c>
      <c r="RP108" s="6">
        <f t="shared" si="589"/>
        <v>0</v>
      </c>
      <c r="RQ108" s="6">
        <f t="shared" ref="RQ108:RU108" si="590">SUM(RQ97, -RQ104)</f>
        <v>0</v>
      </c>
      <c r="RR108" s="6">
        <f t="shared" si="590"/>
        <v>0</v>
      </c>
      <c r="RS108" s="6">
        <f t="shared" si="590"/>
        <v>0</v>
      </c>
      <c r="RT108" s="6">
        <f t="shared" si="590"/>
        <v>0</v>
      </c>
      <c r="RU108" s="6">
        <f t="shared" si="590"/>
        <v>0</v>
      </c>
    </row>
    <row r="109" spans="1:48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118" t="s">
        <v>40</v>
      </c>
      <c r="JQ109" s="59"/>
      <c r="JR109" s="59"/>
      <c r="JS109" s="59"/>
      <c r="JU109" s="153" t="s">
        <v>41</v>
      </c>
      <c r="JV109" s="114" t="s">
        <v>41</v>
      </c>
      <c r="JW109" s="172" t="s">
        <v>49</v>
      </c>
      <c r="JX109" s="137" t="s">
        <v>49</v>
      </c>
      <c r="JY109" s="112" t="s">
        <v>49</v>
      </c>
      <c r="JZ109" s="172" t="s">
        <v>49</v>
      </c>
      <c r="KA109" s="137" t="s">
        <v>49</v>
      </c>
      <c r="KB109" s="112" t="s">
        <v>49</v>
      </c>
      <c r="KC109" s="172" t="s">
        <v>49</v>
      </c>
      <c r="KD109" s="158" t="s">
        <v>47</v>
      </c>
      <c r="KE109" s="118" t="s">
        <v>47</v>
      </c>
      <c r="KF109" s="177" t="s">
        <v>47</v>
      </c>
      <c r="KG109" s="149" t="s">
        <v>48</v>
      </c>
      <c r="KH109" s="118" t="s">
        <v>47</v>
      </c>
      <c r="KI109" s="181" t="s">
        <v>67</v>
      </c>
      <c r="KJ109" s="158" t="s">
        <v>40</v>
      </c>
      <c r="KK109" s="112" t="s">
        <v>49</v>
      </c>
      <c r="KL109" s="172" t="s">
        <v>49</v>
      </c>
      <c r="KM109" s="153" t="s">
        <v>36</v>
      </c>
      <c r="KN109" s="112" t="s">
        <v>49</v>
      </c>
      <c r="KO109" s="172" t="s">
        <v>49</v>
      </c>
      <c r="KP109" s="137" t="s">
        <v>49</v>
      </c>
      <c r="KQ109" s="163" t="s">
        <v>67</v>
      </c>
      <c r="KR109" s="181" t="s">
        <v>67</v>
      </c>
      <c r="KS109" s="137" t="s">
        <v>42</v>
      </c>
      <c r="KT109" s="112" t="s">
        <v>49</v>
      </c>
      <c r="KU109" s="175" t="s">
        <v>40</v>
      </c>
      <c r="KV109" s="149" t="s">
        <v>47</v>
      </c>
      <c r="KW109" s="114" t="s">
        <v>40</v>
      </c>
      <c r="KX109" s="175" t="s">
        <v>40</v>
      </c>
      <c r="KY109" s="137" t="s">
        <v>65</v>
      </c>
      <c r="KZ109" s="112" t="s">
        <v>65</v>
      </c>
      <c r="LA109" s="175" t="s">
        <v>40</v>
      </c>
      <c r="LB109" s="114" t="s">
        <v>40</v>
      </c>
      <c r="LC109" s="114" t="s">
        <v>40</v>
      </c>
      <c r="LD109" s="118" t="s">
        <v>63</v>
      </c>
      <c r="LE109" s="59"/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591">SUM(CX51, -CX53)</f>
        <v>7.51E-2</v>
      </c>
      <c r="CY110" s="174">
        <f>SUM(CY51, -CY54)</f>
        <v>6.6400000000000015E-2</v>
      </c>
      <c r="CZ110" s="143">
        <f t="shared" si="591"/>
        <v>5.7499999999999996E-2</v>
      </c>
      <c r="DA110" s="113">
        <f t="shared" si="591"/>
        <v>4.3099999999999986E-2</v>
      </c>
      <c r="DB110" s="171">
        <f t="shared" si="591"/>
        <v>5.4799999999999988E-2</v>
      </c>
      <c r="DC110" s="139">
        <f t="shared" si="591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592">SUM(EN54, -EN55)</f>
        <v>8.5300000000000001E-2</v>
      </c>
      <c r="EO110" s="115">
        <f t="shared" si="592"/>
        <v>9.2700000000000005E-2</v>
      </c>
      <c r="EP110" s="174">
        <f t="shared" si="592"/>
        <v>9.9199999999999997E-2</v>
      </c>
      <c r="EQ110" s="141">
        <f t="shared" si="592"/>
        <v>8.1199999999999994E-2</v>
      </c>
      <c r="ER110" s="115">
        <f t="shared" si="592"/>
        <v>6.25E-2</v>
      </c>
      <c r="ES110" s="174">
        <f t="shared" si="592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593">SUM(FO54, -FO55)</f>
        <v>9.4799999999999995E-2</v>
      </c>
      <c r="FP110" s="115">
        <f t="shared" si="593"/>
        <v>8.5999999999999993E-2</v>
      </c>
      <c r="FQ110" s="174">
        <f t="shared" si="593"/>
        <v>9.5299999999999996E-2</v>
      </c>
      <c r="FR110" s="141">
        <f t="shared" si="593"/>
        <v>0.12130000000000001</v>
      </c>
      <c r="FS110" s="115">
        <f t="shared" si="593"/>
        <v>9.8299999999999998E-2</v>
      </c>
      <c r="FT110" s="174">
        <f t="shared" si="593"/>
        <v>0.1055</v>
      </c>
      <c r="FU110" s="141">
        <f t="shared" si="593"/>
        <v>9.2599999999999988E-2</v>
      </c>
      <c r="FV110" s="115">
        <f t="shared" si="593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115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1">
        <f>SUM(JU54, -JU56)</f>
        <v>7.8100000000000003E-2</v>
      </c>
      <c r="JV110" s="115">
        <f>SUM(JV54, -JV56)</f>
        <v>6.9199999999999998E-2</v>
      </c>
      <c r="JW110" s="174">
        <f t="shared" ref="JW110:KC110" si="594">SUM(JW53, -JW55)</f>
        <v>6.7699999999999996E-2</v>
      </c>
      <c r="JX110" s="141">
        <f t="shared" si="594"/>
        <v>6.9200000000000012E-2</v>
      </c>
      <c r="JY110" s="115">
        <f t="shared" si="594"/>
        <v>6.5799999999999997E-2</v>
      </c>
      <c r="JZ110" s="174">
        <f t="shared" si="594"/>
        <v>6.6299999999999998E-2</v>
      </c>
      <c r="KA110" s="141">
        <f t="shared" si="594"/>
        <v>7.4300000000000005E-2</v>
      </c>
      <c r="KB110" s="115">
        <f t="shared" si="594"/>
        <v>8.1000000000000003E-2</v>
      </c>
      <c r="KC110" s="174">
        <f t="shared" si="594"/>
        <v>7.0899999999999991E-2</v>
      </c>
      <c r="KD110" s="141">
        <f>SUM(KD52, -KD55)</f>
        <v>5.1499999999999997E-2</v>
      </c>
      <c r="KE110" s="115">
        <f>SUM(KE52, -KE55)</f>
        <v>4.8399999999999999E-2</v>
      </c>
      <c r="KF110" s="174">
        <f>SUM(KF52, -KF55)</f>
        <v>5.5599999999999997E-2</v>
      </c>
      <c r="KG110" s="141">
        <f>SUM(KG55, -KG56)</f>
        <v>9.0400000000000008E-2</v>
      </c>
      <c r="KH110" s="115">
        <f>SUM(KH52, -KH55)</f>
        <v>9.0799999999999992E-2</v>
      </c>
      <c r="KI110" s="182">
        <f>SUM(KI56, -KI57)</f>
        <v>6.2999999999999987E-2</v>
      </c>
      <c r="KJ110" s="141">
        <f>SUM(KJ52, -KJ54)</f>
        <v>5.1900000000000002E-2</v>
      </c>
      <c r="KK110" s="115">
        <f t="shared" ref="KK110:KP110" si="595">SUM(KK53, -KK55)</f>
        <v>3.4700000000000002E-2</v>
      </c>
      <c r="KL110" s="174">
        <f t="shared" si="595"/>
        <v>3.7999999999999992E-2</v>
      </c>
      <c r="KM110" s="139">
        <f t="shared" si="595"/>
        <v>3.0099999999999998E-2</v>
      </c>
      <c r="KN110" s="115">
        <f t="shared" si="595"/>
        <v>3.9899999999999998E-2</v>
      </c>
      <c r="KO110" s="174">
        <f t="shared" si="595"/>
        <v>2.6400000000000003E-2</v>
      </c>
      <c r="KP110" s="141">
        <f t="shared" si="595"/>
        <v>2.5999999999999995E-2</v>
      </c>
      <c r="KQ110" s="202">
        <f>SUM(KQ56, -KQ57)</f>
        <v>2.1599999999999994E-2</v>
      </c>
      <c r="KR110" s="182">
        <f>SUM(KR56, -KR57)</f>
        <v>3.7999999999999992E-2</v>
      </c>
      <c r="KS110" s="141">
        <f>SUM(KS52, -KS54)</f>
        <v>2.0899999999999995E-2</v>
      </c>
      <c r="KT110" s="115">
        <f>SUM(KT52, -KT54)</f>
        <v>2.4399999999999998E-2</v>
      </c>
      <c r="KU110" s="174">
        <f>SUM(KU52, -KU55)</f>
        <v>3.3100000000000004E-2</v>
      </c>
      <c r="KV110" s="141">
        <f>SUM(KV53, -KV55)</f>
        <v>2.5799999999999997E-2</v>
      </c>
      <c r="KW110" s="115">
        <f>SUM(KW53, -KW55)</f>
        <v>3.0399999999999996E-2</v>
      </c>
      <c r="KX110" s="174">
        <f>SUM(KX53, -KX55)</f>
        <v>3.4799999999999998E-2</v>
      </c>
      <c r="KY110" s="141">
        <f>SUM(KY53, -KY55)</f>
        <v>4.87E-2</v>
      </c>
      <c r="KZ110" s="115">
        <f>SUM(KZ53, -KZ55)</f>
        <v>5.8800000000000005E-2</v>
      </c>
      <c r="LA110" s="174">
        <f>SUM(LA53, -LA55)</f>
        <v>5.5300000000000002E-2</v>
      </c>
      <c r="LB110" s="115">
        <f>SUM(LB53, -LB55)</f>
        <v>7.4799999999999991E-2</v>
      </c>
      <c r="LC110" s="115">
        <f>SUM(LC53, -LC55)</f>
        <v>6.2899999999999998E-2</v>
      </c>
      <c r="LD110" s="111">
        <f>SUM(LD55, -LD56)</f>
        <v>8.1600000000000006E-2</v>
      </c>
      <c r="LE110" s="6">
        <f>SUM(LE97, -LE103,)</f>
        <v>0</v>
      </c>
      <c r="LF110" s="6">
        <f>SUM(LF98, -LF104)</f>
        <v>0</v>
      </c>
      <c r="LG110" s="6">
        <f>SUM(LG97, -LG103)</f>
        <v>0</v>
      </c>
      <c r="LH110" s="6">
        <f>SUM(LH97, -LH103,)</f>
        <v>0</v>
      </c>
      <c r="LI110" s="6">
        <f>SUM(LI98, -LI104)</f>
        <v>0</v>
      </c>
      <c r="LJ110" s="6">
        <f>SUM(LJ97, -LJ103)</f>
        <v>0</v>
      </c>
      <c r="LK110" s="6">
        <f>SUM(LK97, -LK103,)</f>
        <v>0</v>
      </c>
      <c r="LL110" s="6">
        <f>SUM(LL98, -LL104)</f>
        <v>0</v>
      </c>
      <c r="LM110" s="6">
        <f>SUM(LM97, -LM103)</f>
        <v>0</v>
      </c>
      <c r="LN110" s="6">
        <f>SUM(LN97, -LN103,)</f>
        <v>0</v>
      </c>
      <c r="LO110" s="6">
        <f>SUM(LO98, -LO104)</f>
        <v>0</v>
      </c>
      <c r="LP110" s="6">
        <f>SUM(LP97, -LP103)</f>
        <v>0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112" t="s">
        <v>42</v>
      </c>
      <c r="JQ111" s="59"/>
      <c r="JR111" s="59"/>
      <c r="JS111" s="59"/>
      <c r="JU111" s="158" t="s">
        <v>40</v>
      </c>
      <c r="JV111" s="112" t="s">
        <v>49</v>
      </c>
      <c r="JW111" s="178" t="s">
        <v>48</v>
      </c>
      <c r="JX111" s="149" t="s">
        <v>48</v>
      </c>
      <c r="JY111" s="117" t="s">
        <v>48</v>
      </c>
      <c r="JZ111" s="175" t="s">
        <v>36</v>
      </c>
      <c r="KA111" s="153" t="s">
        <v>36</v>
      </c>
      <c r="KB111" s="114" t="s">
        <v>36</v>
      </c>
      <c r="KC111" s="177" t="s">
        <v>40</v>
      </c>
      <c r="KD111" s="153" t="s">
        <v>36</v>
      </c>
      <c r="KE111" s="112" t="s">
        <v>49</v>
      </c>
      <c r="KF111" s="172" t="s">
        <v>49</v>
      </c>
      <c r="KG111" s="158" t="s">
        <v>40</v>
      </c>
      <c r="KH111" s="118" t="s">
        <v>40</v>
      </c>
      <c r="KI111" s="172" t="s">
        <v>49</v>
      </c>
      <c r="KJ111" s="158" t="s">
        <v>65</v>
      </c>
      <c r="KK111" s="163" t="s">
        <v>67</v>
      </c>
      <c r="KL111" s="175" t="s">
        <v>36</v>
      </c>
      <c r="KM111" s="137" t="s">
        <v>49</v>
      </c>
      <c r="KN111" s="118" t="s">
        <v>47</v>
      </c>
      <c r="KO111" s="175" t="s">
        <v>36</v>
      </c>
      <c r="KP111" s="158" t="s">
        <v>40</v>
      </c>
      <c r="KQ111" s="118" t="s">
        <v>40</v>
      </c>
      <c r="KR111" s="172" t="s">
        <v>42</v>
      </c>
      <c r="KS111" s="137" t="s">
        <v>65</v>
      </c>
      <c r="KT111" s="112" t="s">
        <v>42</v>
      </c>
      <c r="KU111" s="172" t="s">
        <v>65</v>
      </c>
      <c r="KV111" s="153" t="s">
        <v>40</v>
      </c>
      <c r="KW111" s="117" t="s">
        <v>47</v>
      </c>
      <c r="KX111" s="172" t="s">
        <v>49</v>
      </c>
      <c r="KY111" s="153" t="s">
        <v>36</v>
      </c>
      <c r="KZ111" s="109" t="s">
        <v>67</v>
      </c>
      <c r="LA111" s="172" t="s">
        <v>49</v>
      </c>
      <c r="LB111" s="117" t="s">
        <v>47</v>
      </c>
      <c r="LC111" s="112" t="s">
        <v>49</v>
      </c>
      <c r="LD111" s="114" t="s">
        <v>36</v>
      </c>
      <c r="LE111" s="59"/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596">SUM(FO52, -FO54)</f>
        <v>7.8E-2</v>
      </c>
      <c r="FP112" s="115">
        <f t="shared" si="596"/>
        <v>7.8199999999999992E-2</v>
      </c>
      <c r="FQ112" s="174">
        <f t="shared" si="596"/>
        <v>7.6599999999999988E-2</v>
      </c>
      <c r="FR112" s="141">
        <f t="shared" si="596"/>
        <v>6.7400000000000002E-2</v>
      </c>
      <c r="FS112" s="115">
        <f t="shared" si="596"/>
        <v>7.4700000000000003E-2</v>
      </c>
      <c r="FT112" s="174">
        <f t="shared" si="596"/>
        <v>6.4599999999999991E-2</v>
      </c>
      <c r="FU112" s="141">
        <f t="shared" si="596"/>
        <v>7.619999999999999E-2</v>
      </c>
      <c r="FV112" s="115">
        <f t="shared" si="596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597">SUM(GE54, -GE56)</f>
        <v>9.11E-2</v>
      </c>
      <c r="GF112" s="174">
        <f t="shared" si="597"/>
        <v>7.1899999999999992E-2</v>
      </c>
      <c r="GG112" s="218">
        <f t="shared" si="597"/>
        <v>7.22E-2</v>
      </c>
      <c r="GH112" s="15">
        <f t="shared" si="597"/>
        <v>6.1199999999999997E-2</v>
      </c>
      <c r="GI112" s="146">
        <f t="shared" si="597"/>
        <v>7.9300000000000009E-2</v>
      </c>
      <c r="GJ112" s="141">
        <f t="shared" si="597"/>
        <v>8.5199999999999998E-2</v>
      </c>
      <c r="GK112" s="115">
        <f t="shared" si="597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598">SUM(IQ53, -IQ54)</f>
        <v>7.8699999999999992E-2</v>
      </c>
      <c r="IR112" s="174">
        <f t="shared" si="598"/>
        <v>7.0400000000000004E-2</v>
      </c>
      <c r="IS112" s="218">
        <f t="shared" si="598"/>
        <v>7.6300000000000007E-2</v>
      </c>
      <c r="IT112" s="15">
        <f t="shared" si="598"/>
        <v>7.3499999999999996E-2</v>
      </c>
      <c r="IU112" s="146">
        <f t="shared" si="598"/>
        <v>6.430000000000001E-2</v>
      </c>
      <c r="IV112" s="141">
        <f t="shared" si="598"/>
        <v>7.8399999999999997E-2</v>
      </c>
      <c r="IW112" s="115">
        <f t="shared" si="598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115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41">
        <f>SUM(JU52, -JU54)</f>
        <v>7.4699999999999989E-2</v>
      </c>
      <c r="JV112" s="115">
        <f>SUM(JV53, -JV55)</f>
        <v>5.9499999999999997E-2</v>
      </c>
      <c r="JW112" s="174">
        <f>SUM(JW55, -JW56)</f>
        <v>6.1599999999999995E-2</v>
      </c>
      <c r="JX112" s="141">
        <f>SUM(JX55, -JX56)</f>
        <v>5.9400000000000001E-2</v>
      </c>
      <c r="JY112" s="115">
        <f>SUM(JY55, -JY56)</f>
        <v>6.0000000000000005E-2</v>
      </c>
      <c r="JZ112" s="171">
        <f>SUM(JZ54, -JZ55)</f>
        <v>6.1599999999999995E-2</v>
      </c>
      <c r="KA112" s="139">
        <f>SUM(KA54, -KA55)</f>
        <v>6.7300000000000013E-2</v>
      </c>
      <c r="KB112" s="111">
        <f>SUM(KB54, -KB55)</f>
        <v>7.5200000000000003E-2</v>
      </c>
      <c r="KC112" s="174">
        <f>SUM(KC52, -KC54)</f>
        <v>4.7900000000000005E-2</v>
      </c>
      <c r="KD112" s="139">
        <f>SUM(KD53, -KD55)</f>
        <v>4.07E-2</v>
      </c>
      <c r="KE112" s="115">
        <f>SUM(KE53, -KE55)</f>
        <v>3.9199999999999999E-2</v>
      </c>
      <c r="KF112" s="174">
        <f>SUM(KF53, -KF55)</f>
        <v>5.4400000000000004E-2</v>
      </c>
      <c r="KG112" s="141">
        <f>SUM(KG52, -KG54)</f>
        <v>6.4799999999999996E-2</v>
      </c>
      <c r="KH112" s="115">
        <f>SUM(KH52, -KH54)</f>
        <v>5.4699999999999999E-2</v>
      </c>
      <c r="KI112" s="174">
        <f>SUM(KI53, -KI55)</f>
        <v>4.3300000000000005E-2</v>
      </c>
      <c r="KJ112" s="141">
        <f>SUM(KJ52, -KJ53)</f>
        <v>4.1300000000000003E-2</v>
      </c>
      <c r="KK112" s="202">
        <f>SUM(KK56, -KK57)</f>
        <v>3.2999999999999988E-2</v>
      </c>
      <c r="KL112" s="171">
        <f>SUM(KL54, -KL55)</f>
        <v>3.7999999999999992E-2</v>
      </c>
      <c r="KM112" s="141">
        <f>SUM(KM54, -KM55)</f>
        <v>2.0899999999999998E-2</v>
      </c>
      <c r="KN112" s="115">
        <f>SUM(KN54, -KN55)</f>
        <v>3.8600000000000002E-2</v>
      </c>
      <c r="KO112" s="171">
        <f>SUM(KO54, -KO55)</f>
        <v>2.3500000000000004E-2</v>
      </c>
      <c r="KP112" s="141">
        <f>SUM(KP52, -KP54)</f>
        <v>1.8300000000000004E-2</v>
      </c>
      <c r="KQ112" s="115">
        <f>SUM(KQ52, -KQ54)</f>
        <v>2.0799999999999999E-2</v>
      </c>
      <c r="KR112" s="174">
        <f>SUM(KR52, -KR54)</f>
        <v>3.4400000000000007E-2</v>
      </c>
      <c r="KS112" s="141">
        <f>SUM(KS52, -KS53)</f>
        <v>1.9299999999999998E-2</v>
      </c>
      <c r="KT112" s="115">
        <f>SUM(KT52, -KT53)</f>
        <v>2.0199999999999996E-2</v>
      </c>
      <c r="KU112" s="174">
        <f>SUM(KU53, -KU55)</f>
        <v>3.0400000000000003E-2</v>
      </c>
      <c r="KV112" s="141">
        <f>SUM(KV54, -KV55)</f>
        <v>2.3800000000000002E-2</v>
      </c>
      <c r="KW112" s="115">
        <f>SUM(KW54, -KW55)</f>
        <v>2.86E-2</v>
      </c>
      <c r="KX112" s="174">
        <f>SUM(KX52, -KX54)</f>
        <v>2.7400000000000001E-2</v>
      </c>
      <c r="KY112" s="139">
        <f>SUM(KY52, -KY54)</f>
        <v>2.5700000000000001E-2</v>
      </c>
      <c r="KZ112" s="202">
        <f>SUM(KZ56, -KZ57)</f>
        <v>5.7600000000000012E-2</v>
      </c>
      <c r="LA112" s="174">
        <f>SUM(LA52, -LA54)</f>
        <v>4.1599999999999998E-2</v>
      </c>
      <c r="LB112" s="115">
        <f>SUM(LB54, -LB55)</f>
        <v>4.99E-2</v>
      </c>
      <c r="LC112" s="115">
        <f>SUM(LC52, -LC54)</f>
        <v>5.460000000000001E-2</v>
      </c>
      <c r="LD112" s="111">
        <f>SUM(LD52, -LD54)</f>
        <v>5.0299999999999997E-2</v>
      </c>
      <c r="LE112" s="6">
        <f>SUM(LE98, -LE104)</f>
        <v>0</v>
      </c>
      <c r="LF112" s="6">
        <f>SUM(LF97, -LF103)</f>
        <v>0</v>
      </c>
      <c r="LG112" s="6">
        <f>SUM(LG98, -LG104)</f>
        <v>0</v>
      </c>
      <c r="LH112" s="6">
        <f>SUM(LH98, -LH104)</f>
        <v>0</v>
      </c>
      <c r="LI112" s="6">
        <f>SUM(LI97, -LI103)</f>
        <v>0</v>
      </c>
      <c r="LJ112" s="6">
        <f>SUM(LJ98, -LJ104)</f>
        <v>0</v>
      </c>
      <c r="LK112" s="6">
        <f>SUM(LK98, -LK104)</f>
        <v>0</v>
      </c>
      <c r="LL112" s="6">
        <f>SUM(LL97, -LL103)</f>
        <v>0</v>
      </c>
      <c r="LM112" s="6">
        <f>SUM(LM98, -LM104)</f>
        <v>0</v>
      </c>
      <c r="LN112" s="6">
        <f>SUM(LN98, -LN104)</f>
        <v>0</v>
      </c>
      <c r="LO112" s="6">
        <f>SUM(LO97, -LO103)</f>
        <v>0</v>
      </c>
      <c r="LP112" s="6">
        <f>SUM(LP98, -LP104)</f>
        <v>0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114" t="s">
        <v>41</v>
      </c>
      <c r="JQ113" s="59"/>
      <c r="JR113" s="59"/>
      <c r="JS113" s="59"/>
      <c r="JU113" s="137" t="s">
        <v>42</v>
      </c>
      <c r="JV113" s="117" t="s">
        <v>48</v>
      </c>
      <c r="JW113" s="175" t="s">
        <v>36</v>
      </c>
      <c r="JX113" s="153" t="s">
        <v>36</v>
      </c>
      <c r="JY113" s="118" t="s">
        <v>40</v>
      </c>
      <c r="JZ113" s="178" t="s">
        <v>48</v>
      </c>
      <c r="KA113" s="149" t="s">
        <v>48</v>
      </c>
      <c r="KB113" s="117" t="s">
        <v>48</v>
      </c>
      <c r="KC113" s="178" t="s">
        <v>48</v>
      </c>
      <c r="KD113" s="137" t="s">
        <v>49</v>
      </c>
      <c r="KE113" s="114" t="s">
        <v>36</v>
      </c>
      <c r="KF113" s="175" t="s">
        <v>36</v>
      </c>
      <c r="KG113" s="137" t="s">
        <v>49</v>
      </c>
      <c r="KH113" s="112" t="s">
        <v>49</v>
      </c>
      <c r="KI113" s="177" t="s">
        <v>40</v>
      </c>
      <c r="KJ113" s="194" t="s">
        <v>67</v>
      </c>
      <c r="KK113" s="118" t="s">
        <v>40</v>
      </c>
      <c r="KL113" s="181" t="s">
        <v>67</v>
      </c>
      <c r="KM113" s="158" t="s">
        <v>65</v>
      </c>
      <c r="KN113" s="163" t="s">
        <v>67</v>
      </c>
      <c r="KO113" s="177" t="s">
        <v>40</v>
      </c>
      <c r="KP113" s="153" t="s">
        <v>36</v>
      </c>
      <c r="KQ113" s="118" t="s">
        <v>65</v>
      </c>
      <c r="KR113" s="177" t="s">
        <v>47</v>
      </c>
      <c r="KS113" s="158" t="s">
        <v>47</v>
      </c>
      <c r="KT113" s="114" t="s">
        <v>40</v>
      </c>
      <c r="KU113" s="178" t="s">
        <v>47</v>
      </c>
      <c r="KV113" s="137" t="s">
        <v>42</v>
      </c>
      <c r="KW113" s="112" t="s">
        <v>49</v>
      </c>
      <c r="KX113" s="175" t="s">
        <v>36</v>
      </c>
      <c r="KY113" s="149" t="s">
        <v>47</v>
      </c>
      <c r="KZ113" s="114" t="s">
        <v>36</v>
      </c>
      <c r="LA113" s="169" t="s">
        <v>67</v>
      </c>
      <c r="LB113" s="109" t="s">
        <v>67</v>
      </c>
      <c r="LC113" s="117" t="s">
        <v>47</v>
      </c>
      <c r="LD113" s="117" t="s">
        <v>47</v>
      </c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599">SUM(BE55, -BE57)</f>
        <v>4.1400000000000006E-2</v>
      </c>
      <c r="BF114" s="139">
        <f t="shared" si="599"/>
        <v>3.209999999999999E-2</v>
      </c>
      <c r="BG114" s="111">
        <f t="shared" si="599"/>
        <v>3.8699999999999998E-2</v>
      </c>
      <c r="BH114" s="267">
        <f t="shared" si="599"/>
        <v>3.3799999999999997E-2</v>
      </c>
      <c r="BI114" s="240">
        <f t="shared" si="599"/>
        <v>3.5799999999999998E-2</v>
      </c>
      <c r="BJ114" s="241">
        <f t="shared" si="599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600">SUM(DF57, -DF58)</f>
        <v>3.1200000000000006E-2</v>
      </c>
      <c r="DG114" s="111">
        <f t="shared" si="600"/>
        <v>3.4299999999999997E-2</v>
      </c>
      <c r="DH114" s="171">
        <f t="shared" si="600"/>
        <v>2.9399999999999982E-2</v>
      </c>
      <c r="DI114" s="139">
        <f t="shared" si="600"/>
        <v>3.8200000000000012E-2</v>
      </c>
      <c r="DJ114" s="111">
        <f t="shared" si="600"/>
        <v>3.7900000000000017E-2</v>
      </c>
      <c r="DK114" s="171">
        <f t="shared" si="600"/>
        <v>4.4700000000000017E-2</v>
      </c>
      <c r="DL114" s="111">
        <f t="shared" si="600"/>
        <v>3.8000000000000006E-2</v>
      </c>
      <c r="DM114" s="111">
        <f t="shared" si="600"/>
        <v>3.4100000000000019E-2</v>
      </c>
      <c r="DN114" s="329">
        <f t="shared" si="600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601">SUM(FQ52, -FQ53)</f>
        <v>4.7199999999999992E-2</v>
      </c>
      <c r="FR114" s="139">
        <f t="shared" si="601"/>
        <v>6.1700000000000005E-2</v>
      </c>
      <c r="FS114" s="111">
        <f t="shared" si="601"/>
        <v>6.5000000000000016E-2</v>
      </c>
      <c r="FT114" s="171">
        <f t="shared" si="601"/>
        <v>5.5299999999999988E-2</v>
      </c>
      <c r="FU114" s="139">
        <f t="shared" si="601"/>
        <v>6.4299999999999982E-2</v>
      </c>
      <c r="FV114" s="111">
        <f t="shared" si="601"/>
        <v>4.9299999999999997E-2</v>
      </c>
      <c r="FW114" s="171">
        <f t="shared" si="601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602">SUM(GE54, -GE55)</f>
        <v>8.0500000000000002E-2</v>
      </c>
      <c r="GF114" s="174">
        <f t="shared" si="602"/>
        <v>6.2199999999999998E-2</v>
      </c>
      <c r="GG114" s="218">
        <f t="shared" si="602"/>
        <v>6.4699999999999994E-2</v>
      </c>
      <c r="GH114" s="15">
        <f t="shared" si="602"/>
        <v>5.9499999999999997E-2</v>
      </c>
      <c r="GI114" s="146">
        <f t="shared" si="602"/>
        <v>7.7800000000000008E-2</v>
      </c>
      <c r="GJ114" s="141">
        <f t="shared" si="602"/>
        <v>8.3300000000000013E-2</v>
      </c>
      <c r="GK114" s="115">
        <f t="shared" si="602"/>
        <v>8.0199999999999994E-2</v>
      </c>
      <c r="GL114" s="174">
        <f t="shared" si="602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603">SUM(HT54, -HT55)</f>
        <v>4.5999999999999999E-2</v>
      </c>
      <c r="HU114" s="141">
        <f t="shared" si="603"/>
        <v>5.74E-2</v>
      </c>
      <c r="HV114" s="115">
        <f t="shared" si="603"/>
        <v>5.04E-2</v>
      </c>
      <c r="HW114" s="174">
        <f t="shared" si="603"/>
        <v>4.9000000000000002E-2</v>
      </c>
      <c r="HX114" s="141">
        <f t="shared" si="603"/>
        <v>0.06</v>
      </c>
      <c r="HY114" s="115">
        <f t="shared" si="603"/>
        <v>6.25E-2</v>
      </c>
      <c r="HZ114" s="174">
        <f t="shared" si="603"/>
        <v>7.0499999999999993E-2</v>
      </c>
      <c r="IA114" s="141">
        <f t="shared" si="603"/>
        <v>6.0600000000000001E-2</v>
      </c>
      <c r="IB114" s="115">
        <f t="shared" si="603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604">SUM(IQ57, -IQ58)</f>
        <v>2.6600000000000013E-2</v>
      </c>
      <c r="IR114" s="182">
        <f t="shared" si="604"/>
        <v>5.3900000000000003E-2</v>
      </c>
      <c r="IS114" s="228">
        <f t="shared" si="604"/>
        <v>4.6499999999999986E-2</v>
      </c>
      <c r="IT114" s="213">
        <f t="shared" si="604"/>
        <v>4.0999999999999981E-2</v>
      </c>
      <c r="IU114" s="230">
        <f t="shared" si="604"/>
        <v>4.6800000000000008E-2</v>
      </c>
      <c r="IV114" s="161">
        <f t="shared" si="604"/>
        <v>4.7699999999999965E-2</v>
      </c>
      <c r="IW114" s="202">
        <f t="shared" si="604"/>
        <v>4.6800000000000008E-2</v>
      </c>
      <c r="IX114" s="182">
        <f t="shared" si="604"/>
        <v>5.4200000000000026E-2</v>
      </c>
      <c r="IY114" s="161">
        <f t="shared" si="604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115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1">
        <f>SUM(JU53, -JU54)</f>
        <v>5.0499999999999996E-2</v>
      </c>
      <c r="JV114" s="115">
        <f>SUM(JV55, -JV56)</f>
        <v>5.1699999999999996E-2</v>
      </c>
      <c r="JW114" s="171">
        <f>SUM(JW54, -JW55)</f>
        <v>4.6300000000000001E-2</v>
      </c>
      <c r="JX114" s="139">
        <f>SUM(JX54, -JX55)</f>
        <v>4.3099999999999999E-2</v>
      </c>
      <c r="JY114" s="115">
        <f>SUM(JY52, -JY54)</f>
        <v>4.6200000000000005E-2</v>
      </c>
      <c r="JZ114" s="174">
        <f>SUM(JZ55, -JZ56)</f>
        <v>5.2400000000000002E-2</v>
      </c>
      <c r="KA114" s="141">
        <f>SUM(KA55, -KA56)</f>
        <v>4.6899999999999997E-2</v>
      </c>
      <c r="KB114" s="115">
        <f>SUM(KB55, -KB56)</f>
        <v>3.9399999999999998E-2</v>
      </c>
      <c r="KC114" s="174">
        <f>SUM(KC55, -KC56)</f>
        <v>4.3500000000000004E-2</v>
      </c>
      <c r="KD114" s="141">
        <f>SUM(KD54, -KD55)</f>
        <v>3.2500000000000001E-2</v>
      </c>
      <c r="KE114" s="111">
        <f>SUM(KE54, -KE55)</f>
        <v>3.6699999999999997E-2</v>
      </c>
      <c r="KF114" s="171">
        <f>SUM(KF54, -KF55)</f>
        <v>3.61E-2</v>
      </c>
      <c r="KG114" s="141">
        <f>SUM(KG53, -KG55)</f>
        <v>5.6099999999999997E-2</v>
      </c>
      <c r="KH114" s="115">
        <f>SUM(KH53, -KH55)</f>
        <v>4.8399999999999999E-2</v>
      </c>
      <c r="KI114" s="174">
        <f>SUM(KI52, -KI54)</f>
        <v>4.0900000000000006E-2</v>
      </c>
      <c r="KJ114" s="161">
        <f>SUM(KJ56, -KJ57)</f>
        <v>3.9499999999999993E-2</v>
      </c>
      <c r="KK114" s="115">
        <f>SUM(KK52, -KK54)</f>
        <v>3.1500000000000007E-2</v>
      </c>
      <c r="KL114" s="182">
        <f>SUM(KL56, -KL57)</f>
        <v>2.1500000000000005E-2</v>
      </c>
      <c r="KM114" s="141">
        <f>SUM(KM52, -KM54)</f>
        <v>1.1599999999999999E-2</v>
      </c>
      <c r="KN114" s="202">
        <f>SUM(KN56, -KN57)</f>
        <v>2.8999999999999998E-3</v>
      </c>
      <c r="KO114" s="174">
        <f>SUM(KO52, -KO54)</f>
        <v>1.2500000000000004E-2</v>
      </c>
      <c r="KP114" s="139">
        <f>SUM(KP54, -KP55)</f>
        <v>1.7999999999999995E-2</v>
      </c>
      <c r="KQ114" s="115">
        <f>SUM(KQ52, -KQ53)</f>
        <v>1.5699999999999999E-2</v>
      </c>
      <c r="KR114" s="174">
        <f>SUM(KR53, -KR55)</f>
        <v>3.2299999999999995E-2</v>
      </c>
      <c r="KS114" s="141">
        <f>SUM(KS53, -KS55)</f>
        <v>2.8999999999999998E-3</v>
      </c>
      <c r="KT114" s="115">
        <f>SUM(KT53, -KT55)</f>
        <v>6.9999999999999993E-3</v>
      </c>
      <c r="KU114" s="174">
        <f>SUM(KU54, -KU55)</f>
        <v>2.4800000000000003E-2</v>
      </c>
      <c r="KV114" s="141">
        <f>SUM(KV52, -KV54)</f>
        <v>2.5999999999999981E-3</v>
      </c>
      <c r="KW114" s="115">
        <f>SUM(KW52, -KW54)</f>
        <v>7.4999999999999997E-3</v>
      </c>
      <c r="KX114" s="171">
        <f>SUM(KX53, -KX54)</f>
        <v>2.4900000000000005E-2</v>
      </c>
      <c r="KY114" s="141">
        <f>SUM(KY54, -KY55)</f>
        <v>2.5399999999999999E-2</v>
      </c>
      <c r="KZ114" s="111">
        <f>SUM(KZ52, -KZ54)</f>
        <v>4.1999999999999996E-2</v>
      </c>
      <c r="LA114" s="182">
        <f>SUM(LA56, -LA57)</f>
        <v>3.1E-2</v>
      </c>
      <c r="LB114" s="202">
        <f>SUM(LB56, -LB57)</f>
        <v>4.8799999999999996E-2</v>
      </c>
      <c r="LC114" s="115">
        <f>SUM(LC54, -LC55)</f>
        <v>3.2799999999999996E-2</v>
      </c>
      <c r="LD114" s="115">
        <f>SUM(LD54, -LD55)</f>
        <v>4.82E-2</v>
      </c>
      <c r="LE114" s="6">
        <f>SUM(LE100, -LE106)</f>
        <v>0</v>
      </c>
      <c r="LF114" s="6">
        <f>SUM(LF99, -LF105)</f>
        <v>0</v>
      </c>
      <c r="LG114" s="6">
        <f>SUM(LG100, -LG106)</f>
        <v>0</v>
      </c>
      <c r="LH114" s="6">
        <f>SUM(LH100, -LH106)</f>
        <v>0</v>
      </c>
      <c r="LI114" s="6">
        <f>SUM(LI99, -LI105)</f>
        <v>0</v>
      </c>
      <c r="LJ114" s="6">
        <f>SUM(LJ100, -LJ106)</f>
        <v>0</v>
      </c>
      <c r="LK114" s="6">
        <f>SUM(LK100, -LK106)</f>
        <v>0</v>
      </c>
      <c r="LL114" s="6">
        <f>SUM(LL99, -LL105)</f>
        <v>0</v>
      </c>
      <c r="LM114" s="6">
        <f>SUM(LM100, -LM106)</f>
        <v>0</v>
      </c>
      <c r="LN114" s="6">
        <f>SUM(LN100, -LN106)</f>
        <v>0</v>
      </c>
      <c r="LO114" s="6">
        <f>SUM(LO99, -LO105)</f>
        <v>0</v>
      </c>
      <c r="LP114" s="6">
        <f>SUM(LP100, -LP106)</f>
        <v>0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114" t="s">
        <v>36</v>
      </c>
      <c r="JQ115" s="59"/>
      <c r="JR115" s="59"/>
      <c r="JS115" s="59"/>
      <c r="JU115" s="149" t="s">
        <v>48</v>
      </c>
      <c r="JV115" s="112" t="s">
        <v>42</v>
      </c>
      <c r="JW115" s="177" t="s">
        <v>40</v>
      </c>
      <c r="JX115" s="158" t="s">
        <v>40</v>
      </c>
      <c r="JY115" s="114" t="s">
        <v>36</v>
      </c>
      <c r="JZ115" s="177" t="s">
        <v>40</v>
      </c>
      <c r="KA115" s="158" t="s">
        <v>40</v>
      </c>
      <c r="KB115" s="118" t="s">
        <v>40</v>
      </c>
      <c r="KC115" s="175" t="s">
        <v>36</v>
      </c>
      <c r="KD115" s="158" t="s">
        <v>65</v>
      </c>
      <c r="KE115" s="118" t="s">
        <v>40</v>
      </c>
      <c r="KF115" s="177" t="s">
        <v>40</v>
      </c>
      <c r="KG115" s="158" t="s">
        <v>65</v>
      </c>
      <c r="KH115" s="118" t="s">
        <v>65</v>
      </c>
      <c r="KI115" s="175" t="s">
        <v>36</v>
      </c>
      <c r="KJ115" s="137" t="s">
        <v>49</v>
      </c>
      <c r="KK115" s="114" t="s">
        <v>36</v>
      </c>
      <c r="KL115" s="177" t="s">
        <v>40</v>
      </c>
      <c r="KM115" s="153" t="s">
        <v>42</v>
      </c>
      <c r="KN115" s="114" t="s">
        <v>40</v>
      </c>
      <c r="KO115" s="181" t="s">
        <v>67</v>
      </c>
      <c r="KP115" s="194" t="s">
        <v>67</v>
      </c>
      <c r="KQ115" s="112" t="s">
        <v>49</v>
      </c>
      <c r="KR115" s="177" t="s">
        <v>40</v>
      </c>
      <c r="KS115" s="194" t="s">
        <v>67</v>
      </c>
      <c r="KT115" s="109" t="s">
        <v>67</v>
      </c>
      <c r="KU115" s="175" t="s">
        <v>36</v>
      </c>
      <c r="KV115" s="149" t="s">
        <v>36</v>
      </c>
      <c r="KW115" s="112" t="s">
        <v>42</v>
      </c>
      <c r="KX115" s="169" t="s">
        <v>67</v>
      </c>
      <c r="KY115" s="137" t="s">
        <v>49</v>
      </c>
      <c r="KZ115" s="112" t="s">
        <v>49</v>
      </c>
      <c r="LA115" s="178" t="s">
        <v>47</v>
      </c>
      <c r="LB115" s="112" t="s">
        <v>49</v>
      </c>
      <c r="LC115" s="114" t="s">
        <v>36</v>
      </c>
      <c r="LD115" s="112" t="s">
        <v>49</v>
      </c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605">SUM(EC105, -EC112)</f>
        <v>0</v>
      </c>
      <c r="ED116" s="6">
        <f t="shared" si="605"/>
        <v>0</v>
      </c>
      <c r="EE116" s="6">
        <f t="shared" si="605"/>
        <v>0</v>
      </c>
      <c r="EF116" s="6">
        <f t="shared" si="605"/>
        <v>0</v>
      </c>
      <c r="EG116" s="6">
        <f t="shared" si="605"/>
        <v>0</v>
      </c>
      <c r="EH116" s="6">
        <f t="shared" si="605"/>
        <v>0</v>
      </c>
      <c r="EI116" s="6">
        <f t="shared" si="605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606">SUM(GV105, -GV112)</f>
        <v>0</v>
      </c>
      <c r="GW116" s="6">
        <f t="shared" si="606"/>
        <v>0</v>
      </c>
      <c r="GX116" s="6">
        <f t="shared" si="606"/>
        <v>0</v>
      </c>
      <c r="GY116" s="6">
        <f t="shared" si="606"/>
        <v>0</v>
      </c>
      <c r="GZ116" s="6">
        <f t="shared" si="606"/>
        <v>0</v>
      </c>
      <c r="HA116" s="6">
        <f t="shared" si="606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607">SUM(IQ54, -IQ56)</f>
        <v>1.9200000000000002E-2</v>
      </c>
      <c r="IR116" s="174">
        <f t="shared" si="607"/>
        <v>3.3099999999999997E-2</v>
      </c>
      <c r="IS116" s="218">
        <f t="shared" si="607"/>
        <v>2.3099999999999999E-2</v>
      </c>
      <c r="IT116" s="15">
        <f t="shared" si="607"/>
        <v>2.2800000000000001E-2</v>
      </c>
      <c r="IU116" s="146">
        <f t="shared" si="607"/>
        <v>2.4199999999999999E-2</v>
      </c>
      <c r="IV116" s="141">
        <f t="shared" si="607"/>
        <v>3.7900000000000003E-2</v>
      </c>
      <c r="IW116" s="115">
        <f t="shared" si="607"/>
        <v>3.6199999999999996E-2</v>
      </c>
      <c r="IX116" s="174">
        <f t="shared" si="607"/>
        <v>3.6199999999999996E-2</v>
      </c>
      <c r="IY116" s="141">
        <f t="shared" si="607"/>
        <v>5.6099999999999997E-2</v>
      </c>
      <c r="IZ116" s="115">
        <f t="shared" si="607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111">
        <f>SUM(JP54, -JP55)</f>
        <v>3.3599999999999998E-2</v>
      </c>
      <c r="JQ116" s="6">
        <f t="shared" ref="JQ116:JS116" si="608">SUM(JQ105, -JQ112)</f>
        <v>0</v>
      </c>
      <c r="JR116" s="6">
        <f t="shared" si="608"/>
        <v>0</v>
      </c>
      <c r="JS116" s="6">
        <f t="shared" si="608"/>
        <v>0</v>
      </c>
      <c r="JU116" s="141">
        <f>SUM(JU55, -JU56)</f>
        <v>4.7199999999999999E-2</v>
      </c>
      <c r="JV116" s="115">
        <f>SUM(JV53, -JV54)</f>
        <v>4.1999999999999996E-2</v>
      </c>
      <c r="JW116" s="174">
        <f>SUM(JW52, -JW54)</f>
        <v>3.5999999999999997E-2</v>
      </c>
      <c r="JX116" s="141">
        <f>SUM(JX52, -JX54)</f>
        <v>4.2799999999999998E-2</v>
      </c>
      <c r="JY116" s="111">
        <f>SUM(JY54, -JY55)</f>
        <v>3.9199999999999999E-2</v>
      </c>
      <c r="JZ116" s="174">
        <f>SUM(JZ52, -JZ54)</f>
        <v>2.0100000000000007E-2</v>
      </c>
      <c r="KA116" s="141">
        <f>SUM(KA52, -KA54)</f>
        <v>9.7000000000000003E-3</v>
      </c>
      <c r="KB116" s="115">
        <f>SUM(KB52, -KB54)</f>
        <v>1.4600000000000002E-2</v>
      </c>
      <c r="KC116" s="171">
        <f>SUM(KC54, -KC55)</f>
        <v>3.7999999999999999E-2</v>
      </c>
      <c r="KD116" s="141">
        <f>SUM(KD52, -KD54)</f>
        <v>1.8999999999999996E-2</v>
      </c>
      <c r="KE116" s="115">
        <f>SUM(KE52, -KE54)</f>
        <v>1.1700000000000002E-2</v>
      </c>
      <c r="KF116" s="174">
        <f>SUM(KF52, -KF54)</f>
        <v>1.9499999999999997E-2</v>
      </c>
      <c r="KG116" s="141">
        <f>SUM(KG52, -KG53)</f>
        <v>3.5100000000000006E-2</v>
      </c>
      <c r="KH116" s="115">
        <f>SUM(KH52, -KH53)</f>
        <v>4.24E-2</v>
      </c>
      <c r="KI116" s="171">
        <f>SUM(KI54, -KI55)</f>
        <v>3.9499999999999993E-2</v>
      </c>
      <c r="KJ116" s="141">
        <f>SUM(KJ53, -KJ55)</f>
        <v>3.6699999999999997E-2</v>
      </c>
      <c r="KK116" s="111">
        <f>SUM(KK54, -KK55)</f>
        <v>2.8799999999999999E-2</v>
      </c>
      <c r="KL116" s="174">
        <f>SUM(KL52, -KL54)</f>
        <v>1.440000000000001E-2</v>
      </c>
      <c r="KM116" s="141">
        <f>SUM(KM53, -KM54)</f>
        <v>9.1999999999999998E-3</v>
      </c>
      <c r="KN116" s="115">
        <f>SUM(KN52, -KN54)</f>
        <v>1.3999999999999985E-3</v>
      </c>
      <c r="KO116" s="182">
        <f>SUM(KO56, -KO57)</f>
        <v>1.1299999999999991E-2</v>
      </c>
      <c r="KP116" s="161">
        <f>SUM(KP56, -KP57)</f>
        <v>1.5099999999999988E-2</v>
      </c>
      <c r="KQ116" s="115">
        <f>SUM(KQ53, -KQ55)</f>
        <v>1.0599999999999998E-2</v>
      </c>
      <c r="KR116" s="174">
        <f>SUM(KR53, -KR54)</f>
        <v>2.8199999999999996E-2</v>
      </c>
      <c r="KS116" s="161">
        <f>SUM(KS56, -KS57)</f>
        <v>2.0000000000000157E-3</v>
      </c>
      <c r="KT116" s="202">
        <f>SUM(KT56, -KT57)</f>
        <v>6.4000000000000029E-3</v>
      </c>
      <c r="KU116" s="171">
        <f>SUM(KU52, -KU54)</f>
        <v>8.3000000000000018E-3</v>
      </c>
      <c r="KV116" s="139">
        <f>SUM(KV53, -KV54)</f>
        <v>1.9999999999999948E-3</v>
      </c>
      <c r="KW116" s="115">
        <f>SUM(KW52, -KW53)</f>
        <v>5.7000000000000037E-3</v>
      </c>
      <c r="KX116" s="182">
        <f>SUM(KX56, -KX57)</f>
        <v>1.1400000000000007E-2</v>
      </c>
      <c r="KY116" s="141">
        <f>SUM(KY53, -KY54)</f>
        <v>2.3300000000000001E-2</v>
      </c>
      <c r="KZ116" s="115">
        <f>SUM(KZ53, -KZ54)</f>
        <v>3.49E-2</v>
      </c>
      <c r="LA116" s="174">
        <f>SUM(LA54, -LA55)</f>
        <v>2.7699999999999999E-2</v>
      </c>
      <c r="LB116" s="115">
        <f>SUM(LB52, -LB54)</f>
        <v>3.6999999999999998E-2</v>
      </c>
      <c r="LC116" s="111">
        <f>SUM(LC53, -LC54)</f>
        <v>3.0100000000000002E-2</v>
      </c>
      <c r="LD116" s="115">
        <f>SUM(LD53, -LD54)</f>
        <v>4.6899999999999997E-2</v>
      </c>
      <c r="LE116" s="6">
        <f t="shared" ref="KS116:ME116" si="609">SUM(LE105, -LE112)</f>
        <v>0</v>
      </c>
      <c r="LF116" s="6">
        <f t="shared" si="609"/>
        <v>0</v>
      </c>
      <c r="LG116" s="6">
        <f t="shared" si="609"/>
        <v>0</v>
      </c>
      <c r="LH116" s="6">
        <f t="shared" si="609"/>
        <v>0</v>
      </c>
      <c r="LI116" s="6">
        <f t="shared" si="609"/>
        <v>0</v>
      </c>
      <c r="LJ116" s="6">
        <f t="shared" si="609"/>
        <v>0</v>
      </c>
      <c r="LK116" s="6">
        <f t="shared" si="609"/>
        <v>0</v>
      </c>
      <c r="LL116" s="6">
        <f t="shared" si="609"/>
        <v>0</v>
      </c>
      <c r="LM116" s="6">
        <f t="shared" si="609"/>
        <v>0</v>
      </c>
      <c r="LN116" s="6">
        <f t="shared" si="609"/>
        <v>0</v>
      </c>
      <c r="LO116" s="6">
        <f t="shared" si="609"/>
        <v>0</v>
      </c>
      <c r="LP116" s="6">
        <f t="shared" si="609"/>
        <v>0</v>
      </c>
      <c r="LQ116" s="6">
        <f t="shared" si="609"/>
        <v>0</v>
      </c>
      <c r="LR116" s="6">
        <f t="shared" si="609"/>
        <v>0</v>
      </c>
      <c r="LS116" s="6">
        <f t="shared" si="609"/>
        <v>0</v>
      </c>
      <c r="LT116" s="6">
        <f t="shared" si="609"/>
        <v>0</v>
      </c>
      <c r="LU116" s="6">
        <f t="shared" si="609"/>
        <v>0</v>
      </c>
      <c r="LV116" s="6">
        <f t="shared" si="609"/>
        <v>0</v>
      </c>
      <c r="LW116" s="6">
        <f t="shared" si="609"/>
        <v>0</v>
      </c>
      <c r="LX116" s="6">
        <f t="shared" si="609"/>
        <v>0</v>
      </c>
      <c r="LY116" s="6">
        <f t="shared" si="609"/>
        <v>0</v>
      </c>
      <c r="LZ116" s="6">
        <f t="shared" si="609"/>
        <v>0</v>
      </c>
      <c r="MA116" s="6">
        <f t="shared" si="609"/>
        <v>0</v>
      </c>
      <c r="MB116" s="6">
        <f t="shared" si="609"/>
        <v>0</v>
      </c>
      <c r="MC116" s="6">
        <f t="shared" si="609"/>
        <v>0</v>
      </c>
      <c r="MD116" s="6">
        <f t="shared" si="609"/>
        <v>0</v>
      </c>
      <c r="ME116" s="6">
        <f t="shared" si="609"/>
        <v>0</v>
      </c>
      <c r="MF116" s="6">
        <f t="shared" ref="MF116:MK116" si="610">SUM(MF105, -MF112)</f>
        <v>0</v>
      </c>
      <c r="MG116" s="6">
        <f t="shared" si="610"/>
        <v>0</v>
      </c>
      <c r="MH116" s="6">
        <f t="shared" si="610"/>
        <v>0</v>
      </c>
      <c r="MI116" s="6">
        <f t="shared" si="610"/>
        <v>0</v>
      </c>
      <c r="MJ116" s="6">
        <f t="shared" si="610"/>
        <v>0</v>
      </c>
      <c r="MK116" s="6">
        <f t="shared" si="610"/>
        <v>0</v>
      </c>
      <c r="MM116" s="6">
        <f t="shared" ref="MM116:OX116" si="611">SUM(MM105, -MM112)</f>
        <v>0</v>
      </c>
      <c r="MN116" s="6">
        <f t="shared" si="611"/>
        <v>0</v>
      </c>
      <c r="MO116" s="6">
        <f t="shared" si="611"/>
        <v>0</v>
      </c>
      <c r="MP116" s="6">
        <f t="shared" si="611"/>
        <v>0</v>
      </c>
      <c r="MQ116" s="6">
        <f t="shared" si="611"/>
        <v>0</v>
      </c>
      <c r="MR116" s="6">
        <f t="shared" si="611"/>
        <v>0</v>
      </c>
      <c r="MS116" s="6">
        <f t="shared" si="611"/>
        <v>0</v>
      </c>
      <c r="MT116" s="6">
        <f t="shared" si="611"/>
        <v>0</v>
      </c>
      <c r="MU116" s="6">
        <f t="shared" si="611"/>
        <v>0</v>
      </c>
      <c r="MV116" s="6">
        <f t="shared" si="611"/>
        <v>0</v>
      </c>
      <c r="MW116" s="6">
        <f t="shared" si="611"/>
        <v>0</v>
      </c>
      <c r="MX116" s="6">
        <f t="shared" si="611"/>
        <v>0</v>
      </c>
      <c r="MY116" s="6">
        <f t="shared" si="611"/>
        <v>0</v>
      </c>
      <c r="MZ116" s="6">
        <f t="shared" si="611"/>
        <v>0</v>
      </c>
      <c r="NA116" s="6">
        <f t="shared" si="611"/>
        <v>0</v>
      </c>
      <c r="NB116" s="6">
        <f t="shared" si="611"/>
        <v>0</v>
      </c>
      <c r="NC116" s="6">
        <f t="shared" si="611"/>
        <v>0</v>
      </c>
      <c r="ND116" s="6">
        <f t="shared" si="611"/>
        <v>0</v>
      </c>
      <c r="NE116" s="6">
        <f t="shared" si="611"/>
        <v>0</v>
      </c>
      <c r="NF116" s="6">
        <f t="shared" si="611"/>
        <v>0</v>
      </c>
      <c r="NG116" s="6">
        <f t="shared" si="611"/>
        <v>0</v>
      </c>
      <c r="NH116" s="6">
        <f t="shared" si="611"/>
        <v>0</v>
      </c>
      <c r="NI116" s="6">
        <f t="shared" si="611"/>
        <v>0</v>
      </c>
      <c r="NJ116" s="6">
        <f t="shared" si="611"/>
        <v>0</v>
      </c>
      <c r="NK116" s="6">
        <f t="shared" si="611"/>
        <v>0</v>
      </c>
      <c r="NL116" s="6">
        <f t="shared" si="611"/>
        <v>0</v>
      </c>
      <c r="NM116" s="6">
        <f t="shared" si="611"/>
        <v>0</v>
      </c>
      <c r="NN116" s="6">
        <f t="shared" si="611"/>
        <v>0</v>
      </c>
      <c r="NO116" s="6">
        <f t="shared" si="611"/>
        <v>0</v>
      </c>
      <c r="NP116" s="6">
        <f t="shared" si="611"/>
        <v>0</v>
      </c>
      <c r="NQ116" s="6">
        <f t="shared" si="611"/>
        <v>0</v>
      </c>
      <c r="NR116" s="6">
        <f t="shared" si="611"/>
        <v>0</v>
      </c>
      <c r="NS116" s="6">
        <f t="shared" si="611"/>
        <v>0</v>
      </c>
      <c r="NT116" s="6">
        <f t="shared" si="611"/>
        <v>0</v>
      </c>
      <c r="NU116" s="6">
        <f t="shared" si="611"/>
        <v>0</v>
      </c>
      <c r="NV116" s="6">
        <f t="shared" si="611"/>
        <v>0</v>
      </c>
      <c r="NW116" s="6">
        <f t="shared" si="611"/>
        <v>0</v>
      </c>
      <c r="NX116" s="6">
        <f t="shared" si="611"/>
        <v>0</v>
      </c>
      <c r="NY116" s="6">
        <f t="shared" si="611"/>
        <v>0</v>
      </c>
      <c r="NZ116" s="6">
        <f t="shared" si="611"/>
        <v>0</v>
      </c>
      <c r="OA116" s="6">
        <f t="shared" si="611"/>
        <v>0</v>
      </c>
      <c r="OB116" s="6">
        <f t="shared" si="611"/>
        <v>0</v>
      </c>
      <c r="OC116" s="6">
        <f t="shared" si="611"/>
        <v>0</v>
      </c>
      <c r="OD116" s="6">
        <f t="shared" si="611"/>
        <v>0</v>
      </c>
      <c r="OE116" s="6">
        <f t="shared" si="611"/>
        <v>0</v>
      </c>
      <c r="OF116" s="6">
        <f t="shared" si="611"/>
        <v>0</v>
      </c>
      <c r="OG116" s="6">
        <f t="shared" si="611"/>
        <v>0</v>
      </c>
      <c r="OH116" s="6">
        <f t="shared" si="611"/>
        <v>0</v>
      </c>
      <c r="OI116" s="6">
        <f t="shared" si="611"/>
        <v>0</v>
      </c>
      <c r="OJ116" s="6">
        <f t="shared" si="611"/>
        <v>0</v>
      </c>
      <c r="OK116" s="6">
        <f t="shared" si="611"/>
        <v>0</v>
      </c>
      <c r="OL116" s="6">
        <f t="shared" si="611"/>
        <v>0</v>
      </c>
      <c r="OM116" s="6">
        <f t="shared" si="611"/>
        <v>0</v>
      </c>
      <c r="ON116" s="6">
        <f t="shared" si="611"/>
        <v>0</v>
      </c>
      <c r="OO116" s="6">
        <f t="shared" si="611"/>
        <v>0</v>
      </c>
      <c r="OP116" s="6">
        <f t="shared" si="611"/>
        <v>0</v>
      </c>
      <c r="OQ116" s="6">
        <f t="shared" si="611"/>
        <v>0</v>
      </c>
      <c r="OR116" s="6">
        <f t="shared" si="611"/>
        <v>0</v>
      </c>
      <c r="OS116" s="6">
        <f t="shared" si="611"/>
        <v>0</v>
      </c>
      <c r="OT116" s="6">
        <f t="shared" si="611"/>
        <v>0</v>
      </c>
      <c r="OU116" s="6">
        <f t="shared" si="611"/>
        <v>0</v>
      </c>
      <c r="OV116" s="6">
        <f t="shared" si="611"/>
        <v>0</v>
      </c>
      <c r="OW116" s="6">
        <f t="shared" si="611"/>
        <v>0</v>
      </c>
      <c r="OX116" s="6">
        <f t="shared" si="611"/>
        <v>0</v>
      </c>
      <c r="OY116" s="6">
        <f t="shared" ref="OY116:PC116" si="612">SUM(OY105, -OY112)</f>
        <v>0</v>
      </c>
      <c r="OZ116" s="6">
        <f t="shared" si="612"/>
        <v>0</v>
      </c>
      <c r="PA116" s="6">
        <f t="shared" si="612"/>
        <v>0</v>
      </c>
      <c r="PB116" s="6">
        <f t="shared" si="612"/>
        <v>0</v>
      </c>
      <c r="PC116" s="6">
        <f t="shared" si="612"/>
        <v>0</v>
      </c>
      <c r="PE116" s="6">
        <f t="shared" ref="PE116:RP116" si="613">SUM(PE105, -PE112)</f>
        <v>0</v>
      </c>
      <c r="PF116" s="6">
        <f t="shared" si="613"/>
        <v>0</v>
      </c>
      <c r="PG116" s="6">
        <f t="shared" si="613"/>
        <v>0</v>
      </c>
      <c r="PH116" s="6">
        <f t="shared" si="613"/>
        <v>0</v>
      </c>
      <c r="PI116" s="6">
        <f t="shared" si="613"/>
        <v>0</v>
      </c>
      <c r="PJ116" s="6">
        <f t="shared" si="613"/>
        <v>0</v>
      </c>
      <c r="PK116" s="6">
        <f t="shared" si="613"/>
        <v>0</v>
      </c>
      <c r="PL116" s="6">
        <f t="shared" si="613"/>
        <v>0</v>
      </c>
      <c r="PM116" s="6">
        <f t="shared" si="613"/>
        <v>0</v>
      </c>
      <c r="PN116" s="6">
        <f t="shared" si="613"/>
        <v>0</v>
      </c>
      <c r="PO116" s="6">
        <f t="shared" si="613"/>
        <v>0</v>
      </c>
      <c r="PP116" s="6">
        <f t="shared" si="613"/>
        <v>0</v>
      </c>
      <c r="PQ116" s="6">
        <f t="shared" si="613"/>
        <v>0</v>
      </c>
      <c r="PR116" s="6">
        <f t="shared" si="613"/>
        <v>0</v>
      </c>
      <c r="PS116" s="6">
        <f t="shared" si="613"/>
        <v>0</v>
      </c>
      <c r="PT116" s="6">
        <f t="shared" si="613"/>
        <v>0</v>
      </c>
      <c r="PU116" s="6">
        <f t="shared" si="613"/>
        <v>0</v>
      </c>
      <c r="PV116" s="6">
        <f t="shared" si="613"/>
        <v>0</v>
      </c>
      <c r="PW116" s="6">
        <f t="shared" si="613"/>
        <v>0</v>
      </c>
      <c r="PX116" s="6">
        <f t="shared" si="613"/>
        <v>0</v>
      </c>
      <c r="PY116" s="6">
        <f t="shared" si="613"/>
        <v>0</v>
      </c>
      <c r="PZ116" s="6">
        <f t="shared" si="613"/>
        <v>0</v>
      </c>
      <c r="QA116" s="6">
        <f t="shared" si="613"/>
        <v>0</v>
      </c>
      <c r="QB116" s="6">
        <f t="shared" si="613"/>
        <v>0</v>
      </c>
      <c r="QC116" s="6">
        <f t="shared" si="613"/>
        <v>0</v>
      </c>
      <c r="QD116" s="6">
        <f t="shared" si="613"/>
        <v>0</v>
      </c>
      <c r="QE116" s="6">
        <f t="shared" si="613"/>
        <v>0</v>
      </c>
      <c r="QF116" s="6">
        <f t="shared" si="613"/>
        <v>0</v>
      </c>
      <c r="QG116" s="6">
        <f t="shared" si="613"/>
        <v>0</v>
      </c>
      <c r="QH116" s="6">
        <f t="shared" si="613"/>
        <v>0</v>
      </c>
      <c r="QI116" s="6">
        <f t="shared" si="613"/>
        <v>0</v>
      </c>
      <c r="QJ116" s="6">
        <f t="shared" si="613"/>
        <v>0</v>
      </c>
      <c r="QK116" s="6">
        <f t="shared" si="613"/>
        <v>0</v>
      </c>
      <c r="QL116" s="6">
        <f t="shared" si="613"/>
        <v>0</v>
      </c>
      <c r="QM116" s="6">
        <f t="shared" si="613"/>
        <v>0</v>
      </c>
      <c r="QN116" s="6">
        <f t="shared" si="613"/>
        <v>0</v>
      </c>
      <c r="QO116" s="6">
        <f t="shared" si="613"/>
        <v>0</v>
      </c>
      <c r="QP116" s="6">
        <f t="shared" si="613"/>
        <v>0</v>
      </c>
      <c r="QQ116" s="6">
        <f t="shared" si="613"/>
        <v>0</v>
      </c>
      <c r="QR116" s="6">
        <f t="shared" si="613"/>
        <v>0</v>
      </c>
      <c r="QS116" s="6">
        <f t="shared" si="613"/>
        <v>0</v>
      </c>
      <c r="QT116" s="6">
        <f t="shared" si="613"/>
        <v>0</v>
      </c>
      <c r="QU116" s="6">
        <f t="shared" si="613"/>
        <v>0</v>
      </c>
      <c r="QV116" s="6">
        <f t="shared" si="613"/>
        <v>0</v>
      </c>
      <c r="QW116" s="6">
        <f t="shared" si="613"/>
        <v>0</v>
      </c>
      <c r="QX116" s="6">
        <f t="shared" si="613"/>
        <v>0</v>
      </c>
      <c r="QY116" s="6">
        <f t="shared" si="613"/>
        <v>0</v>
      </c>
      <c r="QZ116" s="6">
        <f t="shared" si="613"/>
        <v>0</v>
      </c>
      <c r="RA116" s="6">
        <f t="shared" si="613"/>
        <v>0</v>
      </c>
      <c r="RB116" s="6">
        <f t="shared" si="613"/>
        <v>0</v>
      </c>
      <c r="RC116" s="6">
        <f t="shared" si="613"/>
        <v>0</v>
      </c>
      <c r="RD116" s="6">
        <f t="shared" si="613"/>
        <v>0</v>
      </c>
      <c r="RE116" s="6">
        <f t="shared" si="613"/>
        <v>0</v>
      </c>
      <c r="RF116" s="6">
        <f t="shared" si="613"/>
        <v>0</v>
      </c>
      <c r="RG116" s="6">
        <f t="shared" si="613"/>
        <v>0</v>
      </c>
      <c r="RH116" s="6">
        <f t="shared" si="613"/>
        <v>0</v>
      </c>
      <c r="RI116" s="6">
        <f t="shared" si="613"/>
        <v>0</v>
      </c>
      <c r="RJ116" s="6">
        <f t="shared" si="613"/>
        <v>0</v>
      </c>
      <c r="RK116" s="6">
        <f t="shared" si="613"/>
        <v>0</v>
      </c>
      <c r="RL116" s="6">
        <f t="shared" si="613"/>
        <v>0</v>
      </c>
      <c r="RM116" s="6">
        <f t="shared" si="613"/>
        <v>0</v>
      </c>
      <c r="RN116" s="6">
        <f t="shared" si="613"/>
        <v>0</v>
      </c>
      <c r="RO116" s="6">
        <f t="shared" si="613"/>
        <v>0</v>
      </c>
      <c r="RP116" s="6">
        <f t="shared" si="613"/>
        <v>0</v>
      </c>
      <c r="RQ116" s="6">
        <f t="shared" ref="RQ116:RU116" si="614">SUM(RQ105, -RQ112)</f>
        <v>0</v>
      </c>
      <c r="RR116" s="6">
        <f t="shared" si="614"/>
        <v>0</v>
      </c>
      <c r="RS116" s="6">
        <f t="shared" si="614"/>
        <v>0</v>
      </c>
      <c r="RT116" s="6">
        <f t="shared" si="614"/>
        <v>0</v>
      </c>
      <c r="RU116" s="6">
        <f t="shared" si="614"/>
        <v>0</v>
      </c>
    </row>
    <row r="117" spans="1:48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118" t="s">
        <v>65</v>
      </c>
      <c r="JQ117" s="59"/>
      <c r="JR117" s="59"/>
      <c r="JS117" s="59"/>
      <c r="JU117" s="153" t="s">
        <v>36</v>
      </c>
      <c r="JV117" s="118" t="s">
        <v>65</v>
      </c>
      <c r="JW117" s="172" t="s">
        <v>42</v>
      </c>
      <c r="JX117" s="137" t="s">
        <v>42</v>
      </c>
      <c r="JY117" s="112" t="s">
        <v>42</v>
      </c>
      <c r="JZ117" s="177" t="s">
        <v>65</v>
      </c>
      <c r="KA117" s="137" t="s">
        <v>42</v>
      </c>
      <c r="KB117" s="118" t="s">
        <v>65</v>
      </c>
      <c r="KC117" s="172" t="s">
        <v>42</v>
      </c>
      <c r="KD117" s="158" t="s">
        <v>40</v>
      </c>
      <c r="KE117" s="118" t="s">
        <v>65</v>
      </c>
      <c r="KF117" s="172" t="s">
        <v>42</v>
      </c>
      <c r="KG117" s="137" t="s">
        <v>42</v>
      </c>
      <c r="KH117" s="114" t="s">
        <v>36</v>
      </c>
      <c r="KI117" s="177" t="s">
        <v>65</v>
      </c>
      <c r="KJ117" s="153" t="s">
        <v>36</v>
      </c>
      <c r="KK117" s="118" t="s">
        <v>65</v>
      </c>
      <c r="KL117" s="177" t="s">
        <v>65</v>
      </c>
      <c r="KM117" s="194" t="s">
        <v>67</v>
      </c>
      <c r="KN117" s="112" t="s">
        <v>65</v>
      </c>
      <c r="KO117" s="177" t="s">
        <v>65</v>
      </c>
      <c r="KP117" s="158" t="s">
        <v>65</v>
      </c>
      <c r="KQ117" s="114" t="s">
        <v>36</v>
      </c>
      <c r="KR117" s="172" t="s">
        <v>65</v>
      </c>
      <c r="KS117" s="158" t="s">
        <v>40</v>
      </c>
      <c r="KT117" s="114" t="s">
        <v>36</v>
      </c>
      <c r="KU117" s="172" t="s">
        <v>49</v>
      </c>
      <c r="KV117" s="147" t="s">
        <v>67</v>
      </c>
      <c r="KW117" s="114" t="s">
        <v>36</v>
      </c>
      <c r="KX117" s="178" t="s">
        <v>47</v>
      </c>
      <c r="KY117" s="147" t="s">
        <v>67</v>
      </c>
      <c r="KZ117" s="117" t="s">
        <v>47</v>
      </c>
      <c r="LA117" s="175" t="s">
        <v>36</v>
      </c>
      <c r="LB117" s="114" t="s">
        <v>36</v>
      </c>
      <c r="LC117" s="112" t="s">
        <v>42</v>
      </c>
      <c r="LD117" s="109" t="s">
        <v>67</v>
      </c>
      <c r="LE117" s="59"/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615">SUM(IQ54, -IQ55)</f>
        <v>1.3299999999999999E-2</v>
      </c>
      <c r="IR118" s="171">
        <f t="shared" si="615"/>
        <v>3.2599999999999997E-2</v>
      </c>
      <c r="IS118" s="220">
        <f t="shared" si="615"/>
        <v>1.9699999999999999E-2</v>
      </c>
      <c r="IT118" s="88">
        <f t="shared" si="615"/>
        <v>1.8200000000000001E-2</v>
      </c>
      <c r="IU118" s="145">
        <f t="shared" si="615"/>
        <v>2.1399999999999999E-2</v>
      </c>
      <c r="IV118" s="139">
        <f t="shared" si="615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115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9">
        <f>SUM(JU54, -JU55)</f>
        <v>3.0900000000000004E-2</v>
      </c>
      <c r="JV118" s="115">
        <f>SUM(JV52, -JV53)</f>
        <v>3.330000000000001E-2</v>
      </c>
      <c r="JW118" s="174">
        <f>SUM(JW53, -JW54)</f>
        <v>2.1399999999999995E-2</v>
      </c>
      <c r="JX118" s="141">
        <f>SUM(JX53, -JX54)</f>
        <v>2.6100000000000005E-2</v>
      </c>
      <c r="JY118" s="115">
        <f>SUM(JY53, -JY54)</f>
        <v>2.6599999999999999E-2</v>
      </c>
      <c r="JZ118" s="174">
        <f>SUM(JZ52, -JZ53)</f>
        <v>1.5399999999999997E-2</v>
      </c>
      <c r="KA118" s="141">
        <f>SUM(KA53, -KA54)</f>
        <v>6.9999999999999923E-3</v>
      </c>
      <c r="KB118" s="115">
        <f>SUM(KB52, -KB53)</f>
        <v>8.8000000000000023E-3</v>
      </c>
      <c r="KC118" s="174">
        <f>SUM(KC53, -KC54)</f>
        <v>3.2899999999999992E-2</v>
      </c>
      <c r="KD118" s="141">
        <f>SUM(KD52, -KD53)</f>
        <v>1.0799999999999997E-2</v>
      </c>
      <c r="KE118" s="115">
        <f>SUM(KE52, -KE53)</f>
        <v>9.1999999999999998E-3</v>
      </c>
      <c r="KF118" s="174">
        <f>SUM(KF53, -KF54)</f>
        <v>1.8300000000000004E-2</v>
      </c>
      <c r="KG118" s="141">
        <f>SUM(KG53, -KG54)</f>
        <v>2.9699999999999997E-2</v>
      </c>
      <c r="KH118" s="111">
        <f>SUM(KH54, -KH55)</f>
        <v>3.61E-2</v>
      </c>
      <c r="KI118" s="174">
        <f>SUM(KI52, -KI53)</f>
        <v>3.7100000000000001E-2</v>
      </c>
      <c r="KJ118" s="139">
        <f>SUM(KJ54, -KJ55)</f>
        <v>2.6100000000000002E-2</v>
      </c>
      <c r="KK118" s="115">
        <f>SUM(KK52, -KK53)</f>
        <v>2.5600000000000005E-2</v>
      </c>
      <c r="KL118" s="174">
        <f>SUM(KL52, -KL53)</f>
        <v>1.440000000000001E-2</v>
      </c>
      <c r="KM118" s="161">
        <f>SUM(KM56, -KM57)</f>
        <v>4.4000000000000011E-3</v>
      </c>
      <c r="KN118" s="115">
        <f>SUM(KN53, -KN54)</f>
        <v>1.2999999999999956E-3</v>
      </c>
      <c r="KO118" s="174">
        <f>SUM(KO52, -KO53)</f>
        <v>9.6000000000000044E-3</v>
      </c>
      <c r="KP118" s="141">
        <f>SUM(KP52, -KP53)</f>
        <v>1.0300000000000004E-2</v>
      </c>
      <c r="KQ118" s="111">
        <f>SUM(KQ54, -KQ55)</f>
        <v>5.4999999999999979E-3</v>
      </c>
      <c r="KR118" s="174">
        <f>SUM(KR52, -KR53)</f>
        <v>6.2000000000000111E-3</v>
      </c>
      <c r="KS118" s="141">
        <f>SUM(KS53, -KS54)</f>
        <v>1.5999999999999973E-3</v>
      </c>
      <c r="KT118" s="111">
        <f>SUM(KT53, -KT54)</f>
        <v>4.2000000000000023E-3</v>
      </c>
      <c r="KU118" s="174">
        <f>SUM(KU53, -KU54)</f>
        <v>5.6000000000000008E-3</v>
      </c>
      <c r="KV118" s="161">
        <f>SUM(KV56, -KV57)</f>
        <v>1.3000000000000095E-3</v>
      </c>
      <c r="KW118" s="111">
        <f>SUM(KW53, -KW54)</f>
        <v>1.799999999999996E-3</v>
      </c>
      <c r="KX118" s="174">
        <f>SUM(KX54, -KX55)</f>
        <v>9.8999999999999956E-3</v>
      </c>
      <c r="KY118" s="161">
        <f>SUM(KY56, -KY57)</f>
        <v>1.7000000000000001E-2</v>
      </c>
      <c r="KZ118" s="115">
        <f>SUM(KZ54, -KZ55)</f>
        <v>2.3900000000000001E-2</v>
      </c>
      <c r="LA118" s="171">
        <f>SUM(LA53, -LA54)</f>
        <v>2.76E-2</v>
      </c>
      <c r="LB118" s="111">
        <f>SUM(LB53, -LB54)</f>
        <v>2.4899999999999999E-2</v>
      </c>
      <c r="LC118" s="115">
        <f>SUM(LC52, -LC53)</f>
        <v>2.4500000000000008E-2</v>
      </c>
      <c r="LD118" s="202">
        <f>SUM(LD56, -LD57)</f>
        <v>4.4900000000000009E-2</v>
      </c>
      <c r="LE118" s="6">
        <f>SUM(LE105, -LE111,)</f>
        <v>0</v>
      </c>
      <c r="LF118" s="6">
        <f>SUM(LF106, -LF112)</f>
        <v>0</v>
      </c>
      <c r="LG118" s="6">
        <f>SUM(LG105, -LG111)</f>
        <v>0</v>
      </c>
      <c r="LH118" s="6">
        <f>SUM(LH105, -LH111,)</f>
        <v>0</v>
      </c>
      <c r="LI118" s="6">
        <f>SUM(LI106, -LI112)</f>
        <v>0</v>
      </c>
      <c r="LJ118" s="6">
        <f>SUM(LJ105, -LJ111)</f>
        <v>0</v>
      </c>
      <c r="LK118" s="6">
        <f>SUM(LK105, -LK111,)</f>
        <v>0</v>
      </c>
      <c r="LL118" s="6">
        <f>SUM(LL106, -LL112)</f>
        <v>0</v>
      </c>
      <c r="LM118" s="6">
        <f>SUM(LM105, -LM111)</f>
        <v>0</v>
      </c>
      <c r="LN118" s="6">
        <f>SUM(LN105, -LN111,)</f>
        <v>0</v>
      </c>
      <c r="LO118" s="6">
        <f>SUM(LO106, -LO112)</f>
        <v>0</v>
      </c>
      <c r="LP118" s="6">
        <f>SUM(LP105, -LP111)</f>
        <v>0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117" t="s">
        <v>48</v>
      </c>
      <c r="JQ119" s="59"/>
      <c r="JR119" s="59"/>
      <c r="JS119" s="59"/>
      <c r="JU119" s="158" t="s">
        <v>65</v>
      </c>
      <c r="JV119" s="114" t="s">
        <v>36</v>
      </c>
      <c r="JW119" s="177" t="s">
        <v>65</v>
      </c>
      <c r="JX119" s="158" t="s">
        <v>65</v>
      </c>
      <c r="JY119" s="118" t="s">
        <v>65</v>
      </c>
      <c r="JZ119" s="172" t="s">
        <v>42</v>
      </c>
      <c r="KA119" s="158" t="s">
        <v>65</v>
      </c>
      <c r="KB119" s="112" t="s">
        <v>42</v>
      </c>
      <c r="KC119" s="177" t="s">
        <v>65</v>
      </c>
      <c r="KD119" s="153" t="s">
        <v>42</v>
      </c>
      <c r="KE119" s="112" t="s">
        <v>42</v>
      </c>
      <c r="KF119" s="177" t="s">
        <v>65</v>
      </c>
      <c r="KG119" s="153" t="s">
        <v>36</v>
      </c>
      <c r="KH119" s="112" t="s">
        <v>42</v>
      </c>
      <c r="KI119" s="172" t="s">
        <v>42</v>
      </c>
      <c r="KJ119" s="137" t="s">
        <v>42</v>
      </c>
      <c r="KK119" s="112" t="s">
        <v>42</v>
      </c>
      <c r="KL119" s="172" t="s">
        <v>42</v>
      </c>
      <c r="KM119" s="158" t="s">
        <v>40</v>
      </c>
      <c r="KN119" s="114" t="s">
        <v>42</v>
      </c>
      <c r="KO119" s="172" t="s">
        <v>42</v>
      </c>
      <c r="KP119" s="137" t="s">
        <v>42</v>
      </c>
      <c r="KQ119" s="112" t="s">
        <v>42</v>
      </c>
      <c r="KR119" s="175" t="s">
        <v>36</v>
      </c>
      <c r="KS119" s="153" t="s">
        <v>36</v>
      </c>
      <c r="KT119" s="117" t="s">
        <v>47</v>
      </c>
      <c r="KU119" s="175" t="s">
        <v>42</v>
      </c>
      <c r="KV119" s="137" t="s">
        <v>49</v>
      </c>
      <c r="KW119" s="109" t="s">
        <v>67</v>
      </c>
      <c r="KX119" s="172" t="s">
        <v>42</v>
      </c>
      <c r="KY119" s="153" t="s">
        <v>42</v>
      </c>
      <c r="KZ119" s="114" t="s">
        <v>42</v>
      </c>
      <c r="LA119" s="172" t="s">
        <v>42</v>
      </c>
      <c r="LB119" s="112" t="s">
        <v>42</v>
      </c>
      <c r="LC119" s="109" t="s">
        <v>67</v>
      </c>
      <c r="LD119" s="114" t="s">
        <v>42</v>
      </c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616">SUM(AM56, -AM57)</f>
        <v>1.6199999999999992E-2</v>
      </c>
      <c r="AN120" s="240">
        <f t="shared" si="616"/>
        <v>1.1999999999999927E-3</v>
      </c>
      <c r="AO120" s="241">
        <f t="shared" si="616"/>
        <v>1.1200000000000002E-2</v>
      </c>
      <c r="AP120" s="267">
        <f t="shared" si="616"/>
        <v>5.3999999999999881E-3</v>
      </c>
      <c r="AQ120" s="240">
        <f t="shared" si="616"/>
        <v>8.3000000000000018E-3</v>
      </c>
      <c r="AR120" s="241">
        <f t="shared" si="616"/>
        <v>1.1000000000000038E-3</v>
      </c>
      <c r="AS120" s="267">
        <f t="shared" si="616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617">SUM(CR53, -CR54)</f>
        <v>6.6999999999999976E-3</v>
      </c>
      <c r="CS120" s="173">
        <f t="shared" si="617"/>
        <v>9.099999999999997E-3</v>
      </c>
      <c r="CT120" s="161">
        <f t="shared" si="617"/>
        <v>3.4000000000000002E-3</v>
      </c>
      <c r="CU120" s="202">
        <f t="shared" si="617"/>
        <v>1.0500000000000009E-2</v>
      </c>
      <c r="CV120" s="182">
        <f t="shared" si="617"/>
        <v>1.2800000000000006E-2</v>
      </c>
      <c r="CW120" s="161">
        <f t="shared" si="617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618">SUM(FC53, -FC54)</f>
        <v>3.6000000000000004E-2</v>
      </c>
      <c r="FD120" s="378">
        <f t="shared" si="618"/>
        <v>3.1399999999999997E-2</v>
      </c>
      <c r="FE120" s="429">
        <f t="shared" si="618"/>
        <v>2.3800000000000002E-2</v>
      </c>
      <c r="FF120" s="143">
        <f t="shared" si="618"/>
        <v>2.3400000000000004E-2</v>
      </c>
      <c r="FG120" s="113">
        <f t="shared" si="618"/>
        <v>1.8700000000000008E-2</v>
      </c>
      <c r="FH120" s="173">
        <f t="shared" si="618"/>
        <v>3.2399999999999998E-2</v>
      </c>
      <c r="FI120" s="143">
        <f t="shared" si="618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619">SUM(FY53, -FY54)</f>
        <v>1.77E-2</v>
      </c>
      <c r="FZ120" s="173">
        <f t="shared" si="619"/>
        <v>1.0800000000000004E-2</v>
      </c>
      <c r="GA120" s="143">
        <f t="shared" si="619"/>
        <v>1.9999999999999997E-2</v>
      </c>
      <c r="GB120" s="113">
        <f t="shared" si="619"/>
        <v>2.4199999999999999E-2</v>
      </c>
      <c r="GC120" s="173">
        <f t="shared" si="619"/>
        <v>2.6299999999999997E-2</v>
      </c>
      <c r="GD120" s="143">
        <f t="shared" si="619"/>
        <v>2.3899999999999998E-2</v>
      </c>
      <c r="GE120" s="202">
        <f>SUM(GE57, -GE58)</f>
        <v>6.8999999999999895E-3</v>
      </c>
      <c r="GF120" s="182">
        <f t="shared" ref="GF120:GK120" si="620">SUM(GF55, -GF56)</f>
        <v>9.7000000000000003E-3</v>
      </c>
      <c r="GG120" s="228">
        <f t="shared" si="620"/>
        <v>7.4999999999999997E-3</v>
      </c>
      <c r="GH120" s="213">
        <f t="shared" si="620"/>
        <v>1.7000000000000001E-3</v>
      </c>
      <c r="GI120" s="230">
        <f t="shared" si="620"/>
        <v>1.5000000000000013E-3</v>
      </c>
      <c r="GJ120" s="161">
        <f t="shared" si="620"/>
        <v>1.8999999999999989E-3</v>
      </c>
      <c r="GK120" s="202">
        <f t="shared" si="620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621">SUM(HK53, -HK54)</f>
        <v>1.21E-2</v>
      </c>
      <c r="HL120" s="161">
        <f t="shared" si="621"/>
        <v>7.0999999999999952E-3</v>
      </c>
      <c r="HM120" s="202">
        <f t="shared" si="621"/>
        <v>2.1999999999999999E-2</v>
      </c>
      <c r="HN120" s="182">
        <f t="shared" si="621"/>
        <v>3.4700000000000002E-2</v>
      </c>
      <c r="HO120" s="161">
        <f t="shared" si="621"/>
        <v>3.0800000000000008E-2</v>
      </c>
      <c r="HP120" s="202">
        <f t="shared" si="621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622">SUM(ID55, -ID56)</f>
        <v>8.0000000000000036E-4</v>
      </c>
      <c r="IE120" s="213">
        <f t="shared" si="622"/>
        <v>2.0400000000000001E-2</v>
      </c>
      <c r="IF120" s="182">
        <f t="shared" si="622"/>
        <v>7.5999999999999991E-3</v>
      </c>
      <c r="IG120" s="228">
        <f t="shared" si="622"/>
        <v>1.9799999999999998E-2</v>
      </c>
      <c r="IH120" s="213">
        <f t="shared" si="622"/>
        <v>1.89E-2</v>
      </c>
      <c r="II120" s="182">
        <f t="shared" si="622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623">SUM(IQ55, -IQ56)</f>
        <v>5.8999999999999999E-3</v>
      </c>
      <c r="IR120" s="173">
        <f t="shared" si="623"/>
        <v>5.0000000000000044E-4</v>
      </c>
      <c r="IS120" s="219">
        <f t="shared" si="623"/>
        <v>3.4000000000000002E-3</v>
      </c>
      <c r="IT120" s="91">
        <f t="shared" si="623"/>
        <v>4.5999999999999999E-3</v>
      </c>
      <c r="IU120" s="144">
        <f t="shared" si="623"/>
        <v>2.7999999999999995E-3</v>
      </c>
      <c r="IV120" s="143">
        <f t="shared" si="623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 t="shared" ref="JB120:JG120" si="624">SUM(JB53, -JB54)</f>
        <v>2.2699999999999998E-2</v>
      </c>
      <c r="JC120" s="113">
        <f t="shared" si="624"/>
        <v>2.3900000000000005E-2</v>
      </c>
      <c r="JD120" s="173">
        <f t="shared" si="624"/>
        <v>8.0000000000000904E-4</v>
      </c>
      <c r="JE120" s="143">
        <f t="shared" si="624"/>
        <v>7.4000000000000038E-3</v>
      </c>
      <c r="JF120" s="113">
        <f t="shared" si="624"/>
        <v>7.4000000000000038E-3</v>
      </c>
      <c r="JG120" s="173">
        <f t="shared" si="624"/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115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3">
        <f>SUM(JU52, -JU53)</f>
        <v>2.4199999999999999E-2</v>
      </c>
      <c r="JV120" s="202">
        <f>SUM(JV54, -JV55)</f>
        <v>1.7499999999999998E-2</v>
      </c>
      <c r="JW120" s="173">
        <f>SUM(JW52, -JW53)</f>
        <v>1.4600000000000002E-2</v>
      </c>
      <c r="JX120" s="143">
        <f>SUM(JX52, -JX53)</f>
        <v>1.6699999999999993E-2</v>
      </c>
      <c r="JY120" s="113">
        <f>SUM(JY52, -JY53)</f>
        <v>1.9600000000000006E-2</v>
      </c>
      <c r="JZ120" s="173">
        <f>SUM(JZ53, -JZ54)</f>
        <v>4.7000000000000097E-3</v>
      </c>
      <c r="KA120" s="143">
        <f>SUM(KA52, -KA53)</f>
        <v>2.7000000000000079E-3</v>
      </c>
      <c r="KB120" s="113">
        <f>SUM(KB53, -KB54)</f>
        <v>5.7999999999999996E-3</v>
      </c>
      <c r="KC120" s="173">
        <f>SUM(KC52, -KC53)</f>
        <v>1.5000000000000013E-2</v>
      </c>
      <c r="KD120" s="143">
        <f>SUM(KD53, -KD54)</f>
        <v>8.199999999999999E-3</v>
      </c>
      <c r="KE120" s="113">
        <f>SUM(KE53, -KE54)</f>
        <v>2.5000000000000022E-3</v>
      </c>
      <c r="KF120" s="173">
        <f>SUM(KF52, -KF53)</f>
        <v>1.1999999999999927E-3</v>
      </c>
      <c r="KG120" s="161">
        <f>SUM(KG54, -KG55)</f>
        <v>2.6400000000000003E-2</v>
      </c>
      <c r="KH120" s="113">
        <f>SUM(KH53, -KH54)</f>
        <v>1.2299999999999998E-2</v>
      </c>
      <c r="KI120" s="173">
        <f>SUM(KI53, -KI54)</f>
        <v>3.8000000000000048E-3</v>
      </c>
      <c r="KJ120" s="143">
        <f>SUM(KJ53, -KJ54)</f>
        <v>1.0599999999999998E-2</v>
      </c>
      <c r="KK120" s="113">
        <f>SUM(KK53, -KK54)</f>
        <v>5.9000000000000025E-3</v>
      </c>
      <c r="KL120" s="173">
        <f>SUM(KL53, -KL54)</f>
        <v>0</v>
      </c>
      <c r="KM120" s="143">
        <f>SUM(KM52, -KM53)</f>
        <v>2.3999999999999994E-3</v>
      </c>
      <c r="KN120" s="113">
        <f>SUM(KN52, -KN53)</f>
        <v>1.0000000000000286E-4</v>
      </c>
      <c r="KO120" s="173">
        <f>SUM(KO53, -KO54)</f>
        <v>2.8999999999999998E-3</v>
      </c>
      <c r="KP120" s="143">
        <f>SUM(KP53, -KP54)</f>
        <v>8.0000000000000002E-3</v>
      </c>
      <c r="KQ120" s="113">
        <f>SUM(KQ53, -KQ54)</f>
        <v>5.1000000000000004E-3</v>
      </c>
      <c r="KR120" s="182">
        <f>SUM(KR54, -KR55)</f>
        <v>4.0999999999999995E-3</v>
      </c>
      <c r="KS120" s="161">
        <f>SUM(KS54, -KS55)</f>
        <v>1.3000000000000025E-3</v>
      </c>
      <c r="KT120" s="113">
        <f>SUM(KT54, -KT55)</f>
        <v>2.7999999999999969E-3</v>
      </c>
      <c r="KU120" s="173">
        <f>SUM(KU52, -KU53)</f>
        <v>2.700000000000001E-3</v>
      </c>
      <c r="KV120" s="143">
        <f>SUM(KV52, -KV53)</f>
        <v>6.0000000000000331E-4</v>
      </c>
      <c r="KW120" s="202">
        <f>SUM(KW56, -KW57)</f>
        <v>1.799999999999996E-3</v>
      </c>
      <c r="KX120" s="174">
        <f>SUM(KX52, -KX53)</f>
        <v>2.4999999999999953E-3</v>
      </c>
      <c r="KY120" s="143">
        <f>SUM(KY52, -KY53)</f>
        <v>2.3999999999999994E-3</v>
      </c>
      <c r="KZ120" s="113">
        <f>SUM(KZ52, -KZ53)</f>
        <v>7.0999999999999952E-3</v>
      </c>
      <c r="LA120" s="173">
        <f>SUM(LA52, -LA53)</f>
        <v>1.3999999999999999E-2</v>
      </c>
      <c r="LB120" s="115">
        <f>SUM(LB52, -LB53)</f>
        <v>1.21E-2</v>
      </c>
      <c r="LC120" s="202">
        <f>SUM(LC56, -LC57)</f>
        <v>1.4999999999999999E-2</v>
      </c>
      <c r="LD120" s="115">
        <f>SUM(LD52, -LD53)</f>
        <v>3.4000000000000002E-3</v>
      </c>
      <c r="LE120" s="6">
        <f>SUM(LE106, -LE112)</f>
        <v>0</v>
      </c>
      <c r="LF120" s="6">
        <f>SUM(LF105, -LF111)</f>
        <v>0</v>
      </c>
      <c r="LG120" s="6">
        <f>SUM(LG106, -LG112)</f>
        <v>0</v>
      </c>
      <c r="LH120" s="6">
        <f>SUM(LH106, -LH112)</f>
        <v>0</v>
      </c>
      <c r="LI120" s="6">
        <f>SUM(LI105, -LI111)</f>
        <v>0</v>
      </c>
      <c r="LJ120" s="6">
        <f>SUM(LJ106, -LJ112)</f>
        <v>0</v>
      </c>
      <c r="LK120" s="6">
        <f>SUM(LK106, -LK112)</f>
        <v>0</v>
      </c>
      <c r="LL120" s="6">
        <f>SUM(LL105, -LL111)</f>
        <v>0</v>
      </c>
      <c r="LM120" s="6">
        <f>SUM(LM106, -LM112)</f>
        <v>0</v>
      </c>
      <c r="LN120" s="6">
        <f>SUM(LN106, -LN112)</f>
        <v>0</v>
      </c>
      <c r="LO120" s="6">
        <f>SUM(LO105, -LO111)</f>
        <v>0</v>
      </c>
      <c r="LP120" s="6">
        <f>SUM(LP106, -LP112)</f>
        <v>0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S123" t="s">
        <v>62</v>
      </c>
      <c r="JT123" t="s">
        <v>62</v>
      </c>
      <c r="KE123" s="49" t="s">
        <v>121</v>
      </c>
      <c r="KF123" s="50" t="s">
        <v>62</v>
      </c>
      <c r="KG123" s="49" t="s">
        <v>1</v>
      </c>
      <c r="KH123" s="49" t="s">
        <v>2</v>
      </c>
      <c r="KI123" s="49" t="s">
        <v>3</v>
      </c>
      <c r="KJ123" s="50" t="s">
        <v>62</v>
      </c>
      <c r="KK123" s="50" t="s">
        <v>62</v>
      </c>
      <c r="KL123" s="49" t="s">
        <v>6</v>
      </c>
      <c r="KM123" s="49" t="s">
        <v>7</v>
      </c>
      <c r="KN123" s="49" t="s">
        <v>8</v>
      </c>
      <c r="KO123" s="49" t="s">
        <v>9</v>
      </c>
      <c r="KP123" s="49" t="s">
        <v>10</v>
      </c>
      <c r="KQ123" s="50" t="s">
        <v>62</v>
      </c>
      <c r="KR123" s="50" t="s">
        <v>62</v>
      </c>
      <c r="KS123" s="49" t="s">
        <v>13</v>
      </c>
      <c r="KT123" s="49" t="s">
        <v>14</v>
      </c>
      <c r="KU123" s="49" t="s">
        <v>15</v>
      </c>
      <c r="KV123" s="49" t="s">
        <v>16</v>
      </c>
      <c r="KW123" s="49" t="s">
        <v>17</v>
      </c>
      <c r="KX123" s="50" t="s">
        <v>62</v>
      </c>
      <c r="KY123" s="50" t="s">
        <v>62</v>
      </c>
      <c r="KZ123" s="49" t="s">
        <v>20</v>
      </c>
      <c r="LA123" s="49" t="s">
        <v>21</v>
      </c>
      <c r="LB123" s="49" t="s">
        <v>22</v>
      </c>
      <c r="LC123" s="49" t="s">
        <v>23</v>
      </c>
      <c r="LD123" s="49" t="s">
        <v>24</v>
      </c>
      <c r="LE123" s="50" t="s">
        <v>62</v>
      </c>
      <c r="LF123" s="50" t="s">
        <v>62</v>
      </c>
      <c r="LG123" s="49" t="s">
        <v>27</v>
      </c>
      <c r="LH123" s="49" t="s">
        <v>28</v>
      </c>
      <c r="LI123" s="49" t="s">
        <v>29</v>
      </c>
      <c r="LJ123" s="49" t="s">
        <v>30</v>
      </c>
      <c r="LK123" s="49" t="s">
        <v>31</v>
      </c>
      <c r="LL123" s="50"/>
      <c r="LM123" s="50"/>
      <c r="LN123" s="273" t="s">
        <v>123</v>
      </c>
      <c r="MM123" s="49" t="s">
        <v>122</v>
      </c>
      <c r="MN123" s="50" t="s">
        <v>62</v>
      </c>
      <c r="MO123" s="50" t="s">
        <v>62</v>
      </c>
      <c r="MP123" s="50" t="s">
        <v>62</v>
      </c>
      <c r="MQ123" s="49" t="s">
        <v>3</v>
      </c>
      <c r="MR123" s="49" t="s">
        <v>4</v>
      </c>
      <c r="MS123" s="49" t="s">
        <v>5</v>
      </c>
      <c r="MT123" s="49" t="s">
        <v>6</v>
      </c>
      <c r="MU123" s="49" t="s">
        <v>7</v>
      </c>
      <c r="MV123" s="50" t="s">
        <v>62</v>
      </c>
      <c r="MW123" s="50" t="s">
        <v>62</v>
      </c>
      <c r="MX123" s="49" t="s">
        <v>10</v>
      </c>
      <c r="MY123" s="49" t="s">
        <v>11</v>
      </c>
      <c r="MZ123" s="49" t="s">
        <v>12</v>
      </c>
      <c r="NA123" s="49" t="s">
        <v>13</v>
      </c>
      <c r="NB123" s="49" t="s">
        <v>14</v>
      </c>
      <c r="NC123" s="50" t="s">
        <v>62</v>
      </c>
      <c r="ND123" s="50" t="s">
        <v>62</v>
      </c>
      <c r="NE123" s="49" t="s">
        <v>17</v>
      </c>
      <c r="NF123" s="49" t="s">
        <v>18</v>
      </c>
      <c r="NG123" s="49" t="s">
        <v>19</v>
      </c>
      <c r="NH123" s="49" t="s">
        <v>20</v>
      </c>
      <c r="NI123" s="49" t="s">
        <v>21</v>
      </c>
      <c r="NJ123" s="50" t="s">
        <v>62</v>
      </c>
      <c r="NK123" s="50" t="s">
        <v>62</v>
      </c>
      <c r="NL123" s="49" t="s">
        <v>24</v>
      </c>
      <c r="NM123" s="49" t="s">
        <v>25</v>
      </c>
      <c r="NN123" s="49" t="s">
        <v>26</v>
      </c>
      <c r="NO123" s="49" t="s">
        <v>27</v>
      </c>
      <c r="NP123" s="49" t="s">
        <v>28</v>
      </c>
      <c r="NQ123" s="50" t="s">
        <v>62</v>
      </c>
      <c r="NR123" s="50" t="s">
        <v>62</v>
      </c>
      <c r="NS123" s="50" t="s">
        <v>62</v>
      </c>
      <c r="NT123" s="50"/>
      <c r="NU123" s="50"/>
      <c r="NV123" s="273" t="s">
        <v>122</v>
      </c>
      <c r="PD123" t="s">
        <v>62</v>
      </c>
      <c r="PE123" s="49" t="s">
        <v>124</v>
      </c>
      <c r="PF123" s="50" t="s">
        <v>62</v>
      </c>
      <c r="PG123" s="49" t="s">
        <v>1</v>
      </c>
      <c r="PH123" s="49" t="s">
        <v>2</v>
      </c>
      <c r="PI123" s="49" t="s">
        <v>3</v>
      </c>
      <c r="PJ123" s="49" t="s">
        <v>4</v>
      </c>
      <c r="PK123" s="49" t="s">
        <v>5</v>
      </c>
      <c r="PL123" s="49"/>
      <c r="PM123" s="49"/>
      <c r="PN123" s="49" t="s">
        <v>8</v>
      </c>
      <c r="PO123" s="49" t="s">
        <v>9</v>
      </c>
      <c r="PP123" s="49" t="s">
        <v>10</v>
      </c>
      <c r="PQ123" s="49" t="s">
        <v>11</v>
      </c>
      <c r="PR123" s="49" t="s">
        <v>12</v>
      </c>
      <c r="PS123" s="49" t="s">
        <v>62</v>
      </c>
      <c r="PT123" s="49" t="s">
        <v>62</v>
      </c>
      <c r="PU123" s="49" t="s">
        <v>15</v>
      </c>
      <c r="PV123" s="49" t="s">
        <v>16</v>
      </c>
      <c r="PW123" s="49" t="s">
        <v>17</v>
      </c>
      <c r="PX123" s="49" t="s">
        <v>18</v>
      </c>
      <c r="PY123" s="49" t="s">
        <v>19</v>
      </c>
      <c r="PZ123" s="49"/>
      <c r="QA123" s="49"/>
      <c r="QB123" s="49" t="s">
        <v>22</v>
      </c>
      <c r="QC123" s="49" t="s">
        <v>23</v>
      </c>
      <c r="QD123" s="49" t="s">
        <v>24</v>
      </c>
      <c r="QE123" s="49" t="s">
        <v>25</v>
      </c>
      <c r="QF123" s="49" t="s">
        <v>26</v>
      </c>
      <c r="QG123" s="49"/>
      <c r="QH123" s="49"/>
      <c r="QI123" s="49" t="s">
        <v>29</v>
      </c>
      <c r="QJ123" s="49" t="s">
        <v>30</v>
      </c>
      <c r="QK123" s="49" t="s">
        <v>31</v>
      </c>
      <c r="QL123" s="50"/>
      <c r="QM123" s="50"/>
      <c r="QN123" s="273" t="s">
        <v>125</v>
      </c>
    </row>
    <row r="124" spans="1:48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KF124" t="s">
        <v>62</v>
      </c>
      <c r="KG124" s="22">
        <v>0.1144</v>
      </c>
      <c r="KH124" s="22">
        <v>0.1159</v>
      </c>
      <c r="KI124" s="22">
        <v>0.1716</v>
      </c>
      <c r="KJ124" s="54"/>
      <c r="KK124" s="54"/>
      <c r="KL124" s="22">
        <v>0.14549999999999999</v>
      </c>
      <c r="KM124" s="22">
        <v>0.13100000000000001</v>
      </c>
      <c r="KN124" s="16">
        <v>0.1069</v>
      </c>
      <c r="KO124" s="16">
        <v>0.11020000000000001</v>
      </c>
      <c r="KP124" s="16">
        <v>0.1174</v>
      </c>
      <c r="KQ124" s="54"/>
      <c r="KR124" s="54"/>
      <c r="KS124" s="48">
        <v>0.13</v>
      </c>
      <c r="KT124" s="16">
        <v>0.1168</v>
      </c>
      <c r="KU124" s="48">
        <v>0.12640000000000001</v>
      </c>
      <c r="KV124" s="48">
        <v>0.12839999999999999</v>
      </c>
      <c r="KW124" s="54"/>
      <c r="KX124" s="54"/>
      <c r="KY124" s="54"/>
      <c r="KZ124" s="15"/>
      <c r="LA124" s="15"/>
      <c r="LB124" s="54"/>
      <c r="LC124" s="54"/>
      <c r="LD124" s="54"/>
      <c r="LE124" s="54"/>
      <c r="LF124" s="54"/>
      <c r="LG124" s="54"/>
      <c r="LH124" s="54"/>
      <c r="LI124" s="54"/>
      <c r="LJ124" s="54"/>
      <c r="LK124" s="54"/>
      <c r="LL124" s="496" t="s">
        <v>32</v>
      </c>
      <c r="LM124" s="3" t="s">
        <v>33</v>
      </c>
      <c r="LN124" s="496" t="s">
        <v>34</v>
      </c>
      <c r="MO124" s="54"/>
      <c r="MP124" s="54"/>
      <c r="MQ124" s="54"/>
      <c r="MR124" s="54"/>
      <c r="MS124" s="54"/>
      <c r="MT124" s="15"/>
      <c r="MU124" s="15"/>
      <c r="MV124" s="54"/>
      <c r="MW124" s="54"/>
      <c r="MX124" s="54"/>
      <c r="MY124" s="54"/>
      <c r="MZ124" s="54"/>
      <c r="NA124" s="15"/>
      <c r="NB124" s="15"/>
      <c r="NC124" s="54"/>
      <c r="ND124" s="54"/>
      <c r="NE124" s="54"/>
      <c r="NF124" s="54"/>
      <c r="NG124" s="54"/>
      <c r="NH124" s="15"/>
      <c r="NI124" s="15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496" t="s">
        <v>32</v>
      </c>
      <c r="NU124" s="3" t="s">
        <v>33</v>
      </c>
      <c r="NV124" s="496" t="s">
        <v>34</v>
      </c>
      <c r="PG124" s="54"/>
      <c r="PH124" s="54"/>
      <c r="PI124" s="54"/>
      <c r="PJ124" s="54"/>
      <c r="PK124" s="54"/>
      <c r="PL124" s="15"/>
      <c r="PM124" s="15"/>
      <c r="PN124" s="54"/>
      <c r="PO124" s="54"/>
      <c r="PP124" s="54"/>
      <c r="PQ124" s="54"/>
      <c r="PR124" s="54"/>
      <c r="PS124" s="15"/>
      <c r="PT124" s="15"/>
      <c r="PU124" s="54"/>
      <c r="PV124" s="54"/>
      <c r="PW124" s="54"/>
      <c r="PX124" s="54"/>
      <c r="PY124" s="54"/>
      <c r="PZ124" s="15"/>
      <c r="QA124" s="15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496" t="s">
        <v>32</v>
      </c>
      <c r="QM124" s="3" t="s">
        <v>33</v>
      </c>
      <c r="QN124" s="496" t="s">
        <v>34</v>
      </c>
    </row>
    <row r="125" spans="1:48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KG125" s="16">
        <v>9.2600000000000002E-2</v>
      </c>
      <c r="KH125" s="16">
        <v>8.7599999999999997E-2</v>
      </c>
      <c r="KI125" s="16">
        <v>7.9699999999999993E-2</v>
      </c>
      <c r="KJ125" s="54"/>
      <c r="KK125" s="54"/>
      <c r="KL125" s="16">
        <v>9.7000000000000003E-2</v>
      </c>
      <c r="KM125" s="16">
        <v>9.2799999999999994E-2</v>
      </c>
      <c r="KN125" s="22">
        <v>0.1033</v>
      </c>
      <c r="KO125" s="48">
        <v>0.1019</v>
      </c>
      <c r="KP125" s="22">
        <v>7.8600000000000003E-2</v>
      </c>
      <c r="KQ125" s="54"/>
      <c r="KR125" s="54"/>
      <c r="KS125" s="16">
        <v>0.123</v>
      </c>
      <c r="KT125" s="48">
        <v>0.1163</v>
      </c>
      <c r="KU125" s="16">
        <v>0.1227</v>
      </c>
      <c r="KV125" s="16">
        <v>0.1232</v>
      </c>
      <c r="KW125" s="54"/>
      <c r="KX125" s="54"/>
      <c r="KY125" s="54"/>
      <c r="KZ125" s="6" t="s">
        <v>62</v>
      </c>
      <c r="LA125" s="6"/>
      <c r="LB125" s="54"/>
      <c r="LC125" s="54"/>
      <c r="LD125" s="54"/>
      <c r="LE125" s="54"/>
      <c r="LF125" s="54"/>
      <c r="LG125" s="54"/>
      <c r="LH125" s="54"/>
      <c r="LI125" s="54"/>
      <c r="LJ125" s="54"/>
      <c r="LK125" s="54"/>
      <c r="LL125" s="54">
        <f>MIN(LX87:LX93,LX95:LX100,LX102:LX106,LX108:LX111,LX113:LX115,LX117:LX118,LX120)</f>
        <v>0</v>
      </c>
      <c r="LM125" s="52">
        <f>AVERAGE(LY87:LY93,LY95:LY100,LY102:LY106,LY108:LY111,LY113:LY115,LY117:LY118,LY120)</f>
        <v>0</v>
      </c>
      <c r="LN125" s="54">
        <f>MAX(LZ87:LZ93,LZ95:LZ100,LZ102:LZ106,LZ108:LZ111,LZ113:LZ115,LZ117:LZ118,LZ120)</f>
        <v>0</v>
      </c>
      <c r="MO125" s="54"/>
      <c r="MP125" s="54"/>
      <c r="MQ125" s="54"/>
      <c r="MR125" s="54"/>
      <c r="MS125" s="54"/>
      <c r="MT125" s="6" t="s">
        <v>62</v>
      </c>
      <c r="MU125" s="6"/>
      <c r="MV125" s="54"/>
      <c r="MW125" s="54"/>
      <c r="MX125" s="54"/>
      <c r="MY125" s="54"/>
      <c r="MZ125" s="54"/>
      <c r="NA125" s="6" t="s">
        <v>62</v>
      </c>
      <c r="NB125" s="6"/>
      <c r="NC125" s="54"/>
      <c r="ND125" s="54"/>
      <c r="NE125" s="54"/>
      <c r="NF125" s="54"/>
      <c r="NG125" s="54"/>
      <c r="NH125" s="6" t="s">
        <v>62</v>
      </c>
      <c r="NI125" s="6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>
        <f>MIN(OP87:OP93,OP95:OP100,OP102:OP106,OP108:OP111,OP113:OP115,OP117:OP118,OP120)</f>
        <v>0</v>
      </c>
      <c r="NU125" s="52">
        <f>AVERAGE(OQ87:OQ93,OQ95:OQ100,OQ102:OQ106,OQ108:OQ111,OQ113:OQ115,OQ117:OQ118,OQ120)</f>
        <v>0</v>
      </c>
      <c r="NV125" s="54">
        <f>MAX(OR87:OR93,OR95:OR100,OR102:OR106,OR108:OR111,OR113:OR115,OR117:OR118,OR120)</f>
        <v>0</v>
      </c>
      <c r="PG125" s="54"/>
      <c r="PH125" s="54"/>
      <c r="PI125" s="54"/>
      <c r="PJ125" s="54"/>
      <c r="PK125" s="54"/>
      <c r="PL125" s="6" t="s">
        <v>62</v>
      </c>
      <c r="PM125" s="6"/>
      <c r="PN125" s="54"/>
      <c r="PO125" s="54"/>
      <c r="PP125" s="54"/>
      <c r="PQ125" s="54"/>
      <c r="PR125" s="54"/>
      <c r="PS125" s="6" t="s">
        <v>62</v>
      </c>
      <c r="PT125" s="6"/>
      <c r="PU125" s="54"/>
      <c r="PV125" s="54"/>
      <c r="PW125" s="54"/>
      <c r="PX125" s="54"/>
      <c r="PY125" s="54"/>
      <c r="PZ125" s="6" t="s">
        <v>62</v>
      </c>
      <c r="QA125" s="6"/>
      <c r="QB125" s="54"/>
      <c r="QC125" s="54"/>
      <c r="QD125" s="54"/>
      <c r="QE125" s="54"/>
      <c r="QF125" s="54"/>
      <c r="QG125" s="54"/>
      <c r="QH125" s="54"/>
      <c r="QI125" s="54"/>
      <c r="QJ125" s="54"/>
      <c r="QK125" s="54"/>
      <c r="QL125" s="54">
        <f>MIN(RH87:RH93,RH95:RH100,RH102:RH106,RH108:RH111,RH113:RH115,RH117:RH118,RH120)</f>
        <v>0</v>
      </c>
      <c r="QM125" s="52">
        <f>AVERAGE(RI87:RI93,RI95:RI100,RI102:RI106,RI108:RI111,RI113:RI115,RI117:RI118,RI120)</f>
        <v>0</v>
      </c>
      <c r="QN125" s="54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7">
        <v>5.79E-2</v>
      </c>
      <c r="JE126" s="53"/>
      <c r="JF126" s="54"/>
      <c r="JG126" s="55" t="s">
        <v>73</v>
      </c>
      <c r="JH126" s="54"/>
      <c r="KE126" t="s">
        <v>62</v>
      </c>
      <c r="KF126" t="s">
        <v>62</v>
      </c>
      <c r="KG126" s="7">
        <v>7.1900000000000006E-2</v>
      </c>
      <c r="KH126" s="7">
        <v>8.2199999999999995E-2</v>
      </c>
      <c r="KI126" s="7">
        <v>5.0700000000000002E-2</v>
      </c>
      <c r="KJ126" s="54"/>
      <c r="KK126" s="54"/>
      <c r="KL126" s="7">
        <v>6.6100000000000006E-2</v>
      </c>
      <c r="KM126" s="48">
        <v>6.7699999999999996E-2</v>
      </c>
      <c r="KN126" s="48">
        <v>9.0300000000000005E-2</v>
      </c>
      <c r="KO126" s="22">
        <v>9.0800000000000006E-2</v>
      </c>
      <c r="KP126" s="48">
        <v>7.4999999999999997E-2</v>
      </c>
      <c r="KQ126" s="54"/>
      <c r="KR126" s="54"/>
      <c r="KS126" s="7">
        <v>6.4299999999999996E-2</v>
      </c>
      <c r="KT126" s="7">
        <v>7.4700000000000003E-2</v>
      </c>
      <c r="KU126" s="7">
        <v>8.3299999999999999E-2</v>
      </c>
      <c r="KV126" s="7">
        <v>0.1065</v>
      </c>
      <c r="KW126" s="54"/>
      <c r="KX126" s="54"/>
      <c r="KY126" s="54"/>
      <c r="LA126" s="6"/>
      <c r="LB126" s="54"/>
      <c r="LC126" s="54"/>
      <c r="LD126" s="54"/>
      <c r="LE126" s="54"/>
      <c r="LF126" s="54"/>
      <c r="LG126" s="54"/>
      <c r="LH126" s="54"/>
      <c r="LI126" s="54"/>
      <c r="LJ126" s="54"/>
      <c r="LK126" s="54"/>
      <c r="LL126" s="54"/>
      <c r="LM126" s="55" t="s">
        <v>73</v>
      </c>
      <c r="LN126" s="54"/>
      <c r="MM126" t="s">
        <v>62</v>
      </c>
      <c r="MN126" t="s">
        <v>62</v>
      </c>
      <c r="MO126" s="54"/>
      <c r="MP126" s="54"/>
      <c r="MQ126" s="54"/>
      <c r="MR126" s="54"/>
      <c r="MS126" s="54"/>
      <c r="MU126" s="6"/>
      <c r="MV126" s="54"/>
      <c r="MW126" s="54"/>
      <c r="MX126" s="54"/>
      <c r="MY126" s="54"/>
      <c r="MZ126" s="54"/>
      <c r="NB126" s="6"/>
      <c r="NC126" s="54"/>
      <c r="ND126" s="54"/>
      <c r="NE126" s="54"/>
      <c r="NF126" s="54"/>
      <c r="NG126" s="54"/>
      <c r="NI126" s="6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5" t="s">
        <v>73</v>
      </c>
      <c r="NV126" s="54"/>
      <c r="PE126" t="s">
        <v>62</v>
      </c>
      <c r="PF126" t="s">
        <v>62</v>
      </c>
      <c r="PG126" s="54"/>
      <c r="PH126" s="54"/>
      <c r="PI126" s="54"/>
      <c r="PJ126" s="54"/>
      <c r="PK126" s="54"/>
      <c r="PM126" s="6"/>
      <c r="PN126" s="54"/>
      <c r="PO126" s="54"/>
      <c r="PP126" s="54"/>
      <c r="PQ126" s="54"/>
      <c r="PR126" s="54"/>
      <c r="PT126" s="6"/>
      <c r="PU126" s="54"/>
      <c r="PV126" s="54"/>
      <c r="PW126" s="54"/>
      <c r="PX126" s="54"/>
      <c r="PY126" s="54"/>
      <c r="QA126" s="6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5" t="s">
        <v>73</v>
      </c>
      <c r="QN126" s="54"/>
    </row>
    <row r="127" spans="1:48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31">
        <v>2.3199999999999998E-2</v>
      </c>
      <c r="JE127" s="6" t="s">
        <v>62</v>
      </c>
      <c r="JF127" s="55"/>
      <c r="JG127" s="55" t="s">
        <v>74</v>
      </c>
      <c r="JH127" s="55"/>
      <c r="KG127" s="31">
        <v>1.1000000000000001E-3</v>
      </c>
      <c r="KH127" s="48">
        <v>2.2000000000000001E-3</v>
      </c>
      <c r="KI127" s="48">
        <v>0</v>
      </c>
      <c r="KJ127" s="54"/>
      <c r="KK127" s="54"/>
      <c r="KL127" s="48">
        <v>0.03</v>
      </c>
      <c r="KM127" s="7">
        <v>6.5299999999999997E-2</v>
      </c>
      <c r="KN127" s="7">
        <v>7.7899999999999997E-2</v>
      </c>
      <c r="KO127" s="7">
        <v>6.6699999999999995E-2</v>
      </c>
      <c r="KP127" s="7">
        <v>5.45E-2</v>
      </c>
      <c r="KQ127" s="54"/>
      <c r="KR127" s="54"/>
      <c r="KS127" s="22">
        <v>6.2300000000000001E-2</v>
      </c>
      <c r="KT127" s="22">
        <v>4.1200000000000001E-2</v>
      </c>
      <c r="KU127" s="22">
        <v>1.09E-2</v>
      </c>
      <c r="KV127" s="41">
        <v>8.0000000000000002E-3</v>
      </c>
      <c r="KW127" s="54"/>
      <c r="KX127" s="54"/>
      <c r="KY127" s="54"/>
      <c r="KZ127" s="6" t="s">
        <v>62</v>
      </c>
      <c r="LA127" s="6"/>
      <c r="LB127" s="54"/>
      <c r="LC127" s="54"/>
      <c r="LD127" s="54"/>
      <c r="LE127" s="54"/>
      <c r="LF127" s="54"/>
      <c r="LG127" s="54"/>
      <c r="LH127" s="54"/>
      <c r="LI127" s="54"/>
      <c r="LJ127" s="54"/>
      <c r="LK127" s="54"/>
      <c r="LL127" s="54"/>
      <c r="LM127" s="55" t="s">
        <v>74</v>
      </c>
      <c r="LN127" s="54"/>
      <c r="MM127" t="s">
        <v>62</v>
      </c>
      <c r="MO127" s="54"/>
      <c r="MP127" s="54"/>
      <c r="MQ127" s="54"/>
      <c r="MR127" s="54"/>
      <c r="MS127" s="54"/>
      <c r="MT127" s="6" t="s">
        <v>62</v>
      </c>
      <c r="MU127" s="6"/>
      <c r="MV127" s="54"/>
      <c r="MW127" s="54"/>
      <c r="MX127" s="54"/>
      <c r="MY127" s="54"/>
      <c r="MZ127" s="54"/>
      <c r="NA127" s="6" t="s">
        <v>62</v>
      </c>
      <c r="NB127" s="6"/>
      <c r="NC127" s="54"/>
      <c r="ND127" s="54"/>
      <c r="NE127" s="54"/>
      <c r="NF127" s="54"/>
      <c r="NG127" s="54"/>
      <c r="NH127" s="6" t="s">
        <v>62</v>
      </c>
      <c r="NI127" s="6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5" t="s">
        <v>74</v>
      </c>
      <c r="NV127" s="54"/>
      <c r="PE127" t="s">
        <v>62</v>
      </c>
      <c r="PG127" s="54"/>
      <c r="PH127" s="54"/>
      <c r="PI127" s="54"/>
      <c r="PJ127" s="54"/>
      <c r="PK127" s="54"/>
      <c r="PL127" s="6" t="s">
        <v>62</v>
      </c>
      <c r="PM127" s="6"/>
      <c r="PN127" s="54"/>
      <c r="PO127" s="54"/>
      <c r="PP127" s="54"/>
      <c r="PQ127" s="54"/>
      <c r="PR127" s="54"/>
      <c r="PS127" s="6" t="s">
        <v>62</v>
      </c>
      <c r="PT127" s="6"/>
      <c r="PU127" s="54"/>
      <c r="PV127" s="54"/>
      <c r="PW127" s="54"/>
      <c r="PX127" s="54"/>
      <c r="PY127" s="54"/>
      <c r="PZ127" s="6" t="s">
        <v>62</v>
      </c>
      <c r="QA127" s="6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5" t="s">
        <v>74</v>
      </c>
      <c r="QN127" s="54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41">
        <v>1.0500000000000001E-2</v>
      </c>
      <c r="JE128" s="53" t="s">
        <v>62</v>
      </c>
      <c r="JF128" s="3" t="s">
        <v>32</v>
      </c>
      <c r="JG128" s="3" t="s">
        <v>33</v>
      </c>
      <c r="JH128" s="3" t="s">
        <v>34</v>
      </c>
      <c r="KG128" s="48">
        <v>6.9999999999999999E-4</v>
      </c>
      <c r="KH128" s="31">
        <v>-4.4999999999999997E-3</v>
      </c>
      <c r="KI128" s="31">
        <v>-8.2000000000000007E-3</v>
      </c>
      <c r="KJ128" s="54"/>
      <c r="KK128" s="54"/>
      <c r="KL128" s="41">
        <v>-1.0699999999999999E-2</v>
      </c>
      <c r="KM128" s="31">
        <v>-5.9999999999999995E-4</v>
      </c>
      <c r="KN128" s="31">
        <v>-1.4500000000000001E-2</v>
      </c>
      <c r="KO128" s="41">
        <v>-2.5499999999999998E-2</v>
      </c>
      <c r="KP128" s="41">
        <v>-6.1999999999999998E-3</v>
      </c>
      <c r="KQ128" s="54"/>
      <c r="KR128" s="54"/>
      <c r="KS128" s="41">
        <v>-3.3500000000000002E-2</v>
      </c>
      <c r="KT128" s="41">
        <v>-1.7899999999999999E-2</v>
      </c>
      <c r="KU128" s="41">
        <v>2.2000000000000001E-3</v>
      </c>
      <c r="KV128" s="22">
        <v>-1E-4</v>
      </c>
      <c r="KW128" s="54"/>
      <c r="KX128" s="54"/>
      <c r="KY128" s="54"/>
      <c r="KZ128" t="s">
        <v>62</v>
      </c>
      <c r="LA128" s="6"/>
      <c r="LB128" s="54"/>
      <c r="LC128" s="54"/>
      <c r="LD128" s="54"/>
      <c r="LE128" s="54"/>
      <c r="LF128" s="54"/>
      <c r="LG128" s="54"/>
      <c r="LH128" s="54"/>
      <c r="LI128" s="54"/>
      <c r="LJ128" s="54"/>
      <c r="LK128" s="54"/>
      <c r="LL128" s="3" t="s">
        <v>32</v>
      </c>
      <c r="LM128" s="3" t="s">
        <v>33</v>
      </c>
      <c r="LN128" s="3" t="s">
        <v>34</v>
      </c>
      <c r="MM128" t="s">
        <v>62</v>
      </c>
      <c r="MO128" s="54"/>
      <c r="MP128" s="54"/>
      <c r="MQ128" s="54"/>
      <c r="MR128" s="54"/>
      <c r="MS128" s="54"/>
      <c r="MT128" t="s">
        <v>62</v>
      </c>
      <c r="MU128" s="6"/>
      <c r="MV128" s="54"/>
      <c r="MW128" s="54"/>
      <c r="MX128" s="54"/>
      <c r="MY128" s="54"/>
      <c r="MZ128" s="54"/>
      <c r="NA128" t="s">
        <v>62</v>
      </c>
      <c r="NB128" s="6"/>
      <c r="NC128" s="54"/>
      <c r="ND128" s="54"/>
      <c r="NE128" s="54"/>
      <c r="NF128" s="54"/>
      <c r="NG128" s="54"/>
      <c r="NH128" t="s">
        <v>62</v>
      </c>
      <c r="NI128" s="6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3" t="s">
        <v>32</v>
      </c>
      <c r="NU128" s="3" t="s">
        <v>33</v>
      </c>
      <c r="NV128" s="3" t="s">
        <v>34</v>
      </c>
      <c r="PE128" t="s">
        <v>62</v>
      </c>
      <c r="PG128" s="54"/>
      <c r="PH128" s="54"/>
      <c r="PI128" s="54"/>
      <c r="PJ128" s="54"/>
      <c r="PK128" s="54"/>
      <c r="PL128" t="s">
        <v>62</v>
      </c>
      <c r="PM128" s="6"/>
      <c r="PN128" s="54"/>
      <c r="PO128" s="54"/>
      <c r="PP128" s="54"/>
      <c r="PQ128" s="54"/>
      <c r="PR128" s="54"/>
      <c r="PS128" t="s">
        <v>62</v>
      </c>
      <c r="PT128" s="6"/>
      <c r="PU128" s="54"/>
      <c r="PV128" s="54"/>
      <c r="PW128" s="54"/>
      <c r="PX128" s="54"/>
      <c r="PY128" s="54"/>
      <c r="PZ128" t="s">
        <v>62</v>
      </c>
      <c r="QA128" s="6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48">
        <v>-1.47E-2</v>
      </c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KG129" s="41">
        <v>-1.8E-3</v>
      </c>
      <c r="KH129" s="41">
        <v>-8.2000000000000007E-3</v>
      </c>
      <c r="KI129" s="41">
        <v>-1.15E-2</v>
      </c>
      <c r="KJ129" s="54"/>
      <c r="KK129" s="54"/>
      <c r="KL129" s="31">
        <v>-2.12E-2</v>
      </c>
      <c r="KM129" s="41">
        <v>-2.5999999999999999E-2</v>
      </c>
      <c r="KN129" s="41">
        <v>-1.72E-2</v>
      </c>
      <c r="KO129" s="31">
        <v>-2.76E-2</v>
      </c>
      <c r="KP129" s="31">
        <v>-2.41E-2</v>
      </c>
      <c r="KQ129" s="54"/>
      <c r="KR129" s="54"/>
      <c r="KS129" s="87">
        <v>-3.8399999999999997E-2</v>
      </c>
      <c r="KT129" s="87">
        <v>-4.9500000000000002E-2</v>
      </c>
      <c r="KU129" s="87">
        <v>-4.2500000000000003E-2</v>
      </c>
      <c r="KV129" s="87">
        <v>-3.1099999999999999E-2</v>
      </c>
      <c r="KW129" s="54"/>
      <c r="KX129" s="54"/>
      <c r="KY129" s="54"/>
      <c r="KZ129" s="6"/>
      <c r="LA129" s="6"/>
      <c r="LB129" s="54"/>
      <c r="LC129" s="54"/>
      <c r="LD129" s="54"/>
      <c r="LE129" s="54"/>
      <c r="LF129" s="54"/>
      <c r="LG129" s="54"/>
      <c r="LH129" s="54"/>
      <c r="LI129" s="54"/>
      <c r="LJ129" s="54"/>
      <c r="LK129" s="54"/>
      <c r="LL129" s="52">
        <f>MIN(LX94,LX101,LX107,LX112,LX116,LX119,LX121,LX122)</f>
        <v>0</v>
      </c>
      <c r="LM129" s="52">
        <f>AVERAGE(LY94,LY101,LY107,LY112,LY116,LY119,LY121,LY122)</f>
        <v>0</v>
      </c>
      <c r="LN129" s="52">
        <f>MAX(LZ94,LZ101,LZ107,LZ112,LZ116,LZ119,LZ121,LZ122)</f>
        <v>0</v>
      </c>
      <c r="MM129" t="s">
        <v>62</v>
      </c>
      <c r="MO129" s="54"/>
      <c r="MP129" s="54"/>
      <c r="MQ129" s="54"/>
      <c r="MR129" s="54"/>
      <c r="MS129" s="54"/>
      <c r="MT129" s="6"/>
      <c r="MU129" s="6"/>
      <c r="MV129" s="54"/>
      <c r="MW129" s="54"/>
      <c r="MX129" s="54"/>
      <c r="MY129" s="54"/>
      <c r="MZ129" s="54"/>
      <c r="NA129" s="6"/>
      <c r="NB129" s="6"/>
      <c r="NC129" s="54"/>
      <c r="ND129" s="54"/>
      <c r="NE129" s="54"/>
      <c r="NF129" s="54"/>
      <c r="NG129" s="54"/>
      <c r="NH129" s="6"/>
      <c r="NI129" s="6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2">
        <f>MIN(OP94,OP101,OP107,OP112,OP116,OP119,OP121,OP122)</f>
        <v>0</v>
      </c>
      <c r="NU129" s="52">
        <f>AVERAGE(OQ94,OQ101,OQ107,OQ112,OQ116,OQ119,OQ121,OQ122)</f>
        <v>0</v>
      </c>
      <c r="NV129" s="52">
        <f>MAX(OR94,OR101,OR107,OR112,OR116,OR119,OR121,OR122)</f>
        <v>0</v>
      </c>
      <c r="PE129" t="s">
        <v>62</v>
      </c>
      <c r="PG129" s="54"/>
      <c r="PH129" s="54"/>
      <c r="PI129" s="54"/>
      <c r="PJ129" s="54"/>
      <c r="PK129" s="54"/>
      <c r="PL129" s="6"/>
      <c r="PM129" s="6"/>
      <c r="PN129" s="54"/>
      <c r="PO129" s="54"/>
      <c r="PP129" s="54"/>
      <c r="PQ129" s="54"/>
      <c r="PR129" s="54"/>
      <c r="PS129" s="6"/>
      <c r="PT129" s="6"/>
      <c r="PU129" s="54"/>
      <c r="PV129" s="54"/>
      <c r="PW129" s="54"/>
      <c r="PX129" s="54"/>
      <c r="PY129" s="54"/>
      <c r="PZ129" s="6"/>
      <c r="QA129" s="6"/>
      <c r="QB129" s="54"/>
      <c r="QC129" s="54"/>
      <c r="QD129" s="54"/>
      <c r="QE129" s="54"/>
      <c r="QF129" s="54"/>
      <c r="QG129" s="54"/>
      <c r="QH129" s="54"/>
      <c r="QI129" s="54"/>
      <c r="QJ129" s="54"/>
      <c r="QK129" s="54"/>
      <c r="QL129" s="52">
        <f>MIN(RH94,RH101,RH107,RH112,RH116,RH119,RH121,RH122)</f>
        <v>0</v>
      </c>
      <c r="QM129" s="52">
        <f>AVERAGE(RI94,RI101,RI107,RI112,RI116,RI119,RI121,RI122)</f>
        <v>0</v>
      </c>
      <c r="QN129" s="52">
        <f>MAX(RJ94,RJ101,RJ107,RJ112,RJ116,RJ119,RJ121,RJ122)</f>
        <v>0</v>
      </c>
    </row>
    <row r="130" spans="1:48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35">
        <v>-0.10249999999999999</v>
      </c>
      <c r="JE130" s="6"/>
      <c r="JF130" s="54"/>
      <c r="JG130" s="55" t="s">
        <v>75</v>
      </c>
      <c r="JH130" s="54"/>
      <c r="KG130" s="87">
        <v>-0.12529999999999999</v>
      </c>
      <c r="KH130" s="87">
        <v>-0.1258</v>
      </c>
      <c r="KI130" s="87">
        <v>-0.13389999999999999</v>
      </c>
      <c r="KJ130" s="54"/>
      <c r="KK130" s="54"/>
      <c r="KL130" s="87">
        <v>-0.12870000000000001</v>
      </c>
      <c r="KM130" s="87">
        <v>-0.14130000000000001</v>
      </c>
      <c r="KN130" s="87">
        <v>-0.1389</v>
      </c>
      <c r="KO130" s="87">
        <v>-0.1101</v>
      </c>
      <c r="KP130" s="87">
        <v>-8.8599999999999998E-2</v>
      </c>
      <c r="KQ130" s="54"/>
      <c r="KR130" s="54"/>
      <c r="KS130" s="31">
        <v>-7.5600000000000001E-2</v>
      </c>
      <c r="KT130" s="31">
        <v>-6.6900000000000001E-2</v>
      </c>
      <c r="KU130" s="31">
        <v>-7.8799999999999995E-2</v>
      </c>
      <c r="KV130" s="31">
        <v>-9.8799999999999999E-2</v>
      </c>
      <c r="KW130" s="54"/>
      <c r="KX130" s="54"/>
      <c r="KY130" s="54"/>
      <c r="KZ130" s="6"/>
      <c r="LA130" s="6"/>
      <c r="LB130" s="54"/>
      <c r="LC130" s="54" t="s">
        <v>62</v>
      </c>
      <c r="LD130" s="54"/>
      <c r="LE130" s="54"/>
      <c r="LF130" s="54"/>
      <c r="LG130" s="54"/>
      <c r="LH130" s="54"/>
      <c r="LI130" s="54"/>
      <c r="LJ130" s="54"/>
      <c r="LK130" s="54"/>
      <c r="LL130" s="54"/>
      <c r="LM130" s="55" t="s">
        <v>75</v>
      </c>
      <c r="LN130" s="54"/>
      <c r="MK130" t="s">
        <v>62</v>
      </c>
      <c r="MM130" t="s">
        <v>62</v>
      </c>
      <c r="MO130" s="54"/>
      <c r="MP130" s="54"/>
      <c r="MQ130" s="54"/>
      <c r="MR130" s="54"/>
      <c r="MS130" s="54"/>
      <c r="MT130" s="6"/>
      <c r="MU130" s="6"/>
      <c r="MV130" s="54"/>
      <c r="MW130" s="54"/>
      <c r="MX130" s="54"/>
      <c r="MY130" s="54"/>
      <c r="MZ130" s="54"/>
      <c r="NA130" s="6"/>
      <c r="NB130" s="6"/>
      <c r="NC130" s="54"/>
      <c r="ND130" s="54"/>
      <c r="NE130" s="54"/>
      <c r="NF130" s="54"/>
      <c r="NG130" s="54"/>
      <c r="NH130" s="6"/>
      <c r="NI130" s="6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5" t="s">
        <v>75</v>
      </c>
      <c r="NV130" s="54"/>
      <c r="PC130" t="s">
        <v>62</v>
      </c>
      <c r="PE130" t="s">
        <v>62</v>
      </c>
      <c r="PG130" s="54"/>
      <c r="PH130" s="54"/>
      <c r="PI130" s="54"/>
      <c r="PJ130" s="54"/>
      <c r="PK130" s="54"/>
      <c r="PL130" s="6"/>
      <c r="PM130" s="6"/>
      <c r="PN130" s="54"/>
      <c r="PO130" s="54"/>
      <c r="PP130" s="54"/>
      <c r="PQ130" s="54"/>
      <c r="PR130" s="54"/>
      <c r="PS130" s="6"/>
      <c r="PT130" s="6"/>
      <c r="PU130" s="54"/>
      <c r="PV130" s="54"/>
      <c r="PW130" s="54"/>
      <c r="PX130" s="54"/>
      <c r="PY130" s="54"/>
      <c r="PZ130" s="6"/>
      <c r="QA130" s="6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5" t="s">
        <v>75</v>
      </c>
      <c r="QN130" s="54"/>
      <c r="RU130" t="s">
        <v>62</v>
      </c>
    </row>
    <row r="131" spans="1:48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87">
        <v>-0.1515</v>
      </c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KG131" s="35">
        <v>-0.15179999999999999</v>
      </c>
      <c r="KH131" s="35">
        <v>-0.14760000000000001</v>
      </c>
      <c r="KI131" s="35">
        <v>-0.14660000000000001</v>
      </c>
      <c r="KJ131" s="54" t="s">
        <v>62</v>
      </c>
      <c r="KK131" s="54"/>
      <c r="KL131" s="35">
        <v>-0.1762</v>
      </c>
      <c r="KM131" s="35">
        <v>-0.18709999999999999</v>
      </c>
      <c r="KN131" s="35">
        <v>-0.20599999999999999</v>
      </c>
      <c r="KO131" s="35">
        <v>-0.2046</v>
      </c>
      <c r="KP131" s="35">
        <v>-0.20480000000000001</v>
      </c>
      <c r="KQ131" s="54"/>
      <c r="KR131" s="54" t="s">
        <v>62</v>
      </c>
      <c r="KS131" s="35">
        <v>-0.2303</v>
      </c>
      <c r="KT131" s="35">
        <v>-0.21290000000000001</v>
      </c>
      <c r="KU131" s="35">
        <v>-0.22239999999999999</v>
      </c>
      <c r="KV131" s="35">
        <v>-0.23430000000000001</v>
      </c>
      <c r="KW131" s="54" t="s">
        <v>62</v>
      </c>
      <c r="KX131" s="54"/>
      <c r="KY131" s="54" t="s">
        <v>62</v>
      </c>
      <c r="KZ131" s="10" t="s">
        <v>62</v>
      </c>
      <c r="LA131" s="10" t="s">
        <v>62</v>
      </c>
      <c r="LB131" s="54" t="s">
        <v>62</v>
      </c>
      <c r="LC131" s="54" t="s">
        <v>62</v>
      </c>
      <c r="LD131" s="54" t="s">
        <v>62</v>
      </c>
      <c r="LE131" s="54"/>
      <c r="LF131" s="54"/>
      <c r="LG131" s="54"/>
      <c r="LH131" s="54"/>
      <c r="LI131" s="54"/>
      <c r="LJ131" s="54"/>
      <c r="LK131" s="54"/>
      <c r="LL131" s="54"/>
      <c r="LM131" s="62" t="s">
        <v>76</v>
      </c>
      <c r="LN131" s="54"/>
      <c r="MC131" t="s">
        <v>62</v>
      </c>
      <c r="MD131" t="s">
        <v>62</v>
      </c>
      <c r="ME131" t="s">
        <v>62</v>
      </c>
      <c r="MG131" t="s">
        <v>62</v>
      </c>
      <c r="MO131" s="54"/>
      <c r="MP131" s="54"/>
      <c r="MQ131" s="54"/>
      <c r="MR131" s="54"/>
      <c r="MS131" s="54"/>
      <c r="MT131" s="10" t="s">
        <v>62</v>
      </c>
      <c r="MU131" s="10"/>
      <c r="MV131" s="54"/>
      <c r="MW131" s="54"/>
      <c r="MX131" s="54"/>
      <c r="MY131" s="54"/>
      <c r="MZ131" s="54"/>
      <c r="NA131" s="10" t="s">
        <v>62</v>
      </c>
      <c r="NB131" s="10"/>
      <c r="NC131" s="54"/>
      <c r="ND131" s="54"/>
      <c r="NE131" s="54"/>
      <c r="NF131" s="54"/>
      <c r="NG131" s="54"/>
      <c r="NH131" s="10" t="s">
        <v>62</v>
      </c>
      <c r="NI131" s="10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62" t="s">
        <v>76</v>
      </c>
      <c r="NV131" s="54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4"/>
      <c r="PH131" s="54"/>
      <c r="PI131" s="54"/>
      <c r="PJ131" s="54"/>
      <c r="PK131" s="54"/>
      <c r="PL131" s="10" t="s">
        <v>62</v>
      </c>
      <c r="PM131" s="10"/>
      <c r="PN131" s="54"/>
      <c r="PO131" s="54"/>
      <c r="PP131" s="54"/>
      <c r="PQ131" s="54"/>
      <c r="PR131" s="54"/>
      <c r="PS131" s="10" t="s">
        <v>62</v>
      </c>
      <c r="PT131" s="10"/>
      <c r="PU131" s="54"/>
      <c r="PV131" s="54"/>
      <c r="PW131" s="54"/>
      <c r="PX131" s="54"/>
      <c r="PY131" s="54"/>
      <c r="PZ131" s="10" t="s">
        <v>62</v>
      </c>
      <c r="QA131" s="10"/>
      <c r="QB131" s="54"/>
      <c r="QC131" s="54"/>
      <c r="QD131" s="54"/>
      <c r="QE131" s="54"/>
      <c r="QF131" s="54"/>
      <c r="QG131" s="54"/>
      <c r="QH131" s="54"/>
      <c r="QI131" s="54"/>
      <c r="QJ131" s="54"/>
      <c r="QK131" s="54"/>
      <c r="QL131" s="54"/>
      <c r="QM131" s="62" t="s">
        <v>76</v>
      </c>
      <c r="QN131" s="54"/>
      <c r="RM131" t="s">
        <v>62</v>
      </c>
      <c r="RN131" t="s">
        <v>62</v>
      </c>
      <c r="RO131" t="s">
        <v>62</v>
      </c>
      <c r="RQ131" t="s">
        <v>62</v>
      </c>
    </row>
    <row r="132" spans="1:48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500" t="s">
        <v>114</v>
      </c>
      <c r="JV132" s="472"/>
      <c r="JW132" s="472"/>
      <c r="JX132" s="472"/>
      <c r="JY132" s="472"/>
      <c r="JZ132" s="472"/>
      <c r="KA132" s="472"/>
      <c r="KB132" s="472"/>
      <c r="KC132" s="472"/>
      <c r="KD132" s="472"/>
      <c r="KE132" s="472"/>
      <c r="KF132" s="472"/>
      <c r="KG132" s="472"/>
      <c r="KH132" s="472"/>
      <c r="KI132" s="472"/>
      <c r="KJ132" s="472"/>
      <c r="KK132" s="472"/>
      <c r="KL132" s="472"/>
      <c r="KM132" s="472"/>
      <c r="KN132" s="472"/>
      <c r="KO132" s="472"/>
      <c r="KP132" s="472"/>
      <c r="KQ132" s="472"/>
      <c r="KR132" s="472"/>
      <c r="KS132" s="472"/>
      <c r="KT132" s="472"/>
      <c r="KU132" s="472"/>
      <c r="KV132" s="472"/>
      <c r="KW132" s="472"/>
      <c r="KX132" s="472"/>
      <c r="KY132" s="472"/>
      <c r="KZ132" s="472"/>
      <c r="LA132" s="472"/>
      <c r="LB132" s="77"/>
      <c r="LC132" s="77"/>
      <c r="LD132" s="77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M132" s="274" t="s">
        <v>114</v>
      </c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E132" s="274" t="s">
        <v>91</v>
      </c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</row>
    <row r="133" spans="1:48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4"/>
      <c r="JO133" s="68">
        <v>43585</v>
      </c>
      <c r="JP133" s="69"/>
      <c r="JQ133" s="67"/>
      <c r="JR133" s="68"/>
      <c r="JS133" s="69"/>
      <c r="JU133" s="473"/>
      <c r="JV133" s="474">
        <v>43586</v>
      </c>
      <c r="JW133" s="475"/>
      <c r="JX133" s="473"/>
      <c r="JY133" s="474">
        <v>43587</v>
      </c>
      <c r="JZ133" s="501"/>
      <c r="KA133" s="473"/>
      <c r="KB133" s="474">
        <v>43588</v>
      </c>
      <c r="KC133" s="503" t="s">
        <v>77</v>
      </c>
      <c r="KD133" s="485"/>
      <c r="KE133" s="486">
        <v>43591</v>
      </c>
      <c r="KF133" s="504"/>
      <c r="KG133" s="485"/>
      <c r="KH133" s="486">
        <v>43592</v>
      </c>
      <c r="KI133" s="487"/>
      <c r="KJ133" s="485"/>
      <c r="KK133" s="486">
        <v>43593</v>
      </c>
      <c r="KL133" s="487"/>
      <c r="KM133" s="485"/>
      <c r="KN133" s="486">
        <v>43594</v>
      </c>
      <c r="KO133" s="487"/>
      <c r="KP133" s="485"/>
      <c r="KQ133" s="486">
        <v>43595</v>
      </c>
      <c r="KR133" s="487"/>
      <c r="KS133" s="507"/>
      <c r="KT133" s="508">
        <v>43598</v>
      </c>
      <c r="KU133" s="509"/>
      <c r="KV133" s="507"/>
      <c r="KW133" s="508">
        <v>43599</v>
      </c>
      <c r="KX133" s="509"/>
      <c r="KY133" s="507"/>
      <c r="KZ133" s="508">
        <v>43600</v>
      </c>
      <c r="LA133" s="509"/>
      <c r="LB133" s="272"/>
      <c r="LC133" s="71">
        <v>43601</v>
      </c>
      <c r="LD133" s="250"/>
      <c r="LE133" s="249"/>
      <c r="LF133" s="71">
        <v>43602</v>
      </c>
      <c r="LG133" s="250"/>
      <c r="LH133" s="269"/>
      <c r="LI133" s="74">
        <v>43605</v>
      </c>
      <c r="LJ133" s="270"/>
      <c r="LK133" s="269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2"/>
      <c r="MJ133" s="64">
        <v>43616</v>
      </c>
      <c r="MK133" s="498"/>
      <c r="MM133" s="246"/>
      <c r="MN133" s="68">
        <v>43619</v>
      </c>
      <c r="MO133" s="296"/>
      <c r="MP133" s="246"/>
      <c r="MQ133" s="68">
        <v>43620</v>
      </c>
      <c r="MR133" s="291"/>
      <c r="MS133" s="246"/>
      <c r="MT133" s="68">
        <v>43621</v>
      </c>
      <c r="MU133" s="248"/>
      <c r="MV133" s="246"/>
      <c r="MW133" s="68">
        <v>43622</v>
      </c>
      <c r="MX133" s="296"/>
      <c r="MY133" s="246"/>
      <c r="MZ133" s="68">
        <v>43623</v>
      </c>
      <c r="NA133" s="350" t="s">
        <v>77</v>
      </c>
      <c r="NB133" s="249"/>
      <c r="NC133" s="71">
        <v>43626</v>
      </c>
      <c r="ND133" s="250"/>
      <c r="NE133" s="249"/>
      <c r="NF133" s="71">
        <v>43627</v>
      </c>
      <c r="NG133" s="250"/>
      <c r="NH133" s="249"/>
      <c r="NI133" s="71">
        <v>43628</v>
      </c>
      <c r="NJ133" s="250"/>
      <c r="NK133" s="249"/>
      <c r="NL133" s="71">
        <v>43629</v>
      </c>
      <c r="NM133" s="250"/>
      <c r="NN133" s="249"/>
      <c r="NO133" s="71">
        <v>43630</v>
      </c>
      <c r="NP133" s="250"/>
      <c r="NQ133" s="269"/>
      <c r="NR133" s="74">
        <v>43633</v>
      </c>
      <c r="NS133" s="270"/>
      <c r="NT133" s="269"/>
      <c r="NU133" s="74">
        <v>43634</v>
      </c>
      <c r="NV133" s="270"/>
      <c r="NW133" s="269"/>
      <c r="NX133" s="74">
        <v>43635</v>
      </c>
      <c r="NY133" s="270"/>
      <c r="NZ133" s="269"/>
      <c r="OA133" s="74">
        <v>43636</v>
      </c>
      <c r="OB133" s="270"/>
      <c r="OC133" s="269"/>
      <c r="OD133" s="74">
        <v>43637</v>
      </c>
      <c r="OE133" s="270"/>
      <c r="OF133" s="242"/>
      <c r="OG133" s="64">
        <v>43640</v>
      </c>
      <c r="OH133" s="244"/>
      <c r="OI133" s="242"/>
      <c r="OJ133" s="64">
        <v>43641</v>
      </c>
      <c r="OK133" s="66"/>
      <c r="OL133" s="242"/>
      <c r="OM133" s="64">
        <v>43642</v>
      </c>
      <c r="ON133" s="244"/>
      <c r="OO133" s="242"/>
      <c r="OP133" s="64">
        <v>43643</v>
      </c>
      <c r="OQ133" s="244"/>
      <c r="OR133" s="242"/>
      <c r="OS133" s="64">
        <v>43644</v>
      </c>
      <c r="OT133" s="244"/>
      <c r="OU133" s="246"/>
      <c r="OV133" s="68"/>
      <c r="OW133" s="248"/>
      <c r="OX133" s="484"/>
      <c r="OY133" s="68"/>
      <c r="OZ133" s="69"/>
      <c r="PA133" s="67"/>
      <c r="PB133" s="68"/>
      <c r="PC133" s="69"/>
      <c r="PE133" s="246"/>
      <c r="PF133" s="68">
        <v>43647</v>
      </c>
      <c r="PG133" s="296"/>
      <c r="PH133" s="246"/>
      <c r="PI133" s="68">
        <v>43648</v>
      </c>
      <c r="PJ133" s="291"/>
      <c r="PK133" s="246"/>
      <c r="PL133" s="68">
        <v>43649</v>
      </c>
      <c r="PM133" s="248"/>
      <c r="PN133" s="246"/>
      <c r="PO133" s="68">
        <v>43650</v>
      </c>
      <c r="PP133" s="296"/>
      <c r="PQ133" s="246"/>
      <c r="PR133" s="68">
        <v>43651</v>
      </c>
      <c r="PS133" s="350" t="s">
        <v>77</v>
      </c>
      <c r="PT133" s="249"/>
      <c r="PU133" s="71">
        <v>43654</v>
      </c>
      <c r="PV133" s="250"/>
      <c r="PW133" s="249"/>
      <c r="PX133" s="71">
        <v>43655</v>
      </c>
      <c r="PY133" s="250"/>
      <c r="PZ133" s="249"/>
      <c r="QA133" s="71">
        <v>43656</v>
      </c>
      <c r="QB133" s="250"/>
      <c r="QC133" s="249"/>
      <c r="QD133" s="71">
        <v>43657</v>
      </c>
      <c r="QE133" s="250"/>
      <c r="QF133" s="249"/>
      <c r="QG133" s="71">
        <v>43658</v>
      </c>
      <c r="QH133" s="250"/>
      <c r="QI133" s="269"/>
      <c r="QJ133" s="74">
        <v>43661</v>
      </c>
      <c r="QK133" s="270"/>
      <c r="QL133" s="269"/>
      <c r="QM133" s="74">
        <v>43662</v>
      </c>
      <c r="QN133" s="270"/>
      <c r="QO133" s="269"/>
      <c r="QP133" s="74">
        <v>43663</v>
      </c>
      <c r="QQ133" s="270"/>
      <c r="QR133" s="269"/>
      <c r="QS133" s="74">
        <v>43664</v>
      </c>
      <c r="QT133" s="270"/>
      <c r="QU133" s="269"/>
      <c r="QV133" s="74">
        <v>43665</v>
      </c>
      <c r="QW133" s="270"/>
      <c r="QX133" s="242"/>
      <c r="QY133" s="64">
        <v>43668</v>
      </c>
      <c r="QZ133" s="244"/>
      <c r="RA133" s="242"/>
      <c r="RB133" s="64">
        <v>43669</v>
      </c>
      <c r="RC133" s="66"/>
      <c r="RD133" s="242"/>
      <c r="RE133" s="64">
        <v>43670</v>
      </c>
      <c r="RF133" s="244"/>
      <c r="RG133" s="242"/>
      <c r="RH133" s="64">
        <v>43671</v>
      </c>
      <c r="RI133" s="244"/>
      <c r="RJ133" s="242"/>
      <c r="RK133" s="64">
        <v>43672</v>
      </c>
      <c r="RL133" s="244"/>
      <c r="RM133" s="246"/>
      <c r="RN133" s="68">
        <v>43675</v>
      </c>
      <c r="RO133" s="248"/>
      <c r="RP133" s="484"/>
      <c r="RQ133" s="68">
        <v>43676</v>
      </c>
      <c r="RR133" s="69"/>
      <c r="RS133" s="67"/>
      <c r="RT133" s="68">
        <v>43677</v>
      </c>
      <c r="RU133" s="69"/>
    </row>
    <row r="134" spans="1:48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12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12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120" t="s">
        <v>78</v>
      </c>
      <c r="KZ134" s="56" t="s">
        <v>79</v>
      </c>
      <c r="LA134" s="121" t="s">
        <v>80</v>
      </c>
      <c r="LB134" s="260" t="s">
        <v>78</v>
      </c>
      <c r="LC134" s="56" t="s">
        <v>79</v>
      </c>
      <c r="LD134" s="121" t="s">
        <v>80</v>
      </c>
      <c r="LE134" s="12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12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259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  <c r="MM134" s="120" t="s">
        <v>78</v>
      </c>
      <c r="MN134" s="56" t="s">
        <v>79</v>
      </c>
      <c r="MO134" s="121" t="s">
        <v>80</v>
      </c>
      <c r="MP134" s="120" t="s">
        <v>78</v>
      </c>
      <c r="MQ134" s="56" t="s">
        <v>79</v>
      </c>
      <c r="MR134" s="121" t="s">
        <v>80</v>
      </c>
      <c r="MS134" s="120" t="s">
        <v>78</v>
      </c>
      <c r="MT134" s="56" t="s">
        <v>79</v>
      </c>
      <c r="MU134" s="121" t="s">
        <v>80</v>
      </c>
      <c r="MV134" s="120" t="s">
        <v>78</v>
      </c>
      <c r="MW134" s="56" t="s">
        <v>79</v>
      </c>
      <c r="MX134" s="121" t="s">
        <v>80</v>
      </c>
      <c r="MY134" s="120" t="s">
        <v>78</v>
      </c>
      <c r="MZ134" s="56" t="s">
        <v>79</v>
      </c>
      <c r="NA134" s="121" t="s">
        <v>80</v>
      </c>
      <c r="NB134" s="120" t="s">
        <v>78</v>
      </c>
      <c r="NC134" s="56" t="s">
        <v>79</v>
      </c>
      <c r="ND134" s="121" t="s">
        <v>80</v>
      </c>
      <c r="NE134" s="120" t="s">
        <v>78</v>
      </c>
      <c r="NF134" s="56" t="s">
        <v>79</v>
      </c>
      <c r="NG134" s="121" t="s">
        <v>80</v>
      </c>
      <c r="NH134" s="120" t="s">
        <v>78</v>
      </c>
      <c r="NI134" s="56" t="s">
        <v>79</v>
      </c>
      <c r="NJ134" s="121" t="s">
        <v>80</v>
      </c>
      <c r="NK134" s="120" t="s">
        <v>78</v>
      </c>
      <c r="NL134" s="56" t="s">
        <v>79</v>
      </c>
      <c r="NM134" s="121" t="s">
        <v>80</v>
      </c>
      <c r="NN134" s="120" t="s">
        <v>78</v>
      </c>
      <c r="NO134" s="56" t="s">
        <v>79</v>
      </c>
      <c r="NP134" s="121" t="s">
        <v>80</v>
      </c>
      <c r="NQ134" s="120" t="s">
        <v>78</v>
      </c>
      <c r="NR134" s="56" t="s">
        <v>79</v>
      </c>
      <c r="NS134" s="121" t="s">
        <v>80</v>
      </c>
      <c r="NT134" s="120" t="s">
        <v>78</v>
      </c>
      <c r="NU134" s="56" t="s">
        <v>79</v>
      </c>
      <c r="NV134" s="121" t="s">
        <v>80</v>
      </c>
      <c r="NW134" s="120" t="s">
        <v>78</v>
      </c>
      <c r="NX134" s="56" t="s">
        <v>79</v>
      </c>
      <c r="NY134" s="121" t="s">
        <v>80</v>
      </c>
      <c r="NZ134" s="120" t="s">
        <v>78</v>
      </c>
      <c r="OA134" s="56" t="s">
        <v>79</v>
      </c>
      <c r="OB134" s="121" t="s">
        <v>80</v>
      </c>
      <c r="OC134" s="120" t="s">
        <v>78</v>
      </c>
      <c r="OD134" s="56" t="s">
        <v>79</v>
      </c>
      <c r="OE134" s="121" t="s">
        <v>80</v>
      </c>
      <c r="OF134" s="120" t="s">
        <v>78</v>
      </c>
      <c r="OG134" s="56" t="s">
        <v>79</v>
      </c>
      <c r="OH134" s="121" t="s">
        <v>80</v>
      </c>
      <c r="OI134" s="120" t="s">
        <v>78</v>
      </c>
      <c r="OJ134" s="56" t="s">
        <v>79</v>
      </c>
      <c r="OK134" s="259" t="s">
        <v>80</v>
      </c>
      <c r="OL134" s="120" t="s">
        <v>78</v>
      </c>
      <c r="OM134" s="56" t="s">
        <v>79</v>
      </c>
      <c r="ON134" s="121" t="s">
        <v>80</v>
      </c>
      <c r="OO134" s="120" t="s">
        <v>78</v>
      </c>
      <c r="OP134" s="56" t="s">
        <v>79</v>
      </c>
      <c r="OQ134" s="121" t="s">
        <v>80</v>
      </c>
      <c r="OR134" s="120" t="s">
        <v>78</v>
      </c>
      <c r="OS134" s="56" t="s">
        <v>79</v>
      </c>
      <c r="OT134" s="121" t="s">
        <v>80</v>
      </c>
      <c r="OU134" s="120" t="s">
        <v>78</v>
      </c>
      <c r="OV134" s="56" t="s">
        <v>79</v>
      </c>
      <c r="OW134" s="121" t="s">
        <v>80</v>
      </c>
      <c r="OX134" s="260" t="s">
        <v>78</v>
      </c>
      <c r="OY134" s="56" t="s">
        <v>79</v>
      </c>
      <c r="OZ134" s="56" t="s">
        <v>80</v>
      </c>
      <c r="PA134" s="56" t="s">
        <v>78</v>
      </c>
      <c r="PB134" s="56" t="s">
        <v>79</v>
      </c>
      <c r="PC134" s="56" t="s">
        <v>80</v>
      </c>
      <c r="PE134" s="120" t="s">
        <v>78</v>
      </c>
      <c r="PF134" s="56" t="s">
        <v>79</v>
      </c>
      <c r="PG134" s="121" t="s">
        <v>80</v>
      </c>
      <c r="PH134" s="120" t="s">
        <v>78</v>
      </c>
      <c r="PI134" s="56" t="s">
        <v>79</v>
      </c>
      <c r="PJ134" s="121" t="s">
        <v>80</v>
      </c>
      <c r="PK134" s="120" t="s">
        <v>78</v>
      </c>
      <c r="PL134" s="56" t="s">
        <v>79</v>
      </c>
      <c r="PM134" s="121" t="s">
        <v>80</v>
      </c>
      <c r="PN134" s="120" t="s">
        <v>78</v>
      </c>
      <c r="PO134" s="56" t="s">
        <v>79</v>
      </c>
      <c r="PP134" s="121" t="s">
        <v>80</v>
      </c>
      <c r="PQ134" s="120" t="s">
        <v>78</v>
      </c>
      <c r="PR134" s="56" t="s">
        <v>79</v>
      </c>
      <c r="PS134" s="121" t="s">
        <v>80</v>
      </c>
      <c r="PT134" s="120" t="s">
        <v>78</v>
      </c>
      <c r="PU134" s="56" t="s">
        <v>79</v>
      </c>
      <c r="PV134" s="121" t="s">
        <v>80</v>
      </c>
      <c r="PW134" s="120" t="s">
        <v>78</v>
      </c>
      <c r="PX134" s="56" t="s">
        <v>79</v>
      </c>
      <c r="PY134" s="121" t="s">
        <v>80</v>
      </c>
      <c r="PZ134" s="120" t="s">
        <v>78</v>
      </c>
      <c r="QA134" s="56" t="s">
        <v>79</v>
      </c>
      <c r="QB134" s="121" t="s">
        <v>80</v>
      </c>
      <c r="QC134" s="120" t="s">
        <v>78</v>
      </c>
      <c r="QD134" s="56" t="s">
        <v>79</v>
      </c>
      <c r="QE134" s="121" t="s">
        <v>80</v>
      </c>
      <c r="QF134" s="120" t="s">
        <v>78</v>
      </c>
      <c r="QG134" s="56" t="s">
        <v>79</v>
      </c>
      <c r="QH134" s="121" t="s">
        <v>80</v>
      </c>
      <c r="QI134" s="120" t="s">
        <v>78</v>
      </c>
      <c r="QJ134" s="56" t="s">
        <v>79</v>
      </c>
      <c r="QK134" s="121" t="s">
        <v>80</v>
      </c>
      <c r="QL134" s="120" t="s">
        <v>78</v>
      </c>
      <c r="QM134" s="56" t="s">
        <v>79</v>
      </c>
      <c r="QN134" s="121" t="s">
        <v>80</v>
      </c>
      <c r="QO134" s="120" t="s">
        <v>78</v>
      </c>
      <c r="QP134" s="56" t="s">
        <v>79</v>
      </c>
      <c r="QQ134" s="121" t="s">
        <v>80</v>
      </c>
      <c r="QR134" s="120" t="s">
        <v>78</v>
      </c>
      <c r="QS134" s="56" t="s">
        <v>79</v>
      </c>
      <c r="QT134" s="121" t="s">
        <v>80</v>
      </c>
      <c r="QU134" s="120" t="s">
        <v>78</v>
      </c>
      <c r="QV134" s="56" t="s">
        <v>79</v>
      </c>
      <c r="QW134" s="121" t="s">
        <v>80</v>
      </c>
      <c r="QX134" s="120" t="s">
        <v>78</v>
      </c>
      <c r="QY134" s="56" t="s">
        <v>79</v>
      </c>
      <c r="QZ134" s="121" t="s">
        <v>80</v>
      </c>
      <c r="RA134" s="120" t="s">
        <v>78</v>
      </c>
      <c r="RB134" s="56" t="s">
        <v>79</v>
      </c>
      <c r="RC134" s="259" t="s">
        <v>80</v>
      </c>
      <c r="RD134" s="120" t="s">
        <v>78</v>
      </c>
      <c r="RE134" s="56" t="s">
        <v>79</v>
      </c>
      <c r="RF134" s="121" t="s">
        <v>80</v>
      </c>
      <c r="RG134" s="120" t="s">
        <v>78</v>
      </c>
      <c r="RH134" s="56" t="s">
        <v>79</v>
      </c>
      <c r="RI134" s="121" t="s">
        <v>80</v>
      </c>
      <c r="RJ134" s="120" t="s">
        <v>78</v>
      </c>
      <c r="RK134" s="56" t="s">
        <v>79</v>
      </c>
      <c r="RL134" s="121" t="s">
        <v>80</v>
      </c>
      <c r="RM134" s="120" t="s">
        <v>78</v>
      </c>
      <c r="RN134" s="56" t="s">
        <v>79</v>
      </c>
      <c r="RO134" s="121" t="s">
        <v>80</v>
      </c>
      <c r="RP134" s="260" t="s">
        <v>78</v>
      </c>
      <c r="RQ134" s="56" t="s">
        <v>79</v>
      </c>
      <c r="RR134" s="56" t="s">
        <v>80</v>
      </c>
      <c r="RS134" s="56" t="s">
        <v>78</v>
      </c>
      <c r="RT134" s="56" t="s">
        <v>79</v>
      </c>
      <c r="RU134" s="56" t="s">
        <v>80</v>
      </c>
    </row>
    <row r="135" spans="1:48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122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122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122" t="s">
        <v>81</v>
      </c>
      <c r="KZ135" s="55" t="s">
        <v>82</v>
      </c>
      <c r="LA135" s="123" t="s">
        <v>83</v>
      </c>
      <c r="LB135" s="99" t="s">
        <v>81</v>
      </c>
      <c r="LC135" s="55" t="s">
        <v>82</v>
      </c>
      <c r="LD135" s="123" t="s">
        <v>83</v>
      </c>
      <c r="LE135" s="122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122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92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  <c r="MM135" s="122" t="s">
        <v>81</v>
      </c>
      <c r="MN135" s="55" t="s">
        <v>82</v>
      </c>
      <c r="MO135" s="123" t="s">
        <v>83</v>
      </c>
      <c r="MP135" s="122" t="s">
        <v>81</v>
      </c>
      <c r="MQ135" s="55" t="s">
        <v>82</v>
      </c>
      <c r="MR135" s="123" t="s">
        <v>83</v>
      </c>
      <c r="MS135" s="122" t="s">
        <v>81</v>
      </c>
      <c r="MT135" s="55" t="s">
        <v>82</v>
      </c>
      <c r="MU135" s="123" t="s">
        <v>83</v>
      </c>
      <c r="MV135" s="122" t="s">
        <v>81</v>
      </c>
      <c r="MW135" s="55" t="s">
        <v>82</v>
      </c>
      <c r="MX135" s="123" t="s">
        <v>83</v>
      </c>
      <c r="MY135" s="122" t="s">
        <v>81</v>
      </c>
      <c r="MZ135" s="55" t="s">
        <v>82</v>
      </c>
      <c r="NA135" s="123" t="s">
        <v>83</v>
      </c>
      <c r="NB135" s="122" t="s">
        <v>81</v>
      </c>
      <c r="NC135" s="55" t="s">
        <v>82</v>
      </c>
      <c r="ND135" s="123" t="s">
        <v>83</v>
      </c>
      <c r="NE135" s="122" t="s">
        <v>81</v>
      </c>
      <c r="NF135" s="55" t="s">
        <v>82</v>
      </c>
      <c r="NG135" s="123" t="s">
        <v>83</v>
      </c>
      <c r="NH135" s="122" t="s">
        <v>81</v>
      </c>
      <c r="NI135" s="55" t="s">
        <v>82</v>
      </c>
      <c r="NJ135" s="123" t="s">
        <v>83</v>
      </c>
      <c r="NK135" s="122" t="s">
        <v>81</v>
      </c>
      <c r="NL135" s="55" t="s">
        <v>82</v>
      </c>
      <c r="NM135" s="123" t="s">
        <v>83</v>
      </c>
      <c r="NN135" s="122" t="s">
        <v>81</v>
      </c>
      <c r="NO135" s="55" t="s">
        <v>82</v>
      </c>
      <c r="NP135" s="123" t="s">
        <v>83</v>
      </c>
      <c r="NQ135" s="122" t="s">
        <v>81</v>
      </c>
      <c r="NR135" s="55" t="s">
        <v>82</v>
      </c>
      <c r="NS135" s="123" t="s">
        <v>83</v>
      </c>
      <c r="NT135" s="122" t="s">
        <v>81</v>
      </c>
      <c r="NU135" s="55" t="s">
        <v>82</v>
      </c>
      <c r="NV135" s="123" t="s">
        <v>83</v>
      </c>
      <c r="NW135" s="122" t="s">
        <v>81</v>
      </c>
      <c r="NX135" s="55" t="s">
        <v>82</v>
      </c>
      <c r="NY135" s="123" t="s">
        <v>83</v>
      </c>
      <c r="NZ135" s="122" t="s">
        <v>81</v>
      </c>
      <c r="OA135" s="55" t="s">
        <v>82</v>
      </c>
      <c r="OB135" s="123" t="s">
        <v>83</v>
      </c>
      <c r="OC135" s="122" t="s">
        <v>81</v>
      </c>
      <c r="OD135" s="55" t="s">
        <v>82</v>
      </c>
      <c r="OE135" s="123" t="s">
        <v>83</v>
      </c>
      <c r="OF135" s="122" t="s">
        <v>81</v>
      </c>
      <c r="OG135" s="55" t="s">
        <v>82</v>
      </c>
      <c r="OH135" s="123" t="s">
        <v>83</v>
      </c>
      <c r="OI135" s="122" t="s">
        <v>81</v>
      </c>
      <c r="OJ135" s="55" t="s">
        <v>82</v>
      </c>
      <c r="OK135" s="92" t="s">
        <v>83</v>
      </c>
      <c r="OL135" s="122" t="s">
        <v>81</v>
      </c>
      <c r="OM135" s="55" t="s">
        <v>82</v>
      </c>
      <c r="ON135" s="123" t="s">
        <v>83</v>
      </c>
      <c r="OO135" s="122" t="s">
        <v>81</v>
      </c>
      <c r="OP135" s="55" t="s">
        <v>82</v>
      </c>
      <c r="OQ135" s="123" t="s">
        <v>83</v>
      </c>
      <c r="OR135" s="122" t="s">
        <v>81</v>
      </c>
      <c r="OS135" s="55" t="s">
        <v>82</v>
      </c>
      <c r="OT135" s="123" t="s">
        <v>83</v>
      </c>
      <c r="OU135" s="122" t="s">
        <v>81</v>
      </c>
      <c r="OV135" s="55" t="s">
        <v>82</v>
      </c>
      <c r="OW135" s="123" t="s">
        <v>83</v>
      </c>
      <c r="OX135" s="99" t="s">
        <v>81</v>
      </c>
      <c r="OY135" s="55" t="s">
        <v>82</v>
      </c>
      <c r="OZ135" s="55" t="s">
        <v>83</v>
      </c>
      <c r="PA135" s="55" t="s">
        <v>81</v>
      </c>
      <c r="PB135" s="55" t="s">
        <v>82</v>
      </c>
      <c r="PC135" s="55" t="s">
        <v>83</v>
      </c>
      <c r="PE135" s="122" t="s">
        <v>81</v>
      </c>
      <c r="PF135" s="55" t="s">
        <v>82</v>
      </c>
      <c r="PG135" s="123" t="s">
        <v>83</v>
      </c>
      <c r="PH135" s="122" t="s">
        <v>81</v>
      </c>
      <c r="PI135" s="55" t="s">
        <v>82</v>
      </c>
      <c r="PJ135" s="123" t="s">
        <v>83</v>
      </c>
      <c r="PK135" s="122" t="s">
        <v>81</v>
      </c>
      <c r="PL135" s="55" t="s">
        <v>82</v>
      </c>
      <c r="PM135" s="123" t="s">
        <v>83</v>
      </c>
      <c r="PN135" s="122" t="s">
        <v>81</v>
      </c>
      <c r="PO135" s="55" t="s">
        <v>82</v>
      </c>
      <c r="PP135" s="123" t="s">
        <v>83</v>
      </c>
      <c r="PQ135" s="122" t="s">
        <v>81</v>
      </c>
      <c r="PR135" s="55" t="s">
        <v>82</v>
      </c>
      <c r="PS135" s="123" t="s">
        <v>83</v>
      </c>
      <c r="PT135" s="122" t="s">
        <v>81</v>
      </c>
      <c r="PU135" s="55" t="s">
        <v>82</v>
      </c>
      <c r="PV135" s="123" t="s">
        <v>83</v>
      </c>
      <c r="PW135" s="122" t="s">
        <v>81</v>
      </c>
      <c r="PX135" s="55" t="s">
        <v>82</v>
      </c>
      <c r="PY135" s="123" t="s">
        <v>83</v>
      </c>
      <c r="PZ135" s="122" t="s">
        <v>81</v>
      </c>
      <c r="QA135" s="55" t="s">
        <v>82</v>
      </c>
      <c r="QB135" s="123" t="s">
        <v>83</v>
      </c>
      <c r="QC135" s="122" t="s">
        <v>81</v>
      </c>
      <c r="QD135" s="55" t="s">
        <v>82</v>
      </c>
      <c r="QE135" s="123" t="s">
        <v>83</v>
      </c>
      <c r="QF135" s="122" t="s">
        <v>81</v>
      </c>
      <c r="QG135" s="55" t="s">
        <v>82</v>
      </c>
      <c r="QH135" s="123" t="s">
        <v>83</v>
      </c>
      <c r="QI135" s="122" t="s">
        <v>81</v>
      </c>
      <c r="QJ135" s="55" t="s">
        <v>82</v>
      </c>
      <c r="QK135" s="123" t="s">
        <v>83</v>
      </c>
      <c r="QL135" s="122" t="s">
        <v>81</v>
      </c>
      <c r="QM135" s="55" t="s">
        <v>82</v>
      </c>
      <c r="QN135" s="123" t="s">
        <v>83</v>
      </c>
      <c r="QO135" s="122" t="s">
        <v>81</v>
      </c>
      <c r="QP135" s="55" t="s">
        <v>82</v>
      </c>
      <c r="QQ135" s="123" t="s">
        <v>83</v>
      </c>
      <c r="QR135" s="122" t="s">
        <v>81</v>
      </c>
      <c r="QS135" s="55" t="s">
        <v>82</v>
      </c>
      <c r="QT135" s="123" t="s">
        <v>83</v>
      </c>
      <c r="QU135" s="122" t="s">
        <v>81</v>
      </c>
      <c r="QV135" s="55" t="s">
        <v>82</v>
      </c>
      <c r="QW135" s="123" t="s">
        <v>83</v>
      </c>
      <c r="QX135" s="122" t="s">
        <v>81</v>
      </c>
      <c r="QY135" s="55" t="s">
        <v>82</v>
      </c>
      <c r="QZ135" s="123" t="s">
        <v>83</v>
      </c>
      <c r="RA135" s="122" t="s">
        <v>81</v>
      </c>
      <c r="RB135" s="55" t="s">
        <v>82</v>
      </c>
      <c r="RC135" s="92" t="s">
        <v>83</v>
      </c>
      <c r="RD135" s="122" t="s">
        <v>81</v>
      </c>
      <c r="RE135" s="55" t="s">
        <v>82</v>
      </c>
      <c r="RF135" s="123" t="s">
        <v>83</v>
      </c>
      <c r="RG135" s="122" t="s">
        <v>81</v>
      </c>
      <c r="RH135" s="55" t="s">
        <v>82</v>
      </c>
      <c r="RI135" s="123" t="s">
        <v>83</v>
      </c>
      <c r="RJ135" s="122" t="s">
        <v>81</v>
      </c>
      <c r="RK135" s="55" t="s">
        <v>82</v>
      </c>
      <c r="RL135" s="123" t="s">
        <v>83</v>
      </c>
      <c r="RM135" s="122" t="s">
        <v>81</v>
      </c>
      <c r="RN135" s="55" t="s">
        <v>82</v>
      </c>
      <c r="RO135" s="123" t="s">
        <v>83</v>
      </c>
      <c r="RP135" s="99" t="s">
        <v>81</v>
      </c>
      <c r="RQ135" s="55" t="s">
        <v>82</v>
      </c>
      <c r="RR135" s="55" t="s">
        <v>83</v>
      </c>
      <c r="RS135" s="55" t="s">
        <v>81</v>
      </c>
      <c r="RT135" s="55" t="s">
        <v>82</v>
      </c>
      <c r="RU135" s="55" t="s">
        <v>83</v>
      </c>
    </row>
    <row r="136" spans="1:48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>
        <v>9.1300000000000006E-2</v>
      </c>
      <c r="JQ136" s="54"/>
      <c r="JR136" s="54"/>
      <c r="JS136" s="54"/>
      <c r="JT136" t="s">
        <v>62</v>
      </c>
      <c r="JU136" s="126">
        <v>9.8000000000000004E-2</v>
      </c>
      <c r="JV136" s="22">
        <v>0.10639999999999999</v>
      </c>
      <c r="JW136" s="82">
        <v>0.1144</v>
      </c>
      <c r="JX136" s="129">
        <v>0.11799999999999999</v>
      </c>
      <c r="JY136" s="22">
        <v>0.1133</v>
      </c>
      <c r="JZ136" s="82">
        <v>0.1159</v>
      </c>
      <c r="KA136" s="129">
        <v>0.1171</v>
      </c>
      <c r="KB136" s="22">
        <v>0.1065</v>
      </c>
      <c r="KC136" s="82">
        <v>0.1716</v>
      </c>
      <c r="KD136" s="129">
        <v>0.15859999999999999</v>
      </c>
      <c r="KE136" s="22">
        <v>0.1474</v>
      </c>
      <c r="KF136" s="82">
        <v>0.14549999999999999</v>
      </c>
      <c r="KG136" s="129">
        <v>0.1515</v>
      </c>
      <c r="KH136" s="22">
        <v>0.1341</v>
      </c>
      <c r="KI136" s="82">
        <v>0.13100000000000001</v>
      </c>
      <c r="KJ136" s="129">
        <v>0.12039999999999999</v>
      </c>
      <c r="KK136" s="16">
        <v>0.1062</v>
      </c>
      <c r="KL136" s="131">
        <v>0.1069</v>
      </c>
      <c r="KM136" s="126">
        <v>0.11169999999999999</v>
      </c>
      <c r="KN136" s="48">
        <v>0.1075</v>
      </c>
      <c r="KO136" s="131">
        <v>0.11020000000000001</v>
      </c>
      <c r="KP136" s="126">
        <v>0.11459999999999999</v>
      </c>
      <c r="KQ136" s="16">
        <v>0.121</v>
      </c>
      <c r="KR136" s="131">
        <v>0.1174</v>
      </c>
      <c r="KS136" s="126">
        <v>0.1236</v>
      </c>
      <c r="KT136" s="16">
        <v>0.1186</v>
      </c>
      <c r="KU136" s="80">
        <v>0.13</v>
      </c>
      <c r="KV136" s="126">
        <v>0.13109999999999999</v>
      </c>
      <c r="KW136" s="16">
        <v>0.1293</v>
      </c>
      <c r="KX136" s="131">
        <v>0.1168</v>
      </c>
      <c r="KY136" s="126">
        <v>0.12130000000000001</v>
      </c>
      <c r="KZ136" s="48">
        <v>0.1431</v>
      </c>
      <c r="LA136" s="80">
        <v>0.12640000000000001</v>
      </c>
      <c r="LB136" s="100">
        <v>0.13550000000000001</v>
      </c>
      <c r="LC136" s="48">
        <v>0.12330000000000001</v>
      </c>
      <c r="LD136" s="48">
        <v>0.12839999999999999</v>
      </c>
      <c r="LE136" s="48"/>
      <c r="LF136" s="48"/>
      <c r="LG136" s="48"/>
      <c r="LH136" s="488"/>
      <c r="LI136" s="54"/>
      <c r="LJ136" s="489"/>
      <c r="LK136" s="488"/>
      <c r="LL136" s="54"/>
      <c r="LM136" s="489"/>
      <c r="LN136" s="488"/>
      <c r="LO136" s="54"/>
      <c r="LP136" s="489"/>
      <c r="LQ136" s="488"/>
      <c r="LR136" s="54"/>
      <c r="LS136" s="93"/>
      <c r="LT136" s="488"/>
      <c r="LU136" s="54"/>
      <c r="LV136" s="489"/>
      <c r="LW136" s="488"/>
      <c r="LX136" s="54"/>
      <c r="LY136" s="489"/>
      <c r="LZ136" s="488"/>
      <c r="MA136" s="54"/>
      <c r="MB136" s="489"/>
      <c r="MC136" s="488"/>
      <c r="MD136" s="54"/>
      <c r="ME136" s="489"/>
      <c r="MF136" s="490"/>
      <c r="MG136" s="54"/>
      <c r="MH136" s="54"/>
      <c r="MI136" s="54"/>
      <c r="MJ136" s="54"/>
      <c r="MK136" s="54"/>
      <c r="MM136" s="488"/>
      <c r="MN136" s="54"/>
      <c r="MO136" s="489"/>
      <c r="MP136" s="488"/>
      <c r="MQ136" s="54"/>
      <c r="MR136" s="489"/>
      <c r="MS136" s="488"/>
      <c r="MT136" s="54"/>
      <c r="MU136" s="489"/>
      <c r="MV136" s="488"/>
      <c r="MW136" s="54"/>
      <c r="MX136" s="489"/>
      <c r="MY136" s="488"/>
      <c r="MZ136" s="54"/>
      <c r="NA136" s="489"/>
      <c r="NB136" s="488"/>
      <c r="NC136" s="54"/>
      <c r="ND136" s="489"/>
      <c r="NE136" s="488"/>
      <c r="NF136" s="54"/>
      <c r="NG136" s="489"/>
      <c r="NH136" s="488"/>
      <c r="NI136" s="54"/>
      <c r="NJ136" s="489"/>
      <c r="NK136" s="488"/>
      <c r="NL136" s="54"/>
      <c r="NM136" s="489"/>
      <c r="NN136" s="488"/>
      <c r="NO136" s="54"/>
      <c r="NP136" s="489"/>
      <c r="NQ136" s="488"/>
      <c r="NR136" s="54"/>
      <c r="NS136" s="489"/>
      <c r="NT136" s="488"/>
      <c r="NU136" s="54"/>
      <c r="NV136" s="489"/>
      <c r="NW136" s="488"/>
      <c r="NX136" s="54"/>
      <c r="NY136" s="489"/>
      <c r="NZ136" s="488"/>
      <c r="OA136" s="54"/>
      <c r="OB136" s="489"/>
      <c r="OC136" s="488"/>
      <c r="OD136" s="54"/>
      <c r="OE136" s="489"/>
      <c r="OF136" s="488"/>
      <c r="OG136" s="54"/>
      <c r="OH136" s="489"/>
      <c r="OI136" s="488"/>
      <c r="OJ136" s="54"/>
      <c r="OK136" s="93"/>
      <c r="OL136" s="488"/>
      <c r="OM136" s="54"/>
      <c r="ON136" s="489"/>
      <c r="OO136" s="488"/>
      <c r="OP136" s="54"/>
      <c r="OQ136" s="489"/>
      <c r="OR136" s="488"/>
      <c r="OS136" s="54"/>
      <c r="OT136" s="489"/>
      <c r="OU136" s="488"/>
      <c r="OV136" s="54"/>
      <c r="OW136" s="489"/>
      <c r="OX136" s="490"/>
      <c r="OY136" s="54"/>
      <c r="OZ136" s="54"/>
      <c r="PA136" s="54"/>
      <c r="PB136" s="54"/>
      <c r="PC136" s="54"/>
      <c r="PE136" s="488"/>
      <c r="PF136" s="54"/>
      <c r="PG136" s="489"/>
      <c r="PH136" s="488"/>
      <c r="PI136" s="54"/>
      <c r="PJ136" s="489"/>
      <c r="PK136" s="488"/>
      <c r="PL136" s="54"/>
      <c r="PM136" s="489"/>
      <c r="PN136" s="488"/>
      <c r="PO136" s="54"/>
      <c r="PP136" s="489"/>
      <c r="PQ136" s="488"/>
      <c r="PR136" s="54"/>
      <c r="PS136" s="489"/>
      <c r="PT136" s="488"/>
      <c r="PU136" s="54"/>
      <c r="PV136" s="489"/>
      <c r="PW136" s="488"/>
      <c r="PX136" s="54"/>
      <c r="PY136" s="489"/>
      <c r="PZ136" s="488"/>
      <c r="QA136" s="54"/>
      <c r="QB136" s="489"/>
      <c r="QC136" s="488"/>
      <c r="QD136" s="54"/>
      <c r="QE136" s="489"/>
      <c r="QF136" s="488"/>
      <c r="QG136" s="54"/>
      <c r="QH136" s="489"/>
      <c r="QI136" s="488"/>
      <c r="QJ136" s="54"/>
      <c r="QK136" s="489"/>
      <c r="QL136" s="488"/>
      <c r="QM136" s="54"/>
      <c r="QN136" s="489"/>
      <c r="QO136" s="488"/>
      <c r="QP136" s="54"/>
      <c r="QQ136" s="489"/>
      <c r="QR136" s="488"/>
      <c r="QS136" s="54"/>
      <c r="QT136" s="489"/>
      <c r="QU136" s="488"/>
      <c r="QV136" s="54"/>
      <c r="QW136" s="489"/>
      <c r="QX136" s="488"/>
      <c r="QY136" s="54"/>
      <c r="QZ136" s="489"/>
      <c r="RA136" s="488"/>
      <c r="RB136" s="54"/>
      <c r="RC136" s="93"/>
      <c r="RD136" s="488"/>
      <c r="RE136" s="54"/>
      <c r="RF136" s="489"/>
      <c r="RG136" s="488"/>
      <c r="RH136" s="54"/>
      <c r="RI136" s="489"/>
      <c r="RJ136" s="488"/>
      <c r="RK136" s="54"/>
      <c r="RL136" s="489"/>
      <c r="RM136" s="488"/>
      <c r="RN136" s="54"/>
      <c r="RO136" s="489"/>
      <c r="RP136" s="490"/>
      <c r="RQ136" s="54"/>
      <c r="RR136" s="54"/>
      <c r="RS136" s="54"/>
      <c r="RT136" s="54"/>
      <c r="RU136" s="54"/>
    </row>
    <row r="137" spans="1:48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>
        <v>8.7599999999999997E-2</v>
      </c>
      <c r="JQ137" s="54"/>
      <c r="JR137" s="54"/>
      <c r="JS137" s="54"/>
      <c r="JU137" s="129">
        <v>9.7900000000000001E-2</v>
      </c>
      <c r="JV137" s="16">
        <v>0.1018</v>
      </c>
      <c r="JW137" s="131">
        <v>9.2600000000000002E-2</v>
      </c>
      <c r="JX137" s="126">
        <v>9.4399999999999998E-2</v>
      </c>
      <c r="JY137" s="16">
        <v>9.8100000000000007E-2</v>
      </c>
      <c r="JZ137" s="131">
        <v>8.7599999999999997E-2</v>
      </c>
      <c r="KA137" s="128">
        <v>8.5500000000000007E-2</v>
      </c>
      <c r="KB137" s="7">
        <v>8.8200000000000001E-2</v>
      </c>
      <c r="KC137" s="131">
        <v>7.9699999999999993E-2</v>
      </c>
      <c r="KD137" s="126">
        <v>8.9300000000000004E-2</v>
      </c>
      <c r="KE137" s="16">
        <v>9.9000000000000005E-2</v>
      </c>
      <c r="KF137" s="131">
        <v>9.7000000000000003E-2</v>
      </c>
      <c r="KG137" s="126">
        <v>9.3299999999999994E-2</v>
      </c>
      <c r="KH137" s="16">
        <v>9.6299999999999997E-2</v>
      </c>
      <c r="KI137" s="131">
        <v>9.2799999999999994E-2</v>
      </c>
      <c r="KJ137" s="126">
        <v>0.10299999999999999</v>
      </c>
      <c r="KK137" s="22">
        <v>9.6699999999999994E-2</v>
      </c>
      <c r="KL137" s="82">
        <v>0.1033</v>
      </c>
      <c r="KM137" s="129">
        <v>0.11020000000000001</v>
      </c>
      <c r="KN137" s="16">
        <v>0.105</v>
      </c>
      <c r="KO137" s="80">
        <v>0.1019</v>
      </c>
      <c r="KP137" s="125">
        <v>9.7600000000000006E-2</v>
      </c>
      <c r="KQ137" s="48">
        <v>9.5000000000000001E-2</v>
      </c>
      <c r="KR137" s="82">
        <v>7.8600000000000003E-2</v>
      </c>
      <c r="KS137" s="129">
        <v>9.1999999999999998E-2</v>
      </c>
      <c r="KT137" s="48">
        <v>9.8199999999999996E-2</v>
      </c>
      <c r="KU137" s="131">
        <v>0.123</v>
      </c>
      <c r="KV137" s="125">
        <v>0.1053</v>
      </c>
      <c r="KW137" s="48">
        <v>0.1051</v>
      </c>
      <c r="KX137" s="80">
        <v>0.1163</v>
      </c>
      <c r="KY137" s="125">
        <v>0.1147</v>
      </c>
      <c r="KZ137" s="16">
        <v>0.10970000000000001</v>
      </c>
      <c r="LA137" s="131">
        <v>0.1227</v>
      </c>
      <c r="LB137" s="104">
        <v>0.12820000000000001</v>
      </c>
      <c r="LC137" s="16">
        <v>0.1231</v>
      </c>
      <c r="LD137" s="16">
        <v>0.1232</v>
      </c>
      <c r="LE137" s="16"/>
      <c r="LF137" s="16"/>
      <c r="LG137" s="16"/>
      <c r="LH137" s="488"/>
      <c r="LI137" s="54"/>
      <c r="LJ137" s="489"/>
      <c r="LK137" s="488"/>
      <c r="LL137" s="54"/>
      <c r="LM137" s="489"/>
      <c r="LN137" s="488"/>
      <c r="LO137" s="54"/>
      <c r="LP137" s="489"/>
      <c r="LQ137" s="488"/>
      <c r="LR137" s="54"/>
      <c r="LS137" s="93"/>
      <c r="LT137" s="488"/>
      <c r="LU137" s="54"/>
      <c r="LV137" s="489"/>
      <c r="LW137" s="488"/>
      <c r="LX137" s="54"/>
      <c r="LY137" s="489"/>
      <c r="LZ137" s="488"/>
      <c r="MA137" s="54"/>
      <c r="MB137" s="489"/>
      <c r="MC137" s="488"/>
      <c r="MD137" s="54"/>
      <c r="ME137" s="489"/>
      <c r="MF137" s="490"/>
      <c r="MG137" s="54"/>
      <c r="MH137" s="54"/>
      <c r="MI137" s="54"/>
      <c r="MJ137" s="54"/>
      <c r="MK137" s="54"/>
      <c r="MM137" s="488"/>
      <c r="MN137" s="54"/>
      <c r="MO137" s="489"/>
      <c r="MP137" s="488"/>
      <c r="MQ137" s="54"/>
      <c r="MR137" s="489"/>
      <c r="MS137" s="488"/>
      <c r="MT137" s="54"/>
      <c r="MU137" s="489"/>
      <c r="MV137" s="488"/>
      <c r="MW137" s="54"/>
      <c r="MX137" s="489"/>
      <c r="MY137" s="488"/>
      <c r="MZ137" s="54"/>
      <c r="NA137" s="489"/>
      <c r="NB137" s="488"/>
      <c r="NC137" s="54"/>
      <c r="ND137" s="489"/>
      <c r="NE137" s="488"/>
      <c r="NF137" s="54"/>
      <c r="NG137" s="489"/>
      <c r="NH137" s="488"/>
      <c r="NI137" s="54"/>
      <c r="NJ137" s="489"/>
      <c r="NK137" s="488"/>
      <c r="NL137" s="54"/>
      <c r="NM137" s="489"/>
      <c r="NN137" s="488"/>
      <c r="NO137" s="54"/>
      <c r="NP137" s="489"/>
      <c r="NQ137" s="488"/>
      <c r="NR137" s="54"/>
      <c r="NS137" s="489"/>
      <c r="NT137" s="488"/>
      <c r="NU137" s="54"/>
      <c r="NV137" s="489"/>
      <c r="NW137" s="488"/>
      <c r="NX137" s="54"/>
      <c r="NY137" s="489"/>
      <c r="NZ137" s="488"/>
      <c r="OA137" s="54"/>
      <c r="OB137" s="489"/>
      <c r="OC137" s="488"/>
      <c r="OD137" s="54"/>
      <c r="OE137" s="489"/>
      <c r="OF137" s="488"/>
      <c r="OG137" s="54"/>
      <c r="OH137" s="489"/>
      <c r="OI137" s="488"/>
      <c r="OJ137" s="54"/>
      <c r="OK137" s="93"/>
      <c r="OL137" s="488"/>
      <c r="OM137" s="54"/>
      <c r="ON137" s="489"/>
      <c r="OO137" s="488"/>
      <c r="OP137" s="54"/>
      <c r="OQ137" s="489"/>
      <c r="OR137" s="488"/>
      <c r="OS137" s="54"/>
      <c r="OT137" s="489"/>
      <c r="OU137" s="488"/>
      <c r="OV137" s="54"/>
      <c r="OW137" s="489"/>
      <c r="OX137" s="490"/>
      <c r="OY137" s="54"/>
      <c r="OZ137" s="54"/>
      <c r="PA137" s="54"/>
      <c r="PB137" s="54"/>
      <c r="PC137" s="54"/>
      <c r="PE137" s="488"/>
      <c r="PF137" s="54"/>
      <c r="PG137" s="489"/>
      <c r="PH137" s="488"/>
      <c r="PI137" s="54"/>
      <c r="PJ137" s="489"/>
      <c r="PK137" s="488"/>
      <c r="PL137" s="54"/>
      <c r="PM137" s="489"/>
      <c r="PN137" s="488"/>
      <c r="PO137" s="54"/>
      <c r="PP137" s="489"/>
      <c r="PQ137" s="488"/>
      <c r="PR137" s="54"/>
      <c r="PS137" s="489"/>
      <c r="PT137" s="488"/>
      <c r="PU137" s="54"/>
      <c r="PV137" s="489"/>
      <c r="PW137" s="488"/>
      <c r="PX137" s="54"/>
      <c r="PY137" s="489"/>
      <c r="PZ137" s="488"/>
      <c r="QA137" s="54"/>
      <c r="QB137" s="489"/>
      <c r="QC137" s="488"/>
      <c r="QD137" s="54"/>
      <c r="QE137" s="489"/>
      <c r="QF137" s="488"/>
      <c r="QG137" s="54"/>
      <c r="QH137" s="489"/>
      <c r="QI137" s="488"/>
      <c r="QJ137" s="54"/>
      <c r="QK137" s="489"/>
      <c r="QL137" s="488"/>
      <c r="QM137" s="54"/>
      <c r="QN137" s="489"/>
      <c r="QO137" s="488"/>
      <c r="QP137" s="54"/>
      <c r="QQ137" s="489"/>
      <c r="QR137" s="488"/>
      <c r="QS137" s="54"/>
      <c r="QT137" s="489"/>
      <c r="QU137" s="488"/>
      <c r="QV137" s="54"/>
      <c r="QW137" s="489"/>
      <c r="QX137" s="488"/>
      <c r="QY137" s="54"/>
      <c r="QZ137" s="489"/>
      <c r="RA137" s="488"/>
      <c r="RB137" s="54"/>
      <c r="RC137" s="93"/>
      <c r="RD137" s="488"/>
      <c r="RE137" s="54"/>
      <c r="RF137" s="489"/>
      <c r="RG137" s="488"/>
      <c r="RH137" s="54"/>
      <c r="RI137" s="489"/>
      <c r="RJ137" s="488"/>
      <c r="RK137" s="54"/>
      <c r="RL137" s="489"/>
      <c r="RM137" s="488"/>
      <c r="RN137" s="54"/>
      <c r="RO137" s="489"/>
      <c r="RP137" s="490"/>
      <c r="RQ137" s="54"/>
      <c r="RR137" s="54"/>
      <c r="RS137" s="54"/>
      <c r="RT137" s="54"/>
      <c r="RU137" s="54"/>
    </row>
    <row r="138" spans="1:48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>
        <v>5.79E-2</v>
      </c>
      <c r="JQ138" s="54"/>
      <c r="JR138" s="54"/>
      <c r="JS138" s="54"/>
      <c r="JU138" s="128">
        <v>6.1899999999999997E-2</v>
      </c>
      <c r="JV138" s="7">
        <v>5.2299999999999999E-2</v>
      </c>
      <c r="JW138" s="83">
        <v>7.1900000000000006E-2</v>
      </c>
      <c r="JX138" s="128">
        <v>7.0499999999999993E-2</v>
      </c>
      <c r="JY138" s="7">
        <v>7.0300000000000001E-2</v>
      </c>
      <c r="JZ138" s="83">
        <v>8.2199999999999995E-2</v>
      </c>
      <c r="KA138" s="126">
        <v>8.5199999999999998E-2</v>
      </c>
      <c r="KB138" s="16">
        <v>0.08</v>
      </c>
      <c r="KC138" s="83">
        <v>5.0700000000000002E-2</v>
      </c>
      <c r="KD138" s="128">
        <v>6.3E-2</v>
      </c>
      <c r="KE138" s="7">
        <v>6.8699999999999997E-2</v>
      </c>
      <c r="KF138" s="83">
        <v>6.6100000000000006E-2</v>
      </c>
      <c r="KG138" s="128">
        <v>5.2699999999999997E-2</v>
      </c>
      <c r="KH138" s="7">
        <v>6.54E-2</v>
      </c>
      <c r="KI138" s="80">
        <v>6.7699999999999996E-2</v>
      </c>
      <c r="KJ138" s="125">
        <v>7.5600000000000001E-2</v>
      </c>
      <c r="KK138" s="48">
        <v>8.3099999999999993E-2</v>
      </c>
      <c r="KL138" s="80">
        <v>9.0300000000000005E-2</v>
      </c>
      <c r="KM138" s="125">
        <v>0.1062</v>
      </c>
      <c r="KN138" s="22">
        <v>9.2799999999999994E-2</v>
      </c>
      <c r="KO138" s="82">
        <v>9.0800000000000006E-2</v>
      </c>
      <c r="KP138" s="129">
        <v>8.5300000000000001E-2</v>
      </c>
      <c r="KQ138" s="22">
        <v>8.9899999999999994E-2</v>
      </c>
      <c r="KR138" s="80">
        <v>7.4999999999999997E-2</v>
      </c>
      <c r="KS138" s="125">
        <v>9.11E-2</v>
      </c>
      <c r="KT138" s="22">
        <v>9.0499999999999997E-2</v>
      </c>
      <c r="KU138" s="83">
        <v>6.4299999999999996E-2</v>
      </c>
      <c r="KV138" s="128">
        <v>6.2100000000000002E-2</v>
      </c>
      <c r="KW138" s="22">
        <v>6.4399999999999999E-2</v>
      </c>
      <c r="KX138" s="83">
        <v>7.4700000000000003E-2</v>
      </c>
      <c r="KY138" s="128">
        <v>0.08</v>
      </c>
      <c r="KZ138" s="7">
        <v>8.4699999999999998E-2</v>
      </c>
      <c r="LA138" s="83">
        <v>8.3299999999999999E-2</v>
      </c>
      <c r="LB138" s="102">
        <v>8.6099999999999996E-2</v>
      </c>
      <c r="LC138" s="7">
        <v>8.6199999999999999E-2</v>
      </c>
      <c r="LD138" s="7">
        <v>0.1065</v>
      </c>
      <c r="LE138" s="7"/>
      <c r="LF138" s="7"/>
      <c r="LG138" s="7"/>
      <c r="LH138" s="488"/>
      <c r="LI138" s="54"/>
      <c r="LJ138" s="489"/>
      <c r="LK138" s="488"/>
      <c r="LL138" s="54"/>
      <c r="LM138" s="489"/>
      <c r="LN138" s="488"/>
      <c r="LO138" s="54"/>
      <c r="LP138" s="489"/>
      <c r="LQ138" s="488"/>
      <c r="LR138" s="54"/>
      <c r="LS138" s="93"/>
      <c r="LT138" s="488"/>
      <c r="LU138" s="54"/>
      <c r="LV138" s="489"/>
      <c r="LW138" s="488"/>
      <c r="LX138" s="54"/>
      <c r="LY138" s="489"/>
      <c r="LZ138" s="488"/>
      <c r="MA138" s="54"/>
      <c r="MB138" s="489"/>
      <c r="MC138" s="488"/>
      <c r="MD138" s="54"/>
      <c r="ME138" s="489"/>
      <c r="MF138" s="490"/>
      <c r="MG138" s="54"/>
      <c r="MH138" s="54"/>
      <c r="MI138" s="54"/>
      <c r="MJ138" s="54"/>
      <c r="MK138" s="54"/>
      <c r="MM138" s="488"/>
      <c r="MN138" s="54"/>
      <c r="MO138" s="489"/>
      <c r="MP138" s="488"/>
      <c r="MQ138" s="54"/>
      <c r="MR138" s="489"/>
      <c r="MS138" s="488"/>
      <c r="MT138" s="54"/>
      <c r="MU138" s="489"/>
      <c r="MV138" s="488"/>
      <c r="MW138" s="54"/>
      <c r="MX138" s="489"/>
      <c r="MY138" s="488"/>
      <c r="MZ138" s="54"/>
      <c r="NA138" s="489"/>
      <c r="NB138" s="488"/>
      <c r="NC138" s="54"/>
      <c r="ND138" s="489"/>
      <c r="NE138" s="488"/>
      <c r="NF138" s="54"/>
      <c r="NG138" s="489"/>
      <c r="NH138" s="488"/>
      <c r="NI138" s="54"/>
      <c r="NJ138" s="489"/>
      <c r="NK138" s="488"/>
      <c r="NL138" s="54"/>
      <c r="NM138" s="489"/>
      <c r="NN138" s="488"/>
      <c r="NO138" s="54"/>
      <c r="NP138" s="489"/>
      <c r="NQ138" s="488"/>
      <c r="NR138" s="54"/>
      <c r="NS138" s="489"/>
      <c r="NT138" s="488"/>
      <c r="NU138" s="54"/>
      <c r="NV138" s="489"/>
      <c r="NW138" s="488"/>
      <c r="NX138" s="54"/>
      <c r="NY138" s="489"/>
      <c r="NZ138" s="488"/>
      <c r="OA138" s="54"/>
      <c r="OB138" s="489"/>
      <c r="OC138" s="488"/>
      <c r="OD138" s="54"/>
      <c r="OE138" s="489"/>
      <c r="OF138" s="488"/>
      <c r="OG138" s="54"/>
      <c r="OH138" s="489"/>
      <c r="OI138" s="488"/>
      <c r="OJ138" s="54"/>
      <c r="OK138" s="93"/>
      <c r="OL138" s="488"/>
      <c r="OM138" s="54"/>
      <c r="ON138" s="489"/>
      <c r="OO138" s="488"/>
      <c r="OP138" s="54"/>
      <c r="OQ138" s="489"/>
      <c r="OR138" s="488"/>
      <c r="OS138" s="54"/>
      <c r="OT138" s="489"/>
      <c r="OU138" s="488"/>
      <c r="OV138" s="54"/>
      <c r="OW138" s="489"/>
      <c r="OX138" s="490"/>
      <c r="OY138" s="54"/>
      <c r="OZ138" s="54"/>
      <c r="PA138" s="54"/>
      <c r="PB138" s="54"/>
      <c r="PC138" s="54"/>
      <c r="PE138" s="488"/>
      <c r="PF138" s="54"/>
      <c r="PG138" s="489"/>
      <c r="PH138" s="488"/>
      <c r="PI138" s="54"/>
      <c r="PJ138" s="489"/>
      <c r="PK138" s="488"/>
      <c r="PL138" s="54"/>
      <c r="PM138" s="489"/>
      <c r="PN138" s="488"/>
      <c r="PO138" s="54"/>
      <c r="PP138" s="489"/>
      <c r="PQ138" s="488"/>
      <c r="PR138" s="54"/>
      <c r="PS138" s="489"/>
      <c r="PT138" s="488"/>
      <c r="PU138" s="54"/>
      <c r="PV138" s="489"/>
      <c r="PW138" s="488"/>
      <c r="PX138" s="54"/>
      <c r="PY138" s="489"/>
      <c r="PZ138" s="488"/>
      <c r="QA138" s="54"/>
      <c r="QB138" s="489"/>
      <c r="QC138" s="488"/>
      <c r="QD138" s="54"/>
      <c r="QE138" s="489"/>
      <c r="QF138" s="488"/>
      <c r="QG138" s="54"/>
      <c r="QH138" s="489"/>
      <c r="QI138" s="488"/>
      <c r="QJ138" s="54"/>
      <c r="QK138" s="489"/>
      <c r="QL138" s="488"/>
      <c r="QM138" s="54"/>
      <c r="QN138" s="489"/>
      <c r="QO138" s="488"/>
      <c r="QP138" s="54"/>
      <c r="QQ138" s="489"/>
      <c r="QR138" s="488"/>
      <c r="QS138" s="54"/>
      <c r="QT138" s="489"/>
      <c r="QU138" s="488"/>
      <c r="QV138" s="54"/>
      <c r="QW138" s="489"/>
      <c r="QX138" s="488"/>
      <c r="QY138" s="54"/>
      <c r="QZ138" s="489"/>
      <c r="RA138" s="488"/>
      <c r="RB138" s="54"/>
      <c r="RC138" s="93"/>
      <c r="RD138" s="488"/>
      <c r="RE138" s="54"/>
      <c r="RF138" s="489"/>
      <c r="RG138" s="488"/>
      <c r="RH138" s="54"/>
      <c r="RI138" s="489"/>
      <c r="RJ138" s="488"/>
      <c r="RK138" s="54"/>
      <c r="RL138" s="489"/>
      <c r="RM138" s="488"/>
      <c r="RN138" s="54"/>
      <c r="RO138" s="489"/>
      <c r="RP138" s="490"/>
      <c r="RQ138" s="54"/>
      <c r="RR138" s="54"/>
      <c r="RS138" s="54"/>
      <c r="RT138" s="54"/>
      <c r="RU138" s="54"/>
    </row>
    <row r="139" spans="1:48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>
        <v>2.3199999999999998E-2</v>
      </c>
      <c r="JQ139" s="54"/>
      <c r="JR139" s="54"/>
      <c r="JS139" s="54"/>
      <c r="JU139" s="130">
        <v>2.98E-2</v>
      </c>
      <c r="JV139" s="31">
        <v>2.0799999999999999E-2</v>
      </c>
      <c r="JW139" s="86">
        <v>1.1000000000000001E-3</v>
      </c>
      <c r="JX139" s="130">
        <v>6.4999999999999997E-3</v>
      </c>
      <c r="JY139" s="31">
        <v>9.7000000000000003E-3</v>
      </c>
      <c r="JZ139" s="80">
        <v>2.2000000000000001E-3</v>
      </c>
      <c r="KA139" s="125">
        <v>5.4000000000000003E-3</v>
      </c>
      <c r="KB139" s="48">
        <v>6.4000000000000003E-3</v>
      </c>
      <c r="KC139" s="80">
        <v>0</v>
      </c>
      <c r="KD139" s="125">
        <v>4.0500000000000001E-2</v>
      </c>
      <c r="KE139" s="48">
        <v>3.5499999999999997E-2</v>
      </c>
      <c r="KF139" s="80">
        <v>0.03</v>
      </c>
      <c r="KG139" s="125">
        <v>2.1299999999999999E-2</v>
      </c>
      <c r="KH139" s="48">
        <v>4.0099999999999997E-2</v>
      </c>
      <c r="KI139" s="83">
        <v>6.5299999999999997E-2</v>
      </c>
      <c r="KJ139" s="128">
        <v>6.2100000000000002E-2</v>
      </c>
      <c r="KK139" s="7">
        <v>6.8000000000000005E-2</v>
      </c>
      <c r="KL139" s="83">
        <v>7.7899999999999997E-2</v>
      </c>
      <c r="KM139" s="128">
        <v>7.4800000000000005E-2</v>
      </c>
      <c r="KN139" s="7">
        <v>7.8E-2</v>
      </c>
      <c r="KO139" s="83">
        <v>6.6699999999999995E-2</v>
      </c>
      <c r="KP139" s="128">
        <v>6.5600000000000006E-2</v>
      </c>
      <c r="KQ139" s="7">
        <v>5.9499999999999997E-2</v>
      </c>
      <c r="KR139" s="83">
        <v>5.45E-2</v>
      </c>
      <c r="KS139" s="128">
        <v>5.79E-2</v>
      </c>
      <c r="KT139" s="7">
        <v>5.5800000000000002E-2</v>
      </c>
      <c r="KU139" s="82">
        <v>6.2300000000000001E-2</v>
      </c>
      <c r="KV139" s="129">
        <v>5.79E-2</v>
      </c>
      <c r="KW139" s="7">
        <v>6.4100000000000004E-2</v>
      </c>
      <c r="KX139" s="82">
        <v>4.1200000000000001E-2</v>
      </c>
      <c r="KY139" s="129">
        <v>4.8500000000000001E-2</v>
      </c>
      <c r="KZ139" s="22">
        <v>4.0800000000000003E-2</v>
      </c>
      <c r="LA139" s="82">
        <v>1.09E-2</v>
      </c>
      <c r="LB139" s="107">
        <v>1.0200000000000001E-2</v>
      </c>
      <c r="LC139" s="41">
        <v>1.5599999999999999E-2</v>
      </c>
      <c r="LD139" s="41">
        <v>8.0000000000000002E-3</v>
      </c>
      <c r="LE139" s="41"/>
      <c r="LF139" s="41"/>
      <c r="LG139" s="41"/>
      <c r="LH139" s="488"/>
      <c r="LI139" s="54"/>
      <c r="LJ139" s="489"/>
      <c r="LK139" s="488"/>
      <c r="LL139" s="54"/>
      <c r="LM139" s="489"/>
      <c r="LN139" s="488"/>
      <c r="LO139" s="54"/>
      <c r="LP139" s="489"/>
      <c r="LQ139" s="488"/>
      <c r="LR139" s="54"/>
      <c r="LS139" s="93"/>
      <c r="LT139" s="488"/>
      <c r="LU139" s="54"/>
      <c r="LV139" s="489"/>
      <c r="LW139" s="488"/>
      <c r="LX139" s="54"/>
      <c r="LY139" s="489"/>
      <c r="LZ139" s="488"/>
      <c r="MA139" s="54"/>
      <c r="MB139" s="489"/>
      <c r="MC139" s="488"/>
      <c r="MD139" s="54"/>
      <c r="ME139" s="489"/>
      <c r="MF139" s="490"/>
      <c r="MG139" s="54"/>
      <c r="MH139" s="54"/>
      <c r="MI139" s="54"/>
      <c r="MJ139" s="54"/>
      <c r="MK139" s="54"/>
      <c r="MM139" s="488"/>
      <c r="MN139" s="54"/>
      <c r="MO139" s="489"/>
      <c r="MP139" s="488"/>
      <c r="MQ139" s="54"/>
      <c r="MR139" s="489"/>
      <c r="MS139" s="488"/>
      <c r="MT139" s="54"/>
      <c r="MU139" s="489"/>
      <c r="MV139" s="488"/>
      <c r="MW139" s="54"/>
      <c r="MX139" s="489"/>
      <c r="MY139" s="488"/>
      <c r="MZ139" s="54"/>
      <c r="NA139" s="489"/>
      <c r="NB139" s="488"/>
      <c r="NC139" s="54"/>
      <c r="ND139" s="489"/>
      <c r="NE139" s="488"/>
      <c r="NF139" s="54"/>
      <c r="NG139" s="489"/>
      <c r="NH139" s="488"/>
      <c r="NI139" s="54"/>
      <c r="NJ139" s="489"/>
      <c r="NK139" s="488"/>
      <c r="NL139" s="54"/>
      <c r="NM139" s="489"/>
      <c r="NN139" s="488"/>
      <c r="NO139" s="54"/>
      <c r="NP139" s="489"/>
      <c r="NQ139" s="488"/>
      <c r="NR139" s="54"/>
      <c r="NS139" s="489"/>
      <c r="NT139" s="488"/>
      <c r="NU139" s="54"/>
      <c r="NV139" s="489"/>
      <c r="NW139" s="488"/>
      <c r="NX139" s="54"/>
      <c r="NY139" s="489"/>
      <c r="NZ139" s="488"/>
      <c r="OA139" s="54"/>
      <c r="OB139" s="489"/>
      <c r="OC139" s="488"/>
      <c r="OD139" s="54"/>
      <c r="OE139" s="489"/>
      <c r="OF139" s="488"/>
      <c r="OG139" s="54"/>
      <c r="OH139" s="489"/>
      <c r="OI139" s="488"/>
      <c r="OJ139" s="54"/>
      <c r="OK139" s="93"/>
      <c r="OL139" s="488"/>
      <c r="OM139" s="54"/>
      <c r="ON139" s="489"/>
      <c r="OO139" s="488"/>
      <c r="OP139" s="54"/>
      <c r="OQ139" s="489"/>
      <c r="OR139" s="488"/>
      <c r="OS139" s="54"/>
      <c r="OT139" s="489"/>
      <c r="OU139" s="488"/>
      <c r="OV139" s="54"/>
      <c r="OW139" s="489"/>
      <c r="OX139" s="490"/>
      <c r="OY139" s="54"/>
      <c r="OZ139" s="54"/>
      <c r="PA139" s="54"/>
      <c r="PB139" s="54"/>
      <c r="PC139" s="54"/>
      <c r="PE139" s="488"/>
      <c r="PF139" s="54"/>
      <c r="PG139" s="489"/>
      <c r="PH139" s="488"/>
      <c r="PI139" s="54"/>
      <c r="PJ139" s="489"/>
      <c r="PK139" s="488"/>
      <c r="PL139" s="54"/>
      <c r="PM139" s="489"/>
      <c r="PN139" s="488"/>
      <c r="PO139" s="54"/>
      <c r="PP139" s="489"/>
      <c r="PQ139" s="488"/>
      <c r="PR139" s="54"/>
      <c r="PS139" s="489"/>
      <c r="PT139" s="488"/>
      <c r="PU139" s="54"/>
      <c r="PV139" s="489"/>
      <c r="PW139" s="488"/>
      <c r="PX139" s="54"/>
      <c r="PY139" s="489"/>
      <c r="PZ139" s="488"/>
      <c r="QA139" s="54"/>
      <c r="QB139" s="489"/>
      <c r="QC139" s="488"/>
      <c r="QD139" s="54"/>
      <c r="QE139" s="489"/>
      <c r="QF139" s="488"/>
      <c r="QG139" s="54"/>
      <c r="QH139" s="489"/>
      <c r="QI139" s="488"/>
      <c r="QJ139" s="54"/>
      <c r="QK139" s="489"/>
      <c r="QL139" s="488"/>
      <c r="QM139" s="54"/>
      <c r="QN139" s="489"/>
      <c r="QO139" s="488"/>
      <c r="QP139" s="54"/>
      <c r="QQ139" s="489"/>
      <c r="QR139" s="488"/>
      <c r="QS139" s="54"/>
      <c r="QT139" s="489"/>
      <c r="QU139" s="488"/>
      <c r="QV139" s="54"/>
      <c r="QW139" s="489"/>
      <c r="QX139" s="488"/>
      <c r="QY139" s="54"/>
      <c r="QZ139" s="489"/>
      <c r="RA139" s="488"/>
      <c r="RB139" s="54"/>
      <c r="RC139" s="93"/>
      <c r="RD139" s="488"/>
      <c r="RE139" s="54"/>
      <c r="RF139" s="489"/>
      <c r="RG139" s="488"/>
      <c r="RH139" s="54"/>
      <c r="RI139" s="489"/>
      <c r="RJ139" s="488"/>
      <c r="RK139" s="54"/>
      <c r="RL139" s="489"/>
      <c r="RM139" s="488"/>
      <c r="RN139" s="54"/>
      <c r="RO139" s="489"/>
      <c r="RP139" s="490"/>
      <c r="RQ139" s="54"/>
      <c r="RR139" s="54"/>
      <c r="RS139" s="54"/>
      <c r="RT139" s="54"/>
      <c r="RU139" s="54"/>
    </row>
    <row r="140" spans="1:48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1">
        <v>1.0500000000000001E-2</v>
      </c>
      <c r="JQ140" s="54"/>
      <c r="JR140" s="54"/>
      <c r="JS140" s="54"/>
      <c r="JU140" s="124">
        <v>1.7299999999999999E-2</v>
      </c>
      <c r="JV140" s="41">
        <v>-8.0000000000000004E-4</v>
      </c>
      <c r="JW140" s="80">
        <v>6.9999999999999999E-4</v>
      </c>
      <c r="JX140" s="124">
        <v>1.5E-3</v>
      </c>
      <c r="JY140" s="41">
        <v>1.8E-3</v>
      </c>
      <c r="JZ140" s="86">
        <v>-4.4999999999999997E-3</v>
      </c>
      <c r="KA140" s="124">
        <v>-2.5999999999999999E-3</v>
      </c>
      <c r="KB140" s="41">
        <v>-1.1000000000000001E-3</v>
      </c>
      <c r="KC140" s="86">
        <v>-8.2000000000000007E-3</v>
      </c>
      <c r="KD140" s="130">
        <v>-3.3000000000000002E-2</v>
      </c>
      <c r="KE140" s="41">
        <v>-2.3900000000000001E-2</v>
      </c>
      <c r="KF140" s="85">
        <v>-1.0699999999999999E-2</v>
      </c>
      <c r="KG140" s="130">
        <v>1.0699999999999999E-2</v>
      </c>
      <c r="KH140" s="31">
        <v>1.3299999999999999E-2</v>
      </c>
      <c r="KI140" s="86">
        <v>-5.9999999999999995E-4</v>
      </c>
      <c r="KJ140" s="130">
        <v>7.1999999999999998E-3</v>
      </c>
      <c r="KK140" s="31">
        <v>-7.3000000000000001E-3</v>
      </c>
      <c r="KL140" s="86">
        <v>-1.4500000000000001E-2</v>
      </c>
      <c r="KM140" s="124">
        <v>-2.9499999999999998E-2</v>
      </c>
      <c r="KN140" s="41">
        <v>-1.72E-2</v>
      </c>
      <c r="KO140" s="85">
        <v>-2.5499999999999998E-2</v>
      </c>
      <c r="KP140" s="124">
        <v>-2.1499999999999998E-2</v>
      </c>
      <c r="KQ140" s="31">
        <v>-2.6499999999999999E-2</v>
      </c>
      <c r="KR140" s="85">
        <v>-6.1999999999999998E-3</v>
      </c>
      <c r="KS140" s="124">
        <v>-1.6299999999999999E-2</v>
      </c>
      <c r="KT140" s="41">
        <v>-1.9099999999999999E-2</v>
      </c>
      <c r="KU140" s="85">
        <v>-3.3500000000000002E-2</v>
      </c>
      <c r="KV140" s="124">
        <v>-3.04E-2</v>
      </c>
      <c r="KW140" s="41">
        <v>-2.53E-2</v>
      </c>
      <c r="KX140" s="85">
        <v>-1.7899999999999999E-2</v>
      </c>
      <c r="KY140" s="124">
        <v>-1.7500000000000002E-2</v>
      </c>
      <c r="KZ140" s="41">
        <v>-1.7500000000000002E-2</v>
      </c>
      <c r="LA140" s="85">
        <v>2.2000000000000001E-3</v>
      </c>
      <c r="LB140" s="101">
        <v>3.0999999999999999E-3</v>
      </c>
      <c r="LC140" s="22">
        <v>-8.5000000000000006E-3</v>
      </c>
      <c r="LD140" s="22">
        <v>-1E-4</v>
      </c>
      <c r="LE140" s="22"/>
      <c r="LF140" s="22"/>
      <c r="LG140" s="22"/>
      <c r="LH140" s="488"/>
      <c r="LI140" s="54"/>
      <c r="LJ140" s="489"/>
      <c r="LK140" s="488"/>
      <c r="LL140" s="54"/>
      <c r="LM140" s="489"/>
      <c r="LN140" s="488"/>
      <c r="LO140" s="54"/>
      <c r="LP140" s="489"/>
      <c r="LQ140" s="488"/>
      <c r="LR140" s="54"/>
      <c r="LS140" s="93"/>
      <c r="LT140" s="488"/>
      <c r="LU140" s="54"/>
      <c r="LV140" s="489"/>
      <c r="LW140" s="488"/>
      <c r="LX140" s="54"/>
      <c r="LY140" s="489"/>
      <c r="LZ140" s="488"/>
      <c r="MA140" s="54"/>
      <c r="MB140" s="489"/>
      <c r="MC140" s="488"/>
      <c r="MD140" s="54"/>
      <c r="ME140" s="489"/>
      <c r="MF140" s="490"/>
      <c r="MG140" s="54"/>
      <c r="MH140" s="54"/>
      <c r="MI140" s="54"/>
      <c r="MJ140" s="54"/>
      <c r="MK140" s="54"/>
      <c r="MM140" s="488"/>
      <c r="MN140" s="54"/>
      <c r="MO140" s="489"/>
      <c r="MP140" s="488"/>
      <c r="MQ140" s="54"/>
      <c r="MR140" s="489"/>
      <c r="MS140" s="488"/>
      <c r="MT140" s="54"/>
      <c r="MU140" s="489"/>
      <c r="MV140" s="488"/>
      <c r="MW140" s="54"/>
      <c r="MX140" s="489"/>
      <c r="MY140" s="488"/>
      <c r="MZ140" s="54"/>
      <c r="NA140" s="489"/>
      <c r="NB140" s="488"/>
      <c r="NC140" s="54"/>
      <c r="ND140" s="489"/>
      <c r="NE140" s="488"/>
      <c r="NF140" s="54"/>
      <c r="NG140" s="489"/>
      <c r="NH140" s="488"/>
      <c r="NI140" s="54"/>
      <c r="NJ140" s="489"/>
      <c r="NK140" s="488"/>
      <c r="NL140" s="54"/>
      <c r="NM140" s="489"/>
      <c r="NN140" s="488"/>
      <c r="NO140" s="54"/>
      <c r="NP140" s="489"/>
      <c r="NQ140" s="488"/>
      <c r="NR140" s="54"/>
      <c r="NS140" s="489"/>
      <c r="NT140" s="488"/>
      <c r="NU140" s="54"/>
      <c r="NV140" s="489"/>
      <c r="NW140" s="488"/>
      <c r="NX140" s="54"/>
      <c r="NY140" s="489"/>
      <c r="NZ140" s="488"/>
      <c r="OA140" s="54"/>
      <c r="OB140" s="489"/>
      <c r="OC140" s="488"/>
      <c r="OD140" s="54"/>
      <c r="OE140" s="489"/>
      <c r="OF140" s="488"/>
      <c r="OG140" s="54"/>
      <c r="OH140" s="489"/>
      <c r="OI140" s="488"/>
      <c r="OJ140" s="54"/>
      <c r="OK140" s="93"/>
      <c r="OL140" s="488"/>
      <c r="OM140" s="54"/>
      <c r="ON140" s="489"/>
      <c r="OO140" s="488"/>
      <c r="OP140" s="54"/>
      <c r="OQ140" s="489"/>
      <c r="OR140" s="488"/>
      <c r="OS140" s="54"/>
      <c r="OT140" s="489"/>
      <c r="OU140" s="488"/>
      <c r="OV140" s="54"/>
      <c r="OW140" s="489"/>
      <c r="OX140" s="490"/>
      <c r="OY140" s="54"/>
      <c r="OZ140" s="54"/>
      <c r="PA140" s="54"/>
      <c r="PB140" s="54"/>
      <c r="PC140" s="54"/>
      <c r="PE140" s="488"/>
      <c r="PF140" s="54"/>
      <c r="PG140" s="489"/>
      <c r="PH140" s="488"/>
      <c r="PI140" s="54"/>
      <c r="PJ140" s="489"/>
      <c r="PK140" s="488"/>
      <c r="PL140" s="54"/>
      <c r="PM140" s="489"/>
      <c r="PN140" s="488"/>
      <c r="PO140" s="54"/>
      <c r="PP140" s="489"/>
      <c r="PQ140" s="488"/>
      <c r="PR140" s="54"/>
      <c r="PS140" s="489"/>
      <c r="PT140" s="488"/>
      <c r="PU140" s="54"/>
      <c r="PV140" s="489"/>
      <c r="PW140" s="488"/>
      <c r="PX140" s="54"/>
      <c r="PY140" s="489"/>
      <c r="PZ140" s="488"/>
      <c r="QA140" s="54"/>
      <c r="QB140" s="489"/>
      <c r="QC140" s="488"/>
      <c r="QD140" s="54"/>
      <c r="QE140" s="489"/>
      <c r="QF140" s="488"/>
      <c r="QG140" s="54"/>
      <c r="QH140" s="489"/>
      <c r="QI140" s="488"/>
      <c r="QJ140" s="54"/>
      <c r="QK140" s="489"/>
      <c r="QL140" s="488"/>
      <c r="QM140" s="54"/>
      <c r="QN140" s="489"/>
      <c r="QO140" s="488"/>
      <c r="QP140" s="54"/>
      <c r="QQ140" s="489"/>
      <c r="QR140" s="488"/>
      <c r="QS140" s="54"/>
      <c r="QT140" s="489"/>
      <c r="QU140" s="488"/>
      <c r="QV140" s="54"/>
      <c r="QW140" s="489"/>
      <c r="QX140" s="488"/>
      <c r="QY140" s="54"/>
      <c r="QZ140" s="489"/>
      <c r="RA140" s="488"/>
      <c r="RB140" s="54"/>
      <c r="RC140" s="93"/>
      <c r="RD140" s="488"/>
      <c r="RE140" s="54"/>
      <c r="RF140" s="489"/>
      <c r="RG140" s="488"/>
      <c r="RH140" s="54"/>
      <c r="RI140" s="489"/>
      <c r="RJ140" s="488"/>
      <c r="RK140" s="54"/>
      <c r="RL140" s="489"/>
      <c r="RM140" s="488"/>
      <c r="RN140" s="54"/>
      <c r="RO140" s="489"/>
      <c r="RP140" s="490"/>
      <c r="RQ140" s="54"/>
      <c r="RR140" s="54"/>
      <c r="RS140" s="54"/>
      <c r="RT140" s="54"/>
      <c r="RU140" s="54"/>
    </row>
    <row r="141" spans="1:48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8">
        <v>-1.47E-2</v>
      </c>
      <c r="JQ141" s="54" t="s">
        <v>62</v>
      </c>
      <c r="JR141" s="54"/>
      <c r="JS141" s="54"/>
      <c r="JU141" s="125">
        <v>-1.9900000000000001E-2</v>
      </c>
      <c r="JV141" s="48">
        <v>-1.34E-2</v>
      </c>
      <c r="JW141" s="85">
        <v>-1.8E-3</v>
      </c>
      <c r="JX141" s="125">
        <v>-1.2699999999999999E-2</v>
      </c>
      <c r="JY141" s="48">
        <v>-8.8999999999999999E-3</v>
      </c>
      <c r="JZ141" s="85">
        <v>-8.2000000000000007E-3</v>
      </c>
      <c r="KA141" s="130">
        <v>-1.1599999999999999E-2</v>
      </c>
      <c r="KB141" s="31">
        <v>-4.0000000000000001E-3</v>
      </c>
      <c r="KC141" s="85">
        <v>-1.15E-2</v>
      </c>
      <c r="KD141" s="124">
        <v>-4.0300000000000002E-2</v>
      </c>
      <c r="KE141" s="31">
        <v>-2.64E-2</v>
      </c>
      <c r="KF141" s="86">
        <v>-2.12E-2</v>
      </c>
      <c r="KG141" s="124">
        <v>-1.2699999999999999E-2</v>
      </c>
      <c r="KH141" s="41">
        <v>-1.7399999999999999E-2</v>
      </c>
      <c r="KI141" s="85">
        <v>-2.5999999999999999E-2</v>
      </c>
      <c r="KJ141" s="124">
        <v>-2.24E-2</v>
      </c>
      <c r="KK141" s="41">
        <v>-2.12E-2</v>
      </c>
      <c r="KL141" s="85">
        <v>-1.72E-2</v>
      </c>
      <c r="KM141" s="130">
        <v>-2.9600000000000001E-2</v>
      </c>
      <c r="KN141" s="31">
        <v>-3.0200000000000001E-2</v>
      </c>
      <c r="KO141" s="86">
        <v>-2.76E-2</v>
      </c>
      <c r="KP141" s="130">
        <v>-2.29E-2</v>
      </c>
      <c r="KQ141" s="41">
        <v>-3.0499999999999999E-2</v>
      </c>
      <c r="KR141" s="86">
        <v>-2.41E-2</v>
      </c>
      <c r="KS141" s="130">
        <v>-4.7300000000000002E-2</v>
      </c>
      <c r="KT141" s="31">
        <v>-5.8000000000000003E-2</v>
      </c>
      <c r="KU141" s="81">
        <v>-3.8399999999999997E-2</v>
      </c>
      <c r="KV141" s="127">
        <v>-4.19E-2</v>
      </c>
      <c r="KW141" s="87">
        <v>-4.82E-2</v>
      </c>
      <c r="KX141" s="81">
        <v>-4.9500000000000002E-2</v>
      </c>
      <c r="KY141" s="127">
        <v>-4.7199999999999999E-2</v>
      </c>
      <c r="KZ141" s="87">
        <v>-3.8699999999999998E-2</v>
      </c>
      <c r="LA141" s="81">
        <v>-4.2500000000000003E-2</v>
      </c>
      <c r="LB141" s="103">
        <v>-3.4700000000000002E-2</v>
      </c>
      <c r="LC141" s="87">
        <v>-4.4900000000000002E-2</v>
      </c>
      <c r="LD141" s="87">
        <v>-3.1099999999999999E-2</v>
      </c>
      <c r="LE141" s="87"/>
      <c r="LF141" s="87"/>
      <c r="LG141" s="87"/>
      <c r="LH141" s="488"/>
      <c r="LI141" s="54"/>
      <c r="LJ141" s="489"/>
      <c r="LK141" s="488"/>
      <c r="LL141" s="54"/>
      <c r="LM141" s="489"/>
      <c r="LN141" s="488"/>
      <c r="LO141" s="54"/>
      <c r="LP141" s="489"/>
      <c r="LQ141" s="488"/>
      <c r="LR141" s="54"/>
      <c r="LS141" s="93"/>
      <c r="LT141" s="488"/>
      <c r="LU141" s="54"/>
      <c r="LV141" s="489"/>
      <c r="LW141" s="488"/>
      <c r="LX141" s="54"/>
      <c r="LY141" s="489"/>
      <c r="LZ141" s="488"/>
      <c r="MA141" s="54"/>
      <c r="MB141" s="489"/>
      <c r="MC141" s="488"/>
      <c r="MD141" s="54"/>
      <c r="ME141" s="489"/>
      <c r="MF141" s="490"/>
      <c r="MG141" s="54"/>
      <c r="MH141" s="54"/>
      <c r="MI141" s="54"/>
      <c r="MJ141" s="54"/>
      <c r="MK141" s="54"/>
      <c r="MM141" s="488"/>
      <c r="MN141" s="54"/>
      <c r="MO141" s="489"/>
      <c r="MP141" s="488"/>
      <c r="MQ141" s="54"/>
      <c r="MR141" s="489"/>
      <c r="MS141" s="488"/>
      <c r="MT141" s="54"/>
      <c r="MU141" s="489"/>
      <c r="MV141" s="488"/>
      <c r="MW141" s="54"/>
      <c r="MX141" s="489"/>
      <c r="MY141" s="488"/>
      <c r="MZ141" s="54"/>
      <c r="NA141" s="489"/>
      <c r="NB141" s="488"/>
      <c r="NC141" s="54"/>
      <c r="ND141" s="489"/>
      <c r="NE141" s="488"/>
      <c r="NF141" s="54"/>
      <c r="NG141" s="489"/>
      <c r="NH141" s="488"/>
      <c r="NI141" s="54"/>
      <c r="NJ141" s="489"/>
      <c r="NK141" s="488"/>
      <c r="NL141" s="54"/>
      <c r="NM141" s="489"/>
      <c r="NN141" s="488"/>
      <c r="NO141" s="54"/>
      <c r="NP141" s="489"/>
      <c r="NQ141" s="488"/>
      <c r="NR141" s="54"/>
      <c r="NS141" s="489"/>
      <c r="NT141" s="488"/>
      <c r="NU141" s="54"/>
      <c r="NV141" s="489"/>
      <c r="NW141" s="488"/>
      <c r="NX141" s="54"/>
      <c r="NY141" s="489"/>
      <c r="NZ141" s="488"/>
      <c r="OA141" s="54"/>
      <c r="OB141" s="489"/>
      <c r="OC141" s="488"/>
      <c r="OD141" s="54"/>
      <c r="OE141" s="489"/>
      <c r="OF141" s="488"/>
      <c r="OG141" s="54"/>
      <c r="OH141" s="489"/>
      <c r="OI141" s="488"/>
      <c r="OJ141" s="54"/>
      <c r="OK141" s="93"/>
      <c r="OL141" s="488"/>
      <c r="OM141" s="54"/>
      <c r="ON141" s="489"/>
      <c r="OO141" s="488"/>
      <c r="OP141" s="54"/>
      <c r="OQ141" s="489"/>
      <c r="OR141" s="488"/>
      <c r="OS141" s="54"/>
      <c r="OT141" s="489"/>
      <c r="OU141" s="488"/>
      <c r="OV141" s="54"/>
      <c r="OW141" s="489"/>
      <c r="OX141" s="490"/>
      <c r="OY141" s="54"/>
      <c r="OZ141" s="54"/>
      <c r="PA141" s="54"/>
      <c r="PB141" s="54"/>
      <c r="PC141" s="54"/>
      <c r="PE141" s="488"/>
      <c r="PF141" s="54"/>
      <c r="PG141" s="489"/>
      <c r="PH141" s="488"/>
      <c r="PI141" s="54"/>
      <c r="PJ141" s="489"/>
      <c r="PK141" s="488"/>
      <c r="PL141" s="54"/>
      <c r="PM141" s="489"/>
      <c r="PN141" s="488"/>
      <c r="PO141" s="54"/>
      <c r="PP141" s="489"/>
      <c r="PQ141" s="488"/>
      <c r="PR141" s="54"/>
      <c r="PS141" s="489"/>
      <c r="PT141" s="488"/>
      <c r="PU141" s="54"/>
      <c r="PV141" s="489"/>
      <c r="PW141" s="488"/>
      <c r="PX141" s="54"/>
      <c r="PY141" s="489"/>
      <c r="PZ141" s="488"/>
      <c r="QA141" s="54"/>
      <c r="QB141" s="489"/>
      <c r="QC141" s="488"/>
      <c r="QD141" s="54"/>
      <c r="QE141" s="489"/>
      <c r="QF141" s="488"/>
      <c r="QG141" s="54"/>
      <c r="QH141" s="489"/>
      <c r="QI141" s="488"/>
      <c r="QJ141" s="54"/>
      <c r="QK141" s="489"/>
      <c r="QL141" s="488"/>
      <c r="QM141" s="54"/>
      <c r="QN141" s="489"/>
      <c r="QO141" s="488"/>
      <c r="QP141" s="54"/>
      <c r="QQ141" s="489"/>
      <c r="QR141" s="488"/>
      <c r="QS141" s="54"/>
      <c r="QT141" s="489"/>
      <c r="QU141" s="488"/>
      <c r="QV141" s="54"/>
      <c r="QW141" s="489"/>
      <c r="QX141" s="488"/>
      <c r="QY141" s="54"/>
      <c r="QZ141" s="489"/>
      <c r="RA141" s="488"/>
      <c r="RB141" s="54"/>
      <c r="RC141" s="93"/>
      <c r="RD141" s="488"/>
      <c r="RE141" s="54"/>
      <c r="RF141" s="489"/>
      <c r="RG141" s="488"/>
      <c r="RH141" s="54"/>
      <c r="RI141" s="489"/>
      <c r="RJ141" s="488"/>
      <c r="RK141" s="54"/>
      <c r="RL141" s="489"/>
      <c r="RM141" s="488"/>
      <c r="RN141" s="54"/>
      <c r="RO141" s="489"/>
      <c r="RP141" s="490"/>
      <c r="RQ141" s="54"/>
      <c r="RR141" s="54"/>
      <c r="RS141" s="54"/>
      <c r="RT141" s="54"/>
      <c r="RU141" s="54"/>
    </row>
    <row r="142" spans="1:48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>
        <v>-0.10249999999999999</v>
      </c>
      <c r="JQ142" s="54"/>
      <c r="JR142" s="54"/>
      <c r="JS142" s="54"/>
      <c r="JU142" s="132">
        <v>-0.13200000000000001</v>
      </c>
      <c r="JV142" s="87">
        <v>-0.1326</v>
      </c>
      <c r="JW142" s="81">
        <v>-0.12529999999999999</v>
      </c>
      <c r="JX142" s="127">
        <v>-0.12859999999999999</v>
      </c>
      <c r="JY142" s="87">
        <v>-0.13780000000000001</v>
      </c>
      <c r="JZ142" s="81">
        <v>-0.1258</v>
      </c>
      <c r="KA142" s="127">
        <v>-0.13270000000000001</v>
      </c>
      <c r="KB142" s="87">
        <v>-0.13200000000000001</v>
      </c>
      <c r="KC142" s="81">
        <v>-0.13389999999999999</v>
      </c>
      <c r="KD142" s="127">
        <v>-0.12</v>
      </c>
      <c r="KE142" s="87">
        <v>-0.13270000000000001</v>
      </c>
      <c r="KF142" s="81">
        <v>-0.12870000000000001</v>
      </c>
      <c r="KG142" s="127">
        <v>-0.1351</v>
      </c>
      <c r="KH142" s="87">
        <v>-0.1444</v>
      </c>
      <c r="KI142" s="81">
        <v>-0.14130000000000001</v>
      </c>
      <c r="KJ142" s="127">
        <v>-0.1414</v>
      </c>
      <c r="KK142" s="87">
        <v>-0.122</v>
      </c>
      <c r="KL142" s="81">
        <v>-0.1389</v>
      </c>
      <c r="KM142" s="127">
        <v>-0.1348</v>
      </c>
      <c r="KN142" s="87">
        <v>-0.12670000000000001</v>
      </c>
      <c r="KO142" s="81">
        <v>-0.1101</v>
      </c>
      <c r="KP142" s="127">
        <v>-0.1118</v>
      </c>
      <c r="KQ142" s="87">
        <v>-0.10539999999999999</v>
      </c>
      <c r="KR142" s="81">
        <v>-8.8599999999999998E-2</v>
      </c>
      <c r="KS142" s="127">
        <v>-7.4499999999999997E-2</v>
      </c>
      <c r="KT142" s="87">
        <v>-5.8200000000000002E-2</v>
      </c>
      <c r="KU142" s="86">
        <v>-7.5600000000000001E-2</v>
      </c>
      <c r="KV142" s="130">
        <v>-6.8500000000000005E-2</v>
      </c>
      <c r="KW142" s="31">
        <v>-7.3099999999999998E-2</v>
      </c>
      <c r="KX142" s="86">
        <v>-6.6900000000000001E-2</v>
      </c>
      <c r="KY142" s="130">
        <v>-7.7899999999999997E-2</v>
      </c>
      <c r="KZ142" s="31">
        <v>-8.7999999999999995E-2</v>
      </c>
      <c r="LA142" s="86">
        <v>-7.8799999999999995E-2</v>
      </c>
      <c r="LB142" s="105">
        <v>-9.5500000000000002E-2</v>
      </c>
      <c r="LC142" s="31">
        <v>-8.3500000000000005E-2</v>
      </c>
      <c r="LD142" s="31">
        <v>-9.8799999999999999E-2</v>
      </c>
      <c r="LE142" s="31"/>
      <c r="LF142" s="31"/>
      <c r="LG142" s="31"/>
      <c r="LH142" s="488"/>
      <c r="LI142" s="54"/>
      <c r="LJ142" s="489"/>
      <c r="LK142" s="488"/>
      <c r="LL142" s="54"/>
      <c r="LM142" s="489"/>
      <c r="LN142" s="488"/>
      <c r="LO142" s="54"/>
      <c r="LP142" s="489"/>
      <c r="LQ142" s="488"/>
      <c r="LR142" s="54"/>
      <c r="LS142" s="93"/>
      <c r="LT142" s="488"/>
      <c r="LU142" s="54"/>
      <c r="LV142" s="489"/>
      <c r="LW142" s="488"/>
      <c r="LX142" s="54"/>
      <c r="LY142" s="489"/>
      <c r="LZ142" s="488"/>
      <c r="MA142" s="54"/>
      <c r="MB142" s="489"/>
      <c r="MC142" s="488"/>
      <c r="MD142" s="54"/>
      <c r="ME142" s="489"/>
      <c r="MF142" s="490"/>
      <c r="MG142" s="54"/>
      <c r="MH142" s="54"/>
      <c r="MI142" s="54"/>
      <c r="MJ142" s="54"/>
      <c r="MK142" s="54"/>
      <c r="MM142" s="488"/>
      <c r="MN142" s="54"/>
      <c r="MO142" s="489"/>
      <c r="MP142" s="488"/>
      <c r="MQ142" s="54"/>
      <c r="MR142" s="489"/>
      <c r="MS142" s="488"/>
      <c r="MT142" s="54"/>
      <c r="MU142" s="489"/>
      <c r="MV142" s="488"/>
      <c r="MW142" s="54"/>
      <c r="MX142" s="489"/>
      <c r="MY142" s="488"/>
      <c r="MZ142" s="54"/>
      <c r="NA142" s="489"/>
      <c r="NB142" s="488"/>
      <c r="NC142" s="54"/>
      <c r="ND142" s="489"/>
      <c r="NE142" s="488"/>
      <c r="NF142" s="54"/>
      <c r="NG142" s="489"/>
      <c r="NH142" s="488"/>
      <c r="NI142" s="54"/>
      <c r="NJ142" s="489"/>
      <c r="NK142" s="488"/>
      <c r="NL142" s="54"/>
      <c r="NM142" s="489"/>
      <c r="NN142" s="488"/>
      <c r="NO142" s="54"/>
      <c r="NP142" s="489"/>
      <c r="NQ142" s="488"/>
      <c r="NR142" s="54"/>
      <c r="NS142" s="489"/>
      <c r="NT142" s="488"/>
      <c r="NU142" s="54"/>
      <c r="NV142" s="489"/>
      <c r="NW142" s="488"/>
      <c r="NX142" s="54"/>
      <c r="NY142" s="489"/>
      <c r="NZ142" s="488"/>
      <c r="OA142" s="54"/>
      <c r="OB142" s="489"/>
      <c r="OC142" s="488"/>
      <c r="OD142" s="54"/>
      <c r="OE142" s="489"/>
      <c r="OF142" s="488"/>
      <c r="OG142" s="54"/>
      <c r="OH142" s="489"/>
      <c r="OI142" s="488"/>
      <c r="OJ142" s="54"/>
      <c r="OK142" s="93"/>
      <c r="OL142" s="488"/>
      <c r="OM142" s="54"/>
      <c r="ON142" s="489"/>
      <c r="OO142" s="488"/>
      <c r="OP142" s="54"/>
      <c r="OQ142" s="489"/>
      <c r="OR142" s="488"/>
      <c r="OS142" s="54"/>
      <c r="OT142" s="489"/>
      <c r="OU142" s="488"/>
      <c r="OV142" s="54"/>
      <c r="OW142" s="489"/>
      <c r="OX142" s="490"/>
      <c r="OY142" s="54"/>
      <c r="OZ142" s="54"/>
      <c r="PA142" s="54"/>
      <c r="PB142" s="54"/>
      <c r="PC142" s="54"/>
      <c r="PE142" s="488"/>
      <c r="PF142" s="54"/>
      <c r="PG142" s="489"/>
      <c r="PH142" s="488"/>
      <c r="PI142" s="54"/>
      <c r="PJ142" s="489"/>
      <c r="PK142" s="488"/>
      <c r="PL142" s="54"/>
      <c r="PM142" s="489"/>
      <c r="PN142" s="488"/>
      <c r="PO142" s="54"/>
      <c r="PP142" s="489"/>
      <c r="PQ142" s="488"/>
      <c r="PR142" s="54"/>
      <c r="PS142" s="489"/>
      <c r="PT142" s="488"/>
      <c r="PU142" s="54"/>
      <c r="PV142" s="489"/>
      <c r="PW142" s="488"/>
      <c r="PX142" s="54"/>
      <c r="PY142" s="489"/>
      <c r="PZ142" s="488"/>
      <c r="QA142" s="54"/>
      <c r="QB142" s="489"/>
      <c r="QC142" s="488"/>
      <c r="QD142" s="54"/>
      <c r="QE142" s="489"/>
      <c r="QF142" s="488"/>
      <c r="QG142" s="54"/>
      <c r="QH142" s="489"/>
      <c r="QI142" s="488"/>
      <c r="QJ142" s="54"/>
      <c r="QK142" s="489"/>
      <c r="QL142" s="488"/>
      <c r="QM142" s="54"/>
      <c r="QN142" s="489"/>
      <c r="QO142" s="488"/>
      <c r="QP142" s="54"/>
      <c r="QQ142" s="489"/>
      <c r="QR142" s="488"/>
      <c r="QS142" s="54"/>
      <c r="QT142" s="489"/>
      <c r="QU142" s="488"/>
      <c r="QV142" s="54"/>
      <c r="QW142" s="489"/>
      <c r="QX142" s="488"/>
      <c r="QY142" s="54"/>
      <c r="QZ142" s="489"/>
      <c r="RA142" s="488"/>
      <c r="RB142" s="54"/>
      <c r="RC142" s="93"/>
      <c r="RD142" s="488"/>
      <c r="RE142" s="54"/>
      <c r="RF142" s="489"/>
      <c r="RG142" s="488"/>
      <c r="RH142" s="54"/>
      <c r="RI142" s="489"/>
      <c r="RJ142" s="488"/>
      <c r="RK142" s="54"/>
      <c r="RL142" s="489"/>
      <c r="RM142" s="488"/>
      <c r="RN142" s="54"/>
      <c r="RO142" s="489"/>
      <c r="RP142" s="490"/>
      <c r="RQ142" s="54"/>
      <c r="RR142" s="54"/>
      <c r="RS142" s="54"/>
      <c r="RT142" s="54"/>
      <c r="RU142" s="54"/>
    </row>
    <row r="143" spans="1:48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>
        <v>-0.1515</v>
      </c>
      <c r="JQ143" s="54"/>
      <c r="JR143" s="54"/>
      <c r="JS143" s="54"/>
      <c r="JU143" s="127">
        <v>-0.1512</v>
      </c>
      <c r="JV143" s="35">
        <v>-0.13270000000000001</v>
      </c>
      <c r="JW143" s="84">
        <v>-0.15179999999999999</v>
      </c>
      <c r="JX143" s="132">
        <v>-0.14779999999999999</v>
      </c>
      <c r="JY143" s="35">
        <v>-0.1447</v>
      </c>
      <c r="JZ143" s="84">
        <v>-0.14760000000000001</v>
      </c>
      <c r="KA143" s="132">
        <v>-0.14449999999999999</v>
      </c>
      <c r="KB143" s="35">
        <v>-0.14219999999999999</v>
      </c>
      <c r="KC143" s="84">
        <v>-0.14660000000000001</v>
      </c>
      <c r="KD143" s="132">
        <v>-0.15629999999999999</v>
      </c>
      <c r="KE143" s="35">
        <v>-0.1658</v>
      </c>
      <c r="KF143" s="84">
        <v>-0.1762</v>
      </c>
      <c r="KG143" s="132">
        <v>-0.1799</v>
      </c>
      <c r="KH143" s="35">
        <v>-0.18559999999999999</v>
      </c>
      <c r="KI143" s="84">
        <v>-0.18709999999999999</v>
      </c>
      <c r="KJ143" s="132">
        <v>-0.20269999999999999</v>
      </c>
      <c r="KK143" s="35">
        <v>-0.20169999999999999</v>
      </c>
      <c r="KL143" s="84">
        <v>-0.20599999999999999</v>
      </c>
      <c r="KM143" s="132">
        <v>-0.2072</v>
      </c>
      <c r="KN143" s="35">
        <v>-0.2074</v>
      </c>
      <c r="KO143" s="84">
        <v>-0.2046</v>
      </c>
      <c r="KP143" s="132">
        <v>-0.2051</v>
      </c>
      <c r="KQ143" s="35">
        <v>-0.20119999999999999</v>
      </c>
      <c r="KR143" s="84">
        <v>-0.20480000000000001</v>
      </c>
      <c r="KS143" s="132">
        <v>-0.22470000000000001</v>
      </c>
      <c r="KT143" s="35">
        <v>-0.22600000000000001</v>
      </c>
      <c r="KU143" s="84">
        <v>-0.2303</v>
      </c>
      <c r="KV143" s="132">
        <v>-0.21379999999999999</v>
      </c>
      <c r="KW143" s="35">
        <v>-0.2145</v>
      </c>
      <c r="KX143" s="84">
        <v>-0.21290000000000001</v>
      </c>
      <c r="KY143" s="132">
        <v>-0.22009999999999999</v>
      </c>
      <c r="KZ143" s="35">
        <v>-0.23230000000000001</v>
      </c>
      <c r="LA143" s="84">
        <v>-0.22239999999999999</v>
      </c>
      <c r="LB143" s="106">
        <v>-0.2311</v>
      </c>
      <c r="LC143" s="35">
        <v>-0.20949999999999999</v>
      </c>
      <c r="LD143" s="35">
        <v>-0.23430000000000001</v>
      </c>
      <c r="LE143" s="35"/>
      <c r="LF143" s="35"/>
      <c r="LG143" s="35"/>
      <c r="LH143" s="488"/>
      <c r="LI143" s="54"/>
      <c r="LJ143" s="489"/>
      <c r="LK143" s="488"/>
      <c r="LL143" s="54"/>
      <c r="LM143" s="489"/>
      <c r="LN143" s="488"/>
      <c r="LO143" s="54"/>
      <c r="LP143" s="489"/>
      <c r="LQ143" s="488"/>
      <c r="LR143" s="54"/>
      <c r="LS143" s="93"/>
      <c r="LT143" s="488"/>
      <c r="LU143" s="54"/>
      <c r="LV143" s="489"/>
      <c r="LW143" s="488"/>
      <c r="LX143" s="54"/>
      <c r="LY143" s="489"/>
      <c r="LZ143" s="488"/>
      <c r="MA143" s="54"/>
      <c r="MB143" s="489"/>
      <c r="MC143" s="488"/>
      <c r="MD143" s="54"/>
      <c r="ME143" s="489"/>
      <c r="MF143" s="490"/>
      <c r="MG143" s="54"/>
      <c r="MH143" s="54"/>
      <c r="MI143" s="54"/>
      <c r="MJ143" s="54"/>
      <c r="MK143" s="54"/>
      <c r="MM143" s="488"/>
      <c r="MN143" s="54"/>
      <c r="MO143" s="489"/>
      <c r="MP143" s="488"/>
      <c r="MQ143" s="54"/>
      <c r="MR143" s="489"/>
      <c r="MS143" s="488"/>
      <c r="MT143" s="54"/>
      <c r="MU143" s="489"/>
      <c r="MV143" s="488"/>
      <c r="MW143" s="54"/>
      <c r="MX143" s="489"/>
      <c r="MY143" s="488"/>
      <c r="MZ143" s="54"/>
      <c r="NA143" s="489"/>
      <c r="NB143" s="488"/>
      <c r="NC143" s="54"/>
      <c r="ND143" s="489"/>
      <c r="NE143" s="488"/>
      <c r="NF143" s="54"/>
      <c r="NG143" s="489"/>
      <c r="NH143" s="488"/>
      <c r="NI143" s="54"/>
      <c r="NJ143" s="489"/>
      <c r="NK143" s="488"/>
      <c r="NL143" s="54"/>
      <c r="NM143" s="489"/>
      <c r="NN143" s="488"/>
      <c r="NO143" s="54"/>
      <c r="NP143" s="489"/>
      <c r="NQ143" s="488"/>
      <c r="NR143" s="54"/>
      <c r="NS143" s="489"/>
      <c r="NT143" s="488"/>
      <c r="NU143" s="54"/>
      <c r="NV143" s="489"/>
      <c r="NW143" s="488"/>
      <c r="NX143" s="54"/>
      <c r="NY143" s="489"/>
      <c r="NZ143" s="488"/>
      <c r="OA143" s="54"/>
      <c r="OB143" s="489"/>
      <c r="OC143" s="488"/>
      <c r="OD143" s="54"/>
      <c r="OE143" s="489"/>
      <c r="OF143" s="488"/>
      <c r="OG143" s="54"/>
      <c r="OH143" s="489"/>
      <c r="OI143" s="488"/>
      <c r="OJ143" s="54"/>
      <c r="OK143" s="93"/>
      <c r="OL143" s="488"/>
      <c r="OM143" s="54"/>
      <c r="ON143" s="489"/>
      <c r="OO143" s="488"/>
      <c r="OP143" s="54"/>
      <c r="OQ143" s="489"/>
      <c r="OR143" s="488"/>
      <c r="OS143" s="54"/>
      <c r="OT143" s="489"/>
      <c r="OU143" s="488"/>
      <c r="OV143" s="54"/>
      <c r="OW143" s="489"/>
      <c r="OX143" s="490"/>
      <c r="OY143" s="54"/>
      <c r="OZ143" s="54"/>
      <c r="PA143" s="54"/>
      <c r="PB143" s="54"/>
      <c r="PC143" s="54"/>
      <c r="PE143" s="488"/>
      <c r="PF143" s="54"/>
      <c r="PG143" s="489"/>
      <c r="PH143" s="488"/>
      <c r="PI143" s="54"/>
      <c r="PJ143" s="489"/>
      <c r="PK143" s="488"/>
      <c r="PL143" s="54"/>
      <c r="PM143" s="489"/>
      <c r="PN143" s="488"/>
      <c r="PO143" s="54"/>
      <c r="PP143" s="489"/>
      <c r="PQ143" s="488"/>
      <c r="PR143" s="54"/>
      <c r="PS143" s="489"/>
      <c r="PT143" s="488"/>
      <c r="PU143" s="54"/>
      <c r="PV143" s="489"/>
      <c r="PW143" s="488"/>
      <c r="PX143" s="54"/>
      <c r="PY143" s="489"/>
      <c r="PZ143" s="488"/>
      <c r="QA143" s="54"/>
      <c r="QB143" s="489"/>
      <c r="QC143" s="488"/>
      <c r="QD143" s="54"/>
      <c r="QE143" s="489"/>
      <c r="QF143" s="488"/>
      <c r="QG143" s="54"/>
      <c r="QH143" s="489"/>
      <c r="QI143" s="488"/>
      <c r="QJ143" s="54"/>
      <c r="QK143" s="489"/>
      <c r="QL143" s="488"/>
      <c r="QM143" s="54"/>
      <c r="QN143" s="489"/>
      <c r="QO143" s="488"/>
      <c r="QP143" s="54"/>
      <c r="QQ143" s="489"/>
      <c r="QR143" s="488"/>
      <c r="QS143" s="54"/>
      <c r="QT143" s="489"/>
      <c r="QU143" s="488"/>
      <c r="QV143" s="54"/>
      <c r="QW143" s="489"/>
      <c r="QX143" s="488"/>
      <c r="QY143" s="54"/>
      <c r="QZ143" s="489"/>
      <c r="RA143" s="488"/>
      <c r="RB143" s="54"/>
      <c r="RC143" s="93"/>
      <c r="RD143" s="488"/>
      <c r="RE143" s="54"/>
      <c r="RF143" s="489"/>
      <c r="RG143" s="488"/>
      <c r="RH143" s="54"/>
      <c r="RI143" s="489"/>
      <c r="RJ143" s="488"/>
      <c r="RK143" s="54"/>
      <c r="RL143" s="489"/>
      <c r="RM143" s="488"/>
      <c r="RN143" s="54"/>
      <c r="RO143" s="489"/>
      <c r="RP143" s="490"/>
      <c r="RQ143" s="54"/>
      <c r="RR143" s="54"/>
      <c r="RS143" s="54"/>
      <c r="RT143" s="54"/>
      <c r="RU143" s="54"/>
    </row>
    <row r="144" spans="1:48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78"/>
      <c r="KE144" s="57"/>
      <c r="KF144" s="79"/>
      <c r="KG144" s="78"/>
      <c r="KH144" s="57"/>
      <c r="KI144" s="79"/>
      <c r="KJ144" s="7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78"/>
      <c r="KZ144" s="57"/>
      <c r="LA144" s="79"/>
      <c r="LB144" s="108"/>
      <c r="LC144" s="57"/>
      <c r="LD144" s="79"/>
      <c r="LE144" s="78"/>
      <c r="LF144" s="57"/>
      <c r="LG144" s="79"/>
      <c r="LH144" s="78"/>
      <c r="LI144" s="57"/>
      <c r="LJ144" s="79"/>
      <c r="LK144" s="78"/>
      <c r="LL144" s="57"/>
      <c r="LM144" s="79"/>
      <c r="LN144" s="78"/>
      <c r="LO144" s="57"/>
      <c r="LP144" s="79"/>
      <c r="LQ144" s="78"/>
      <c r="LR144" s="57"/>
      <c r="LS144" s="94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  <c r="MM144" s="78"/>
      <c r="MN144" s="57"/>
      <c r="MO144" s="79"/>
      <c r="MP144" s="78"/>
      <c r="MQ144" s="57"/>
      <c r="MR144" s="79"/>
      <c r="MS144" s="78"/>
      <c r="MT144" s="57"/>
      <c r="MU144" s="79"/>
      <c r="MV144" s="78"/>
      <c r="MW144" s="57"/>
      <c r="MX144" s="79"/>
      <c r="MY144" s="78"/>
      <c r="MZ144" s="57"/>
      <c r="NA144" s="79"/>
      <c r="NB144" s="78"/>
      <c r="NC144" s="57"/>
      <c r="ND144" s="79"/>
      <c r="NE144" s="78"/>
      <c r="NF144" s="57"/>
      <c r="NG144" s="79"/>
      <c r="NH144" s="78"/>
      <c r="NI144" s="57"/>
      <c r="NJ144" s="79"/>
      <c r="NK144" s="78"/>
      <c r="NL144" s="57"/>
      <c r="NM144" s="79"/>
      <c r="NN144" s="78"/>
      <c r="NO144" s="57"/>
      <c r="NP144" s="79"/>
      <c r="NQ144" s="78"/>
      <c r="NR144" s="57"/>
      <c r="NS144" s="79"/>
      <c r="NT144" s="78"/>
      <c r="NU144" s="57"/>
      <c r="NV144" s="79"/>
      <c r="NW144" s="78"/>
      <c r="NX144" s="57"/>
      <c r="NY144" s="79"/>
      <c r="NZ144" s="78"/>
      <c r="OA144" s="57"/>
      <c r="OB144" s="79"/>
      <c r="OC144" s="78"/>
      <c r="OD144" s="57"/>
      <c r="OE144" s="79"/>
      <c r="OF144" s="78"/>
      <c r="OG144" s="57"/>
      <c r="OH144" s="79"/>
      <c r="OI144" s="78"/>
      <c r="OJ144" s="57"/>
      <c r="OK144" s="94"/>
      <c r="OL144" s="78"/>
      <c r="OM144" s="57"/>
      <c r="ON144" s="79"/>
      <c r="OO144" s="78"/>
      <c r="OP144" s="57"/>
      <c r="OQ144" s="79"/>
      <c r="OR144" s="78"/>
      <c r="OS144" s="57"/>
      <c r="OT144" s="79"/>
      <c r="OU144" s="78"/>
      <c r="OV144" s="57"/>
      <c r="OW144" s="79"/>
      <c r="OX144" s="108"/>
      <c r="OY144" s="57"/>
      <c r="OZ144" s="57"/>
      <c r="PA144" s="57"/>
      <c r="PB144" s="57"/>
      <c r="PC144" s="57"/>
      <c r="PE144" s="78"/>
      <c r="PF144" s="57"/>
      <c r="PG144" s="79"/>
      <c r="PH144" s="78"/>
      <c r="PI144" s="57"/>
      <c r="PJ144" s="79"/>
      <c r="PK144" s="78"/>
      <c r="PL144" s="57"/>
      <c r="PM144" s="79"/>
      <c r="PN144" s="78"/>
      <c r="PO144" s="57"/>
      <c r="PP144" s="79"/>
      <c r="PQ144" s="78"/>
      <c r="PR144" s="57"/>
      <c r="PS144" s="79"/>
      <c r="PT144" s="78"/>
      <c r="PU144" s="57"/>
      <c r="PV144" s="79"/>
      <c r="PW144" s="78"/>
      <c r="PX144" s="57"/>
      <c r="PY144" s="79"/>
      <c r="PZ144" s="78"/>
      <c r="QA144" s="57"/>
      <c r="QB144" s="79"/>
      <c r="QC144" s="78"/>
      <c r="QD144" s="57"/>
      <c r="QE144" s="79"/>
      <c r="QF144" s="78"/>
      <c r="QG144" s="57"/>
      <c r="QH144" s="79"/>
      <c r="QI144" s="78"/>
      <c r="QJ144" s="57"/>
      <c r="QK144" s="79"/>
      <c r="QL144" s="78"/>
      <c r="QM144" s="57"/>
      <c r="QN144" s="79"/>
      <c r="QO144" s="78"/>
      <c r="QP144" s="57"/>
      <c r="QQ144" s="79"/>
      <c r="QR144" s="78"/>
      <c r="QS144" s="57"/>
      <c r="QT144" s="79"/>
      <c r="QU144" s="78"/>
      <c r="QV144" s="57"/>
      <c r="QW144" s="79"/>
      <c r="QX144" s="78"/>
      <c r="QY144" s="57"/>
      <c r="QZ144" s="79"/>
      <c r="RA144" s="78"/>
      <c r="RB144" s="57"/>
      <c r="RC144" s="94"/>
      <c r="RD144" s="78"/>
      <c r="RE144" s="57"/>
      <c r="RF144" s="79"/>
      <c r="RG144" s="78"/>
      <c r="RH144" s="57"/>
      <c r="RI144" s="79"/>
      <c r="RJ144" s="78"/>
      <c r="RK144" s="57"/>
      <c r="RL144" s="79"/>
      <c r="RM144" s="78"/>
      <c r="RN144" s="57"/>
      <c r="RO144" s="79"/>
      <c r="RP144" s="108"/>
      <c r="RQ144" s="57"/>
      <c r="RR144" s="57"/>
      <c r="RS144" s="57"/>
      <c r="RT144" s="57"/>
      <c r="RU144" s="57"/>
    </row>
    <row r="145" spans="71:48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s="442">
        <v>2.5899999999999999E-2</v>
      </c>
      <c r="JU145" s="405">
        <v>1.03E-2</v>
      </c>
      <c r="JV145" s="366">
        <v>1.8599999999999998E-2</v>
      </c>
      <c r="JW145" s="446">
        <v>1.9599999999999999E-2</v>
      </c>
      <c r="JX145" s="448">
        <v>5.4000000000000003E-3</v>
      </c>
      <c r="JY145" s="444">
        <v>3.8E-3</v>
      </c>
      <c r="JZ145" s="459">
        <v>1.2E-2</v>
      </c>
      <c r="KA145" s="465">
        <v>5.5999999999999999E-3</v>
      </c>
      <c r="KB145" s="453">
        <v>7.6E-3</v>
      </c>
      <c r="KC145" s="445">
        <v>6.5100000000000005E-2</v>
      </c>
      <c r="KD145" s="458">
        <v>4.0500000000000001E-2</v>
      </c>
      <c r="KE145" s="451">
        <v>1.6400000000000001E-2</v>
      </c>
      <c r="KF145" s="442">
        <v>1.32E-2</v>
      </c>
      <c r="KG145" s="448">
        <v>3.1899999999999998E-2</v>
      </c>
      <c r="KH145" s="444">
        <v>1.8800000000000001E-2</v>
      </c>
      <c r="KI145" s="443">
        <v>2.76E-2</v>
      </c>
      <c r="KJ145" s="404">
        <v>1.0200000000000001E-2</v>
      </c>
      <c r="KK145" s="366">
        <v>1.9400000000000001E-2</v>
      </c>
      <c r="KL145" s="446">
        <v>9.9000000000000008E-3</v>
      </c>
      <c r="KM145" s="458">
        <v>1.5900000000000001E-2</v>
      </c>
      <c r="KN145" s="451">
        <v>1.23E-2</v>
      </c>
      <c r="KO145" s="459">
        <v>1.66E-2</v>
      </c>
      <c r="KP145" s="448">
        <v>4.7000000000000002E-3</v>
      </c>
      <c r="KQ145" s="455">
        <v>6.4000000000000003E-3</v>
      </c>
      <c r="KR145" s="442">
        <v>2.4299999999999999E-2</v>
      </c>
      <c r="KS145" s="458">
        <v>1.61E-2</v>
      </c>
      <c r="KT145" s="366">
        <v>1.6299999999999999E-2</v>
      </c>
      <c r="KU145" s="443">
        <v>3.1800000000000002E-2</v>
      </c>
      <c r="KV145" s="454">
        <v>1.6500000000000001E-2</v>
      </c>
      <c r="KW145" s="364">
        <v>6.4999999999999997E-3</v>
      </c>
      <c r="KX145" s="446">
        <v>1.1599999999999999E-2</v>
      </c>
      <c r="KY145" s="405">
        <v>7.3000000000000001E-3</v>
      </c>
      <c r="KZ145" s="458">
        <v>2.8400000000000002E-2</v>
      </c>
      <c r="LA145" s="442">
        <v>1.9699999999999999E-2</v>
      </c>
      <c r="LB145" s="444">
        <v>9.1000000000000004E-3</v>
      </c>
      <c r="LC145" s="454">
        <v>2.1600000000000001E-2</v>
      </c>
      <c r="LD145" s="446">
        <v>2.0299999999999999E-2</v>
      </c>
      <c r="LE145" s="492"/>
      <c r="LF145" s="493"/>
      <c r="LG145" s="494"/>
      <c r="LH145" s="492"/>
      <c r="LI145" s="493"/>
      <c r="LJ145" s="494"/>
      <c r="LK145" s="492"/>
      <c r="LL145" s="493"/>
      <c r="LM145" s="494"/>
      <c r="LN145" s="492"/>
      <c r="LO145" s="493"/>
      <c r="LP145" s="494"/>
      <c r="LQ145" s="492"/>
      <c r="LR145" s="493"/>
      <c r="LS145" s="494"/>
      <c r="LT145" s="492"/>
      <c r="LU145" s="493"/>
      <c r="LV145" s="494"/>
      <c r="LW145" s="492"/>
      <c r="LX145" s="493"/>
      <c r="LY145" s="494"/>
      <c r="LZ145" s="492"/>
      <c r="MA145" s="493"/>
      <c r="MB145" s="494"/>
      <c r="MC145" s="492"/>
      <c r="MD145" s="493"/>
      <c r="ME145" s="494"/>
      <c r="MF145" s="492"/>
      <c r="MG145" s="493"/>
      <c r="MH145" s="494"/>
      <c r="MI145" s="492"/>
      <c r="MJ145" s="493"/>
      <c r="MK145" s="494"/>
      <c r="MM145" s="492"/>
      <c r="MN145" s="493"/>
      <c r="MO145" s="494"/>
      <c r="MP145" s="492"/>
      <c r="MQ145" s="493"/>
      <c r="MR145" s="494"/>
      <c r="MS145" s="492"/>
      <c r="MT145" s="493"/>
      <c r="MU145" s="494"/>
      <c r="MV145" s="492"/>
      <c r="MW145" s="493"/>
      <c r="MX145" s="494"/>
      <c r="MY145" s="492"/>
      <c r="MZ145" s="493"/>
      <c r="NA145" s="494"/>
      <c r="NB145" s="492"/>
      <c r="NC145" s="493"/>
      <c r="ND145" s="494"/>
      <c r="NE145" s="492"/>
      <c r="NF145" s="493"/>
      <c r="NG145" s="494"/>
      <c r="NH145" s="492"/>
      <c r="NI145" s="493"/>
      <c r="NJ145" s="494"/>
      <c r="NK145" s="492"/>
      <c r="NL145" s="493"/>
      <c r="NM145" s="494"/>
      <c r="NN145" s="492"/>
      <c r="NO145" s="493"/>
      <c r="NP145" s="494"/>
      <c r="NQ145" s="492"/>
      <c r="NR145" s="493"/>
      <c r="NS145" s="494"/>
      <c r="NT145" s="492"/>
      <c r="NU145" s="493"/>
      <c r="NV145" s="494"/>
      <c r="NW145" s="492"/>
      <c r="NX145" s="493"/>
      <c r="NY145" s="494"/>
      <c r="NZ145" s="492"/>
      <c r="OA145" s="493"/>
      <c r="OB145" s="494"/>
      <c r="OC145" s="492"/>
      <c r="OD145" s="493"/>
      <c r="OE145" s="494"/>
      <c r="OF145" s="492"/>
      <c r="OG145" s="493"/>
      <c r="OH145" s="494"/>
      <c r="OI145" s="492"/>
      <c r="OJ145" s="493"/>
      <c r="OK145" s="494"/>
      <c r="OL145" s="492"/>
      <c r="OM145" s="493"/>
      <c r="ON145" s="494"/>
      <c r="OO145" s="492"/>
      <c r="OP145" s="493"/>
      <c r="OQ145" s="494"/>
      <c r="OR145" s="492"/>
      <c r="OS145" s="493"/>
      <c r="OT145" s="494"/>
      <c r="OU145" s="492"/>
      <c r="OV145" s="493"/>
      <c r="OW145" s="494"/>
      <c r="OX145" s="492"/>
      <c r="OY145" s="493"/>
      <c r="OZ145" s="494"/>
      <c r="PA145" s="492"/>
      <c r="PB145" s="493"/>
      <c r="PC145" s="494"/>
      <c r="PE145" s="492"/>
      <c r="PF145" s="493"/>
      <c r="PG145" s="494"/>
      <c r="PH145" s="492"/>
      <c r="PI145" s="493"/>
      <c r="PJ145" s="494"/>
      <c r="PK145" s="492"/>
      <c r="PL145" s="493"/>
      <c r="PM145" s="494"/>
      <c r="PN145" s="492"/>
      <c r="PO145" s="493"/>
      <c r="PP145" s="494"/>
      <c r="PQ145" s="492"/>
      <c r="PR145" s="493"/>
      <c r="PS145" s="494"/>
      <c r="PT145" s="492"/>
      <c r="PU145" s="493"/>
      <c r="PV145" s="494"/>
      <c r="PW145" s="492"/>
      <c r="PX145" s="493"/>
      <c r="PY145" s="494"/>
      <c r="PZ145" s="492"/>
      <c r="QA145" s="493"/>
      <c r="QB145" s="494"/>
      <c r="QC145" s="492"/>
      <c r="QD145" s="493"/>
      <c r="QE145" s="494"/>
      <c r="QF145" s="492"/>
      <c r="QG145" s="493"/>
      <c r="QH145" s="494"/>
      <c r="QI145" s="492"/>
      <c r="QJ145" s="493"/>
      <c r="QK145" s="494"/>
      <c r="QL145" s="492"/>
      <c r="QM145" s="493"/>
      <c r="QN145" s="494"/>
      <c r="QO145" s="492"/>
      <c r="QP145" s="493"/>
      <c r="QQ145" s="494"/>
      <c r="QR145" s="492"/>
      <c r="QS145" s="493"/>
      <c r="QT145" s="494"/>
      <c r="QU145" s="492"/>
      <c r="QV145" s="493"/>
      <c r="QW145" s="494"/>
      <c r="QX145" s="492"/>
      <c r="QY145" s="493"/>
      <c r="QZ145" s="494"/>
      <c r="RA145" s="492"/>
      <c r="RB145" s="493"/>
      <c r="RC145" s="494"/>
      <c r="RD145" s="492"/>
      <c r="RE145" s="493"/>
      <c r="RF145" s="494"/>
      <c r="RG145" s="492"/>
      <c r="RH145" s="493"/>
      <c r="RI145" s="494"/>
      <c r="RJ145" s="492"/>
      <c r="RK145" s="493"/>
      <c r="RL145" s="494"/>
      <c r="RM145" s="492"/>
      <c r="RN145" s="493"/>
      <c r="RO145" s="494"/>
      <c r="RP145" s="492"/>
      <c r="RQ145" s="493"/>
      <c r="RR145" s="494"/>
      <c r="RS145" s="492"/>
      <c r="RT145" s="493"/>
      <c r="RU145" s="494"/>
    </row>
    <row r="146" spans="71:48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P146" s="443">
        <v>-1.5900000000000001E-2</v>
      </c>
      <c r="JU146" s="454">
        <v>-2.9499999999999998E-2</v>
      </c>
      <c r="JV146" s="451">
        <v>-1.8100000000000002E-2</v>
      </c>
      <c r="JW146" s="449">
        <v>-1.9699999999999999E-2</v>
      </c>
      <c r="JX146" s="458">
        <v>-1.34E-2</v>
      </c>
      <c r="JY146" s="366">
        <v>-9.1999999999999998E-3</v>
      </c>
      <c r="JZ146" s="449">
        <v>-1.4200000000000001E-2</v>
      </c>
      <c r="KA146" s="448">
        <v>-7.1000000000000004E-3</v>
      </c>
      <c r="KB146" s="364">
        <v>-1.06E-2</v>
      </c>
      <c r="KC146" s="446">
        <v>-3.7499999999999999E-2</v>
      </c>
      <c r="KD146" s="465">
        <v>-2.8799999999999999E-2</v>
      </c>
      <c r="KE146" s="366">
        <v>-1.2699999999999999E-2</v>
      </c>
      <c r="KF146" s="456">
        <v>-1.04E-2</v>
      </c>
      <c r="KG146" s="450">
        <v>-1.34E-2</v>
      </c>
      <c r="KH146" s="364">
        <v>-1.7399999999999999E-2</v>
      </c>
      <c r="KI146" s="449">
        <v>-1.3899999999999999E-2</v>
      </c>
      <c r="KJ146" s="454">
        <v>-1.5599999999999999E-2</v>
      </c>
      <c r="KK146" s="364">
        <v>-2.3699999999999999E-2</v>
      </c>
      <c r="KL146" s="459">
        <v>-1.6899999999999998E-2</v>
      </c>
      <c r="KM146" s="448">
        <v>-1.5100000000000001E-2</v>
      </c>
      <c r="KN146" s="364">
        <v>-1.7399999999999999E-2</v>
      </c>
      <c r="KO146" s="446">
        <v>-1.1299999999999999E-2</v>
      </c>
      <c r="KP146" s="405">
        <v>-5.4999999999999997E-3</v>
      </c>
      <c r="KQ146" s="451">
        <v>-8.9999999999999993E-3</v>
      </c>
      <c r="KR146" s="443">
        <v>-0.02</v>
      </c>
      <c r="KS146" s="448">
        <v>-2.3199999999999998E-2</v>
      </c>
      <c r="KT146" s="453">
        <v>-1.0699999999999999E-2</v>
      </c>
      <c r="KU146" s="445">
        <v>-2.8199999999999999E-2</v>
      </c>
      <c r="KV146" s="458">
        <v>-2.47E-2</v>
      </c>
      <c r="KW146" s="366">
        <v>-6.3E-3</v>
      </c>
      <c r="KX146" s="445">
        <v>-2.3199999999999998E-2</v>
      </c>
      <c r="KY146" s="448">
        <v>-1.0999999999999999E-2</v>
      </c>
      <c r="KZ146" s="454">
        <v>-1.2200000000000001E-2</v>
      </c>
      <c r="LA146" s="445">
        <v>-2.9899999999999999E-2</v>
      </c>
      <c r="LB146" s="453">
        <v>-1.67E-2</v>
      </c>
      <c r="LC146" s="405">
        <v>-1.8700000000000001E-2</v>
      </c>
      <c r="LD146" s="456">
        <v>-2.4799999999999999E-2</v>
      </c>
      <c r="LE146" s="492"/>
      <c r="LF146" s="493"/>
      <c r="LG146" s="494"/>
      <c r="LH146" s="492"/>
      <c r="LI146" s="493"/>
      <c r="LJ146" s="494"/>
      <c r="LK146" s="492"/>
      <c r="LL146" s="493"/>
      <c r="LM146" s="494"/>
      <c r="LN146" s="492"/>
      <c r="LO146" s="493"/>
      <c r="LP146" s="494"/>
      <c r="LQ146" s="492"/>
      <c r="LR146" s="493"/>
      <c r="LS146" s="494"/>
      <c r="LT146" s="492"/>
      <c r="LU146" s="493"/>
      <c r="LV146" s="494"/>
      <c r="LW146" s="492"/>
      <c r="LX146" s="493"/>
      <c r="LY146" s="494"/>
      <c r="LZ146" s="492"/>
      <c r="MA146" s="493"/>
      <c r="MB146" s="494"/>
      <c r="MC146" s="492"/>
      <c r="MD146" s="493"/>
      <c r="ME146" s="494"/>
      <c r="MF146" s="492"/>
      <c r="MG146" s="493"/>
      <c r="MH146" s="494"/>
      <c r="MI146" s="492"/>
      <c r="MJ146" s="493"/>
      <c r="MK146" s="494"/>
      <c r="MM146" s="492"/>
      <c r="MN146" s="493"/>
      <c r="MO146" s="494"/>
      <c r="MP146" s="492"/>
      <c r="MQ146" s="493"/>
      <c r="MR146" s="494"/>
      <c r="MS146" s="492"/>
      <c r="MT146" s="493"/>
      <c r="MU146" s="494"/>
      <c r="MV146" s="492"/>
      <c r="MW146" s="493"/>
      <c r="MX146" s="494"/>
      <c r="MY146" s="492"/>
      <c r="MZ146" s="493"/>
      <c r="NA146" s="494"/>
      <c r="NB146" s="492"/>
      <c r="NC146" s="493"/>
      <c r="ND146" s="494"/>
      <c r="NE146" s="492"/>
      <c r="NF146" s="493"/>
      <c r="NG146" s="494"/>
      <c r="NH146" s="492"/>
      <c r="NI146" s="493"/>
      <c r="NJ146" s="494"/>
      <c r="NK146" s="492"/>
      <c r="NL146" s="493"/>
      <c r="NM146" s="494"/>
      <c r="NN146" s="492"/>
      <c r="NO146" s="493"/>
      <c r="NP146" s="494"/>
      <c r="NQ146" s="492"/>
      <c r="NR146" s="493"/>
      <c r="NS146" s="494"/>
      <c r="NT146" s="492"/>
      <c r="NU146" s="493"/>
      <c r="NV146" s="494"/>
      <c r="NW146" s="492"/>
      <c r="NX146" s="493"/>
      <c r="NY146" s="494"/>
      <c r="NZ146" s="492"/>
      <c r="OA146" s="493"/>
      <c r="OB146" s="494"/>
      <c r="OC146" s="492"/>
      <c r="OD146" s="493"/>
      <c r="OE146" s="494"/>
      <c r="OF146" s="492"/>
      <c r="OG146" s="493"/>
      <c r="OH146" s="494"/>
      <c r="OI146" s="492"/>
      <c r="OJ146" s="493"/>
      <c r="OK146" s="494"/>
      <c r="OL146" s="492"/>
      <c r="OM146" s="493"/>
      <c r="ON146" s="494"/>
      <c r="OO146" s="492"/>
      <c r="OP146" s="493"/>
      <c r="OQ146" s="494"/>
      <c r="OR146" s="492"/>
      <c r="OS146" s="493"/>
      <c r="OT146" s="494"/>
      <c r="OU146" s="492"/>
      <c r="OV146" s="493"/>
      <c r="OW146" s="494"/>
      <c r="OX146" s="492"/>
      <c r="OY146" s="493"/>
      <c r="OZ146" s="494"/>
      <c r="PA146" s="492"/>
      <c r="PB146" s="493"/>
      <c r="PC146" s="494"/>
      <c r="PE146" s="492"/>
      <c r="PF146" s="493"/>
      <c r="PG146" s="494"/>
      <c r="PH146" s="492"/>
      <c r="PI146" s="493"/>
      <c r="PJ146" s="494"/>
      <c r="PK146" s="492"/>
      <c r="PL146" s="493"/>
      <c r="PM146" s="494"/>
      <c r="PN146" s="492"/>
      <c r="PO146" s="493"/>
      <c r="PP146" s="494"/>
      <c r="PQ146" s="492"/>
      <c r="PR146" s="493"/>
      <c r="PS146" s="494"/>
      <c r="PT146" s="492"/>
      <c r="PU146" s="493"/>
      <c r="PV146" s="494"/>
      <c r="PW146" s="492"/>
      <c r="PX146" s="493"/>
      <c r="PY146" s="494"/>
      <c r="PZ146" s="492"/>
      <c r="QA146" s="493"/>
      <c r="QB146" s="494"/>
      <c r="QC146" s="492"/>
      <c r="QD146" s="493"/>
      <c r="QE146" s="494"/>
      <c r="QF146" s="492"/>
      <c r="QG146" s="493"/>
      <c r="QH146" s="494"/>
      <c r="QI146" s="492"/>
      <c r="QJ146" s="493"/>
      <c r="QK146" s="494"/>
      <c r="QL146" s="492"/>
      <c r="QM146" s="493"/>
      <c r="QN146" s="494"/>
      <c r="QO146" s="492"/>
      <c r="QP146" s="493"/>
      <c r="QQ146" s="494"/>
      <c r="QR146" s="492"/>
      <c r="QS146" s="493"/>
      <c r="QT146" s="494"/>
      <c r="QU146" s="492"/>
      <c r="QV146" s="493"/>
      <c r="QW146" s="494"/>
      <c r="QX146" s="492"/>
      <c r="QY146" s="493"/>
      <c r="QZ146" s="494"/>
      <c r="RA146" s="492"/>
      <c r="RB146" s="493"/>
      <c r="RC146" s="494"/>
      <c r="RD146" s="492"/>
      <c r="RE146" s="493"/>
      <c r="RF146" s="494"/>
      <c r="RG146" s="492"/>
      <c r="RH146" s="493"/>
      <c r="RI146" s="494"/>
      <c r="RJ146" s="492"/>
      <c r="RK146" s="493"/>
      <c r="RL146" s="494"/>
      <c r="RM146" s="492"/>
      <c r="RN146" s="493"/>
      <c r="RO146" s="494"/>
      <c r="RP146" s="492"/>
      <c r="RQ146" s="493"/>
      <c r="RR146" s="494"/>
      <c r="RS146" s="492"/>
      <c r="RT146" s="493"/>
      <c r="RU146" s="494"/>
    </row>
    <row r="147" spans="71:48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P147" s="365">
        <v>4.5600000000000002E-2</v>
      </c>
      <c r="JU147" s="133" t="s">
        <v>62</v>
      </c>
      <c r="JV147" s="134" t="s">
        <v>62</v>
      </c>
      <c r="JW147" s="365">
        <v>2.6800000000000001E-2</v>
      </c>
      <c r="JX147" s="133" t="s">
        <v>62</v>
      </c>
      <c r="JY147" s="134"/>
      <c r="JZ147" s="441">
        <v>1.03E-2</v>
      </c>
      <c r="KA147" s="133"/>
      <c r="KB147" s="134"/>
      <c r="KC147" s="365">
        <v>5.57E-2</v>
      </c>
      <c r="KD147" s="133"/>
      <c r="KE147" s="134"/>
      <c r="KF147" s="462">
        <v>0.03</v>
      </c>
      <c r="KG147" s="133" t="s">
        <v>62</v>
      </c>
      <c r="KH147" s="134"/>
      <c r="KI147" s="462">
        <v>3.7699999999999997E-2</v>
      </c>
      <c r="KJ147" s="133"/>
      <c r="KK147" s="134"/>
      <c r="KL147" s="462">
        <v>2.2599999999999999E-2</v>
      </c>
      <c r="KM147" s="133"/>
      <c r="KN147" s="134"/>
      <c r="KO147" s="367">
        <v>2.8799999999999999E-2</v>
      </c>
      <c r="KP147" s="133" t="s">
        <v>62</v>
      </c>
      <c r="KQ147" s="134"/>
      <c r="KR147" s="367">
        <v>2.1499999999999998E-2</v>
      </c>
      <c r="KS147" s="133"/>
      <c r="KT147" s="134"/>
      <c r="KU147" s="462">
        <v>5.5E-2</v>
      </c>
      <c r="KV147" s="133"/>
      <c r="KW147" s="134"/>
      <c r="KX147" s="440">
        <v>1.7399999999999999E-2</v>
      </c>
      <c r="KY147" s="133"/>
      <c r="KZ147" s="134"/>
      <c r="LA147" s="452">
        <v>2.01E-2</v>
      </c>
      <c r="LB147" s="134"/>
      <c r="LC147" s="134"/>
      <c r="LD147" s="441">
        <v>2.3199999999999998E-2</v>
      </c>
      <c r="LE147" s="133"/>
      <c r="LF147" s="134"/>
      <c r="LG147" s="495"/>
      <c r="LH147" s="133"/>
      <c r="LI147" s="134"/>
      <c r="LJ147" s="495"/>
      <c r="LK147" s="133"/>
      <c r="LL147" s="134"/>
      <c r="LM147" s="495"/>
      <c r="LN147" s="133"/>
      <c r="LO147" s="134"/>
      <c r="LP147" s="495"/>
      <c r="LQ147" s="133"/>
      <c r="LR147" s="134"/>
      <c r="LS147" s="495"/>
      <c r="LT147" s="133"/>
      <c r="LU147" s="134"/>
      <c r="LV147" s="495"/>
      <c r="LW147" s="133"/>
      <c r="LX147" s="134"/>
      <c r="LY147" s="495"/>
      <c r="LZ147" s="133"/>
      <c r="MA147" s="134"/>
      <c r="MB147" s="495"/>
      <c r="MC147" s="133"/>
      <c r="MD147" s="134"/>
      <c r="ME147" s="495"/>
      <c r="MF147" s="133"/>
      <c r="MG147" s="134"/>
      <c r="MH147" s="495"/>
      <c r="MI147" s="133"/>
      <c r="MJ147" s="134"/>
      <c r="MK147" s="495"/>
      <c r="MM147" s="133"/>
      <c r="MN147" s="134"/>
      <c r="MO147" s="495"/>
      <c r="MP147" s="133"/>
      <c r="MQ147" s="134"/>
      <c r="MR147" s="495"/>
      <c r="MS147" s="133"/>
      <c r="MT147" s="134"/>
      <c r="MU147" s="495"/>
      <c r="MV147" s="133"/>
      <c r="MW147" s="134"/>
      <c r="MX147" s="495"/>
      <c r="MY147" s="133"/>
      <c r="MZ147" s="134"/>
      <c r="NA147" s="495"/>
      <c r="NB147" s="133"/>
      <c r="NC147" s="134"/>
      <c r="ND147" s="495"/>
      <c r="NE147" s="133"/>
      <c r="NF147" s="134"/>
      <c r="NG147" s="495"/>
      <c r="NH147" s="133"/>
      <c r="NI147" s="134"/>
      <c r="NJ147" s="495"/>
      <c r="NK147" s="133"/>
      <c r="NL147" s="134"/>
      <c r="NM147" s="495"/>
      <c r="NN147" s="133"/>
      <c r="NO147" s="134"/>
      <c r="NP147" s="495"/>
      <c r="NQ147" s="133"/>
      <c r="NR147" s="134"/>
      <c r="NS147" s="495"/>
      <c r="NT147" s="133"/>
      <c r="NU147" s="134"/>
      <c r="NV147" s="495"/>
      <c r="NW147" s="133"/>
      <c r="NX147" s="134"/>
      <c r="NY147" s="495"/>
      <c r="NZ147" s="133"/>
      <c r="OA147" s="134"/>
      <c r="OB147" s="495"/>
      <c r="OC147" s="133"/>
      <c r="OD147" s="134"/>
      <c r="OE147" s="495"/>
      <c r="OF147" s="133"/>
      <c r="OG147" s="134"/>
      <c r="OH147" s="495"/>
      <c r="OI147" s="133"/>
      <c r="OJ147" s="134"/>
      <c r="OK147" s="495"/>
      <c r="OL147" s="133"/>
      <c r="OM147" s="134"/>
      <c r="ON147" s="495"/>
      <c r="OO147" s="133"/>
      <c r="OP147" s="134"/>
      <c r="OQ147" s="495"/>
      <c r="OR147" s="133"/>
      <c r="OS147" s="134"/>
      <c r="OT147" s="495"/>
      <c r="OU147" s="133"/>
      <c r="OV147" s="134"/>
      <c r="OW147" s="495"/>
      <c r="OX147" s="133"/>
      <c r="OY147" s="134"/>
      <c r="OZ147" s="495"/>
      <c r="PA147" s="133"/>
      <c r="PB147" s="134"/>
      <c r="PC147" s="495"/>
      <c r="PE147" s="133"/>
      <c r="PF147" s="134"/>
      <c r="PG147" s="495"/>
      <c r="PH147" s="133"/>
      <c r="PI147" s="134"/>
      <c r="PJ147" s="495"/>
      <c r="PK147" s="133"/>
      <c r="PL147" s="134"/>
      <c r="PM147" s="495"/>
      <c r="PN147" s="133"/>
      <c r="PO147" s="134"/>
      <c r="PP147" s="495"/>
      <c r="PQ147" s="133"/>
      <c r="PR147" s="134"/>
      <c r="PS147" s="495"/>
      <c r="PT147" s="133"/>
      <c r="PU147" s="134"/>
      <c r="PV147" s="495"/>
      <c r="PW147" s="133"/>
      <c r="PX147" s="134"/>
      <c r="PY147" s="495"/>
      <c r="PZ147" s="133"/>
      <c r="QA147" s="134"/>
      <c r="QB147" s="495"/>
      <c r="QC147" s="133"/>
      <c r="QD147" s="134"/>
      <c r="QE147" s="495"/>
      <c r="QF147" s="133"/>
      <c r="QG147" s="134"/>
      <c r="QH147" s="495"/>
      <c r="QI147" s="133"/>
      <c r="QJ147" s="134"/>
      <c r="QK147" s="495"/>
      <c r="QL147" s="133"/>
      <c r="QM147" s="134"/>
      <c r="QN147" s="495"/>
      <c r="QO147" s="133"/>
      <c r="QP147" s="134"/>
      <c r="QQ147" s="495"/>
      <c r="QR147" s="133"/>
      <c r="QS147" s="134"/>
      <c r="QT147" s="495"/>
      <c r="QU147" s="133"/>
      <c r="QV147" s="134"/>
      <c r="QW147" s="495"/>
      <c r="QX147" s="133"/>
      <c r="QY147" s="134"/>
      <c r="QZ147" s="495"/>
      <c r="RA147" s="133"/>
      <c r="RB147" s="134"/>
      <c r="RC147" s="495"/>
      <c r="RD147" s="133"/>
      <c r="RE147" s="134"/>
      <c r="RF147" s="495"/>
      <c r="RG147" s="133"/>
      <c r="RH147" s="134"/>
      <c r="RI147" s="495"/>
      <c r="RJ147" s="133"/>
      <c r="RK147" s="134"/>
      <c r="RL147" s="495"/>
      <c r="RM147" s="133"/>
      <c r="RN147" s="134"/>
      <c r="RO147" s="495"/>
      <c r="RP147" s="133"/>
      <c r="RQ147" s="134"/>
      <c r="RR147" s="495"/>
      <c r="RS147" s="133"/>
      <c r="RT147" s="134"/>
      <c r="RU147" s="495"/>
    </row>
    <row r="148" spans="71:48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7" t="s">
        <v>62</v>
      </c>
      <c r="IE148" s="466" t="s">
        <v>62</v>
      </c>
      <c r="IF148" s="462">
        <v>-4.5400000000000003E-2</v>
      </c>
      <c r="IG148" s="467" t="s">
        <v>62</v>
      </c>
      <c r="IH148" s="466" t="s">
        <v>62</v>
      </c>
      <c r="II148" s="452">
        <v>-2.53E-2</v>
      </c>
      <c r="IJ148" s="467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P148" s="457">
        <v>-2.4299999999999999E-2</v>
      </c>
      <c r="JQ148" t="s">
        <v>62</v>
      </c>
      <c r="JU148" s="133" t="s">
        <v>62</v>
      </c>
      <c r="JV148" s="134" t="s">
        <v>62</v>
      </c>
      <c r="JW148" s="440">
        <v>-4.9299999999999997E-2</v>
      </c>
      <c r="JX148" s="133" t="s">
        <v>62</v>
      </c>
      <c r="JY148" s="134" t="s">
        <v>62</v>
      </c>
      <c r="JZ148" s="452">
        <v>-6.4000000000000003E-3</v>
      </c>
      <c r="KA148" s="133" t="s">
        <v>62</v>
      </c>
      <c r="KB148" s="134" t="s">
        <v>62</v>
      </c>
      <c r="KC148" s="441">
        <v>-3.15E-2</v>
      </c>
      <c r="KD148" s="133"/>
      <c r="KE148" s="134" t="s">
        <v>62</v>
      </c>
      <c r="KF148" s="440">
        <v>-2.9600000000000001E-2</v>
      </c>
      <c r="KG148" s="133" t="s">
        <v>62</v>
      </c>
      <c r="KH148" s="134" t="s">
        <v>62</v>
      </c>
      <c r="KI148" s="452">
        <v>-1.5299999999999999E-2</v>
      </c>
      <c r="KJ148" s="133" t="s">
        <v>62</v>
      </c>
      <c r="KK148" s="134" t="s">
        <v>62</v>
      </c>
      <c r="KL148" s="365">
        <v>-2.7699999999999999E-2</v>
      </c>
      <c r="KM148" s="133" t="s">
        <v>62</v>
      </c>
      <c r="KN148" s="134" t="s">
        <v>62</v>
      </c>
      <c r="KO148" s="457">
        <v>-1.3100000000000001E-2</v>
      </c>
      <c r="KP148" s="133" t="s">
        <v>62</v>
      </c>
      <c r="KQ148" s="134" t="s">
        <v>62</v>
      </c>
      <c r="KR148" s="462">
        <v>-2.69E-2</v>
      </c>
      <c r="KS148" s="133" t="s">
        <v>62</v>
      </c>
      <c r="KT148" s="134" t="s">
        <v>62</v>
      </c>
      <c r="KU148" s="457">
        <v>-5.1499999999999997E-2</v>
      </c>
      <c r="KV148" s="133" t="s">
        <v>62</v>
      </c>
      <c r="KW148" s="134" t="s">
        <v>62</v>
      </c>
      <c r="KX148" s="365">
        <v>-2.1100000000000001E-2</v>
      </c>
      <c r="KY148" s="133" t="s">
        <v>62</v>
      </c>
      <c r="KZ148" s="134" t="s">
        <v>62</v>
      </c>
      <c r="LA148" s="365">
        <v>-3.0300000000000001E-2</v>
      </c>
      <c r="LB148" s="134" t="s">
        <v>62</v>
      </c>
      <c r="LC148" s="134" t="s">
        <v>62</v>
      </c>
      <c r="LD148" s="457">
        <v>-0.02</v>
      </c>
      <c r="LE148" s="133" t="s">
        <v>62</v>
      </c>
      <c r="LF148" s="134" t="s">
        <v>62</v>
      </c>
      <c r="LG148" s="495"/>
      <c r="LH148" s="133" t="s">
        <v>62</v>
      </c>
      <c r="LI148" s="134" t="s">
        <v>62</v>
      </c>
      <c r="LJ148" s="495"/>
      <c r="LK148" s="133" t="s">
        <v>62</v>
      </c>
      <c r="LL148" s="134" t="s">
        <v>62</v>
      </c>
      <c r="LM148" s="495"/>
      <c r="LN148" s="133" t="s">
        <v>62</v>
      </c>
      <c r="LO148" s="134" t="s">
        <v>62</v>
      </c>
      <c r="LP148" s="495"/>
      <c r="LQ148" s="133" t="s">
        <v>62</v>
      </c>
      <c r="LR148" s="134" t="s">
        <v>62</v>
      </c>
      <c r="LS148" s="495"/>
      <c r="LT148" s="133" t="s">
        <v>62</v>
      </c>
      <c r="LU148" s="134" t="s">
        <v>62</v>
      </c>
      <c r="LV148" s="495"/>
      <c r="LW148" s="133" t="s">
        <v>62</v>
      </c>
      <c r="LX148" s="134" t="s">
        <v>62</v>
      </c>
      <c r="LY148" s="495"/>
      <c r="LZ148" s="133" t="s">
        <v>62</v>
      </c>
      <c r="MA148" s="134" t="s">
        <v>62</v>
      </c>
      <c r="MB148" s="495"/>
      <c r="MC148" s="133" t="s">
        <v>62</v>
      </c>
      <c r="MD148" s="134" t="s">
        <v>62</v>
      </c>
      <c r="ME148" s="495"/>
      <c r="MF148" s="133" t="s">
        <v>62</v>
      </c>
      <c r="MG148" s="134" t="s">
        <v>62</v>
      </c>
      <c r="MH148" s="495"/>
      <c r="MI148" s="133" t="s">
        <v>62</v>
      </c>
      <c r="MJ148" s="134" t="s">
        <v>62</v>
      </c>
      <c r="MK148" s="495"/>
      <c r="MM148" s="133" t="s">
        <v>62</v>
      </c>
      <c r="MN148" s="134" t="s">
        <v>62</v>
      </c>
      <c r="MO148" s="495"/>
      <c r="MP148" s="133" t="s">
        <v>62</v>
      </c>
      <c r="MQ148" s="134" t="s">
        <v>62</v>
      </c>
      <c r="MR148" s="495"/>
      <c r="MS148" s="133" t="s">
        <v>62</v>
      </c>
      <c r="MT148" s="134" t="s">
        <v>62</v>
      </c>
      <c r="MU148" s="495"/>
      <c r="MV148" s="133" t="s">
        <v>62</v>
      </c>
      <c r="MW148" s="134" t="s">
        <v>62</v>
      </c>
      <c r="MX148" s="495"/>
      <c r="MY148" s="133" t="s">
        <v>62</v>
      </c>
      <c r="MZ148" s="134" t="s">
        <v>62</v>
      </c>
      <c r="NA148" s="495"/>
      <c r="NB148" s="133" t="s">
        <v>62</v>
      </c>
      <c r="NC148" s="134" t="s">
        <v>62</v>
      </c>
      <c r="ND148" s="495"/>
      <c r="NE148" s="133" t="s">
        <v>62</v>
      </c>
      <c r="NF148" s="134" t="s">
        <v>62</v>
      </c>
      <c r="NG148" s="495"/>
      <c r="NH148" s="133" t="s">
        <v>62</v>
      </c>
      <c r="NI148" s="134" t="s">
        <v>62</v>
      </c>
      <c r="NJ148" s="495"/>
      <c r="NK148" s="133" t="s">
        <v>62</v>
      </c>
      <c r="NL148" s="134" t="s">
        <v>62</v>
      </c>
      <c r="NM148" s="495"/>
      <c r="NN148" s="133" t="s">
        <v>62</v>
      </c>
      <c r="NO148" s="134" t="s">
        <v>62</v>
      </c>
      <c r="NP148" s="495"/>
      <c r="NQ148" s="133" t="s">
        <v>62</v>
      </c>
      <c r="NR148" s="134" t="s">
        <v>62</v>
      </c>
      <c r="NS148" s="495"/>
      <c r="NT148" s="133" t="s">
        <v>62</v>
      </c>
      <c r="NU148" s="134" t="s">
        <v>62</v>
      </c>
      <c r="NV148" s="495"/>
      <c r="NW148" s="133" t="s">
        <v>62</v>
      </c>
      <c r="NX148" s="134" t="s">
        <v>62</v>
      </c>
      <c r="NY148" s="495"/>
      <c r="NZ148" s="133" t="s">
        <v>62</v>
      </c>
      <c r="OA148" s="134" t="s">
        <v>62</v>
      </c>
      <c r="OB148" s="495"/>
      <c r="OC148" s="133" t="s">
        <v>62</v>
      </c>
      <c r="OD148" s="134" t="s">
        <v>62</v>
      </c>
      <c r="OE148" s="495"/>
      <c r="OF148" s="133" t="s">
        <v>62</v>
      </c>
      <c r="OG148" s="134" t="s">
        <v>62</v>
      </c>
      <c r="OH148" s="495"/>
      <c r="OI148" s="133" t="s">
        <v>62</v>
      </c>
      <c r="OJ148" s="134" t="s">
        <v>62</v>
      </c>
      <c r="OK148" s="495"/>
      <c r="OL148" s="133" t="s">
        <v>62</v>
      </c>
      <c r="OM148" s="134" t="s">
        <v>62</v>
      </c>
      <c r="ON148" s="495"/>
      <c r="OO148" s="133" t="s">
        <v>62</v>
      </c>
      <c r="OP148" s="134" t="s">
        <v>62</v>
      </c>
      <c r="OQ148" s="495"/>
      <c r="OR148" s="133" t="s">
        <v>62</v>
      </c>
      <c r="OS148" s="134" t="s">
        <v>62</v>
      </c>
      <c r="OT148" s="495"/>
      <c r="OU148" s="133" t="s">
        <v>62</v>
      </c>
      <c r="OV148" s="134" t="s">
        <v>62</v>
      </c>
      <c r="OW148" s="495"/>
      <c r="OX148" s="133" t="s">
        <v>62</v>
      </c>
      <c r="OY148" s="134" t="s">
        <v>62</v>
      </c>
      <c r="OZ148" s="495"/>
      <c r="PA148" s="133" t="s">
        <v>62</v>
      </c>
      <c r="PB148" s="134" t="s">
        <v>62</v>
      </c>
      <c r="PC148" s="495"/>
      <c r="PE148" s="133" t="s">
        <v>62</v>
      </c>
      <c r="PF148" s="134" t="s">
        <v>62</v>
      </c>
      <c r="PG148" s="495"/>
      <c r="PH148" s="133" t="s">
        <v>62</v>
      </c>
      <c r="PI148" s="134" t="s">
        <v>62</v>
      </c>
      <c r="PJ148" s="495"/>
      <c r="PK148" s="133" t="s">
        <v>62</v>
      </c>
      <c r="PL148" s="134" t="s">
        <v>62</v>
      </c>
      <c r="PM148" s="495"/>
      <c r="PN148" s="133" t="s">
        <v>62</v>
      </c>
      <c r="PO148" s="134" t="s">
        <v>62</v>
      </c>
      <c r="PP148" s="495"/>
      <c r="PQ148" s="133" t="s">
        <v>62</v>
      </c>
      <c r="PR148" s="134" t="s">
        <v>62</v>
      </c>
      <c r="PS148" s="495"/>
      <c r="PT148" s="133" t="s">
        <v>62</v>
      </c>
      <c r="PU148" s="134" t="s">
        <v>62</v>
      </c>
      <c r="PV148" s="495"/>
      <c r="PW148" s="133" t="s">
        <v>62</v>
      </c>
      <c r="PX148" s="134" t="s">
        <v>62</v>
      </c>
      <c r="PY148" s="495"/>
      <c r="PZ148" s="133" t="s">
        <v>62</v>
      </c>
      <c r="QA148" s="134" t="s">
        <v>62</v>
      </c>
      <c r="QB148" s="495"/>
      <c r="QC148" s="133" t="s">
        <v>62</v>
      </c>
      <c r="QD148" s="134" t="s">
        <v>62</v>
      </c>
      <c r="QE148" s="495"/>
      <c r="QF148" s="133" t="s">
        <v>62</v>
      </c>
      <c r="QG148" s="134" t="s">
        <v>62</v>
      </c>
      <c r="QH148" s="495"/>
      <c r="QI148" s="133" t="s">
        <v>62</v>
      </c>
      <c r="QJ148" s="134" t="s">
        <v>62</v>
      </c>
      <c r="QK148" s="495"/>
      <c r="QL148" s="133" t="s">
        <v>62</v>
      </c>
      <c r="QM148" s="134" t="s">
        <v>62</v>
      </c>
      <c r="QN148" s="495"/>
      <c r="QO148" s="133" t="s">
        <v>62</v>
      </c>
      <c r="QP148" s="134" t="s">
        <v>62</v>
      </c>
      <c r="QQ148" s="495"/>
      <c r="QR148" s="133" t="s">
        <v>62</v>
      </c>
      <c r="QS148" s="134" t="s">
        <v>62</v>
      </c>
      <c r="QT148" s="495"/>
      <c r="QU148" s="133" t="s">
        <v>62</v>
      </c>
      <c r="QV148" s="134" t="s">
        <v>62</v>
      </c>
      <c r="QW148" s="495"/>
      <c r="QX148" s="133" t="s">
        <v>62</v>
      </c>
      <c r="QY148" s="134" t="s">
        <v>62</v>
      </c>
      <c r="QZ148" s="495"/>
      <c r="RA148" s="133" t="s">
        <v>62</v>
      </c>
      <c r="RB148" s="134" t="s">
        <v>62</v>
      </c>
      <c r="RC148" s="495"/>
      <c r="RD148" s="133" t="s">
        <v>62</v>
      </c>
      <c r="RE148" s="134" t="s">
        <v>62</v>
      </c>
      <c r="RF148" s="495"/>
      <c r="RG148" s="133" t="s">
        <v>62</v>
      </c>
      <c r="RH148" s="134" t="s">
        <v>62</v>
      </c>
      <c r="RI148" s="495"/>
      <c r="RJ148" s="133" t="s">
        <v>62</v>
      </c>
      <c r="RK148" s="134" t="s">
        <v>62</v>
      </c>
      <c r="RL148" s="495"/>
      <c r="RM148" s="133" t="s">
        <v>62</v>
      </c>
      <c r="RN148" s="134" t="s">
        <v>62</v>
      </c>
      <c r="RO148" s="495"/>
      <c r="RP148" s="133" t="s">
        <v>62</v>
      </c>
      <c r="RQ148" s="134" t="s">
        <v>62</v>
      </c>
      <c r="RR148" s="495"/>
      <c r="RS148" s="133" t="s">
        <v>62</v>
      </c>
      <c r="RT148" s="134" t="s">
        <v>62</v>
      </c>
      <c r="RU148" s="495"/>
    </row>
    <row r="149" spans="71:48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251">
        <v>1.143</v>
      </c>
      <c r="JQ149" s="50"/>
      <c r="JR149" s="50"/>
      <c r="JS149" s="50"/>
      <c r="JU149" s="255">
        <v>1.1436999999999999</v>
      </c>
      <c r="JV149" s="251">
        <v>1.9637</v>
      </c>
      <c r="JW149" s="256">
        <v>1.9709000000000001</v>
      </c>
      <c r="JX149" s="255">
        <v>1.9699</v>
      </c>
      <c r="JY149" s="251">
        <v>1.9688000000000001</v>
      </c>
      <c r="JZ149" s="256">
        <v>1.9697</v>
      </c>
      <c r="KA149" s="255">
        <v>1.9673</v>
      </c>
      <c r="KB149" s="251">
        <v>1.9646999999999999</v>
      </c>
      <c r="KC149" s="256">
        <v>146.38</v>
      </c>
      <c r="KD149" s="255">
        <v>1.9811000000000001</v>
      </c>
      <c r="KE149" s="251">
        <v>1.9810000000000001</v>
      </c>
      <c r="KF149" s="256">
        <v>1.982</v>
      </c>
      <c r="KG149" s="255">
        <v>1.9841</v>
      </c>
      <c r="KH149" s="251">
        <v>1.9799</v>
      </c>
      <c r="KI149" s="256">
        <v>1.9807999999999999</v>
      </c>
      <c r="KJ149" s="255">
        <v>1.9804999999999999</v>
      </c>
      <c r="KK149" s="251">
        <v>1.7001999999999999</v>
      </c>
      <c r="KL149" s="256">
        <v>1.702</v>
      </c>
      <c r="KM149" s="255">
        <v>1.702</v>
      </c>
      <c r="KN149" s="251">
        <v>72.209999999999994</v>
      </c>
      <c r="KO149" s="256">
        <v>1.7018</v>
      </c>
      <c r="KP149" s="255">
        <v>1.7029000000000001</v>
      </c>
      <c r="KQ149" s="251">
        <v>1.7028000000000001</v>
      </c>
      <c r="KR149" s="256">
        <v>1.7025999999999999</v>
      </c>
      <c r="KS149" s="255">
        <v>1.7076</v>
      </c>
      <c r="KT149" s="251">
        <v>1.7067000000000001</v>
      </c>
      <c r="KU149" s="256">
        <v>71.77</v>
      </c>
      <c r="KV149" s="255">
        <v>1.7061999999999999</v>
      </c>
      <c r="KW149" s="251">
        <v>1.7062999999999999</v>
      </c>
      <c r="KX149" s="256">
        <v>1.704</v>
      </c>
      <c r="KY149" s="255">
        <v>1.7069000000000001</v>
      </c>
      <c r="KZ149" s="251">
        <v>71.64</v>
      </c>
      <c r="LA149" s="256">
        <v>71.92</v>
      </c>
      <c r="LB149" s="251">
        <v>71.760000000000005</v>
      </c>
      <c r="LC149" s="251">
        <v>72.09</v>
      </c>
      <c r="LD149" s="251">
        <v>71.790000000000006</v>
      </c>
      <c r="LE149" s="50"/>
      <c r="LF149" s="50"/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</row>
    <row r="150" spans="71:48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117" t="s">
        <v>45</v>
      </c>
      <c r="JQ150" s="59"/>
      <c r="JR150" s="59"/>
      <c r="JS150" s="59"/>
      <c r="JU150" s="149" t="s">
        <v>45</v>
      </c>
      <c r="JV150" s="254" t="s">
        <v>54</v>
      </c>
      <c r="JW150" s="257" t="s">
        <v>54</v>
      </c>
      <c r="JX150" s="156" t="s">
        <v>54</v>
      </c>
      <c r="JY150" s="254" t="s">
        <v>54</v>
      </c>
      <c r="JZ150" s="257" t="s">
        <v>54</v>
      </c>
      <c r="KA150" s="156" t="s">
        <v>54</v>
      </c>
      <c r="KB150" s="254" t="s">
        <v>54</v>
      </c>
      <c r="KC150" s="257" t="s">
        <v>54</v>
      </c>
      <c r="KD150" s="156" t="s">
        <v>54</v>
      </c>
      <c r="KE150" s="254" t="s">
        <v>54</v>
      </c>
      <c r="KF150" s="257" t="s">
        <v>54</v>
      </c>
      <c r="KG150" s="156" t="s">
        <v>54</v>
      </c>
      <c r="KH150" s="254" t="s">
        <v>54</v>
      </c>
      <c r="KI150" s="257" t="s">
        <v>54</v>
      </c>
      <c r="KJ150" s="156" t="s">
        <v>54</v>
      </c>
      <c r="KK150" s="117" t="s">
        <v>48</v>
      </c>
      <c r="KL150" s="178" t="s">
        <v>48</v>
      </c>
      <c r="KM150" s="149" t="s">
        <v>48</v>
      </c>
      <c r="KN150" s="109" t="s">
        <v>67</v>
      </c>
      <c r="KO150" s="178" t="s">
        <v>48</v>
      </c>
      <c r="KP150" s="149" t="s">
        <v>48</v>
      </c>
      <c r="KQ150" s="117" t="s">
        <v>48</v>
      </c>
      <c r="KR150" s="178" t="s">
        <v>48</v>
      </c>
      <c r="KS150" s="149" t="s">
        <v>48</v>
      </c>
      <c r="KT150" s="117" t="s">
        <v>48</v>
      </c>
      <c r="KU150" s="169" t="s">
        <v>67</v>
      </c>
      <c r="KV150" s="149" t="s">
        <v>48</v>
      </c>
      <c r="KW150" s="117" t="s">
        <v>48</v>
      </c>
      <c r="KX150" s="178" t="s">
        <v>48</v>
      </c>
      <c r="KY150" s="149" t="s">
        <v>48</v>
      </c>
      <c r="KZ150" s="109" t="s">
        <v>67</v>
      </c>
      <c r="LA150" s="169" t="s">
        <v>67</v>
      </c>
      <c r="LB150" s="109" t="s">
        <v>67</v>
      </c>
      <c r="LC150" s="109" t="s">
        <v>67</v>
      </c>
      <c r="LD150" s="109" t="s">
        <v>67</v>
      </c>
      <c r="LE150" s="59"/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  <c r="NM150" s="59"/>
      <c r="NN150" s="59"/>
      <c r="NO150" s="59"/>
      <c r="NP150" s="59"/>
      <c r="NQ150" s="59"/>
      <c r="NR150" s="59"/>
      <c r="NS150" s="59"/>
      <c r="NT150" s="59"/>
      <c r="NU150" s="59"/>
      <c r="NV150" s="59"/>
      <c r="NW150" s="59"/>
      <c r="NX150" s="59"/>
      <c r="NY150" s="59"/>
      <c r="NZ150" s="59"/>
      <c r="OA150" s="59"/>
      <c r="OB150" s="59"/>
      <c r="OC150" s="59"/>
      <c r="OD150" s="59"/>
      <c r="OE150" s="59"/>
      <c r="OF150" s="59"/>
      <c r="OG150" s="59"/>
      <c r="OH150" s="59"/>
      <c r="OI150" s="59"/>
      <c r="OJ150" s="59"/>
      <c r="OK150" s="59"/>
      <c r="OL150" s="59"/>
      <c r="OM150" s="59"/>
      <c r="ON150" s="59"/>
      <c r="OO150" s="59"/>
      <c r="OP150" s="59"/>
      <c r="OQ150" s="59"/>
      <c r="OR150" s="59"/>
      <c r="OS150" s="59"/>
      <c r="OT150" s="59"/>
      <c r="OU150" s="59"/>
      <c r="OV150" s="59"/>
      <c r="OW150" s="59"/>
      <c r="OX150" s="59"/>
      <c r="OY150" s="59"/>
      <c r="OZ150" s="59"/>
      <c r="PA150" s="59"/>
      <c r="PB150" s="59"/>
      <c r="PC150" s="59"/>
      <c r="PE150" s="59"/>
      <c r="PF150" s="59"/>
      <c r="PG150" s="59"/>
      <c r="PH150" s="59"/>
      <c r="PI150" s="59"/>
      <c r="PJ150" s="59"/>
      <c r="PK150" s="59"/>
      <c r="PL150" s="59"/>
      <c r="PM150" s="59"/>
      <c r="PN150" s="59"/>
      <c r="PO150" s="59"/>
      <c r="PP150" s="59"/>
      <c r="PQ150" s="59"/>
      <c r="PR150" s="59"/>
      <c r="PS150" s="59"/>
      <c r="PT150" s="59"/>
      <c r="PU150" s="59"/>
      <c r="PV150" s="59"/>
      <c r="PW150" s="59"/>
      <c r="PX150" s="59"/>
      <c r="PY150" s="59"/>
      <c r="PZ150" s="59"/>
      <c r="QA150" s="59"/>
      <c r="QB150" s="59"/>
      <c r="QC150" s="59"/>
      <c r="QD150" s="59"/>
      <c r="QE150" s="59"/>
      <c r="QF150" s="59"/>
      <c r="QG150" s="59"/>
      <c r="QH150" s="59"/>
      <c r="QI150" s="59"/>
      <c r="QJ150" s="59"/>
      <c r="QK150" s="59"/>
      <c r="QL150" s="59"/>
      <c r="QM150" s="59"/>
      <c r="QN150" s="59"/>
      <c r="QO150" s="59"/>
      <c r="QP150" s="59"/>
      <c r="QQ150" s="59"/>
      <c r="QR150" s="59"/>
      <c r="QS150" s="59"/>
      <c r="QT150" s="59"/>
      <c r="QU150" s="59"/>
      <c r="QV150" s="59"/>
      <c r="QW150" s="59"/>
      <c r="QX150" s="59"/>
      <c r="QY150" s="59"/>
      <c r="QZ150" s="59"/>
      <c r="RA150" s="59"/>
      <c r="RB150" s="59"/>
      <c r="RC150" s="59"/>
      <c r="RD150" s="59"/>
      <c r="RE150" s="59"/>
      <c r="RF150" s="59"/>
      <c r="RG150" s="59"/>
      <c r="RH150" s="59"/>
      <c r="RI150" s="59"/>
      <c r="RJ150" s="59"/>
      <c r="RK150" s="59"/>
      <c r="RL150" s="59"/>
      <c r="RM150" s="59"/>
      <c r="RN150" s="59"/>
      <c r="RO150" s="59"/>
      <c r="RP150" s="59"/>
      <c r="RQ150" s="59"/>
      <c r="RR150" s="59"/>
      <c r="RS150" s="59"/>
      <c r="RT150" s="59"/>
      <c r="RU150" s="59"/>
    </row>
    <row r="151" spans="71:489" ht="15.75" thickBot="1" x14ac:dyDescent="0.3">
      <c r="BS151" s="141">
        <f t="shared" ref="BS151:CK151" si="625">SUM(BS136, -BS143)</f>
        <v>3.2199999999999999E-2</v>
      </c>
      <c r="BT151" s="115">
        <f t="shared" si="625"/>
        <v>4.6799999999999994E-2</v>
      </c>
      <c r="BU151" s="174">
        <f t="shared" si="625"/>
        <v>6.4299999999999996E-2</v>
      </c>
      <c r="BV151" s="141">
        <f t="shared" si="625"/>
        <v>8.9200000000000002E-2</v>
      </c>
      <c r="BW151" s="115">
        <f t="shared" si="625"/>
        <v>8.8700000000000001E-2</v>
      </c>
      <c r="BX151" s="174">
        <f t="shared" si="625"/>
        <v>8.77E-2</v>
      </c>
      <c r="BY151" s="218">
        <f t="shared" si="625"/>
        <v>8.2400000000000001E-2</v>
      </c>
      <c r="BZ151" s="15">
        <f t="shared" si="625"/>
        <v>9.1600000000000001E-2</v>
      </c>
      <c r="CA151" s="146">
        <f t="shared" si="625"/>
        <v>9.0400000000000008E-2</v>
      </c>
      <c r="CB151" s="141">
        <f t="shared" si="625"/>
        <v>0.15129999999999999</v>
      </c>
      <c r="CC151" s="115">
        <f t="shared" si="625"/>
        <v>0.15250000000000002</v>
      </c>
      <c r="CD151" s="174">
        <f t="shared" si="625"/>
        <v>0.184</v>
      </c>
      <c r="CE151" s="141">
        <f t="shared" si="625"/>
        <v>0.1986</v>
      </c>
      <c r="CF151" s="115">
        <f t="shared" si="625"/>
        <v>0.18729999999999999</v>
      </c>
      <c r="CG151" s="174">
        <f t="shared" si="625"/>
        <v>0.19839999999999999</v>
      </c>
      <c r="CH151" s="141">
        <f t="shared" si="625"/>
        <v>0.20330000000000001</v>
      </c>
      <c r="CI151" s="115">
        <f t="shared" si="625"/>
        <v>0.2079</v>
      </c>
      <c r="CJ151" s="174">
        <f t="shared" si="625"/>
        <v>0.20080000000000001</v>
      </c>
      <c r="CK151" s="141">
        <f t="shared" si="625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626">SUM(CN136, -CN143)</f>
        <v>0.214</v>
      </c>
      <c r="CO151" s="115">
        <f t="shared" si="626"/>
        <v>0.21229999999999999</v>
      </c>
      <c r="CP151" s="174">
        <f t="shared" si="626"/>
        <v>0.2079</v>
      </c>
      <c r="CQ151" s="141">
        <f t="shared" si="626"/>
        <v>0.1575</v>
      </c>
      <c r="CR151" s="115">
        <f t="shared" si="626"/>
        <v>0.1694</v>
      </c>
      <c r="CS151" s="174">
        <f t="shared" si="626"/>
        <v>0.1953</v>
      </c>
      <c r="CT151" s="139">
        <f t="shared" si="626"/>
        <v>0.17520000000000002</v>
      </c>
      <c r="CU151" s="115">
        <f t="shared" si="626"/>
        <v>0.1759</v>
      </c>
      <c r="CV151" s="174">
        <f t="shared" si="626"/>
        <v>0.1782</v>
      </c>
      <c r="CW151" s="141">
        <f t="shared" si="626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627">SUM(CZ136, -CZ143)</f>
        <v>0.14529999999999998</v>
      </c>
      <c r="DA151" s="111">
        <f t="shared" si="627"/>
        <v>0.14479999999999998</v>
      </c>
      <c r="DB151" s="174">
        <f t="shared" si="627"/>
        <v>0.14679999999999999</v>
      </c>
      <c r="DC151" s="141">
        <f t="shared" si="627"/>
        <v>0.1696</v>
      </c>
      <c r="DD151" s="115">
        <f t="shared" si="627"/>
        <v>0.17349999999999999</v>
      </c>
      <c r="DE151" s="171">
        <f t="shared" si="627"/>
        <v>0.1449</v>
      </c>
      <c r="DF151" s="139">
        <f t="shared" si="627"/>
        <v>0.16470000000000001</v>
      </c>
      <c r="DG151" s="111">
        <f t="shared" si="627"/>
        <v>0.15709999999999999</v>
      </c>
      <c r="DH151" s="171">
        <f t="shared" si="627"/>
        <v>0.16420000000000001</v>
      </c>
      <c r="DI151" s="141">
        <f t="shared" si="627"/>
        <v>0.16120000000000001</v>
      </c>
      <c r="DJ151" s="111">
        <f t="shared" si="627"/>
        <v>0.17860000000000001</v>
      </c>
      <c r="DK151" s="174">
        <f t="shared" si="627"/>
        <v>0.19020000000000001</v>
      </c>
      <c r="DL151" s="115">
        <f t="shared" si="627"/>
        <v>0.1643</v>
      </c>
      <c r="DM151" s="111">
        <f t="shared" si="627"/>
        <v>0.1678</v>
      </c>
      <c r="DN151" s="329">
        <f t="shared" si="627"/>
        <v>0.1502</v>
      </c>
      <c r="DO151" s="340">
        <f>SUM(DO136, -DO143,)</f>
        <v>0</v>
      </c>
      <c r="DP151" s="110">
        <f t="shared" ref="DP151:DZ151" si="628">SUM(DP136, -DP143)</f>
        <v>0.17080000000000001</v>
      </c>
      <c r="DQ151" s="170">
        <f t="shared" si="628"/>
        <v>0.19900000000000001</v>
      </c>
      <c r="DR151" s="148">
        <f t="shared" si="628"/>
        <v>0.2175</v>
      </c>
      <c r="DS151" s="110">
        <f t="shared" si="628"/>
        <v>0.25130000000000002</v>
      </c>
      <c r="DT151" s="170">
        <f t="shared" si="628"/>
        <v>0.25900000000000001</v>
      </c>
      <c r="DU151" s="148">
        <f t="shared" si="628"/>
        <v>0.25219999999999998</v>
      </c>
      <c r="DV151" s="110">
        <f t="shared" si="628"/>
        <v>0.30459999999999998</v>
      </c>
      <c r="DW151" s="170">
        <f t="shared" si="628"/>
        <v>0.32619999999999999</v>
      </c>
      <c r="DX151" s="110">
        <f t="shared" si="628"/>
        <v>0.29630000000000001</v>
      </c>
      <c r="DY151" s="110">
        <f t="shared" si="628"/>
        <v>0.30780000000000002</v>
      </c>
      <c r="DZ151" s="110">
        <f t="shared" si="628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629">SUM(EC136, -EC143)</f>
        <v>0</v>
      </c>
      <c r="ED151" s="6">
        <f t="shared" si="629"/>
        <v>0</v>
      </c>
      <c r="EE151" s="6">
        <f t="shared" si="629"/>
        <v>0</v>
      </c>
      <c r="EF151" s="6">
        <f t="shared" si="629"/>
        <v>0</v>
      </c>
      <c r="EG151" s="6">
        <f t="shared" si="629"/>
        <v>0</v>
      </c>
      <c r="EH151" s="6">
        <f t="shared" si="629"/>
        <v>0</v>
      </c>
      <c r="EI151" s="6">
        <f t="shared" si="629"/>
        <v>0</v>
      </c>
      <c r="EK151" s="141">
        <f t="shared" ref="EK151:EX151" si="630">SUM(EK136, -EK143)</f>
        <v>5.45E-2</v>
      </c>
      <c r="EL151" s="202">
        <f t="shared" si="630"/>
        <v>6.4100000000000004E-2</v>
      </c>
      <c r="EM151" s="174">
        <f t="shared" si="630"/>
        <v>7.7100000000000002E-2</v>
      </c>
      <c r="EN151" s="139">
        <f t="shared" si="630"/>
        <v>7.7899999999999997E-2</v>
      </c>
      <c r="EO151" s="115">
        <f t="shared" si="630"/>
        <v>8.8499999999999995E-2</v>
      </c>
      <c r="EP151" s="171">
        <f t="shared" si="630"/>
        <v>0.10680000000000001</v>
      </c>
      <c r="EQ151" s="141">
        <f t="shared" si="630"/>
        <v>0.1021</v>
      </c>
      <c r="ER151" s="115">
        <f t="shared" si="630"/>
        <v>0.10980000000000001</v>
      </c>
      <c r="ES151" s="174">
        <f t="shared" si="630"/>
        <v>0.114</v>
      </c>
      <c r="ET151" s="141">
        <f t="shared" si="630"/>
        <v>0.1217</v>
      </c>
      <c r="EU151" s="115">
        <f t="shared" si="630"/>
        <v>0.13589999999999999</v>
      </c>
      <c r="EV151" s="174">
        <f t="shared" si="630"/>
        <v>0.16689999999999999</v>
      </c>
      <c r="EW151" s="141">
        <f t="shared" si="630"/>
        <v>0.1653</v>
      </c>
      <c r="EX151" s="115">
        <f t="shared" si="630"/>
        <v>0.15570000000000001</v>
      </c>
      <c r="EY151" s="174">
        <f t="shared" ref="EY151:FQ151" si="631">SUM(EY136, -EY143)</f>
        <v>0.17480000000000001</v>
      </c>
      <c r="EZ151" s="141">
        <f t="shared" si="631"/>
        <v>0.19219999999999998</v>
      </c>
      <c r="FA151" s="115">
        <f t="shared" si="631"/>
        <v>0.18240000000000001</v>
      </c>
      <c r="FB151" s="171">
        <f t="shared" si="631"/>
        <v>0.16189999999999999</v>
      </c>
      <c r="FC151" s="139">
        <f t="shared" si="631"/>
        <v>0.1686</v>
      </c>
      <c r="FD151" s="111">
        <f t="shared" si="631"/>
        <v>0.1686</v>
      </c>
      <c r="FE151" s="171">
        <f t="shared" si="631"/>
        <v>0.18159999999999998</v>
      </c>
      <c r="FF151" s="139">
        <f t="shared" si="631"/>
        <v>0.19919999999999999</v>
      </c>
      <c r="FG151" s="111">
        <f t="shared" si="631"/>
        <v>0.20219999999999999</v>
      </c>
      <c r="FH151" s="171">
        <f t="shared" si="631"/>
        <v>0.1968</v>
      </c>
      <c r="FI151" s="139">
        <f t="shared" si="631"/>
        <v>0.1757</v>
      </c>
      <c r="FJ151" s="111">
        <f t="shared" si="631"/>
        <v>0.17130000000000001</v>
      </c>
      <c r="FK151" s="171">
        <f t="shared" si="631"/>
        <v>0.16020000000000001</v>
      </c>
      <c r="FL151" s="139">
        <f t="shared" si="631"/>
        <v>0.1429</v>
      </c>
      <c r="FM151" s="111">
        <f t="shared" si="631"/>
        <v>0.1331</v>
      </c>
      <c r="FN151" s="171">
        <f t="shared" si="631"/>
        <v>0.13850000000000001</v>
      </c>
      <c r="FO151" s="139">
        <f t="shared" si="631"/>
        <v>0.14879999999999999</v>
      </c>
      <c r="FP151" s="111">
        <f t="shared" si="631"/>
        <v>0.1552</v>
      </c>
      <c r="FQ151" s="171">
        <f t="shared" si="631"/>
        <v>0.1757</v>
      </c>
      <c r="FR151" s="139">
        <f t="shared" ref="FR151" si="632">SUM(FR136, -FR143)</f>
        <v>0.19019999999999998</v>
      </c>
      <c r="FS151" s="111">
        <f t="shared" ref="FS151" si="633">SUM(FS136, -FS143)</f>
        <v>0.19350000000000001</v>
      </c>
      <c r="FT151" s="171">
        <f t="shared" ref="FT151" si="634">SUM(FT136, -FT143)</f>
        <v>0.18380000000000002</v>
      </c>
      <c r="FU151" s="139">
        <f t="shared" ref="FU151" si="635">SUM(FU136, -FU143)</f>
        <v>0.1928</v>
      </c>
      <c r="FV151" s="111">
        <f t="shared" ref="FV151" si="636">SUM(FV136, -FV143)</f>
        <v>0.17780000000000001</v>
      </c>
      <c r="FW151" s="171">
        <f t="shared" ref="FW151:FX151" si="637">SUM(FW136, -FW143)</f>
        <v>0.17929999999999999</v>
      </c>
      <c r="FX151" s="139">
        <f t="shared" si="637"/>
        <v>0.16489999999999999</v>
      </c>
      <c r="FY151" s="111">
        <f t="shared" ref="FY151:FZ151" si="638">SUM(FY136, -FY143)</f>
        <v>0.18090000000000001</v>
      </c>
      <c r="FZ151" s="171">
        <f t="shared" si="638"/>
        <v>0.2011</v>
      </c>
      <c r="GA151" s="139">
        <f t="shared" ref="GA151" si="639">SUM(GA136, -GA143)</f>
        <v>0.24030000000000001</v>
      </c>
      <c r="GB151" s="111">
        <f t="shared" ref="GB151" si="640">SUM(GB136, -GB143)</f>
        <v>0.23809999999999998</v>
      </c>
      <c r="GC151" s="171">
        <f t="shared" ref="GC151" si="641">SUM(GC136, -GC143)</f>
        <v>0.2354</v>
      </c>
      <c r="GD151" s="139">
        <f t="shared" ref="GD151" si="642">SUM(GD136, -GD143)</f>
        <v>0.25359999999999999</v>
      </c>
      <c r="GE151" s="111">
        <f t="shared" ref="GE151" si="643">SUM(GE136, -GE143)</f>
        <v>0.2485</v>
      </c>
      <c r="GF151" s="171">
        <f t="shared" ref="GF151" si="644">SUM(GF136, -GF143)</f>
        <v>0.27190000000000003</v>
      </c>
      <c r="GG151" s="220">
        <f t="shared" ref="GG151" si="645">SUM(GG136, -GG143)</f>
        <v>0.27979999999999999</v>
      </c>
      <c r="GH151" s="88">
        <f t="shared" ref="GH151" si="646">SUM(GH136, -GH143)</f>
        <v>0.28260000000000002</v>
      </c>
      <c r="GI151" s="145">
        <f t="shared" ref="GI151" si="647">SUM(GI136, -GI143)</f>
        <v>0.29580000000000001</v>
      </c>
      <c r="GJ151" s="139">
        <f t="shared" ref="GJ151:GK151" si="648">SUM(GJ136, -GJ143)</f>
        <v>0.28200000000000003</v>
      </c>
      <c r="GK151" s="111">
        <f t="shared" si="648"/>
        <v>0.28659999999999997</v>
      </c>
      <c r="GL151" s="171">
        <f t="shared" ref="GL151" si="649">SUM(GL136, -GL143)</f>
        <v>0.28310000000000002</v>
      </c>
      <c r="GM151" s="141">
        <f t="shared" ref="GM151:GU151" si="650">SUM(GM136, -GM143)</f>
        <v>0.19240000000000002</v>
      </c>
      <c r="GN151" s="115">
        <f t="shared" si="650"/>
        <v>0.2142</v>
      </c>
      <c r="GO151" s="174">
        <f t="shared" si="650"/>
        <v>0.2016</v>
      </c>
      <c r="GP151" s="141">
        <f t="shared" si="650"/>
        <v>0.22689999999999999</v>
      </c>
      <c r="GQ151" s="115">
        <f t="shared" si="650"/>
        <v>0.22509999999999999</v>
      </c>
      <c r="GR151" s="174">
        <f t="shared" si="650"/>
        <v>0.2082</v>
      </c>
      <c r="GS151" s="115">
        <f t="shared" si="650"/>
        <v>0.2034</v>
      </c>
      <c r="GT151" s="115">
        <f t="shared" si="650"/>
        <v>0.18430000000000002</v>
      </c>
      <c r="GU151" s="115">
        <f t="shared" si="650"/>
        <v>0.1507</v>
      </c>
      <c r="GV151" s="6">
        <f t="shared" ref="GV151:HA151" si="651">SUM(GV136, -GV143)</f>
        <v>0</v>
      </c>
      <c r="GW151" s="6">
        <f t="shared" si="651"/>
        <v>0</v>
      </c>
      <c r="GX151" s="6">
        <f t="shared" si="651"/>
        <v>0</v>
      </c>
      <c r="GY151" s="6">
        <f t="shared" si="651"/>
        <v>0</v>
      </c>
      <c r="GZ151" s="6">
        <f t="shared" si="651"/>
        <v>0</v>
      </c>
      <c r="HA151" s="6">
        <f t="shared" si="651"/>
        <v>0</v>
      </c>
      <c r="HC151" s="139">
        <f t="shared" ref="HC151:HL151" si="652">SUM(HC136, -HC143)</f>
        <v>5.5800000000000002E-2</v>
      </c>
      <c r="HD151" s="110">
        <f t="shared" si="652"/>
        <v>5.3699999999999998E-2</v>
      </c>
      <c r="HE151" s="170">
        <f t="shared" si="652"/>
        <v>8.9900000000000008E-2</v>
      </c>
      <c r="HF151" s="148">
        <f t="shared" si="652"/>
        <v>5.7500000000000002E-2</v>
      </c>
      <c r="HG151" s="115">
        <f t="shared" si="652"/>
        <v>5.79E-2</v>
      </c>
      <c r="HH151" s="173">
        <f t="shared" si="652"/>
        <v>0.1273</v>
      </c>
      <c r="HI151" s="148">
        <f t="shared" si="652"/>
        <v>0.14380000000000001</v>
      </c>
      <c r="HJ151" s="110">
        <f t="shared" si="652"/>
        <v>0.13919999999999999</v>
      </c>
      <c r="HK151" s="170">
        <f t="shared" si="652"/>
        <v>0.13419999999999999</v>
      </c>
      <c r="HL151" s="148">
        <f t="shared" si="652"/>
        <v>0.14560000000000001</v>
      </c>
      <c r="HM151" s="110">
        <f t="shared" ref="HM151" si="653">SUM(HM136, -HM143)</f>
        <v>0.1188</v>
      </c>
      <c r="HN151" s="173">
        <f t="shared" ref="HN151:IF151" si="654">SUM(HN136, -HN143)</f>
        <v>9.69E-2</v>
      </c>
      <c r="HO151" s="148">
        <f t="shared" si="654"/>
        <v>0.113</v>
      </c>
      <c r="HP151" s="113">
        <f t="shared" si="654"/>
        <v>0.11169999999999999</v>
      </c>
      <c r="HQ151" s="174">
        <f t="shared" si="654"/>
        <v>0.1047</v>
      </c>
      <c r="HR151" s="143">
        <f t="shared" si="654"/>
        <v>0.11</v>
      </c>
      <c r="HS151" s="115">
        <f t="shared" si="654"/>
        <v>0.11100000000000002</v>
      </c>
      <c r="HT151" s="174">
        <f t="shared" si="654"/>
        <v>0.1182</v>
      </c>
      <c r="HU151" s="141">
        <f t="shared" si="654"/>
        <v>0.1275</v>
      </c>
      <c r="HV151" s="115">
        <f t="shared" si="654"/>
        <v>0.13450000000000001</v>
      </c>
      <c r="HW151" s="174">
        <f t="shared" si="654"/>
        <v>0.11499999999999999</v>
      </c>
      <c r="HX151" s="141">
        <f t="shared" si="654"/>
        <v>0.1303</v>
      </c>
      <c r="HY151" s="115">
        <f t="shared" si="654"/>
        <v>0.1305</v>
      </c>
      <c r="HZ151" s="171">
        <f t="shared" si="654"/>
        <v>0.16039999999999999</v>
      </c>
      <c r="IA151" s="139">
        <f t="shared" si="654"/>
        <v>0.1454</v>
      </c>
      <c r="IB151" s="111">
        <f t="shared" si="654"/>
        <v>0.14479999999999998</v>
      </c>
      <c r="IC151" s="174">
        <f t="shared" si="654"/>
        <v>0.1348</v>
      </c>
      <c r="ID151" s="218">
        <f t="shared" si="654"/>
        <v>0.15210000000000001</v>
      </c>
      <c r="IE151" s="88">
        <f t="shared" si="654"/>
        <v>0.1807</v>
      </c>
      <c r="IF151" s="171">
        <f t="shared" si="654"/>
        <v>0.18440000000000001</v>
      </c>
      <c r="IG151" s="220">
        <f t="shared" ref="IG151" si="655">SUM(IG136, -IG143)</f>
        <v>0.17559999999999998</v>
      </c>
      <c r="IH151" s="88">
        <f t="shared" ref="IH151" si="656">SUM(IH136, -IH143)</f>
        <v>0.186</v>
      </c>
      <c r="II151" s="171">
        <f t="shared" ref="II151" si="657">SUM(II136, -II143)</f>
        <v>0.1888</v>
      </c>
      <c r="IJ151" s="232">
        <f t="shared" ref="IJ151:IT151" si="658">SUM(IJ136, -IJ143)</f>
        <v>0.16159999999999999</v>
      </c>
      <c r="IK151" s="88">
        <f t="shared" si="658"/>
        <v>0.17680000000000001</v>
      </c>
      <c r="IL151" s="145">
        <f t="shared" si="658"/>
        <v>0.21</v>
      </c>
      <c r="IM151" s="139">
        <f t="shared" si="658"/>
        <v>0.2316</v>
      </c>
      <c r="IN151" s="111">
        <f t="shared" si="658"/>
        <v>0.24030000000000001</v>
      </c>
      <c r="IO151" s="171">
        <f t="shared" si="658"/>
        <v>0.23780000000000001</v>
      </c>
      <c r="IP151" s="139">
        <f t="shared" si="658"/>
        <v>0.23810000000000001</v>
      </c>
      <c r="IQ151" s="111">
        <f t="shared" si="658"/>
        <v>0.22220000000000001</v>
      </c>
      <c r="IR151" s="171">
        <f t="shared" si="658"/>
        <v>0.2455</v>
      </c>
      <c r="IS151" s="220">
        <f t="shared" si="658"/>
        <v>0.23880000000000001</v>
      </c>
      <c r="IT151" s="88">
        <f t="shared" si="658"/>
        <v>0.23630000000000001</v>
      </c>
      <c r="IU151" s="145">
        <f t="shared" ref="IU151" si="659">SUM(IU136, -IU143)</f>
        <v>0.23880000000000001</v>
      </c>
      <c r="IV151" s="139">
        <f t="shared" ref="IV151" si="660">SUM(IV136, -IV143)</f>
        <v>0.2276</v>
      </c>
      <c r="IW151" s="111">
        <f t="shared" ref="IW151" si="661">SUM(IW136, -IW143)</f>
        <v>0.22699999999999998</v>
      </c>
      <c r="IX151" s="182">
        <f t="shared" ref="IX151:JF151" si="662">SUM(IX136, -IX143)</f>
        <v>0.23299999999999998</v>
      </c>
      <c r="IY151" s="161">
        <f t="shared" si="662"/>
        <v>0.23699999999999999</v>
      </c>
      <c r="IZ151" s="202">
        <f t="shared" si="662"/>
        <v>0.26469999999999999</v>
      </c>
      <c r="JA151" s="182">
        <f t="shared" si="662"/>
        <v>0.249</v>
      </c>
      <c r="JB151" s="141">
        <f t="shared" si="662"/>
        <v>0.24829999999999999</v>
      </c>
      <c r="JC151" s="115">
        <f t="shared" si="662"/>
        <v>0.25259999999999999</v>
      </c>
      <c r="JD151" s="174">
        <f t="shared" si="662"/>
        <v>0.27129999999999999</v>
      </c>
      <c r="JE151" s="141">
        <f t="shared" si="662"/>
        <v>0.26739999999999997</v>
      </c>
      <c r="JF151" s="115">
        <f t="shared" si="662"/>
        <v>0.2762</v>
      </c>
      <c r="JG151" s="174">
        <f t="shared" ref="JG151" si="663">SUM(JG136, -JG143)</f>
        <v>0.22939999999999999</v>
      </c>
      <c r="JH151" s="143">
        <f t="shared" ref="JH151:JP151" si="664">SUM(JH136, -JH143)</f>
        <v>0.2215</v>
      </c>
      <c r="JI151" s="113">
        <f t="shared" si="664"/>
        <v>0.2329</v>
      </c>
      <c r="JJ151" s="173">
        <f t="shared" si="664"/>
        <v>0.21510000000000001</v>
      </c>
      <c r="JK151" s="143">
        <f t="shared" si="664"/>
        <v>0.21499999999999997</v>
      </c>
      <c r="JL151" s="113">
        <f t="shared" si="664"/>
        <v>0.2198</v>
      </c>
      <c r="JM151" s="182">
        <f t="shared" si="664"/>
        <v>0.2258</v>
      </c>
      <c r="JN151" s="202">
        <f t="shared" si="664"/>
        <v>0.21740000000000001</v>
      </c>
      <c r="JO151" s="202">
        <f t="shared" si="664"/>
        <v>0.24459999999999998</v>
      </c>
      <c r="JP151" s="202">
        <f t="shared" si="664"/>
        <v>0.24280000000000002</v>
      </c>
      <c r="JQ151" s="6">
        <f t="shared" ref="JQ151:JS151" si="665">SUM(JQ136, -JQ143)</f>
        <v>0</v>
      </c>
      <c r="JR151" s="6">
        <f t="shared" si="665"/>
        <v>0</v>
      </c>
      <c r="JS151" s="6">
        <f t="shared" si="665"/>
        <v>0</v>
      </c>
      <c r="JU151" s="161">
        <f t="shared" ref="JU151:KR151" si="666">SUM(JU136, -JU143)</f>
        <v>0.2492</v>
      </c>
      <c r="JV151" s="113">
        <f t="shared" si="666"/>
        <v>0.23910000000000001</v>
      </c>
      <c r="JW151" s="173">
        <f t="shared" si="666"/>
        <v>0.26619999999999999</v>
      </c>
      <c r="JX151" s="143">
        <f t="shared" si="666"/>
        <v>0.26579999999999998</v>
      </c>
      <c r="JY151" s="113">
        <f t="shared" si="666"/>
        <v>0.25800000000000001</v>
      </c>
      <c r="JZ151" s="173">
        <f t="shared" si="666"/>
        <v>0.26350000000000001</v>
      </c>
      <c r="KA151" s="143">
        <f t="shared" si="666"/>
        <v>0.2616</v>
      </c>
      <c r="KB151" s="113">
        <f t="shared" si="666"/>
        <v>0.24869999999999998</v>
      </c>
      <c r="KC151" s="173">
        <f t="shared" si="666"/>
        <v>0.31820000000000004</v>
      </c>
      <c r="KD151" s="143">
        <f t="shared" si="666"/>
        <v>0.31489999999999996</v>
      </c>
      <c r="KE151" s="113">
        <f t="shared" si="666"/>
        <v>0.31320000000000003</v>
      </c>
      <c r="KF151" s="173">
        <f t="shared" si="666"/>
        <v>0.32169999999999999</v>
      </c>
      <c r="KG151" s="143">
        <f t="shared" si="666"/>
        <v>0.33140000000000003</v>
      </c>
      <c r="KH151" s="113">
        <f t="shared" si="666"/>
        <v>0.31969999999999998</v>
      </c>
      <c r="KI151" s="173">
        <f t="shared" si="666"/>
        <v>0.31809999999999999</v>
      </c>
      <c r="KJ151" s="143">
        <f t="shared" si="666"/>
        <v>0.3231</v>
      </c>
      <c r="KK151" s="115">
        <f t="shared" si="666"/>
        <v>0.30790000000000001</v>
      </c>
      <c r="KL151" s="174">
        <f t="shared" si="666"/>
        <v>0.31289999999999996</v>
      </c>
      <c r="KM151" s="141">
        <f t="shared" si="666"/>
        <v>0.31889999999999996</v>
      </c>
      <c r="KN151" s="202">
        <f t="shared" si="666"/>
        <v>0.31490000000000001</v>
      </c>
      <c r="KO151" s="174">
        <f t="shared" si="666"/>
        <v>0.31480000000000002</v>
      </c>
      <c r="KP151" s="141">
        <f t="shared" si="666"/>
        <v>0.31969999999999998</v>
      </c>
      <c r="KQ151" s="115">
        <f t="shared" si="666"/>
        <v>0.32219999999999999</v>
      </c>
      <c r="KR151" s="174">
        <f t="shared" si="666"/>
        <v>0.32220000000000004</v>
      </c>
      <c r="KS151" s="141">
        <f t="shared" ref="KS151:KT151" si="667">SUM(KS136, -KS143)</f>
        <v>0.3483</v>
      </c>
      <c r="KT151" s="115">
        <f t="shared" ref="KT151:KU151" si="668">SUM(KT136, -KT143)</f>
        <v>0.34460000000000002</v>
      </c>
      <c r="KU151" s="182">
        <f>SUM(KU136, -KU143)</f>
        <v>0.36030000000000001</v>
      </c>
      <c r="KV151" s="141">
        <f>SUM(KV136, -KV143)</f>
        <v>0.34489999999999998</v>
      </c>
      <c r="KW151" s="115">
        <f>SUM(KW136, -KW143)</f>
        <v>0.34379999999999999</v>
      </c>
      <c r="KX151" s="174">
        <f>SUM(KX136, -KX143)</f>
        <v>0.32969999999999999</v>
      </c>
      <c r="KY151" s="141">
        <f>SUM(KY136, -KY143)</f>
        <v>0.34139999999999998</v>
      </c>
      <c r="KZ151" s="202">
        <f>SUM(KZ136, -KZ143)</f>
        <v>0.37540000000000001</v>
      </c>
      <c r="LA151" s="182">
        <f>SUM(LA136, -LA143)</f>
        <v>0.3488</v>
      </c>
      <c r="LB151" s="202">
        <f>SUM(LB136, -LB143)</f>
        <v>0.36660000000000004</v>
      </c>
      <c r="LC151" s="202">
        <f>SUM(LC136, -LC143)</f>
        <v>0.33279999999999998</v>
      </c>
      <c r="LD151" s="202">
        <f>SUM(LD136, -LD143)</f>
        <v>0.36270000000000002</v>
      </c>
      <c r="LE151" s="6">
        <f>SUM(LE137, -LE143)</f>
        <v>0</v>
      </c>
      <c r="LF151" s="6">
        <f>SUM(LF137, -LF143)</f>
        <v>0</v>
      </c>
      <c r="LG151" s="6">
        <f>SUM(LG137, -LG143)</f>
        <v>0</v>
      </c>
      <c r="LH151" s="6">
        <f t="shared" ref="KS151:MF151" si="669">SUM(LH136, -LH143)</f>
        <v>0</v>
      </c>
      <c r="LI151" s="6">
        <f t="shared" si="669"/>
        <v>0</v>
      </c>
      <c r="LJ151" s="6">
        <f t="shared" si="669"/>
        <v>0</v>
      </c>
      <c r="LK151" s="6">
        <f t="shared" si="669"/>
        <v>0</v>
      </c>
      <c r="LL151" s="6">
        <f t="shared" si="669"/>
        <v>0</v>
      </c>
      <c r="LM151" s="6">
        <f t="shared" si="669"/>
        <v>0</v>
      </c>
      <c r="LN151" s="6">
        <f t="shared" si="669"/>
        <v>0</v>
      </c>
      <c r="LO151" s="6">
        <f t="shared" si="669"/>
        <v>0</v>
      </c>
      <c r="LP151" s="6">
        <f t="shared" si="669"/>
        <v>0</v>
      </c>
      <c r="LQ151" s="6">
        <f t="shared" si="669"/>
        <v>0</v>
      </c>
      <c r="LR151" s="6">
        <f t="shared" si="669"/>
        <v>0</v>
      </c>
      <c r="LS151" s="6">
        <f t="shared" si="669"/>
        <v>0</v>
      </c>
      <c r="LT151" s="6">
        <f t="shared" si="669"/>
        <v>0</v>
      </c>
      <c r="LU151" s="6">
        <f t="shared" si="669"/>
        <v>0</v>
      </c>
      <c r="LV151" s="6">
        <f t="shared" si="669"/>
        <v>0</v>
      </c>
      <c r="LW151" s="6">
        <f t="shared" si="669"/>
        <v>0</v>
      </c>
      <c r="LX151" s="6">
        <f t="shared" si="669"/>
        <v>0</v>
      </c>
      <c r="LY151" s="6">
        <f t="shared" si="669"/>
        <v>0</v>
      </c>
      <c r="LZ151" s="6">
        <f t="shared" si="669"/>
        <v>0</v>
      </c>
      <c r="MA151" s="6">
        <f t="shared" si="669"/>
        <v>0</v>
      </c>
      <c r="MB151" s="6">
        <f t="shared" si="669"/>
        <v>0</v>
      </c>
      <c r="MC151" s="6">
        <f t="shared" si="669"/>
        <v>0</v>
      </c>
      <c r="MD151" s="6">
        <f t="shared" si="669"/>
        <v>0</v>
      </c>
      <c r="ME151" s="6">
        <f t="shared" si="669"/>
        <v>0</v>
      </c>
      <c r="MF151" s="6">
        <f t="shared" si="669"/>
        <v>0</v>
      </c>
      <c r="MG151" s="6">
        <f t="shared" ref="MG151:MK151" si="670">SUM(MG136, -MG143)</f>
        <v>0</v>
      </c>
      <c r="MH151" s="6">
        <f t="shared" si="670"/>
        <v>0</v>
      </c>
      <c r="MI151" s="6">
        <f t="shared" si="670"/>
        <v>0</v>
      </c>
      <c r="MJ151" s="6">
        <f t="shared" si="670"/>
        <v>0</v>
      </c>
      <c r="MK151" s="6">
        <f t="shared" si="670"/>
        <v>0</v>
      </c>
      <c r="MM151" s="6">
        <f t="shared" ref="MM151:OX151" si="671">SUM(MM136, -MM143)</f>
        <v>0</v>
      </c>
      <c r="MN151" s="6">
        <f t="shared" si="671"/>
        <v>0</v>
      </c>
      <c r="MO151" s="6">
        <f t="shared" si="671"/>
        <v>0</v>
      </c>
      <c r="MP151" s="6">
        <f t="shared" si="671"/>
        <v>0</v>
      </c>
      <c r="MQ151" s="6">
        <f t="shared" si="671"/>
        <v>0</v>
      </c>
      <c r="MR151" s="6">
        <f t="shared" si="671"/>
        <v>0</v>
      </c>
      <c r="MS151" s="6">
        <f t="shared" si="671"/>
        <v>0</v>
      </c>
      <c r="MT151" s="6">
        <f t="shared" si="671"/>
        <v>0</v>
      </c>
      <c r="MU151" s="6">
        <f t="shared" si="671"/>
        <v>0</v>
      </c>
      <c r="MV151" s="6">
        <f t="shared" si="671"/>
        <v>0</v>
      </c>
      <c r="MW151" s="6">
        <f t="shared" si="671"/>
        <v>0</v>
      </c>
      <c r="MX151" s="6">
        <f t="shared" si="671"/>
        <v>0</v>
      </c>
      <c r="MY151" s="6">
        <f t="shared" si="671"/>
        <v>0</v>
      </c>
      <c r="MZ151" s="6">
        <f t="shared" si="671"/>
        <v>0</v>
      </c>
      <c r="NA151" s="6">
        <f t="shared" si="671"/>
        <v>0</v>
      </c>
      <c r="NB151" s="6">
        <f t="shared" si="671"/>
        <v>0</v>
      </c>
      <c r="NC151" s="6">
        <f t="shared" si="671"/>
        <v>0</v>
      </c>
      <c r="ND151" s="6">
        <f t="shared" si="671"/>
        <v>0</v>
      </c>
      <c r="NE151" s="6">
        <f t="shared" si="671"/>
        <v>0</v>
      </c>
      <c r="NF151" s="6">
        <f t="shared" si="671"/>
        <v>0</v>
      </c>
      <c r="NG151" s="6">
        <f t="shared" si="671"/>
        <v>0</v>
      </c>
      <c r="NH151" s="6">
        <f t="shared" si="671"/>
        <v>0</v>
      </c>
      <c r="NI151" s="6">
        <f t="shared" si="671"/>
        <v>0</v>
      </c>
      <c r="NJ151" s="6">
        <f t="shared" si="671"/>
        <v>0</v>
      </c>
      <c r="NK151" s="6">
        <f t="shared" si="671"/>
        <v>0</v>
      </c>
      <c r="NL151" s="6">
        <f t="shared" si="671"/>
        <v>0</v>
      </c>
      <c r="NM151" s="6">
        <f t="shared" si="671"/>
        <v>0</v>
      </c>
      <c r="NN151" s="6">
        <f t="shared" si="671"/>
        <v>0</v>
      </c>
      <c r="NO151" s="6">
        <f t="shared" si="671"/>
        <v>0</v>
      </c>
      <c r="NP151" s="6">
        <f t="shared" si="671"/>
        <v>0</v>
      </c>
      <c r="NQ151" s="6">
        <f t="shared" si="671"/>
        <v>0</v>
      </c>
      <c r="NR151" s="6">
        <f t="shared" si="671"/>
        <v>0</v>
      </c>
      <c r="NS151" s="6">
        <f t="shared" si="671"/>
        <v>0</v>
      </c>
      <c r="NT151" s="6">
        <f t="shared" si="671"/>
        <v>0</v>
      </c>
      <c r="NU151" s="6">
        <f t="shared" si="671"/>
        <v>0</v>
      </c>
      <c r="NV151" s="6">
        <f t="shared" si="671"/>
        <v>0</v>
      </c>
      <c r="NW151" s="6">
        <f t="shared" si="671"/>
        <v>0</v>
      </c>
      <c r="NX151" s="6">
        <f t="shared" si="671"/>
        <v>0</v>
      </c>
      <c r="NY151" s="6">
        <f t="shared" si="671"/>
        <v>0</v>
      </c>
      <c r="NZ151" s="6">
        <f t="shared" si="671"/>
        <v>0</v>
      </c>
      <c r="OA151" s="6">
        <f t="shared" si="671"/>
        <v>0</v>
      </c>
      <c r="OB151" s="6">
        <f t="shared" si="671"/>
        <v>0</v>
      </c>
      <c r="OC151" s="6">
        <f t="shared" si="671"/>
        <v>0</v>
      </c>
      <c r="OD151" s="6">
        <f t="shared" si="671"/>
        <v>0</v>
      </c>
      <c r="OE151" s="6">
        <f t="shared" si="671"/>
        <v>0</v>
      </c>
      <c r="OF151" s="6">
        <f t="shared" si="671"/>
        <v>0</v>
      </c>
      <c r="OG151" s="6">
        <f t="shared" si="671"/>
        <v>0</v>
      </c>
      <c r="OH151" s="6">
        <f t="shared" si="671"/>
        <v>0</v>
      </c>
      <c r="OI151" s="6">
        <f t="shared" si="671"/>
        <v>0</v>
      </c>
      <c r="OJ151" s="6">
        <f t="shared" si="671"/>
        <v>0</v>
      </c>
      <c r="OK151" s="6">
        <f t="shared" si="671"/>
        <v>0</v>
      </c>
      <c r="OL151" s="6">
        <f t="shared" si="671"/>
        <v>0</v>
      </c>
      <c r="OM151" s="6">
        <f t="shared" si="671"/>
        <v>0</v>
      </c>
      <c r="ON151" s="6">
        <f t="shared" si="671"/>
        <v>0</v>
      </c>
      <c r="OO151" s="6">
        <f t="shared" si="671"/>
        <v>0</v>
      </c>
      <c r="OP151" s="6">
        <f t="shared" si="671"/>
        <v>0</v>
      </c>
      <c r="OQ151" s="6">
        <f t="shared" si="671"/>
        <v>0</v>
      </c>
      <c r="OR151" s="6">
        <f t="shared" si="671"/>
        <v>0</v>
      </c>
      <c r="OS151" s="6">
        <f t="shared" si="671"/>
        <v>0</v>
      </c>
      <c r="OT151" s="6">
        <f t="shared" si="671"/>
        <v>0</v>
      </c>
      <c r="OU151" s="6">
        <f t="shared" si="671"/>
        <v>0</v>
      </c>
      <c r="OV151" s="6">
        <f t="shared" si="671"/>
        <v>0</v>
      </c>
      <c r="OW151" s="6">
        <f t="shared" si="671"/>
        <v>0</v>
      </c>
      <c r="OX151" s="6">
        <f t="shared" si="671"/>
        <v>0</v>
      </c>
      <c r="OY151" s="6">
        <f t="shared" ref="OY151:PC151" si="672">SUM(OY136, -OY143)</f>
        <v>0</v>
      </c>
      <c r="OZ151" s="6">
        <f t="shared" si="672"/>
        <v>0</v>
      </c>
      <c r="PA151" s="6">
        <f t="shared" si="672"/>
        <v>0</v>
      </c>
      <c r="PB151" s="6">
        <f t="shared" si="672"/>
        <v>0</v>
      </c>
      <c r="PC151" s="6">
        <f t="shared" si="672"/>
        <v>0</v>
      </c>
      <c r="PE151" s="6">
        <f t="shared" ref="PE151:RP151" si="673">SUM(PE136, -PE143)</f>
        <v>0</v>
      </c>
      <c r="PF151" s="6">
        <f t="shared" si="673"/>
        <v>0</v>
      </c>
      <c r="PG151" s="6">
        <f t="shared" si="673"/>
        <v>0</v>
      </c>
      <c r="PH151" s="6">
        <f t="shared" si="673"/>
        <v>0</v>
      </c>
      <c r="PI151" s="6">
        <f t="shared" si="673"/>
        <v>0</v>
      </c>
      <c r="PJ151" s="6">
        <f t="shared" si="673"/>
        <v>0</v>
      </c>
      <c r="PK151" s="6">
        <f t="shared" si="673"/>
        <v>0</v>
      </c>
      <c r="PL151" s="6">
        <f t="shared" si="673"/>
        <v>0</v>
      </c>
      <c r="PM151" s="6">
        <f t="shared" si="673"/>
        <v>0</v>
      </c>
      <c r="PN151" s="6">
        <f t="shared" si="673"/>
        <v>0</v>
      </c>
      <c r="PO151" s="6">
        <f t="shared" si="673"/>
        <v>0</v>
      </c>
      <c r="PP151" s="6">
        <f t="shared" si="673"/>
        <v>0</v>
      </c>
      <c r="PQ151" s="6">
        <f t="shared" si="673"/>
        <v>0</v>
      </c>
      <c r="PR151" s="6">
        <f t="shared" si="673"/>
        <v>0</v>
      </c>
      <c r="PS151" s="6">
        <f t="shared" si="673"/>
        <v>0</v>
      </c>
      <c r="PT151" s="6">
        <f t="shared" si="673"/>
        <v>0</v>
      </c>
      <c r="PU151" s="6">
        <f t="shared" si="673"/>
        <v>0</v>
      </c>
      <c r="PV151" s="6">
        <f t="shared" si="673"/>
        <v>0</v>
      </c>
      <c r="PW151" s="6">
        <f t="shared" si="673"/>
        <v>0</v>
      </c>
      <c r="PX151" s="6">
        <f t="shared" si="673"/>
        <v>0</v>
      </c>
      <c r="PY151" s="6">
        <f t="shared" si="673"/>
        <v>0</v>
      </c>
      <c r="PZ151" s="6">
        <f t="shared" si="673"/>
        <v>0</v>
      </c>
      <c r="QA151" s="6">
        <f t="shared" si="673"/>
        <v>0</v>
      </c>
      <c r="QB151" s="6">
        <f t="shared" si="673"/>
        <v>0</v>
      </c>
      <c r="QC151" s="6">
        <f t="shared" si="673"/>
        <v>0</v>
      </c>
      <c r="QD151" s="6">
        <f t="shared" si="673"/>
        <v>0</v>
      </c>
      <c r="QE151" s="6">
        <f t="shared" si="673"/>
        <v>0</v>
      </c>
      <c r="QF151" s="6">
        <f t="shared" si="673"/>
        <v>0</v>
      </c>
      <c r="QG151" s="6">
        <f t="shared" si="673"/>
        <v>0</v>
      </c>
      <c r="QH151" s="6">
        <f t="shared" si="673"/>
        <v>0</v>
      </c>
      <c r="QI151" s="6">
        <f t="shared" si="673"/>
        <v>0</v>
      </c>
      <c r="QJ151" s="6">
        <f t="shared" si="673"/>
        <v>0</v>
      </c>
      <c r="QK151" s="6">
        <f t="shared" si="673"/>
        <v>0</v>
      </c>
      <c r="QL151" s="6">
        <f t="shared" si="673"/>
        <v>0</v>
      </c>
      <c r="QM151" s="6">
        <f t="shared" si="673"/>
        <v>0</v>
      </c>
      <c r="QN151" s="6">
        <f t="shared" si="673"/>
        <v>0</v>
      </c>
      <c r="QO151" s="6">
        <f t="shared" si="673"/>
        <v>0</v>
      </c>
      <c r="QP151" s="6">
        <f t="shared" si="673"/>
        <v>0</v>
      </c>
      <c r="QQ151" s="6">
        <f t="shared" si="673"/>
        <v>0</v>
      </c>
      <c r="QR151" s="6">
        <f t="shared" si="673"/>
        <v>0</v>
      </c>
      <c r="QS151" s="6">
        <f t="shared" si="673"/>
        <v>0</v>
      </c>
      <c r="QT151" s="6">
        <f t="shared" si="673"/>
        <v>0</v>
      </c>
      <c r="QU151" s="6">
        <f t="shared" si="673"/>
        <v>0</v>
      </c>
      <c r="QV151" s="6">
        <f t="shared" si="673"/>
        <v>0</v>
      </c>
      <c r="QW151" s="6">
        <f t="shared" si="673"/>
        <v>0</v>
      </c>
      <c r="QX151" s="6">
        <f t="shared" si="673"/>
        <v>0</v>
      </c>
      <c r="QY151" s="6">
        <f t="shared" si="673"/>
        <v>0</v>
      </c>
      <c r="QZ151" s="6">
        <f t="shared" si="673"/>
        <v>0</v>
      </c>
      <c r="RA151" s="6">
        <f t="shared" si="673"/>
        <v>0</v>
      </c>
      <c r="RB151" s="6">
        <f t="shared" si="673"/>
        <v>0</v>
      </c>
      <c r="RC151" s="6">
        <f t="shared" si="673"/>
        <v>0</v>
      </c>
      <c r="RD151" s="6">
        <f t="shared" si="673"/>
        <v>0</v>
      </c>
      <c r="RE151" s="6">
        <f t="shared" si="673"/>
        <v>0</v>
      </c>
      <c r="RF151" s="6">
        <f t="shared" si="673"/>
        <v>0</v>
      </c>
      <c r="RG151" s="6">
        <f t="shared" si="673"/>
        <v>0</v>
      </c>
      <c r="RH151" s="6">
        <f t="shared" si="673"/>
        <v>0</v>
      </c>
      <c r="RI151" s="6">
        <f t="shared" si="673"/>
        <v>0</v>
      </c>
      <c r="RJ151" s="6">
        <f t="shared" si="673"/>
        <v>0</v>
      </c>
      <c r="RK151" s="6">
        <f t="shared" si="673"/>
        <v>0</v>
      </c>
      <c r="RL151" s="6">
        <f t="shared" si="673"/>
        <v>0</v>
      </c>
      <c r="RM151" s="6">
        <f t="shared" si="673"/>
        <v>0</v>
      </c>
      <c r="RN151" s="6">
        <f t="shared" si="673"/>
        <v>0</v>
      </c>
      <c r="RO151" s="6">
        <f t="shared" si="673"/>
        <v>0</v>
      </c>
      <c r="RP151" s="6">
        <f t="shared" si="673"/>
        <v>0</v>
      </c>
      <c r="RQ151" s="6">
        <f t="shared" ref="RQ151:RU151" si="674">SUM(RQ136, -RQ143)</f>
        <v>0</v>
      </c>
      <c r="RR151" s="6">
        <f t="shared" si="674"/>
        <v>0</v>
      </c>
      <c r="RS151" s="6">
        <f t="shared" si="674"/>
        <v>0</v>
      </c>
      <c r="RT151" s="6">
        <f t="shared" si="674"/>
        <v>0</v>
      </c>
      <c r="RU151" s="6">
        <f t="shared" si="674"/>
        <v>0</v>
      </c>
    </row>
    <row r="152" spans="71:48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183" t="s">
        <v>51</v>
      </c>
      <c r="JQ152" s="59"/>
      <c r="JR152" s="59"/>
      <c r="JS152" s="59"/>
      <c r="JU152" s="159" t="s">
        <v>51</v>
      </c>
      <c r="JV152" s="183" t="s">
        <v>51</v>
      </c>
      <c r="JW152" s="178" t="s">
        <v>48</v>
      </c>
      <c r="JX152" s="159" t="s">
        <v>51</v>
      </c>
      <c r="JY152" s="183" t="s">
        <v>51</v>
      </c>
      <c r="JZ152" s="193" t="s">
        <v>51</v>
      </c>
      <c r="KA152" s="159" t="s">
        <v>51</v>
      </c>
      <c r="KB152" s="183" t="s">
        <v>51</v>
      </c>
      <c r="KC152" s="193" t="s">
        <v>51</v>
      </c>
      <c r="KD152" s="159" t="s">
        <v>51</v>
      </c>
      <c r="KE152" s="183" t="s">
        <v>51</v>
      </c>
      <c r="KF152" s="193" t="s">
        <v>51</v>
      </c>
      <c r="KG152" s="159" t="s">
        <v>51</v>
      </c>
      <c r="KH152" s="117" t="s">
        <v>48</v>
      </c>
      <c r="KI152" s="178" t="s">
        <v>48</v>
      </c>
      <c r="KJ152" s="149" t="s">
        <v>48</v>
      </c>
      <c r="KK152" s="254" t="s">
        <v>54</v>
      </c>
      <c r="KL152" s="257" t="s">
        <v>54</v>
      </c>
      <c r="KM152" s="156" t="s">
        <v>54</v>
      </c>
      <c r="KN152" s="117" t="s">
        <v>48</v>
      </c>
      <c r="KO152" s="169" t="s">
        <v>67</v>
      </c>
      <c r="KP152" s="147" t="s">
        <v>67</v>
      </c>
      <c r="KQ152" s="109" t="s">
        <v>67</v>
      </c>
      <c r="KR152" s="257" t="s">
        <v>54</v>
      </c>
      <c r="KS152" s="156" t="s">
        <v>54</v>
      </c>
      <c r="KT152" s="109" t="s">
        <v>67</v>
      </c>
      <c r="KU152" s="178" t="s">
        <v>48</v>
      </c>
      <c r="KV152" s="147" t="s">
        <v>67</v>
      </c>
      <c r="KW152" s="109" t="s">
        <v>67</v>
      </c>
      <c r="KX152" s="169" t="s">
        <v>67</v>
      </c>
      <c r="KY152" s="147" t="s">
        <v>67</v>
      </c>
      <c r="KZ152" s="117" t="s">
        <v>48</v>
      </c>
      <c r="LA152" s="178" t="s">
        <v>48</v>
      </c>
      <c r="LB152" s="117" t="s">
        <v>48</v>
      </c>
      <c r="LC152" s="117" t="s">
        <v>48</v>
      </c>
      <c r="LD152" s="117" t="s">
        <v>48</v>
      </c>
      <c r="LE152" s="59"/>
      <c r="LF152" s="59"/>
      <c r="LG152" s="59"/>
      <c r="LH152" s="59"/>
      <c r="LI152" s="59"/>
      <c r="LJ152" s="59"/>
      <c r="LK152" s="59"/>
      <c r="LL152" s="59"/>
      <c r="LM152" s="59"/>
      <c r="LN152" s="59"/>
      <c r="LO152" s="59"/>
      <c r="LP152" s="59"/>
      <c r="LQ152" s="59"/>
      <c r="LR152" s="59"/>
      <c r="LS152" s="59"/>
      <c r="LT152" s="59"/>
      <c r="LU152" s="59"/>
      <c r="LV152" s="59"/>
      <c r="LW152" s="59"/>
      <c r="LX152" s="59"/>
      <c r="LY152" s="59"/>
      <c r="LZ152" s="59"/>
      <c r="MA152" s="59"/>
      <c r="MB152" s="59"/>
      <c r="MC152" s="59"/>
      <c r="MD152" s="59"/>
      <c r="ME152" s="59"/>
      <c r="MF152" s="59"/>
      <c r="MG152" s="59"/>
      <c r="MH152" s="59"/>
      <c r="MI152" s="59"/>
      <c r="MJ152" s="59"/>
      <c r="MK152" s="59"/>
      <c r="MM152" s="59"/>
      <c r="MN152" s="59"/>
      <c r="MO152" s="59"/>
      <c r="MP152" s="59"/>
      <c r="MQ152" s="59"/>
      <c r="MR152" s="59"/>
      <c r="MS152" s="59"/>
      <c r="MT152" s="59"/>
      <c r="MU152" s="59"/>
      <c r="MV152" s="59"/>
      <c r="MW152" s="59"/>
      <c r="MX152" s="59"/>
      <c r="MY152" s="59"/>
      <c r="MZ152" s="59"/>
      <c r="NA152" s="59"/>
      <c r="NB152" s="59"/>
      <c r="NC152" s="59"/>
      <c r="ND152" s="59"/>
      <c r="NE152" s="59"/>
      <c r="NF152" s="59"/>
      <c r="NG152" s="59"/>
      <c r="NH152" s="59"/>
      <c r="NI152" s="59"/>
      <c r="NJ152" s="59"/>
      <c r="NK152" s="59"/>
      <c r="NL152" s="59"/>
      <c r="NM152" s="59"/>
      <c r="NN152" s="59"/>
      <c r="NO152" s="59"/>
      <c r="NP152" s="59"/>
      <c r="NQ152" s="59"/>
      <c r="NR152" s="59"/>
      <c r="NS152" s="59"/>
      <c r="NT152" s="59"/>
      <c r="NU152" s="59"/>
      <c r="NV152" s="59"/>
      <c r="NW152" s="59"/>
      <c r="NX152" s="59"/>
      <c r="NY152" s="59"/>
      <c r="NZ152" s="59"/>
      <c r="OA152" s="59"/>
      <c r="OB152" s="59"/>
      <c r="OC152" s="59"/>
      <c r="OD152" s="59"/>
      <c r="OE152" s="59"/>
      <c r="OF152" s="59"/>
      <c r="OG152" s="59"/>
      <c r="OH152" s="59"/>
      <c r="OI152" s="59"/>
      <c r="OJ152" s="59"/>
      <c r="OK152" s="59"/>
      <c r="OL152" s="59"/>
      <c r="OM152" s="59"/>
      <c r="ON152" s="59"/>
      <c r="OO152" s="59"/>
      <c r="OP152" s="59"/>
      <c r="OQ152" s="59"/>
      <c r="OR152" s="59"/>
      <c r="OS152" s="59"/>
      <c r="OT152" s="59"/>
      <c r="OU152" s="59"/>
      <c r="OV152" s="59"/>
      <c r="OW152" s="59"/>
      <c r="OX152" s="59"/>
      <c r="OY152" s="59"/>
      <c r="OZ152" s="59"/>
      <c r="PA152" s="59"/>
      <c r="PB152" s="59"/>
      <c r="PC152" s="59"/>
      <c r="PE152" s="59"/>
      <c r="PF152" s="59"/>
      <c r="PG152" s="59"/>
      <c r="PH152" s="59"/>
      <c r="PI152" s="59"/>
      <c r="PJ152" s="59"/>
      <c r="PK152" s="59"/>
      <c r="PL152" s="59"/>
      <c r="PM152" s="59"/>
      <c r="PN152" s="59"/>
      <c r="PO152" s="59"/>
      <c r="PP152" s="59"/>
      <c r="PQ152" s="59"/>
      <c r="PR152" s="59"/>
      <c r="PS152" s="59"/>
      <c r="PT152" s="59"/>
      <c r="PU152" s="59"/>
      <c r="PV152" s="59"/>
      <c r="PW152" s="59"/>
      <c r="PX152" s="59"/>
      <c r="PY152" s="59"/>
      <c r="PZ152" s="59"/>
      <c r="QA152" s="59"/>
      <c r="QB152" s="59"/>
      <c r="QC152" s="59"/>
      <c r="QD152" s="59"/>
      <c r="QE152" s="59"/>
      <c r="QF152" s="59"/>
      <c r="QG152" s="59"/>
      <c r="QH152" s="59"/>
      <c r="QI152" s="59"/>
      <c r="QJ152" s="59"/>
      <c r="QK152" s="59"/>
      <c r="QL152" s="59"/>
      <c r="QM152" s="59"/>
      <c r="QN152" s="59"/>
      <c r="QO152" s="59"/>
      <c r="QP152" s="59"/>
      <c r="QQ152" s="59"/>
      <c r="QR152" s="59"/>
      <c r="QS152" s="59"/>
      <c r="QT152" s="59"/>
      <c r="QU152" s="59"/>
      <c r="QV152" s="59"/>
      <c r="QW152" s="59"/>
      <c r="QX152" s="59"/>
      <c r="QY152" s="59"/>
      <c r="QZ152" s="59"/>
      <c r="RA152" s="59"/>
      <c r="RB152" s="59"/>
      <c r="RC152" s="59"/>
      <c r="RD152" s="59"/>
      <c r="RE152" s="59"/>
      <c r="RF152" s="59"/>
      <c r="RG152" s="59"/>
      <c r="RH152" s="59"/>
      <c r="RI152" s="59"/>
      <c r="RJ152" s="59"/>
      <c r="RK152" s="59"/>
      <c r="RL152" s="59"/>
      <c r="RM152" s="59"/>
      <c r="RN152" s="59"/>
      <c r="RO152" s="59"/>
      <c r="RP152" s="59"/>
      <c r="RQ152" s="59"/>
      <c r="RR152" s="59"/>
      <c r="RS152" s="59"/>
      <c r="RT152" s="59"/>
      <c r="RU152" s="59"/>
    </row>
    <row r="153" spans="71:489" ht="15.75" thickBot="1" x14ac:dyDescent="0.3">
      <c r="BS153" s="139">
        <f t="shared" ref="BS153:BZ153" si="675">SUM(BS137, -BS143)</f>
        <v>3.0700000000000002E-2</v>
      </c>
      <c r="BT153" s="115">
        <f t="shared" si="675"/>
        <v>0.04</v>
      </c>
      <c r="BU153" s="267">
        <f t="shared" si="675"/>
        <v>5.1200000000000002E-2</v>
      </c>
      <c r="BV153" s="139">
        <f t="shared" si="675"/>
        <v>7.3599999999999999E-2</v>
      </c>
      <c r="BW153" s="111">
        <f t="shared" si="675"/>
        <v>7.8399999999999997E-2</v>
      </c>
      <c r="BX153" s="171">
        <f t="shared" si="675"/>
        <v>7.8899999999999998E-2</v>
      </c>
      <c r="BY153" s="220">
        <f t="shared" si="675"/>
        <v>7.8299999999999995E-2</v>
      </c>
      <c r="BZ153" s="88">
        <f t="shared" si="675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676">SUM(CD136, -CD142)</f>
        <v>0.16889999999999999</v>
      </c>
      <c r="CE153" s="141">
        <f t="shared" si="676"/>
        <v>0.192</v>
      </c>
      <c r="CF153" s="115">
        <f t="shared" si="676"/>
        <v>0.17859999999999998</v>
      </c>
      <c r="CG153" s="174">
        <f t="shared" si="676"/>
        <v>0.18529999999999999</v>
      </c>
      <c r="CH153" s="141">
        <f t="shared" si="676"/>
        <v>0.18770000000000001</v>
      </c>
      <c r="CI153" s="115">
        <f t="shared" si="676"/>
        <v>0.20629999999999998</v>
      </c>
      <c r="CJ153" s="174">
        <f t="shared" si="676"/>
        <v>0.2006</v>
      </c>
      <c r="CK153" s="141">
        <f t="shared" si="676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677">SUM(CN136, -CN142)</f>
        <v>0.20479999999999998</v>
      </c>
      <c r="CO153" s="115">
        <f t="shared" si="677"/>
        <v>0.1968</v>
      </c>
      <c r="CP153" s="174">
        <f t="shared" si="677"/>
        <v>0.1893</v>
      </c>
      <c r="CQ153" s="139">
        <f t="shared" si="677"/>
        <v>0.1474</v>
      </c>
      <c r="CR153" s="111">
        <f t="shared" si="677"/>
        <v>0.15039999999999998</v>
      </c>
      <c r="CS153" s="171">
        <f t="shared" si="677"/>
        <v>0.1711</v>
      </c>
      <c r="CT153" s="141">
        <f t="shared" si="677"/>
        <v>0.15210000000000001</v>
      </c>
      <c r="CU153" s="111">
        <f t="shared" si="677"/>
        <v>0.1754</v>
      </c>
      <c r="CV153" s="174">
        <f t="shared" si="677"/>
        <v>0.16689999999999999</v>
      </c>
      <c r="CW153" s="141">
        <f t="shared" si="677"/>
        <v>0.1678</v>
      </c>
      <c r="CX153" s="115">
        <f>SUM(CX136, -CX142)</f>
        <v>0.1532</v>
      </c>
      <c r="CY153" s="171">
        <f t="shared" ref="CY153:DD153" si="678">SUM(CY136, -CY142)</f>
        <v>0.13570000000000002</v>
      </c>
      <c r="CZ153" s="141">
        <f t="shared" si="678"/>
        <v>0.12609999999999999</v>
      </c>
      <c r="DA153" s="115">
        <f t="shared" si="678"/>
        <v>0.1173</v>
      </c>
      <c r="DB153" s="171">
        <f t="shared" si="678"/>
        <v>0.14629999999999999</v>
      </c>
      <c r="DC153" s="139">
        <f t="shared" si="678"/>
        <v>0.15229999999999999</v>
      </c>
      <c r="DD153" s="111">
        <f t="shared" si="678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679">SUM(DR136, -DR142)</f>
        <v>0.16519999999999999</v>
      </c>
      <c r="DS153" s="111">
        <f t="shared" si="679"/>
        <v>0.20350000000000001</v>
      </c>
      <c r="DT153" s="171">
        <f t="shared" si="679"/>
        <v>0.1923</v>
      </c>
      <c r="DU153" s="139">
        <f t="shared" si="679"/>
        <v>0.2001</v>
      </c>
      <c r="DV153" s="111">
        <f t="shared" si="679"/>
        <v>0.2747</v>
      </c>
      <c r="DW153" s="171">
        <f t="shared" si="679"/>
        <v>0.27759999999999996</v>
      </c>
      <c r="DX153" s="111">
        <f t="shared" si="679"/>
        <v>0.26690000000000003</v>
      </c>
      <c r="DY153" s="111">
        <f t="shared" si="679"/>
        <v>0.26800000000000002</v>
      </c>
      <c r="DZ153" s="111">
        <f t="shared" si="679"/>
        <v>0.29530000000000001</v>
      </c>
      <c r="EA153" s="6">
        <f t="shared" si="679"/>
        <v>0</v>
      </c>
      <c r="EB153" s="6">
        <f t="shared" si="679"/>
        <v>0</v>
      </c>
      <c r="EC153" s="6">
        <f t="shared" si="679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680">SUM(EK137, -EK143)</f>
        <v>4.36E-2</v>
      </c>
      <c r="EL153" s="111">
        <f t="shared" si="680"/>
        <v>5.7700000000000001E-2</v>
      </c>
      <c r="EM153" s="174">
        <f t="shared" si="680"/>
        <v>7.2899999999999993E-2</v>
      </c>
      <c r="EN153" s="141">
        <f t="shared" si="680"/>
        <v>7.4400000000000008E-2</v>
      </c>
      <c r="EO153" s="111">
        <f t="shared" si="680"/>
        <v>8.5499999999999993E-2</v>
      </c>
      <c r="EP153" s="174">
        <f t="shared" si="680"/>
        <v>8.4000000000000005E-2</v>
      </c>
      <c r="EQ153" s="139">
        <f t="shared" si="680"/>
        <v>9.01E-2</v>
      </c>
      <c r="ER153" s="111">
        <f t="shared" si="680"/>
        <v>9.9900000000000003E-2</v>
      </c>
      <c r="ES153" s="171">
        <f t="shared" si="680"/>
        <v>0.112</v>
      </c>
      <c r="ET153" s="139">
        <f t="shared" si="680"/>
        <v>9.5000000000000001E-2</v>
      </c>
      <c r="EU153" s="111">
        <f t="shared" si="680"/>
        <v>0.1108</v>
      </c>
      <c r="EV153" s="174">
        <f t="shared" si="680"/>
        <v>0.13300000000000001</v>
      </c>
      <c r="EW153" s="139">
        <f t="shared" si="680"/>
        <v>0.14560000000000001</v>
      </c>
      <c r="EX153" s="111">
        <f t="shared" si="680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681">SUM(FP137, -FP143)</f>
        <v>0.1177</v>
      </c>
      <c r="FQ153" s="173">
        <f t="shared" si="681"/>
        <v>0.1452</v>
      </c>
      <c r="FR153" s="141">
        <f t="shared" si="681"/>
        <v>0.1351</v>
      </c>
      <c r="FS153" s="115">
        <f t="shared" si="681"/>
        <v>0.13109999999999999</v>
      </c>
      <c r="FT153" s="174">
        <f t="shared" si="681"/>
        <v>0.13150000000000001</v>
      </c>
      <c r="FU153" s="143">
        <f t="shared" si="681"/>
        <v>0.1341</v>
      </c>
      <c r="FV153" s="113">
        <f t="shared" si="681"/>
        <v>0.123</v>
      </c>
      <c r="FW153" s="173">
        <f t="shared" si="681"/>
        <v>0.12479999999999999</v>
      </c>
      <c r="FX153" s="141">
        <f t="shared" si="681"/>
        <v>0.12470000000000001</v>
      </c>
      <c r="FY153" s="115">
        <f t="shared" si="681"/>
        <v>0.13250000000000001</v>
      </c>
      <c r="FZ153" s="174">
        <f t="shared" si="681"/>
        <v>0.15620000000000001</v>
      </c>
      <c r="GA153" s="141">
        <f t="shared" si="681"/>
        <v>0.16120000000000001</v>
      </c>
      <c r="GB153" s="113">
        <f>SUM(GB136, -GB142)</f>
        <v>0.19259999999999999</v>
      </c>
      <c r="GC153" s="174">
        <f t="shared" ref="GC153:GO153" si="682">SUM(GC137, -GC143)</f>
        <v>0.18639999999999998</v>
      </c>
      <c r="GD153" s="141">
        <f t="shared" si="682"/>
        <v>0.18190000000000001</v>
      </c>
      <c r="GE153" s="115">
        <f t="shared" si="682"/>
        <v>0.20810000000000001</v>
      </c>
      <c r="GF153" s="174">
        <f t="shared" si="682"/>
        <v>0.25869999999999999</v>
      </c>
      <c r="GG153" s="218">
        <f t="shared" si="682"/>
        <v>0.255</v>
      </c>
      <c r="GH153" s="15">
        <f t="shared" si="682"/>
        <v>0.24359999999999998</v>
      </c>
      <c r="GI153" s="146">
        <f t="shared" si="682"/>
        <v>0.23549999999999999</v>
      </c>
      <c r="GJ153" s="141">
        <f t="shared" si="682"/>
        <v>0.2167</v>
      </c>
      <c r="GK153" s="115">
        <f t="shared" si="682"/>
        <v>0.1986</v>
      </c>
      <c r="GL153" s="174">
        <f t="shared" si="682"/>
        <v>0.2031</v>
      </c>
      <c r="GM153" s="141">
        <f t="shared" si="682"/>
        <v>0.18079999999999999</v>
      </c>
      <c r="GN153" s="115">
        <f t="shared" si="682"/>
        <v>0.19750000000000001</v>
      </c>
      <c r="GO153" s="174">
        <f t="shared" si="682"/>
        <v>0.18080000000000002</v>
      </c>
      <c r="GP153" s="139">
        <f t="shared" ref="GP153:GU153" si="683">SUM(GP137, -GP143)</f>
        <v>0.2034</v>
      </c>
      <c r="GQ153" s="111">
        <f t="shared" si="683"/>
        <v>0.18779999999999999</v>
      </c>
      <c r="GR153" s="174">
        <f t="shared" si="683"/>
        <v>0.19190000000000002</v>
      </c>
      <c r="GS153" s="115">
        <f t="shared" si="683"/>
        <v>0.1966</v>
      </c>
      <c r="GT153" s="115">
        <f t="shared" si="683"/>
        <v>0.18130000000000002</v>
      </c>
      <c r="GU153" s="111">
        <f t="shared" si="683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684">SUM(HD136, -HD142)</f>
        <v>5.0699999999999995E-2</v>
      </c>
      <c r="HE153" s="174">
        <f t="shared" si="684"/>
        <v>8.3900000000000002E-2</v>
      </c>
      <c r="HF153" s="141">
        <f t="shared" si="684"/>
        <v>5.5100000000000003E-2</v>
      </c>
      <c r="HG153" s="115">
        <f t="shared" si="684"/>
        <v>5.5E-2</v>
      </c>
      <c r="HH153" s="170">
        <f t="shared" si="684"/>
        <v>0.10779999999999999</v>
      </c>
      <c r="HI153" s="141">
        <f t="shared" si="684"/>
        <v>0.12290000000000001</v>
      </c>
      <c r="HJ153" s="115">
        <f t="shared" si="684"/>
        <v>0.1062</v>
      </c>
      <c r="HK153" s="173">
        <f t="shared" si="684"/>
        <v>0.1167</v>
      </c>
      <c r="HL153" s="141">
        <f t="shared" si="684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685">SUM(HP137, -HP143)</f>
        <v>0.108</v>
      </c>
      <c r="HQ153" s="173">
        <f t="shared" si="685"/>
        <v>9.8599999999999993E-2</v>
      </c>
      <c r="HR153" s="141">
        <f t="shared" si="685"/>
        <v>9.9500000000000005E-2</v>
      </c>
      <c r="HS153" s="115">
        <f t="shared" si="685"/>
        <v>0.10390000000000001</v>
      </c>
      <c r="HT153" s="174">
        <f t="shared" si="685"/>
        <v>0.11219999999999999</v>
      </c>
      <c r="HU153" s="143">
        <f t="shared" si="685"/>
        <v>0.11399999999999999</v>
      </c>
      <c r="HV153" s="115">
        <f t="shared" si="685"/>
        <v>0.121</v>
      </c>
      <c r="HW153" s="174">
        <f t="shared" si="685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686">SUM(IP136, -IP142)</f>
        <v>0.21460000000000001</v>
      </c>
      <c r="IQ153" s="115">
        <f t="shared" si="686"/>
        <v>0.21910000000000002</v>
      </c>
      <c r="IR153" s="174">
        <f t="shared" si="686"/>
        <v>0.22239999999999999</v>
      </c>
      <c r="IS153" s="218">
        <f t="shared" si="686"/>
        <v>0.21479999999999999</v>
      </c>
      <c r="IT153" s="15">
        <f t="shared" si="686"/>
        <v>0.21679999999999999</v>
      </c>
      <c r="IU153" s="146">
        <f t="shared" si="686"/>
        <v>0.2157</v>
      </c>
      <c r="IV153" s="141">
        <f t="shared" si="686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 t="shared" ref="JI153:JP153" si="687">SUM(JI137, -JI143)</f>
        <v>0.20499999999999999</v>
      </c>
      <c r="JJ153" s="182">
        <f t="shared" si="687"/>
        <v>0.19409999999999999</v>
      </c>
      <c r="JK153" s="161">
        <f t="shared" si="687"/>
        <v>0.2077</v>
      </c>
      <c r="JL153" s="202">
        <f t="shared" si="687"/>
        <v>0.20860000000000001</v>
      </c>
      <c r="JM153" s="173">
        <f t="shared" si="687"/>
        <v>0.21479999999999999</v>
      </c>
      <c r="JN153" s="113">
        <f t="shared" si="687"/>
        <v>0.21079999999999999</v>
      </c>
      <c r="JO153" s="115">
        <f t="shared" si="687"/>
        <v>0.22209999999999999</v>
      </c>
      <c r="JP153" s="115">
        <f t="shared" si="687"/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1">
        <f>SUM(JU137, -JU143)</f>
        <v>0.24909999999999999</v>
      </c>
      <c r="JV153" s="115">
        <f>SUM(JV136, -JV142)</f>
        <v>0.23899999999999999</v>
      </c>
      <c r="JW153" s="174">
        <f>SUM(JW137, -JW143)</f>
        <v>0.24440000000000001</v>
      </c>
      <c r="JX153" s="141">
        <f t="shared" ref="JX153:KG153" si="688">SUM(JX136, -JX142)</f>
        <v>0.24659999999999999</v>
      </c>
      <c r="JY153" s="115">
        <f t="shared" si="688"/>
        <v>0.25109999999999999</v>
      </c>
      <c r="JZ153" s="174">
        <f t="shared" si="688"/>
        <v>0.2417</v>
      </c>
      <c r="KA153" s="141">
        <f t="shared" si="688"/>
        <v>0.24980000000000002</v>
      </c>
      <c r="KB153" s="115">
        <f t="shared" si="688"/>
        <v>0.23849999999999999</v>
      </c>
      <c r="KC153" s="174">
        <f t="shared" si="688"/>
        <v>0.30549999999999999</v>
      </c>
      <c r="KD153" s="141">
        <f t="shared" si="688"/>
        <v>0.27859999999999996</v>
      </c>
      <c r="KE153" s="115">
        <f t="shared" si="688"/>
        <v>0.28010000000000002</v>
      </c>
      <c r="KF153" s="174">
        <f t="shared" si="688"/>
        <v>0.2742</v>
      </c>
      <c r="KG153" s="141">
        <f t="shared" si="688"/>
        <v>0.28659999999999997</v>
      </c>
      <c r="KH153" s="115">
        <f t="shared" ref="KH153:KR153" si="689">SUM(KH137, -KH143)</f>
        <v>0.28189999999999998</v>
      </c>
      <c r="KI153" s="174">
        <f t="shared" si="689"/>
        <v>0.27989999999999998</v>
      </c>
      <c r="KJ153" s="141">
        <f t="shared" si="689"/>
        <v>0.30569999999999997</v>
      </c>
      <c r="KK153" s="113">
        <f t="shared" si="689"/>
        <v>0.2984</v>
      </c>
      <c r="KL153" s="173">
        <f t="shared" si="689"/>
        <v>0.30930000000000002</v>
      </c>
      <c r="KM153" s="143">
        <f t="shared" si="689"/>
        <v>0.31740000000000002</v>
      </c>
      <c r="KN153" s="115">
        <f t="shared" si="689"/>
        <v>0.31240000000000001</v>
      </c>
      <c r="KO153" s="182">
        <f t="shared" si="689"/>
        <v>0.30649999999999999</v>
      </c>
      <c r="KP153" s="161">
        <f t="shared" si="689"/>
        <v>0.30270000000000002</v>
      </c>
      <c r="KQ153" s="202">
        <f t="shared" si="689"/>
        <v>0.29620000000000002</v>
      </c>
      <c r="KR153" s="173">
        <f t="shared" si="689"/>
        <v>0.28339999999999999</v>
      </c>
      <c r="KS153" s="143">
        <f t="shared" ref="KS153:KT153" si="690">SUM(KS137, -KS143)</f>
        <v>0.31669999999999998</v>
      </c>
      <c r="KT153" s="202">
        <f>SUM(KT137, -KT143)</f>
        <v>0.32419999999999999</v>
      </c>
      <c r="KU153" s="174">
        <f>SUM(KU137, -KU143)</f>
        <v>0.3533</v>
      </c>
      <c r="KV153" s="161">
        <f>SUM(KV137, -KV143)</f>
        <v>0.31909999999999999</v>
      </c>
      <c r="KW153" s="202">
        <f>SUM(KW137, -KW143)</f>
        <v>0.3196</v>
      </c>
      <c r="KX153" s="182">
        <f>SUM(KX137, -KX143)</f>
        <v>0.32919999999999999</v>
      </c>
      <c r="KY153" s="161">
        <f>SUM(KY137, -KY143)</f>
        <v>0.33479999999999999</v>
      </c>
      <c r="KZ153" s="115">
        <f>SUM(KZ137, -KZ143)</f>
        <v>0.34200000000000003</v>
      </c>
      <c r="LA153" s="174">
        <f>SUM(LA137, -LA143)</f>
        <v>0.34509999999999996</v>
      </c>
      <c r="LB153" s="115">
        <f>SUM(LB137, -LB143)</f>
        <v>0.35930000000000001</v>
      </c>
      <c r="LC153" s="115">
        <f>SUM(LC137, -LC143)</f>
        <v>0.33260000000000001</v>
      </c>
      <c r="LD153" s="115">
        <f>SUM(LD137, -LD143)</f>
        <v>0.35750000000000004</v>
      </c>
      <c r="LE153" s="6">
        <f>SUM(LE137, -LE141,)</f>
        <v>0</v>
      </c>
      <c r="LF153" s="6">
        <f>SUM(LF140, -LF143)</f>
        <v>0</v>
      </c>
      <c r="LG153" s="6">
        <f>SUM(LG137, -LG141)</f>
        <v>0</v>
      </c>
      <c r="LH153" s="6">
        <f>SUM(LH136, -LH142,)</f>
        <v>0</v>
      </c>
      <c r="LI153" s="6">
        <f>SUM(LI137, -LI143)</f>
        <v>0</v>
      </c>
      <c r="LJ153" s="6">
        <f>SUM(LJ136, -LJ142)</f>
        <v>0</v>
      </c>
      <c r="LK153" s="6">
        <f>SUM(LK136, -LK142,)</f>
        <v>0</v>
      </c>
      <c r="LL153" s="6">
        <f>SUM(LL137, -LL143)</f>
        <v>0</v>
      </c>
      <c r="LM153" s="6">
        <f>SUM(LM136, -LM142)</f>
        <v>0</v>
      </c>
      <c r="LN153" s="6">
        <f>SUM(LN136, -LN142,)</f>
        <v>0</v>
      </c>
      <c r="LO153" s="6">
        <f>SUM(LO137, -LO143)</f>
        <v>0</v>
      </c>
      <c r="LP153" s="6">
        <f>SUM(LP136, -LP142)</f>
        <v>0</v>
      </c>
      <c r="LQ153" s="6">
        <f>SUM(LQ136, -LQ142,)</f>
        <v>0</v>
      </c>
      <c r="LR153" s="6">
        <f>SUM(LR137, -LR143)</f>
        <v>0</v>
      </c>
      <c r="LS153" s="6">
        <f>SUM(LS136, -LS142)</f>
        <v>0</v>
      </c>
      <c r="LT153" s="6">
        <f>SUM(LT136, -LT142,)</f>
        <v>0</v>
      </c>
      <c r="LU153" s="6">
        <f>SUM(LU137, -LU143)</f>
        <v>0</v>
      </c>
      <c r="LV153" s="6">
        <f>SUM(LV136,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114" t="s">
        <v>38</v>
      </c>
      <c r="JQ154" s="59"/>
      <c r="JR154" s="59"/>
      <c r="JS154" s="59"/>
      <c r="JU154" s="149" t="s">
        <v>48</v>
      </c>
      <c r="JV154" s="117" t="s">
        <v>48</v>
      </c>
      <c r="JW154" s="193" t="s">
        <v>51</v>
      </c>
      <c r="JX154" s="149" t="s">
        <v>48</v>
      </c>
      <c r="JY154" s="117" t="s">
        <v>48</v>
      </c>
      <c r="JZ154" s="178" t="s">
        <v>48</v>
      </c>
      <c r="KA154" s="153" t="s">
        <v>41</v>
      </c>
      <c r="KB154" s="114" t="s">
        <v>41</v>
      </c>
      <c r="KC154" s="178" t="s">
        <v>48</v>
      </c>
      <c r="KD154" s="149" t="s">
        <v>48</v>
      </c>
      <c r="KE154" s="117" t="s">
        <v>48</v>
      </c>
      <c r="KF154" s="178" t="s">
        <v>48</v>
      </c>
      <c r="KG154" s="149" t="s">
        <v>48</v>
      </c>
      <c r="KH154" s="183" t="s">
        <v>51</v>
      </c>
      <c r="KI154" s="193" t="s">
        <v>51</v>
      </c>
      <c r="KJ154" s="147" t="s">
        <v>67</v>
      </c>
      <c r="KK154" s="109" t="s">
        <v>67</v>
      </c>
      <c r="KL154" s="169" t="s">
        <v>67</v>
      </c>
      <c r="KM154" s="147" t="s">
        <v>67</v>
      </c>
      <c r="KN154" s="254" t="s">
        <v>54</v>
      </c>
      <c r="KO154" s="257" t="s">
        <v>54</v>
      </c>
      <c r="KP154" s="156" t="s">
        <v>54</v>
      </c>
      <c r="KQ154" s="254" t="s">
        <v>54</v>
      </c>
      <c r="KR154" s="169" t="s">
        <v>67</v>
      </c>
      <c r="KS154" s="147" t="s">
        <v>67</v>
      </c>
      <c r="KT154" s="254" t="s">
        <v>54</v>
      </c>
      <c r="KU154" s="175" t="s">
        <v>41</v>
      </c>
      <c r="KV154" s="153" t="s">
        <v>41</v>
      </c>
      <c r="KW154" s="254" t="s">
        <v>54</v>
      </c>
      <c r="KX154" s="175" t="s">
        <v>41</v>
      </c>
      <c r="KY154" s="153" t="s">
        <v>41</v>
      </c>
      <c r="KZ154" s="114" t="s">
        <v>41</v>
      </c>
      <c r="LA154" s="175" t="s">
        <v>41</v>
      </c>
      <c r="LB154" s="114" t="s">
        <v>41</v>
      </c>
      <c r="LC154" s="114" t="s">
        <v>41</v>
      </c>
      <c r="LD154" s="114" t="s">
        <v>41</v>
      </c>
      <c r="LE154" s="59"/>
      <c r="LF154" s="59"/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M154" s="59"/>
      <c r="MN154" s="59"/>
      <c r="MO154" s="59"/>
      <c r="MP154" s="59"/>
      <c r="MQ154" s="59"/>
      <c r="MR154" s="59"/>
      <c r="MS154" s="59"/>
      <c r="MT154" s="59"/>
      <c r="MU154" s="59"/>
      <c r="MV154" s="59"/>
      <c r="MW154" s="59"/>
      <c r="MX154" s="59"/>
      <c r="MY154" s="59"/>
      <c r="MZ154" s="59"/>
      <c r="NA154" s="59"/>
      <c r="NB154" s="59"/>
      <c r="NC154" s="59"/>
      <c r="ND154" s="59"/>
      <c r="NE154" s="59"/>
      <c r="NF154" s="59"/>
      <c r="NG154" s="59"/>
      <c r="NH154" s="59"/>
      <c r="NI154" s="59"/>
      <c r="NJ154" s="59"/>
      <c r="NK154" s="59"/>
      <c r="NL154" s="59"/>
      <c r="NM154" s="59"/>
      <c r="NN154" s="59"/>
      <c r="NO154" s="59"/>
      <c r="NP154" s="59"/>
      <c r="NQ154" s="59"/>
      <c r="NR154" s="59"/>
      <c r="NS154" s="59"/>
      <c r="NT154" s="59"/>
      <c r="NU154" s="59"/>
      <c r="NV154" s="59"/>
      <c r="NW154" s="59"/>
      <c r="NX154" s="59"/>
      <c r="NY154" s="59"/>
      <c r="NZ154" s="59"/>
      <c r="OA154" s="59"/>
      <c r="OB154" s="59"/>
      <c r="OC154" s="59"/>
      <c r="OD154" s="59"/>
      <c r="OE154" s="59"/>
      <c r="OF154" s="59"/>
      <c r="OG154" s="59"/>
      <c r="OH154" s="59"/>
      <c r="OI154" s="59"/>
      <c r="OJ154" s="59"/>
      <c r="OK154" s="59"/>
      <c r="OL154" s="59"/>
      <c r="OM154" s="59"/>
      <c r="ON154" s="59"/>
      <c r="OO154" s="59"/>
      <c r="OP154" s="59"/>
      <c r="OQ154" s="59"/>
      <c r="OR154" s="59"/>
      <c r="OS154" s="59"/>
      <c r="OT154" s="59"/>
      <c r="OU154" s="59"/>
      <c r="OV154" s="59"/>
      <c r="OW154" s="59"/>
      <c r="OX154" s="59"/>
      <c r="OY154" s="59"/>
      <c r="OZ154" s="59"/>
      <c r="PA154" s="59"/>
      <c r="PB154" s="59"/>
      <c r="PC154" s="59"/>
      <c r="PE154" s="59"/>
      <c r="PF154" s="59"/>
      <c r="PG154" s="59"/>
      <c r="PH154" s="59"/>
      <c r="PI154" s="59"/>
      <c r="PJ154" s="59"/>
      <c r="PK154" s="59"/>
      <c r="PL154" s="59"/>
      <c r="PM154" s="59"/>
      <c r="PN154" s="59"/>
      <c r="PO154" s="59"/>
      <c r="PP154" s="59"/>
      <c r="PQ154" s="59"/>
      <c r="PR154" s="59"/>
      <c r="PS154" s="59"/>
      <c r="PT154" s="59"/>
      <c r="PU154" s="59"/>
      <c r="PV154" s="59"/>
      <c r="PW154" s="59"/>
      <c r="PX154" s="59"/>
      <c r="PY154" s="59"/>
      <c r="PZ154" s="59"/>
      <c r="QA154" s="59"/>
      <c r="QB154" s="59"/>
      <c r="QC154" s="59"/>
      <c r="QD154" s="59"/>
      <c r="QE154" s="59"/>
      <c r="QF154" s="59"/>
      <c r="QG154" s="59"/>
      <c r="QH154" s="59"/>
      <c r="QI154" s="59"/>
      <c r="QJ154" s="59"/>
      <c r="QK154" s="59"/>
      <c r="QL154" s="59"/>
      <c r="QM154" s="59"/>
      <c r="QN154" s="59"/>
      <c r="QO154" s="59"/>
      <c r="QP154" s="59"/>
      <c r="QQ154" s="59"/>
      <c r="QR154" s="59"/>
      <c r="QS154" s="59"/>
      <c r="QT154" s="59"/>
      <c r="QU154" s="59"/>
      <c r="QV154" s="59"/>
      <c r="QW154" s="59"/>
      <c r="QX154" s="59"/>
      <c r="QY154" s="59"/>
      <c r="QZ154" s="59"/>
      <c r="RA154" s="59"/>
      <c r="RB154" s="59"/>
      <c r="RC154" s="59"/>
      <c r="RD154" s="59"/>
      <c r="RE154" s="59"/>
      <c r="RF154" s="59"/>
      <c r="RG154" s="59"/>
      <c r="RH154" s="59"/>
      <c r="RI154" s="59"/>
      <c r="RJ154" s="59"/>
      <c r="RK154" s="59"/>
      <c r="RL154" s="59"/>
      <c r="RM154" s="59"/>
      <c r="RN154" s="59"/>
      <c r="RO154" s="59"/>
      <c r="RP154" s="59"/>
      <c r="RQ154" s="59"/>
      <c r="RR154" s="59"/>
      <c r="RS154" s="59"/>
      <c r="RT154" s="59"/>
      <c r="RU154" s="59"/>
    </row>
    <row r="155" spans="71:48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691">SUM(CD137, -CD143)</f>
        <v>0.1298</v>
      </c>
      <c r="CE155" s="141">
        <f t="shared" si="691"/>
        <v>0.1429</v>
      </c>
      <c r="CF155" s="110">
        <f t="shared" si="691"/>
        <v>0.126</v>
      </c>
      <c r="CG155" s="170">
        <f t="shared" si="691"/>
        <v>0.12959999999999999</v>
      </c>
      <c r="CH155" s="139">
        <f t="shared" si="691"/>
        <v>0.1366</v>
      </c>
      <c r="CI155" s="115">
        <f t="shared" si="691"/>
        <v>0.14180000000000001</v>
      </c>
      <c r="CJ155" s="171">
        <f t="shared" si="691"/>
        <v>0.14780000000000001</v>
      </c>
      <c r="CK155" s="139">
        <f t="shared" si="691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692">SUM(CR136, -CR141)</f>
        <v>0.11309999999999999</v>
      </c>
      <c r="CS155" s="174">
        <f t="shared" si="692"/>
        <v>0.1384</v>
      </c>
      <c r="CT155" s="141">
        <f t="shared" si="692"/>
        <v>0.1246</v>
      </c>
      <c r="CU155" s="115">
        <f t="shared" si="692"/>
        <v>0.1623</v>
      </c>
      <c r="CV155" s="171">
        <f t="shared" si="692"/>
        <v>0.13750000000000001</v>
      </c>
      <c r="CW155" s="139">
        <f t="shared" si="692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693">SUM(DT136, -DT141)</f>
        <v>0.1739</v>
      </c>
      <c r="DU155" s="141">
        <f t="shared" si="693"/>
        <v>0.17580000000000001</v>
      </c>
      <c r="DV155" s="113">
        <f t="shared" si="693"/>
        <v>0.21129999999999999</v>
      </c>
      <c r="DW155" s="174">
        <f t="shared" si="693"/>
        <v>0.22099999999999997</v>
      </c>
      <c r="DX155" s="113">
        <f t="shared" si="693"/>
        <v>0.20910000000000001</v>
      </c>
      <c r="DY155" s="113">
        <f t="shared" si="693"/>
        <v>0.21890000000000001</v>
      </c>
      <c r="DZ155" s="113">
        <f t="shared" si="693"/>
        <v>0.2334</v>
      </c>
      <c r="EA155" s="6">
        <f t="shared" si="693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694">SUM(EK138, -EK143)</f>
        <v>3.4200000000000001E-2</v>
      </c>
      <c r="EL155" s="115">
        <f t="shared" si="694"/>
        <v>5.4199999999999998E-2</v>
      </c>
      <c r="EM155" s="174">
        <f t="shared" si="694"/>
        <v>6.9499999999999992E-2</v>
      </c>
      <c r="EN155" s="143">
        <f t="shared" si="694"/>
        <v>7.0900000000000005E-2</v>
      </c>
      <c r="EO155" s="115">
        <f t="shared" si="694"/>
        <v>8.3599999999999994E-2</v>
      </c>
      <c r="EP155" s="174">
        <f t="shared" si="694"/>
        <v>8.2400000000000001E-2</v>
      </c>
      <c r="EQ155" s="141">
        <f t="shared" si="694"/>
        <v>8.5699999999999998E-2</v>
      </c>
      <c r="ER155" s="115">
        <f t="shared" si="694"/>
        <v>8.8999999999999996E-2</v>
      </c>
      <c r="ES155" s="174">
        <f t="shared" si="694"/>
        <v>0.10600000000000001</v>
      </c>
      <c r="ET155" s="141">
        <f t="shared" si="694"/>
        <v>8.6499999999999994E-2</v>
      </c>
      <c r="EU155" s="115">
        <f t="shared" si="694"/>
        <v>9.8500000000000004E-2</v>
      </c>
      <c r="EV155" s="171">
        <f t="shared" si="694"/>
        <v>0.13159999999999999</v>
      </c>
      <c r="EW155" s="141">
        <f t="shared" si="694"/>
        <v>0.13169999999999998</v>
      </c>
      <c r="EX155" s="115">
        <f t="shared" si="694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695">SUM(FQ138, -FQ143)</f>
        <v>0.1137</v>
      </c>
      <c r="FR155" s="143">
        <f t="shared" si="695"/>
        <v>0.1313</v>
      </c>
      <c r="FS155" s="113">
        <f t="shared" si="695"/>
        <v>0.12870000000000001</v>
      </c>
      <c r="FT155" s="173">
        <f t="shared" si="695"/>
        <v>0.1217</v>
      </c>
      <c r="FU155" s="141">
        <f t="shared" si="695"/>
        <v>0.12890000000000001</v>
      </c>
      <c r="FV155" s="115">
        <f t="shared" si="695"/>
        <v>0.1139</v>
      </c>
      <c r="FW155" s="174">
        <f t="shared" si="695"/>
        <v>0.1202</v>
      </c>
      <c r="FX155" s="143">
        <f t="shared" si="695"/>
        <v>0.1245</v>
      </c>
      <c r="FY155" s="115">
        <f t="shared" si="695"/>
        <v>0.1231</v>
      </c>
      <c r="FZ155" s="174">
        <f t="shared" si="695"/>
        <v>0.14250000000000002</v>
      </c>
      <c r="GA155" s="141">
        <f t="shared" si="695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696">SUM(GD138, -GD143)</f>
        <v>0.1787</v>
      </c>
      <c r="GE155" s="115">
        <f t="shared" si="696"/>
        <v>0.1827</v>
      </c>
      <c r="GF155" s="174">
        <f t="shared" si="696"/>
        <v>0.21049999999999999</v>
      </c>
      <c r="GG155" s="218">
        <f t="shared" si="696"/>
        <v>0.1946</v>
      </c>
      <c r="GH155" s="15">
        <f t="shared" si="696"/>
        <v>0.20799999999999999</v>
      </c>
      <c r="GI155" s="146">
        <f t="shared" si="696"/>
        <v>0.20019999999999999</v>
      </c>
      <c r="GJ155" s="141">
        <f t="shared" si="696"/>
        <v>0.19259999999999999</v>
      </c>
      <c r="GK155" s="115">
        <f t="shared" si="696"/>
        <v>0.19549999999999998</v>
      </c>
      <c r="GL155" s="174">
        <f t="shared" si="696"/>
        <v>0.17659999999999998</v>
      </c>
      <c r="GM155" s="139">
        <f t="shared" si="696"/>
        <v>0.17449999999999999</v>
      </c>
      <c r="GN155" s="111">
        <f t="shared" si="696"/>
        <v>0.1822</v>
      </c>
      <c r="GO155" s="171">
        <f t="shared" si="696"/>
        <v>0.1706</v>
      </c>
      <c r="GP155" s="141">
        <f t="shared" ref="GP155:GU155" si="697">SUM(GP138, -GP143)</f>
        <v>0.18459999999999999</v>
      </c>
      <c r="GQ155" s="115">
        <f t="shared" si="697"/>
        <v>0.18209999999999998</v>
      </c>
      <c r="GR155" s="174">
        <f t="shared" si="697"/>
        <v>0.1837</v>
      </c>
      <c r="GS155" s="111">
        <f t="shared" si="697"/>
        <v>0.18919999999999998</v>
      </c>
      <c r="GT155" s="111">
        <f t="shared" si="697"/>
        <v>0.17980000000000002</v>
      </c>
      <c r="GU155" s="115">
        <f t="shared" si="697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698">SUM(HG136, -HG141)</f>
        <v>5.3599999999999995E-2</v>
      </c>
      <c r="HH155" s="174">
        <f t="shared" si="698"/>
        <v>0.1002</v>
      </c>
      <c r="HI155" s="143">
        <f t="shared" si="698"/>
        <v>0.1152</v>
      </c>
      <c r="HJ155" s="113">
        <f t="shared" si="698"/>
        <v>0.1007</v>
      </c>
      <c r="HK155" s="174">
        <f t="shared" si="698"/>
        <v>0.1154</v>
      </c>
      <c r="HL155" s="143">
        <f t="shared" si="698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699">SUM(HQ138, -HQ143)</f>
        <v>8.9900000000000008E-2</v>
      </c>
      <c r="HR155" s="141">
        <f t="shared" si="699"/>
        <v>9.7500000000000003E-2</v>
      </c>
      <c r="HS155" s="113">
        <f t="shared" si="699"/>
        <v>0.10370000000000001</v>
      </c>
      <c r="HT155" s="173">
        <f t="shared" si="699"/>
        <v>0.10539999999999999</v>
      </c>
      <c r="HU155" s="141">
        <f t="shared" si="699"/>
        <v>0.1055</v>
      </c>
      <c r="HV155" s="113">
        <f t="shared" si="699"/>
        <v>0.1129</v>
      </c>
      <c r="HW155" s="173">
        <f t="shared" si="699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700">SUM(IP137, -IP143)</f>
        <v>0.2094</v>
      </c>
      <c r="IQ155" s="202">
        <f t="shared" si="700"/>
        <v>0.1918</v>
      </c>
      <c r="IR155" s="182">
        <f t="shared" si="700"/>
        <v>0.20639999999999997</v>
      </c>
      <c r="IS155" s="228">
        <f t="shared" si="700"/>
        <v>0.2102</v>
      </c>
      <c r="IT155" s="213">
        <f t="shared" si="700"/>
        <v>0.2069</v>
      </c>
      <c r="IU155" s="230">
        <f t="shared" si="700"/>
        <v>0.2087</v>
      </c>
      <c r="IV155" s="161">
        <f t="shared" si="700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113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41">
        <f>SUM(JU136, -JU142)</f>
        <v>0.23</v>
      </c>
      <c r="JV155" s="115">
        <f>SUM(JV137, -JV143)</f>
        <v>0.23450000000000001</v>
      </c>
      <c r="JW155" s="174">
        <f>SUM(JW136, -JW142)</f>
        <v>0.2397</v>
      </c>
      <c r="JX155" s="141">
        <f t="shared" ref="JX155:KG155" si="701">SUM(JX137, -JX143)</f>
        <v>0.24219999999999997</v>
      </c>
      <c r="JY155" s="115">
        <f t="shared" si="701"/>
        <v>0.24280000000000002</v>
      </c>
      <c r="JZ155" s="174">
        <f t="shared" si="701"/>
        <v>0.23520000000000002</v>
      </c>
      <c r="KA155" s="141">
        <f t="shared" si="701"/>
        <v>0.22999999999999998</v>
      </c>
      <c r="KB155" s="115">
        <f t="shared" si="701"/>
        <v>0.23039999999999999</v>
      </c>
      <c r="KC155" s="174">
        <f t="shared" si="701"/>
        <v>0.2263</v>
      </c>
      <c r="KD155" s="141">
        <f t="shared" si="701"/>
        <v>0.24559999999999998</v>
      </c>
      <c r="KE155" s="115">
        <f t="shared" si="701"/>
        <v>0.26480000000000004</v>
      </c>
      <c r="KF155" s="174">
        <f t="shared" si="701"/>
        <v>0.2732</v>
      </c>
      <c r="KG155" s="141">
        <f t="shared" si="701"/>
        <v>0.2732</v>
      </c>
      <c r="KH155" s="115">
        <f>SUM(KH136, -KH142)</f>
        <v>0.27849999999999997</v>
      </c>
      <c r="KI155" s="174">
        <f>SUM(KI136, -KI142)</f>
        <v>0.27229999999999999</v>
      </c>
      <c r="KJ155" s="161">
        <f t="shared" ref="KJ155:KR155" si="702">SUM(KJ138, -KJ143)</f>
        <v>0.27829999999999999</v>
      </c>
      <c r="KK155" s="202">
        <f t="shared" si="702"/>
        <v>0.2848</v>
      </c>
      <c r="KL155" s="182">
        <f t="shared" si="702"/>
        <v>0.29630000000000001</v>
      </c>
      <c r="KM155" s="161">
        <f t="shared" si="702"/>
        <v>0.31340000000000001</v>
      </c>
      <c r="KN155" s="113">
        <f t="shared" si="702"/>
        <v>0.30020000000000002</v>
      </c>
      <c r="KO155" s="173">
        <f t="shared" si="702"/>
        <v>0.2954</v>
      </c>
      <c r="KP155" s="143">
        <f t="shared" si="702"/>
        <v>0.29039999999999999</v>
      </c>
      <c r="KQ155" s="113">
        <f t="shared" si="702"/>
        <v>0.29109999999999997</v>
      </c>
      <c r="KR155" s="182">
        <f t="shared" si="702"/>
        <v>0.27979999999999999</v>
      </c>
      <c r="KS155" s="161">
        <f t="shared" ref="KS155:KT155" si="703">SUM(KS138, -KS143)</f>
        <v>0.31580000000000003</v>
      </c>
      <c r="KT155" s="113">
        <f>SUM(KT138, -KT143)</f>
        <v>0.3165</v>
      </c>
      <c r="KU155" s="174">
        <f>SUM(KU138, -KU143)</f>
        <v>0.29459999999999997</v>
      </c>
      <c r="KV155" s="141">
        <f>SUM(KV138, -KV143)</f>
        <v>0.27589999999999998</v>
      </c>
      <c r="KW155" s="113">
        <f>SUM(KW138, -KW143)</f>
        <v>0.27889999999999998</v>
      </c>
      <c r="KX155" s="174">
        <f>SUM(KX138, -KX143)</f>
        <v>0.28760000000000002</v>
      </c>
      <c r="KY155" s="141">
        <f>SUM(KY138, -KY143)</f>
        <v>0.30009999999999998</v>
      </c>
      <c r="KZ155" s="115">
        <f>SUM(KZ138, -KZ143)</f>
        <v>0.317</v>
      </c>
      <c r="LA155" s="174">
        <f>SUM(LA138, -LA143)</f>
        <v>0.30569999999999997</v>
      </c>
      <c r="LB155" s="115">
        <f>SUM(LB138, -LB143)</f>
        <v>0.31719999999999998</v>
      </c>
      <c r="LC155" s="115">
        <f>SUM(LC138, -LC143)</f>
        <v>0.29569999999999996</v>
      </c>
      <c r="LD155" s="115">
        <f>SUM(LD138, -LD143)</f>
        <v>0.34079999999999999</v>
      </c>
      <c r="LE155" s="6">
        <f>SUM(LE140, -LE143)</f>
        <v>0</v>
      </c>
      <c r="LF155" s="6">
        <f>SUM(LF137, -LF141)</f>
        <v>0</v>
      </c>
      <c r="LG155" s="6">
        <f>SUM(LG140, -LG143)</f>
        <v>0</v>
      </c>
      <c r="LH155" s="6">
        <f>SUM(LH137, -LH143)</f>
        <v>0</v>
      </c>
      <c r="LI155" s="6">
        <f>SUM(LI136, -LI142)</f>
        <v>0</v>
      </c>
      <c r="LJ155" s="6">
        <f>SUM(LJ137, -LJ143)</f>
        <v>0</v>
      </c>
      <c r="LK155" s="6">
        <f>SUM(LK137, -LK143)</f>
        <v>0</v>
      </c>
      <c r="LL155" s="6">
        <f>SUM(LL136, -LL142)</f>
        <v>0</v>
      </c>
      <c r="LM155" s="6">
        <f>SUM(LM137, -LM143)</f>
        <v>0</v>
      </c>
      <c r="LN155" s="6">
        <f>SUM(LN137, -LN143)</f>
        <v>0</v>
      </c>
      <c r="LO155" s="6">
        <f>SUM(LO136, -LO142)</f>
        <v>0</v>
      </c>
      <c r="LP155" s="6">
        <f>SUM(LP137, -LP143)</f>
        <v>0</v>
      </c>
      <c r="LQ155" s="6">
        <f>SUM(LQ137, -LQ143)</f>
        <v>0</v>
      </c>
      <c r="LR155" s="6">
        <f>SUM(LR136, -LR142)</f>
        <v>0</v>
      </c>
      <c r="LS155" s="6">
        <f>SUM(LS137, -LS143)</f>
        <v>0</v>
      </c>
      <c r="LT155" s="6">
        <f>SUM(LT137, -LT143)</f>
        <v>0</v>
      </c>
      <c r="LU155" s="6">
        <f>SUM(LU136, -LU142)</f>
        <v>0</v>
      </c>
      <c r="LV155" s="6">
        <f>SUM(LV137,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117" t="s">
        <v>48</v>
      </c>
      <c r="JQ156" s="59"/>
      <c r="JR156" s="59"/>
      <c r="JS156" s="59"/>
      <c r="JU156" s="156" t="s">
        <v>54</v>
      </c>
      <c r="JV156" s="117" t="s">
        <v>45</v>
      </c>
      <c r="JW156" s="175" t="s">
        <v>41</v>
      </c>
      <c r="JX156" s="149" t="s">
        <v>45</v>
      </c>
      <c r="JY156" s="117" t="s">
        <v>45</v>
      </c>
      <c r="JZ156" s="175" t="s">
        <v>41</v>
      </c>
      <c r="KA156" s="149" t="s">
        <v>48</v>
      </c>
      <c r="KB156" s="117" t="s">
        <v>48</v>
      </c>
      <c r="KC156" s="178" t="s">
        <v>45</v>
      </c>
      <c r="KD156" s="153" t="s">
        <v>41</v>
      </c>
      <c r="KE156" s="114" t="s">
        <v>41</v>
      </c>
      <c r="KF156" s="175" t="s">
        <v>41</v>
      </c>
      <c r="KG156" s="153" t="s">
        <v>41</v>
      </c>
      <c r="KH156" s="114" t="s">
        <v>41</v>
      </c>
      <c r="KI156" s="169" t="s">
        <v>67</v>
      </c>
      <c r="KJ156" s="153" t="s">
        <v>41</v>
      </c>
      <c r="KK156" s="114" t="s">
        <v>41</v>
      </c>
      <c r="KL156" s="175" t="s">
        <v>41</v>
      </c>
      <c r="KM156" s="153" t="s">
        <v>41</v>
      </c>
      <c r="KN156" s="114" t="s">
        <v>41</v>
      </c>
      <c r="KO156" s="175" t="s">
        <v>41</v>
      </c>
      <c r="KP156" s="153" t="s">
        <v>41</v>
      </c>
      <c r="KQ156" s="114" t="s">
        <v>41</v>
      </c>
      <c r="KR156" s="175" t="s">
        <v>41</v>
      </c>
      <c r="KS156" s="153" t="s">
        <v>41</v>
      </c>
      <c r="KT156" s="114" t="s">
        <v>41</v>
      </c>
      <c r="KU156" s="257" t="s">
        <v>54</v>
      </c>
      <c r="KV156" s="156" t="s">
        <v>54</v>
      </c>
      <c r="KW156" s="114" t="s">
        <v>41</v>
      </c>
      <c r="KX156" s="257" t="s">
        <v>54</v>
      </c>
      <c r="KY156" s="156" t="s">
        <v>54</v>
      </c>
      <c r="KZ156" s="254" t="s">
        <v>54</v>
      </c>
      <c r="LA156" s="257" t="s">
        <v>54</v>
      </c>
      <c r="LB156" s="254" t="s">
        <v>54</v>
      </c>
      <c r="LC156" s="112" t="s">
        <v>68</v>
      </c>
      <c r="LD156" s="112" t="s">
        <v>68</v>
      </c>
      <c r="LE156" s="59"/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</row>
    <row r="157" spans="71:48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704">SUM(CS136, -CS140)</f>
        <v>0.1366</v>
      </c>
      <c r="CT157" s="143">
        <f t="shared" si="704"/>
        <v>0.11610000000000001</v>
      </c>
      <c r="CU157" s="113">
        <f t="shared" si="704"/>
        <v>0.1227</v>
      </c>
      <c r="CV157" s="174">
        <f t="shared" si="704"/>
        <v>0.10390000000000001</v>
      </c>
      <c r="CW157" s="141">
        <f t="shared" si="704"/>
        <v>0.1137</v>
      </c>
      <c r="CX157" s="111">
        <f t="shared" si="704"/>
        <v>0.10830000000000001</v>
      </c>
      <c r="CY157" s="173">
        <f t="shared" si="704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705">SUM(DT136, -DT140)</f>
        <v>0.15329999999999999</v>
      </c>
      <c r="DU157" s="143">
        <f t="shared" si="705"/>
        <v>0.15840000000000001</v>
      </c>
      <c r="DV157" s="115">
        <f t="shared" si="705"/>
        <v>0.20019999999999999</v>
      </c>
      <c r="DW157" s="173">
        <f t="shared" si="705"/>
        <v>0.21889999999999998</v>
      </c>
      <c r="DX157" s="113">
        <f t="shared" si="705"/>
        <v>0.17419999999999999</v>
      </c>
      <c r="DY157" s="113">
        <f t="shared" si="705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706">SUM(EC142, -EC153)</f>
        <v>0</v>
      </c>
      <c r="ED157" s="6">
        <f t="shared" si="706"/>
        <v>0</v>
      </c>
      <c r="EE157" s="6">
        <f t="shared" si="706"/>
        <v>0</v>
      </c>
      <c r="EF157" s="6">
        <f t="shared" si="706"/>
        <v>0</v>
      </c>
      <c r="EG157" s="6">
        <f t="shared" si="706"/>
        <v>0</v>
      </c>
      <c r="EH157" s="6">
        <f t="shared" si="706"/>
        <v>0</v>
      </c>
      <c r="EI157" s="6">
        <f t="shared" si="706"/>
        <v>0</v>
      </c>
      <c r="EK157" s="240">
        <f t="shared" ref="EK157:EX157" si="707">SUM(EK139, -EK143)</f>
        <v>3.3999999999999996E-2</v>
      </c>
      <c r="EL157" s="241">
        <f t="shared" si="707"/>
        <v>4.0599999999999997E-2</v>
      </c>
      <c r="EM157" s="171">
        <f t="shared" si="707"/>
        <v>6.6900000000000001E-2</v>
      </c>
      <c r="EN157" s="141">
        <f t="shared" si="707"/>
        <v>6.8200000000000011E-2</v>
      </c>
      <c r="EO157" s="115">
        <f t="shared" si="707"/>
        <v>6.6400000000000001E-2</v>
      </c>
      <c r="EP157" s="174">
        <f t="shared" si="707"/>
        <v>7.690000000000001E-2</v>
      </c>
      <c r="EQ157" s="141">
        <f t="shared" si="707"/>
        <v>8.4999999999999992E-2</v>
      </c>
      <c r="ER157" s="115">
        <f t="shared" si="707"/>
        <v>8.5699999999999998E-2</v>
      </c>
      <c r="ES157" s="173">
        <f t="shared" si="707"/>
        <v>7.6100000000000001E-2</v>
      </c>
      <c r="ET157" s="141">
        <f t="shared" si="707"/>
        <v>7.8099999999999989E-2</v>
      </c>
      <c r="EU157" s="115">
        <f t="shared" si="707"/>
        <v>9.3700000000000006E-2</v>
      </c>
      <c r="EV157" s="174">
        <f t="shared" si="707"/>
        <v>0.12759999999999999</v>
      </c>
      <c r="EW157" s="141">
        <f t="shared" si="707"/>
        <v>0.12789999999999999</v>
      </c>
      <c r="EX157" s="115">
        <f t="shared" si="707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708">SUM(FS139, -FS143)</f>
        <v>0.12040000000000001</v>
      </c>
      <c r="FT157" s="174">
        <f t="shared" si="708"/>
        <v>0.11360000000000001</v>
      </c>
      <c r="FU157" s="141">
        <f t="shared" si="708"/>
        <v>0.12390000000000001</v>
      </c>
      <c r="FV157" s="115">
        <f t="shared" si="708"/>
        <v>0.1096</v>
      </c>
      <c r="FW157" s="174">
        <f t="shared" si="708"/>
        <v>0.10829999999999999</v>
      </c>
      <c r="FX157" s="141">
        <f t="shared" si="708"/>
        <v>0.1103</v>
      </c>
      <c r="FY157" s="115">
        <f t="shared" si="708"/>
        <v>0.1153</v>
      </c>
      <c r="FZ157" s="174">
        <f t="shared" si="708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709">SUM(GD139, -GD143)</f>
        <v>0.16470000000000001</v>
      </c>
      <c r="GE157" s="115">
        <f t="shared" si="709"/>
        <v>0.16339999999999999</v>
      </c>
      <c r="GF157" s="174">
        <f t="shared" si="709"/>
        <v>0.1762</v>
      </c>
      <c r="GG157" s="218">
        <f t="shared" si="709"/>
        <v>0.17370000000000002</v>
      </c>
      <c r="GH157" s="15">
        <f t="shared" si="709"/>
        <v>0.18990000000000001</v>
      </c>
      <c r="GI157" s="146">
        <f t="shared" si="709"/>
        <v>0.18790000000000001</v>
      </c>
      <c r="GJ157" s="141">
        <f t="shared" si="709"/>
        <v>0.1905</v>
      </c>
      <c r="GK157" s="115">
        <f t="shared" si="709"/>
        <v>0.19059999999999999</v>
      </c>
      <c r="GL157" s="174">
        <f>SUM(GL136, -GL142)</f>
        <v>0.1741</v>
      </c>
      <c r="GM157" s="141">
        <f t="shared" ref="GM157:GU157" si="710">SUM(GM139, -GM143)</f>
        <v>0.16930000000000001</v>
      </c>
      <c r="GN157" s="115">
        <f t="shared" si="710"/>
        <v>0.17800000000000002</v>
      </c>
      <c r="GO157" s="174">
        <f t="shared" si="710"/>
        <v>0.1656</v>
      </c>
      <c r="GP157" s="141">
        <f t="shared" si="710"/>
        <v>0.17629999999999998</v>
      </c>
      <c r="GQ157" s="115">
        <f t="shared" si="710"/>
        <v>0.1777</v>
      </c>
      <c r="GR157" s="174">
        <f t="shared" si="710"/>
        <v>0.17420000000000002</v>
      </c>
      <c r="GS157" s="115">
        <f t="shared" si="710"/>
        <v>0.18469999999999998</v>
      </c>
      <c r="GT157" s="115">
        <f t="shared" si="710"/>
        <v>0.17580000000000001</v>
      </c>
      <c r="GU157" s="115">
        <f t="shared" si="710"/>
        <v>0.1419</v>
      </c>
      <c r="GV157" s="6">
        <f t="shared" ref="GV157:HA157" si="711">SUM(GV142, -GV153)</f>
        <v>0</v>
      </c>
      <c r="GW157" s="6">
        <f t="shared" si="711"/>
        <v>0</v>
      </c>
      <c r="GX157" s="6">
        <f t="shared" si="711"/>
        <v>0</v>
      </c>
      <c r="GY157" s="6">
        <f t="shared" si="711"/>
        <v>0</v>
      </c>
      <c r="GZ157" s="6">
        <f t="shared" si="711"/>
        <v>0</v>
      </c>
      <c r="HA157" s="6">
        <f t="shared" si="711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712">SUM(HH136, -HH140)</f>
        <v>9.5599999999999991E-2</v>
      </c>
      <c r="HI157" s="141">
        <f t="shared" si="712"/>
        <v>9.0400000000000008E-2</v>
      </c>
      <c r="HJ157" s="115">
        <f t="shared" si="712"/>
        <v>8.6800000000000002E-2</v>
      </c>
      <c r="HK157" s="173">
        <f t="shared" si="712"/>
        <v>8.5699999999999998E-2</v>
      </c>
      <c r="HL157" s="143">
        <f t="shared" si="712"/>
        <v>0.1116</v>
      </c>
      <c r="HM157" s="113">
        <f t="shared" si="712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713">SUM(IQ137, -IQ142)</f>
        <v>0.18870000000000001</v>
      </c>
      <c r="IR157" s="174">
        <f t="shared" si="713"/>
        <v>0.18329999999999999</v>
      </c>
      <c r="IS157" s="218">
        <f t="shared" si="713"/>
        <v>0.18619999999999998</v>
      </c>
      <c r="IT157" s="15">
        <f t="shared" si="713"/>
        <v>0.18740000000000001</v>
      </c>
      <c r="IU157" s="146">
        <f t="shared" si="713"/>
        <v>0.18559999999999999</v>
      </c>
      <c r="IV157" s="141">
        <f t="shared" si="713"/>
        <v>0.20169999999999999</v>
      </c>
      <c r="IW157" s="115">
        <f t="shared" si="713"/>
        <v>0.20580000000000001</v>
      </c>
      <c r="IX157" s="174">
        <f t="shared" si="713"/>
        <v>0.2104</v>
      </c>
      <c r="IY157" s="141">
        <f t="shared" si="713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115">
        <f>SUM(JP136, -JP142)</f>
        <v>0.1938</v>
      </c>
      <c r="JQ157" s="6">
        <f t="shared" ref="JQ157:JS157" si="714">SUM(JQ142, -JQ153)</f>
        <v>0</v>
      </c>
      <c r="JR157" s="6">
        <f t="shared" si="714"/>
        <v>0</v>
      </c>
      <c r="JS157" s="6">
        <f t="shared" si="714"/>
        <v>0</v>
      </c>
      <c r="JU157" s="143">
        <f>SUM(JU137, -JU142)</f>
        <v>0.22989999999999999</v>
      </c>
      <c r="JV157" s="202">
        <f>SUM(JV137, -JV142)</f>
        <v>0.2344</v>
      </c>
      <c r="JW157" s="174">
        <f>SUM(JW138, -JW143)</f>
        <v>0.22370000000000001</v>
      </c>
      <c r="JX157" s="161">
        <f>SUM(JX137, -JX142)</f>
        <v>0.22299999999999998</v>
      </c>
      <c r="JY157" s="202">
        <f>SUM(JY137, -JY142)</f>
        <v>0.2359</v>
      </c>
      <c r="JZ157" s="174">
        <f>SUM(JZ138, -JZ143)</f>
        <v>0.2298</v>
      </c>
      <c r="KA157" s="141">
        <f>SUM(KA138, -KA143)</f>
        <v>0.22969999999999999</v>
      </c>
      <c r="KB157" s="115">
        <f>SUM(KB138, -KB143)</f>
        <v>0.22220000000000001</v>
      </c>
      <c r="KC157" s="182">
        <f>SUM(KC137, -KC142)</f>
        <v>0.21359999999999998</v>
      </c>
      <c r="KD157" s="141">
        <f t="shared" ref="KD157:KI157" si="715">SUM(KD138, -KD143)</f>
        <v>0.21929999999999999</v>
      </c>
      <c r="KE157" s="115">
        <f t="shared" si="715"/>
        <v>0.23449999999999999</v>
      </c>
      <c r="KF157" s="174">
        <f t="shared" si="715"/>
        <v>0.24230000000000002</v>
      </c>
      <c r="KG157" s="141">
        <f t="shared" si="715"/>
        <v>0.2326</v>
      </c>
      <c r="KH157" s="115">
        <f t="shared" si="715"/>
        <v>0.251</v>
      </c>
      <c r="KI157" s="182">
        <f t="shared" si="715"/>
        <v>0.25479999999999997</v>
      </c>
      <c r="KJ157" s="141">
        <f t="shared" ref="KJ157:KR157" si="716">SUM(KJ139, -KJ143)</f>
        <v>0.26479999999999998</v>
      </c>
      <c r="KK157" s="115">
        <f t="shared" si="716"/>
        <v>0.2697</v>
      </c>
      <c r="KL157" s="174">
        <f t="shared" si="716"/>
        <v>0.28389999999999999</v>
      </c>
      <c r="KM157" s="141">
        <f t="shared" si="716"/>
        <v>0.28200000000000003</v>
      </c>
      <c r="KN157" s="115">
        <f t="shared" si="716"/>
        <v>0.28539999999999999</v>
      </c>
      <c r="KO157" s="174">
        <f t="shared" si="716"/>
        <v>0.27129999999999999</v>
      </c>
      <c r="KP157" s="141">
        <f t="shared" si="716"/>
        <v>0.2707</v>
      </c>
      <c r="KQ157" s="115">
        <f t="shared" si="716"/>
        <v>0.26069999999999999</v>
      </c>
      <c r="KR157" s="174">
        <f t="shared" si="716"/>
        <v>0.25930000000000003</v>
      </c>
      <c r="KS157" s="141">
        <f t="shared" ref="KS157:KT157" si="717">SUM(KS139, -KS143)</f>
        <v>0.28260000000000002</v>
      </c>
      <c r="KT157" s="115">
        <f>SUM(KT139, -KT143)</f>
        <v>0.28179999999999999</v>
      </c>
      <c r="KU157" s="173">
        <f>SUM(KU139, -KU143)</f>
        <v>0.29260000000000003</v>
      </c>
      <c r="KV157" s="143">
        <f>SUM(KV139, -KV143)</f>
        <v>0.2717</v>
      </c>
      <c r="KW157" s="115">
        <f>SUM(KW139, -KW143)</f>
        <v>0.27860000000000001</v>
      </c>
      <c r="KX157" s="173">
        <f>SUM(KX139, -KX143)</f>
        <v>0.25409999999999999</v>
      </c>
      <c r="KY157" s="143">
        <f>SUM(KY139, -KY143)</f>
        <v>0.26860000000000001</v>
      </c>
      <c r="KZ157" s="113">
        <f>SUM(KZ139, -KZ143)</f>
        <v>0.27310000000000001</v>
      </c>
      <c r="LA157" s="173">
        <f>SUM(LA139, -LA143)</f>
        <v>0.23329999999999998</v>
      </c>
      <c r="LB157" s="113">
        <f>SUM(LB139, -LB143)</f>
        <v>0.24130000000000001</v>
      </c>
      <c r="LC157" s="111">
        <f>SUM(LC139, -LC143)</f>
        <v>0.22509999999999999</v>
      </c>
      <c r="LD157" s="111">
        <f>SUM(LD139, -LD143)</f>
        <v>0.24230000000000002</v>
      </c>
      <c r="LE157" s="6">
        <f>SUM(LE141, -LE153)</f>
        <v>0</v>
      </c>
      <c r="LF157" s="6">
        <f>SUM(LF141, -LF153)</f>
        <v>0</v>
      </c>
      <c r="LG157" s="6">
        <f>SUM(LG141, -LG153)</f>
        <v>0</v>
      </c>
      <c r="LH157" s="6">
        <f t="shared" ref="KS157:MF157" si="718">SUM(LH142, -LH153)</f>
        <v>0</v>
      </c>
      <c r="LI157" s="6">
        <f t="shared" si="718"/>
        <v>0</v>
      </c>
      <c r="LJ157" s="6">
        <f t="shared" si="718"/>
        <v>0</v>
      </c>
      <c r="LK157" s="6">
        <f t="shared" si="718"/>
        <v>0</v>
      </c>
      <c r="LL157" s="6">
        <f t="shared" si="718"/>
        <v>0</v>
      </c>
      <c r="LM157" s="6">
        <f t="shared" si="718"/>
        <v>0</v>
      </c>
      <c r="LN157" s="6">
        <f t="shared" si="718"/>
        <v>0</v>
      </c>
      <c r="LO157" s="6">
        <f t="shared" si="718"/>
        <v>0</v>
      </c>
      <c r="LP157" s="6">
        <f t="shared" si="718"/>
        <v>0</v>
      </c>
      <c r="LQ157" s="6">
        <f t="shared" si="718"/>
        <v>0</v>
      </c>
      <c r="LR157" s="6">
        <f t="shared" si="718"/>
        <v>0</v>
      </c>
      <c r="LS157" s="6">
        <f t="shared" si="718"/>
        <v>0</v>
      </c>
      <c r="LT157" s="6">
        <f t="shared" si="718"/>
        <v>0</v>
      </c>
      <c r="LU157" s="6">
        <f t="shared" si="718"/>
        <v>0</v>
      </c>
      <c r="LV157" s="6">
        <f t="shared" si="718"/>
        <v>0</v>
      </c>
      <c r="LW157" s="6">
        <f t="shared" si="718"/>
        <v>0</v>
      </c>
      <c r="LX157" s="6">
        <f t="shared" si="718"/>
        <v>0</v>
      </c>
      <c r="LY157" s="6">
        <f t="shared" si="718"/>
        <v>0</v>
      </c>
      <c r="LZ157" s="6">
        <f t="shared" si="718"/>
        <v>0</v>
      </c>
      <c r="MA157" s="6">
        <f t="shared" si="718"/>
        <v>0</v>
      </c>
      <c r="MB157" s="6">
        <f t="shared" si="718"/>
        <v>0</v>
      </c>
      <c r="MC157" s="6">
        <f t="shared" si="718"/>
        <v>0</v>
      </c>
      <c r="MD157" s="6">
        <f t="shared" si="718"/>
        <v>0</v>
      </c>
      <c r="ME157" s="6">
        <f t="shared" si="718"/>
        <v>0</v>
      </c>
      <c r="MF157" s="6">
        <f t="shared" si="718"/>
        <v>0</v>
      </c>
      <c r="MG157" s="6">
        <f t="shared" ref="MG157:MK157" si="719">SUM(MG142, -MG153)</f>
        <v>0</v>
      </c>
      <c r="MH157" s="6">
        <f t="shared" si="719"/>
        <v>0</v>
      </c>
      <c r="MI157" s="6">
        <f t="shared" si="719"/>
        <v>0</v>
      </c>
      <c r="MJ157" s="6">
        <f t="shared" si="719"/>
        <v>0</v>
      </c>
      <c r="MK157" s="6">
        <f t="shared" si="719"/>
        <v>0</v>
      </c>
      <c r="MM157" s="6">
        <f t="shared" ref="MM157:OX157" si="720">SUM(MM142, -MM153)</f>
        <v>0</v>
      </c>
      <c r="MN157" s="6">
        <f t="shared" si="720"/>
        <v>0</v>
      </c>
      <c r="MO157" s="6">
        <f t="shared" si="720"/>
        <v>0</v>
      </c>
      <c r="MP157" s="6">
        <f t="shared" si="720"/>
        <v>0</v>
      </c>
      <c r="MQ157" s="6">
        <f t="shared" si="720"/>
        <v>0</v>
      </c>
      <c r="MR157" s="6">
        <f t="shared" si="720"/>
        <v>0</v>
      </c>
      <c r="MS157" s="6">
        <f t="shared" si="720"/>
        <v>0</v>
      </c>
      <c r="MT157" s="6">
        <f t="shared" si="720"/>
        <v>0</v>
      </c>
      <c r="MU157" s="6">
        <f t="shared" si="720"/>
        <v>0</v>
      </c>
      <c r="MV157" s="6">
        <f t="shared" si="720"/>
        <v>0</v>
      </c>
      <c r="MW157" s="6">
        <f t="shared" si="720"/>
        <v>0</v>
      </c>
      <c r="MX157" s="6">
        <f t="shared" si="720"/>
        <v>0</v>
      </c>
      <c r="MY157" s="6">
        <f t="shared" si="720"/>
        <v>0</v>
      </c>
      <c r="MZ157" s="6">
        <f t="shared" si="720"/>
        <v>0</v>
      </c>
      <c r="NA157" s="6">
        <f t="shared" si="720"/>
        <v>0</v>
      </c>
      <c r="NB157" s="6">
        <f t="shared" si="720"/>
        <v>0</v>
      </c>
      <c r="NC157" s="6">
        <f t="shared" si="720"/>
        <v>0</v>
      </c>
      <c r="ND157" s="6">
        <f t="shared" si="720"/>
        <v>0</v>
      </c>
      <c r="NE157" s="6">
        <f t="shared" si="720"/>
        <v>0</v>
      </c>
      <c r="NF157" s="6">
        <f t="shared" si="720"/>
        <v>0</v>
      </c>
      <c r="NG157" s="6">
        <f t="shared" si="720"/>
        <v>0</v>
      </c>
      <c r="NH157" s="6">
        <f t="shared" si="720"/>
        <v>0</v>
      </c>
      <c r="NI157" s="6">
        <f t="shared" si="720"/>
        <v>0</v>
      </c>
      <c r="NJ157" s="6">
        <f t="shared" si="720"/>
        <v>0</v>
      </c>
      <c r="NK157" s="6">
        <f t="shared" si="720"/>
        <v>0</v>
      </c>
      <c r="NL157" s="6">
        <f t="shared" si="720"/>
        <v>0</v>
      </c>
      <c r="NM157" s="6">
        <f t="shared" si="720"/>
        <v>0</v>
      </c>
      <c r="NN157" s="6">
        <f t="shared" si="720"/>
        <v>0</v>
      </c>
      <c r="NO157" s="6">
        <f t="shared" si="720"/>
        <v>0</v>
      </c>
      <c r="NP157" s="6">
        <f t="shared" si="720"/>
        <v>0</v>
      </c>
      <c r="NQ157" s="6">
        <f t="shared" si="720"/>
        <v>0</v>
      </c>
      <c r="NR157" s="6">
        <f t="shared" si="720"/>
        <v>0</v>
      </c>
      <c r="NS157" s="6">
        <f t="shared" si="720"/>
        <v>0</v>
      </c>
      <c r="NT157" s="6">
        <f t="shared" si="720"/>
        <v>0</v>
      </c>
      <c r="NU157" s="6">
        <f t="shared" si="720"/>
        <v>0</v>
      </c>
      <c r="NV157" s="6">
        <f t="shared" si="720"/>
        <v>0</v>
      </c>
      <c r="NW157" s="6">
        <f t="shared" si="720"/>
        <v>0</v>
      </c>
      <c r="NX157" s="6">
        <f t="shared" si="720"/>
        <v>0</v>
      </c>
      <c r="NY157" s="6">
        <f t="shared" si="720"/>
        <v>0</v>
      </c>
      <c r="NZ157" s="6">
        <f t="shared" si="720"/>
        <v>0</v>
      </c>
      <c r="OA157" s="6">
        <f t="shared" si="720"/>
        <v>0</v>
      </c>
      <c r="OB157" s="6">
        <f t="shared" si="720"/>
        <v>0</v>
      </c>
      <c r="OC157" s="6">
        <f t="shared" si="720"/>
        <v>0</v>
      </c>
      <c r="OD157" s="6">
        <f t="shared" si="720"/>
        <v>0</v>
      </c>
      <c r="OE157" s="6">
        <f t="shared" si="720"/>
        <v>0</v>
      </c>
      <c r="OF157" s="6">
        <f t="shared" si="720"/>
        <v>0</v>
      </c>
      <c r="OG157" s="6">
        <f t="shared" si="720"/>
        <v>0</v>
      </c>
      <c r="OH157" s="6">
        <f t="shared" si="720"/>
        <v>0</v>
      </c>
      <c r="OI157" s="6">
        <f t="shared" si="720"/>
        <v>0</v>
      </c>
      <c r="OJ157" s="6">
        <f t="shared" si="720"/>
        <v>0</v>
      </c>
      <c r="OK157" s="6">
        <f t="shared" si="720"/>
        <v>0</v>
      </c>
      <c r="OL157" s="6">
        <f t="shared" si="720"/>
        <v>0</v>
      </c>
      <c r="OM157" s="6">
        <f t="shared" si="720"/>
        <v>0</v>
      </c>
      <c r="ON157" s="6">
        <f t="shared" si="720"/>
        <v>0</v>
      </c>
      <c r="OO157" s="6">
        <f t="shared" si="720"/>
        <v>0</v>
      </c>
      <c r="OP157" s="6">
        <f t="shared" si="720"/>
        <v>0</v>
      </c>
      <c r="OQ157" s="6">
        <f t="shared" si="720"/>
        <v>0</v>
      </c>
      <c r="OR157" s="6">
        <f t="shared" si="720"/>
        <v>0</v>
      </c>
      <c r="OS157" s="6">
        <f t="shared" si="720"/>
        <v>0</v>
      </c>
      <c r="OT157" s="6">
        <f t="shared" si="720"/>
        <v>0</v>
      </c>
      <c r="OU157" s="6">
        <f t="shared" si="720"/>
        <v>0</v>
      </c>
      <c r="OV157" s="6">
        <f t="shared" si="720"/>
        <v>0</v>
      </c>
      <c r="OW157" s="6">
        <f t="shared" si="720"/>
        <v>0</v>
      </c>
      <c r="OX157" s="6">
        <f t="shared" si="720"/>
        <v>0</v>
      </c>
      <c r="OY157" s="6">
        <f t="shared" ref="OY157:PC157" si="721">SUM(OY142, -OY153)</f>
        <v>0</v>
      </c>
      <c r="OZ157" s="6">
        <f t="shared" si="721"/>
        <v>0</v>
      </c>
      <c r="PA157" s="6">
        <f t="shared" si="721"/>
        <v>0</v>
      </c>
      <c r="PB157" s="6">
        <f t="shared" si="721"/>
        <v>0</v>
      </c>
      <c r="PC157" s="6">
        <f t="shared" si="721"/>
        <v>0</v>
      </c>
      <c r="PE157" s="6">
        <f t="shared" ref="PE157:RP157" si="722">SUM(PE142, -PE153)</f>
        <v>0</v>
      </c>
      <c r="PF157" s="6">
        <f t="shared" si="722"/>
        <v>0</v>
      </c>
      <c r="PG157" s="6">
        <f t="shared" si="722"/>
        <v>0</v>
      </c>
      <c r="PH157" s="6">
        <f t="shared" si="722"/>
        <v>0</v>
      </c>
      <c r="PI157" s="6">
        <f t="shared" si="722"/>
        <v>0</v>
      </c>
      <c r="PJ157" s="6">
        <f t="shared" si="722"/>
        <v>0</v>
      </c>
      <c r="PK157" s="6">
        <f t="shared" si="722"/>
        <v>0</v>
      </c>
      <c r="PL157" s="6">
        <f t="shared" si="722"/>
        <v>0</v>
      </c>
      <c r="PM157" s="6">
        <f t="shared" si="722"/>
        <v>0</v>
      </c>
      <c r="PN157" s="6">
        <f t="shared" si="722"/>
        <v>0</v>
      </c>
      <c r="PO157" s="6">
        <f t="shared" si="722"/>
        <v>0</v>
      </c>
      <c r="PP157" s="6">
        <f t="shared" si="722"/>
        <v>0</v>
      </c>
      <c r="PQ157" s="6">
        <f t="shared" si="722"/>
        <v>0</v>
      </c>
      <c r="PR157" s="6">
        <f t="shared" si="722"/>
        <v>0</v>
      </c>
      <c r="PS157" s="6">
        <f t="shared" si="722"/>
        <v>0</v>
      </c>
      <c r="PT157" s="6">
        <f t="shared" si="722"/>
        <v>0</v>
      </c>
      <c r="PU157" s="6">
        <f t="shared" si="722"/>
        <v>0</v>
      </c>
      <c r="PV157" s="6">
        <f t="shared" si="722"/>
        <v>0</v>
      </c>
      <c r="PW157" s="6">
        <f t="shared" si="722"/>
        <v>0</v>
      </c>
      <c r="PX157" s="6">
        <f t="shared" si="722"/>
        <v>0</v>
      </c>
      <c r="PY157" s="6">
        <f t="shared" si="722"/>
        <v>0</v>
      </c>
      <c r="PZ157" s="6">
        <f t="shared" si="722"/>
        <v>0</v>
      </c>
      <c r="QA157" s="6">
        <f t="shared" si="722"/>
        <v>0</v>
      </c>
      <c r="QB157" s="6">
        <f t="shared" si="722"/>
        <v>0</v>
      </c>
      <c r="QC157" s="6">
        <f t="shared" si="722"/>
        <v>0</v>
      </c>
      <c r="QD157" s="6">
        <f t="shared" si="722"/>
        <v>0</v>
      </c>
      <c r="QE157" s="6">
        <f t="shared" si="722"/>
        <v>0</v>
      </c>
      <c r="QF157" s="6">
        <f t="shared" si="722"/>
        <v>0</v>
      </c>
      <c r="QG157" s="6">
        <f t="shared" si="722"/>
        <v>0</v>
      </c>
      <c r="QH157" s="6">
        <f t="shared" si="722"/>
        <v>0</v>
      </c>
      <c r="QI157" s="6">
        <f t="shared" si="722"/>
        <v>0</v>
      </c>
      <c r="QJ157" s="6">
        <f t="shared" si="722"/>
        <v>0</v>
      </c>
      <c r="QK157" s="6">
        <f t="shared" si="722"/>
        <v>0</v>
      </c>
      <c r="QL157" s="6">
        <f t="shared" si="722"/>
        <v>0</v>
      </c>
      <c r="QM157" s="6">
        <f t="shared" si="722"/>
        <v>0</v>
      </c>
      <c r="QN157" s="6">
        <f t="shared" si="722"/>
        <v>0</v>
      </c>
      <c r="QO157" s="6">
        <f t="shared" si="722"/>
        <v>0</v>
      </c>
      <c r="QP157" s="6">
        <f t="shared" si="722"/>
        <v>0</v>
      </c>
      <c r="QQ157" s="6">
        <f t="shared" si="722"/>
        <v>0</v>
      </c>
      <c r="QR157" s="6">
        <f t="shared" si="722"/>
        <v>0</v>
      </c>
      <c r="QS157" s="6">
        <f t="shared" si="722"/>
        <v>0</v>
      </c>
      <c r="QT157" s="6">
        <f t="shared" si="722"/>
        <v>0</v>
      </c>
      <c r="QU157" s="6">
        <f t="shared" si="722"/>
        <v>0</v>
      </c>
      <c r="QV157" s="6">
        <f t="shared" si="722"/>
        <v>0</v>
      </c>
      <c r="QW157" s="6">
        <f t="shared" si="722"/>
        <v>0</v>
      </c>
      <c r="QX157" s="6">
        <f t="shared" si="722"/>
        <v>0</v>
      </c>
      <c r="QY157" s="6">
        <f t="shared" si="722"/>
        <v>0</v>
      </c>
      <c r="QZ157" s="6">
        <f t="shared" si="722"/>
        <v>0</v>
      </c>
      <c r="RA157" s="6">
        <f t="shared" si="722"/>
        <v>0</v>
      </c>
      <c r="RB157" s="6">
        <f t="shared" si="722"/>
        <v>0</v>
      </c>
      <c r="RC157" s="6">
        <f t="shared" si="722"/>
        <v>0</v>
      </c>
      <c r="RD157" s="6">
        <f t="shared" si="722"/>
        <v>0</v>
      </c>
      <c r="RE157" s="6">
        <f t="shared" si="722"/>
        <v>0</v>
      </c>
      <c r="RF157" s="6">
        <f t="shared" si="722"/>
        <v>0</v>
      </c>
      <c r="RG157" s="6">
        <f t="shared" si="722"/>
        <v>0</v>
      </c>
      <c r="RH157" s="6">
        <f t="shared" si="722"/>
        <v>0</v>
      </c>
      <c r="RI157" s="6">
        <f t="shared" si="722"/>
        <v>0</v>
      </c>
      <c r="RJ157" s="6">
        <f t="shared" si="722"/>
        <v>0</v>
      </c>
      <c r="RK157" s="6">
        <f t="shared" si="722"/>
        <v>0</v>
      </c>
      <c r="RL157" s="6">
        <f t="shared" si="722"/>
        <v>0</v>
      </c>
      <c r="RM157" s="6">
        <f t="shared" si="722"/>
        <v>0</v>
      </c>
      <c r="RN157" s="6">
        <f t="shared" si="722"/>
        <v>0</v>
      </c>
      <c r="RO157" s="6">
        <f t="shared" si="722"/>
        <v>0</v>
      </c>
      <c r="RP157" s="6">
        <f t="shared" si="722"/>
        <v>0</v>
      </c>
      <c r="RQ157" s="6">
        <f t="shared" ref="RQ157:RU157" si="723">SUM(RQ142, -RQ153)</f>
        <v>0</v>
      </c>
      <c r="RR157" s="6">
        <f t="shared" si="723"/>
        <v>0</v>
      </c>
      <c r="RS157" s="6">
        <f t="shared" si="723"/>
        <v>0</v>
      </c>
      <c r="RT157" s="6">
        <f t="shared" si="723"/>
        <v>0</v>
      </c>
      <c r="RU157" s="6">
        <f t="shared" si="723"/>
        <v>0</v>
      </c>
    </row>
    <row r="158" spans="71:48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254" t="s">
        <v>54</v>
      </c>
      <c r="JQ158" s="59"/>
      <c r="JR158" s="59"/>
      <c r="JS158" s="59"/>
      <c r="JU158" s="153" t="s">
        <v>38</v>
      </c>
      <c r="JV158" s="114" t="s">
        <v>41</v>
      </c>
      <c r="JW158" s="178" t="s">
        <v>45</v>
      </c>
      <c r="JX158" s="153" t="s">
        <v>41</v>
      </c>
      <c r="JY158" s="114" t="s">
        <v>41</v>
      </c>
      <c r="JZ158" s="178" t="s">
        <v>45</v>
      </c>
      <c r="KA158" s="153" t="s">
        <v>38</v>
      </c>
      <c r="KB158" s="114" t="s">
        <v>38</v>
      </c>
      <c r="KC158" s="175" t="s">
        <v>41</v>
      </c>
      <c r="KD158" s="149" t="s">
        <v>45</v>
      </c>
      <c r="KE158" s="117" t="s">
        <v>45</v>
      </c>
      <c r="KF158" s="178" t="s">
        <v>45</v>
      </c>
      <c r="KG158" s="149" t="s">
        <v>45</v>
      </c>
      <c r="KH158" s="117" t="s">
        <v>45</v>
      </c>
      <c r="KI158" s="175" t="s">
        <v>41</v>
      </c>
      <c r="KJ158" s="159" t="s">
        <v>51</v>
      </c>
      <c r="KK158" s="117" t="s">
        <v>45</v>
      </c>
      <c r="KL158" s="178" t="s">
        <v>45</v>
      </c>
      <c r="KM158" s="149" t="s">
        <v>45</v>
      </c>
      <c r="KN158" s="109" t="s">
        <v>57</v>
      </c>
      <c r="KO158" s="178" t="s">
        <v>45</v>
      </c>
      <c r="KP158" s="149" t="s">
        <v>45</v>
      </c>
      <c r="KQ158" s="117" t="s">
        <v>45</v>
      </c>
      <c r="KR158" s="178" t="s">
        <v>45</v>
      </c>
      <c r="KS158" s="137" t="s">
        <v>68</v>
      </c>
      <c r="KT158" s="112" t="s">
        <v>68</v>
      </c>
      <c r="KU158" s="169" t="s">
        <v>63</v>
      </c>
      <c r="KV158" s="149" t="s">
        <v>47</v>
      </c>
      <c r="KW158" s="117" t="s">
        <v>47</v>
      </c>
      <c r="KX158" s="172" t="s">
        <v>68</v>
      </c>
      <c r="KY158" s="137" t="s">
        <v>68</v>
      </c>
      <c r="KZ158" s="109" t="s">
        <v>63</v>
      </c>
      <c r="LA158" s="172" t="s">
        <v>68</v>
      </c>
      <c r="LB158" s="112" t="s">
        <v>68</v>
      </c>
      <c r="LC158" s="109" t="s">
        <v>63</v>
      </c>
      <c r="LD158" s="254" t="s">
        <v>54</v>
      </c>
      <c r="LE158" s="59"/>
      <c r="LF158" s="59"/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M158" s="59"/>
      <c r="MN158" s="59"/>
      <c r="MO158" s="59"/>
      <c r="MP158" s="59"/>
      <c r="MQ158" s="59"/>
      <c r="MR158" s="59"/>
      <c r="MS158" s="59"/>
      <c r="MT158" s="59"/>
      <c r="MU158" s="59"/>
      <c r="MV158" s="59"/>
      <c r="MW158" s="59"/>
      <c r="MX158" s="59"/>
      <c r="MY158" s="59"/>
      <c r="MZ158" s="59"/>
      <c r="NA158" s="59"/>
      <c r="NB158" s="59"/>
      <c r="NC158" s="59"/>
      <c r="ND158" s="59"/>
      <c r="NE158" s="59"/>
      <c r="NF158" s="59"/>
      <c r="NG158" s="59"/>
      <c r="NH158" s="59"/>
      <c r="NI158" s="59"/>
      <c r="NJ158" s="59"/>
      <c r="NK158" s="59"/>
      <c r="NL158" s="59"/>
      <c r="NM158" s="59"/>
      <c r="NN158" s="59"/>
      <c r="NO158" s="59"/>
      <c r="NP158" s="59"/>
      <c r="NQ158" s="59"/>
      <c r="NR158" s="59"/>
      <c r="NS158" s="59"/>
      <c r="NT158" s="59"/>
      <c r="NU158" s="59"/>
      <c r="NV158" s="59"/>
      <c r="NW158" s="59"/>
      <c r="NX158" s="59"/>
      <c r="NY158" s="59"/>
      <c r="NZ158" s="59"/>
      <c r="OA158" s="59"/>
      <c r="OB158" s="59"/>
      <c r="OC158" s="59"/>
      <c r="OD158" s="59"/>
      <c r="OE158" s="59"/>
      <c r="OF158" s="59"/>
      <c r="OG158" s="59"/>
      <c r="OH158" s="59"/>
      <c r="OI158" s="59"/>
      <c r="OJ158" s="59"/>
      <c r="OK158" s="59"/>
      <c r="OL158" s="59"/>
      <c r="OM158" s="59"/>
      <c r="ON158" s="59"/>
      <c r="OO158" s="59"/>
      <c r="OP158" s="59"/>
      <c r="OQ158" s="59"/>
      <c r="OR158" s="59"/>
      <c r="OS158" s="59"/>
      <c r="OT158" s="59"/>
      <c r="OU158" s="59"/>
      <c r="OV158" s="59"/>
      <c r="OW158" s="59"/>
      <c r="OX158" s="59"/>
      <c r="OY158" s="59"/>
      <c r="OZ158" s="59"/>
      <c r="PA158" s="59"/>
      <c r="PB158" s="59"/>
      <c r="PC158" s="59"/>
      <c r="PE158" s="59"/>
      <c r="PF158" s="59"/>
      <c r="PG158" s="59"/>
      <c r="PH158" s="59"/>
      <c r="PI158" s="59"/>
      <c r="PJ158" s="59"/>
      <c r="PK158" s="59"/>
      <c r="PL158" s="59"/>
      <c r="PM158" s="59"/>
      <c r="PN158" s="59"/>
      <c r="PO158" s="59"/>
      <c r="PP158" s="59"/>
      <c r="PQ158" s="59"/>
      <c r="PR158" s="59"/>
      <c r="PS158" s="59"/>
      <c r="PT158" s="59"/>
      <c r="PU158" s="59"/>
      <c r="PV158" s="59"/>
      <c r="PW158" s="59"/>
      <c r="PX158" s="59"/>
      <c r="PY158" s="59"/>
      <c r="PZ158" s="59"/>
      <c r="QA158" s="59"/>
      <c r="QB158" s="59"/>
      <c r="QC158" s="59"/>
      <c r="QD158" s="59"/>
      <c r="QE158" s="59"/>
      <c r="QF158" s="59"/>
      <c r="QG158" s="59"/>
      <c r="QH158" s="59"/>
      <c r="QI158" s="59"/>
      <c r="QJ158" s="59"/>
      <c r="QK158" s="59"/>
      <c r="QL158" s="59"/>
      <c r="QM158" s="59"/>
      <c r="QN158" s="59"/>
      <c r="QO158" s="59"/>
      <c r="QP158" s="59"/>
      <c r="QQ158" s="59"/>
      <c r="QR158" s="59"/>
      <c r="QS158" s="59"/>
      <c r="QT158" s="59"/>
      <c r="QU158" s="59"/>
      <c r="QV158" s="59"/>
      <c r="QW158" s="59"/>
      <c r="QX158" s="59"/>
      <c r="QY158" s="59"/>
      <c r="QZ158" s="59"/>
      <c r="RA158" s="59"/>
      <c r="RB158" s="59"/>
      <c r="RC158" s="59"/>
      <c r="RD158" s="59"/>
      <c r="RE158" s="59"/>
      <c r="RF158" s="59"/>
      <c r="RG158" s="59"/>
      <c r="RH158" s="59"/>
      <c r="RI158" s="59"/>
      <c r="RJ158" s="59"/>
      <c r="RK158" s="59"/>
      <c r="RL158" s="59"/>
      <c r="RM158" s="59"/>
      <c r="RN158" s="59"/>
      <c r="RO158" s="59"/>
      <c r="RP158" s="59"/>
      <c r="RQ158" s="59"/>
      <c r="RR158" s="59"/>
      <c r="RS158" s="59"/>
      <c r="RT158" s="59"/>
      <c r="RU158" s="59"/>
    </row>
    <row r="159" spans="71:48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724">SUM(EM140, -EM143)</f>
        <v>6.1199999999999997E-2</v>
      </c>
      <c r="EN159" s="141">
        <f t="shared" si="724"/>
        <v>6.59E-2</v>
      </c>
      <c r="EO159" s="115">
        <f t="shared" si="724"/>
        <v>6.0899999999999996E-2</v>
      </c>
      <c r="EP159" s="174">
        <f t="shared" si="724"/>
        <v>6.5100000000000005E-2</v>
      </c>
      <c r="EQ159" s="141">
        <f t="shared" si="724"/>
        <v>7.3899999999999993E-2</v>
      </c>
      <c r="ER159" s="115">
        <f t="shared" si="724"/>
        <v>8.3799999999999999E-2</v>
      </c>
      <c r="ES159" s="174">
        <f t="shared" si="724"/>
        <v>7.3900000000000007E-2</v>
      </c>
      <c r="ET159" s="141">
        <f t="shared" si="724"/>
        <v>6.54E-2</v>
      </c>
      <c r="EU159" s="115">
        <f t="shared" si="724"/>
        <v>8.0799999999999997E-2</v>
      </c>
      <c r="EV159" s="173">
        <f t="shared" si="724"/>
        <v>0.12440000000000001</v>
      </c>
      <c r="EW159" s="143">
        <f t="shared" si="724"/>
        <v>0.1201</v>
      </c>
      <c r="EX159" s="115">
        <f t="shared" si="724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725">SUM(FT140, -FT143)</f>
        <v>0.11080000000000001</v>
      </c>
      <c r="FU159" s="141">
        <f t="shared" si="725"/>
        <v>0.1106</v>
      </c>
      <c r="FV159" s="115">
        <f t="shared" si="725"/>
        <v>9.7700000000000009E-2</v>
      </c>
      <c r="FW159" s="174">
        <f t="shared" si="725"/>
        <v>0.10579999999999999</v>
      </c>
      <c r="FX159" s="141">
        <f t="shared" si="725"/>
        <v>0.1053</v>
      </c>
      <c r="FY159" s="115">
        <f t="shared" si="725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726">SUM(GE140, -GE143)</f>
        <v>0.15790000000000001</v>
      </c>
      <c r="GF159" s="174">
        <f t="shared" si="726"/>
        <v>0.1686</v>
      </c>
      <c r="GG159" s="218">
        <f t="shared" si="726"/>
        <v>0.16789999999999999</v>
      </c>
      <c r="GH159" s="15">
        <f t="shared" si="726"/>
        <v>0.1789</v>
      </c>
      <c r="GI159" s="146">
        <f t="shared" si="726"/>
        <v>0.15909999999999999</v>
      </c>
      <c r="GJ159" s="141">
        <f t="shared" si="726"/>
        <v>0.1532</v>
      </c>
      <c r="GK159" s="113">
        <f t="shared" si="726"/>
        <v>0.1633</v>
      </c>
      <c r="GL159" s="174">
        <f>SUM(GL139, -GL143)</f>
        <v>0.17030000000000001</v>
      </c>
      <c r="GM159" s="141">
        <f t="shared" ref="GM159:GU159" si="727">SUM(GM140, -GM143)</f>
        <v>0.15859999999999999</v>
      </c>
      <c r="GN159" s="113">
        <f t="shared" si="727"/>
        <v>0.17040000000000002</v>
      </c>
      <c r="GO159" s="174">
        <f t="shared" si="727"/>
        <v>0.1646</v>
      </c>
      <c r="GP159" s="141">
        <f t="shared" si="727"/>
        <v>0.16259999999999999</v>
      </c>
      <c r="GQ159" s="115">
        <f t="shared" si="727"/>
        <v>0.1772</v>
      </c>
      <c r="GR159" s="171">
        <f t="shared" si="727"/>
        <v>0.16450000000000001</v>
      </c>
      <c r="GS159" s="115">
        <f t="shared" si="727"/>
        <v>0.18</v>
      </c>
      <c r="GT159" s="115">
        <f t="shared" si="727"/>
        <v>0.16870000000000002</v>
      </c>
      <c r="GU159" s="115">
        <f t="shared" si="727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728">SUM(IR138, -IR143)</f>
        <v>0.18099999999999999</v>
      </c>
      <c r="IS159" s="219">
        <f t="shared" si="728"/>
        <v>0.1719</v>
      </c>
      <c r="IT159" s="15">
        <f t="shared" si="728"/>
        <v>0.17069999999999999</v>
      </c>
      <c r="IU159" s="144">
        <f t="shared" si="728"/>
        <v>0.1721</v>
      </c>
      <c r="IV159" s="141">
        <f t="shared" si="728"/>
        <v>0.17649999999999999</v>
      </c>
      <c r="IW159" s="113">
        <f t="shared" si="728"/>
        <v>0.1749</v>
      </c>
      <c r="IX159" s="173">
        <f t="shared" si="728"/>
        <v>0.18309999999999998</v>
      </c>
      <c r="IY159" s="143">
        <f t="shared" si="728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113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43">
        <f>SUM(JU138, -JU143)</f>
        <v>0.21310000000000001</v>
      </c>
      <c r="JV159" s="115">
        <f>SUM(JV138, -JV143)</f>
        <v>0.185</v>
      </c>
      <c r="JW159" s="182">
        <f>SUM(JW137, -JW142)</f>
        <v>0.21789999999999998</v>
      </c>
      <c r="JX159" s="141">
        <f>SUM(JX138, -JX143)</f>
        <v>0.21829999999999999</v>
      </c>
      <c r="JY159" s="115">
        <f>SUM(JY138, -JY143)</f>
        <v>0.215</v>
      </c>
      <c r="JZ159" s="182">
        <f>SUM(JZ137, -JZ142)</f>
        <v>0.21339999999999998</v>
      </c>
      <c r="KA159" s="143">
        <f>SUM(KA137, -KA142)</f>
        <v>0.21820000000000001</v>
      </c>
      <c r="KB159" s="113">
        <f>SUM(KB137, -KB142)</f>
        <v>0.22020000000000001</v>
      </c>
      <c r="KC159" s="174">
        <f>SUM(KC138, -KC143)</f>
        <v>0.1973</v>
      </c>
      <c r="KD159" s="161">
        <f>SUM(KD137, -KD142)</f>
        <v>0.20929999999999999</v>
      </c>
      <c r="KE159" s="202">
        <f>SUM(KE137, -KE142)</f>
        <v>0.23170000000000002</v>
      </c>
      <c r="KF159" s="182">
        <f>SUM(KF137, -KF142)</f>
        <v>0.22570000000000001</v>
      </c>
      <c r="KG159" s="161">
        <f>SUM(KG137, -KG142)</f>
        <v>0.22839999999999999</v>
      </c>
      <c r="KH159" s="202">
        <f>SUM(KH137, -KH142)</f>
        <v>0.2407</v>
      </c>
      <c r="KI159" s="174">
        <f>SUM(KI139, -KI143)</f>
        <v>0.25239999999999996</v>
      </c>
      <c r="KJ159" s="141">
        <f t="shared" ref="KJ159:KR159" si="729">SUM(KJ136, -KJ142)</f>
        <v>0.26179999999999998</v>
      </c>
      <c r="KK159" s="202">
        <f t="shared" si="729"/>
        <v>0.22820000000000001</v>
      </c>
      <c r="KL159" s="182">
        <f t="shared" si="729"/>
        <v>0.24579999999999999</v>
      </c>
      <c r="KM159" s="161">
        <f t="shared" si="729"/>
        <v>0.2465</v>
      </c>
      <c r="KN159" s="111">
        <f t="shared" si="729"/>
        <v>0.23420000000000002</v>
      </c>
      <c r="KO159" s="182">
        <f t="shared" si="729"/>
        <v>0.2203</v>
      </c>
      <c r="KP159" s="161">
        <f t="shared" si="729"/>
        <v>0.22639999999999999</v>
      </c>
      <c r="KQ159" s="202">
        <f t="shared" si="729"/>
        <v>0.22639999999999999</v>
      </c>
      <c r="KR159" s="182">
        <f t="shared" si="729"/>
        <v>0.20600000000000002</v>
      </c>
      <c r="KS159" s="139">
        <f>SUM(KS140, -KS143)</f>
        <v>0.2084</v>
      </c>
      <c r="KT159" s="111">
        <f>SUM(KT140, -KT143)</f>
        <v>0.2069</v>
      </c>
      <c r="KU159" s="171">
        <f>SUM(KU136, -KU142)</f>
        <v>0.2056</v>
      </c>
      <c r="KV159" s="143">
        <f>SUM(KV136, -KV142)</f>
        <v>0.1996</v>
      </c>
      <c r="KW159" s="113">
        <f>SUM(KW136, -KW142)</f>
        <v>0.2024</v>
      </c>
      <c r="KX159" s="171">
        <f>SUM(KX140, -KX143)</f>
        <v>0.19500000000000001</v>
      </c>
      <c r="KY159" s="139">
        <f>SUM(KY140, -KY143)</f>
        <v>0.2026</v>
      </c>
      <c r="KZ159" s="111">
        <f>SUM(KZ136, -KZ142)</f>
        <v>0.2311</v>
      </c>
      <c r="LA159" s="171">
        <f>SUM(LA140, -LA143)</f>
        <v>0.22459999999999999</v>
      </c>
      <c r="LB159" s="111">
        <f>SUM(LB140, -LB143)</f>
        <v>0.23419999999999999</v>
      </c>
      <c r="LC159" s="111">
        <f>SUM(LC136, -LC142)</f>
        <v>0.20680000000000001</v>
      </c>
      <c r="LD159" s="113">
        <f>SUM(LD140, -LD143)</f>
        <v>0.23420000000000002</v>
      </c>
      <c r="LE159" s="6">
        <f>SUM(LE141, -LE152,)</f>
        <v>0</v>
      </c>
      <c r="LF159" s="6">
        <f>SUM(LF143, -LF153)</f>
        <v>0</v>
      </c>
      <c r="LG159" s="6">
        <f>SUM(LG141, -LG152)</f>
        <v>0</v>
      </c>
      <c r="LH159" s="6">
        <f>SUM(LH142, -LH152,)</f>
        <v>0</v>
      </c>
      <c r="LI159" s="6">
        <f>SUM(LI143, -LI153)</f>
        <v>0</v>
      </c>
      <c r="LJ159" s="6">
        <f>SUM(LJ142, -LJ152)</f>
        <v>0</v>
      </c>
      <c r="LK159" s="6">
        <f>SUM(LK142, -LK152,)</f>
        <v>0</v>
      </c>
      <c r="LL159" s="6">
        <f>SUM(LL143, -LL153)</f>
        <v>0</v>
      </c>
      <c r="LM159" s="6">
        <f>SUM(LM142, -LM152)</f>
        <v>0</v>
      </c>
      <c r="LN159" s="6">
        <f>SUM(LN142, -LN152,)</f>
        <v>0</v>
      </c>
      <c r="LO159" s="6">
        <f>SUM(LO143, -LO153)</f>
        <v>0</v>
      </c>
      <c r="LP159" s="6">
        <f>SUM(LP142, -LP152)</f>
        <v>0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118" t="s">
        <v>84</v>
      </c>
      <c r="JQ160" s="59"/>
      <c r="JR160" s="59"/>
      <c r="JS160" s="59"/>
      <c r="JU160" s="153" t="s">
        <v>41</v>
      </c>
      <c r="JV160" s="114" t="s">
        <v>38</v>
      </c>
      <c r="JW160" s="175" t="s">
        <v>38</v>
      </c>
      <c r="JX160" s="153" t="s">
        <v>38</v>
      </c>
      <c r="JY160" s="114" t="s">
        <v>38</v>
      </c>
      <c r="JZ160" s="175" t="s">
        <v>38</v>
      </c>
      <c r="KA160" s="149" t="s">
        <v>45</v>
      </c>
      <c r="KB160" s="117" t="s">
        <v>45</v>
      </c>
      <c r="KC160" s="175" t="s">
        <v>38</v>
      </c>
      <c r="KD160" s="159" t="s">
        <v>55</v>
      </c>
      <c r="KE160" s="114" t="s">
        <v>38</v>
      </c>
      <c r="KF160" s="169" t="s">
        <v>67</v>
      </c>
      <c r="KG160" s="147" t="s">
        <v>67</v>
      </c>
      <c r="KH160" s="109" t="s">
        <v>67</v>
      </c>
      <c r="KI160" s="178" t="s">
        <v>45</v>
      </c>
      <c r="KJ160" s="149" t="s">
        <v>45</v>
      </c>
      <c r="KK160" s="183" t="s">
        <v>51</v>
      </c>
      <c r="KL160" s="193" t="s">
        <v>51</v>
      </c>
      <c r="KM160" s="159" t="s">
        <v>51</v>
      </c>
      <c r="KN160" s="117" t="s">
        <v>45</v>
      </c>
      <c r="KO160" s="169" t="s">
        <v>57</v>
      </c>
      <c r="KP160" s="147" t="s">
        <v>57</v>
      </c>
      <c r="KQ160" s="109" t="s">
        <v>57</v>
      </c>
      <c r="KR160" s="172" t="s">
        <v>68</v>
      </c>
      <c r="KS160" s="149" t="s">
        <v>45</v>
      </c>
      <c r="KT160" s="117" t="s">
        <v>45</v>
      </c>
      <c r="KU160" s="178" t="s">
        <v>47</v>
      </c>
      <c r="KV160" s="137" t="s">
        <v>68</v>
      </c>
      <c r="KW160" s="112" t="s">
        <v>68</v>
      </c>
      <c r="KX160" s="178" t="s">
        <v>47</v>
      </c>
      <c r="KY160" s="149" t="s">
        <v>47</v>
      </c>
      <c r="KZ160" s="112" t="s">
        <v>68</v>
      </c>
      <c r="LA160" s="169" t="s">
        <v>63</v>
      </c>
      <c r="LB160" s="109" t="s">
        <v>63</v>
      </c>
      <c r="LC160" s="117" t="s">
        <v>47</v>
      </c>
      <c r="LD160" s="109" t="s">
        <v>63</v>
      </c>
      <c r="LE160" s="59"/>
      <c r="LF160" s="59"/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M160" s="59"/>
      <c r="MN160" s="59"/>
      <c r="MO160" s="59"/>
      <c r="MP160" s="59"/>
      <c r="MQ160" s="59"/>
      <c r="MR160" s="59"/>
      <c r="MS160" s="59"/>
      <c r="MT160" s="59"/>
      <c r="MU160" s="59"/>
      <c r="MV160" s="59"/>
      <c r="MW160" s="59"/>
      <c r="MX160" s="59"/>
      <c r="MY160" s="59"/>
      <c r="MZ160" s="59"/>
      <c r="NA160" s="59"/>
      <c r="NB160" s="59"/>
      <c r="NC160" s="59"/>
      <c r="ND160" s="59"/>
      <c r="NE160" s="59"/>
      <c r="NF160" s="59"/>
      <c r="NG160" s="59"/>
      <c r="NH160" s="59"/>
      <c r="NI160" s="59"/>
      <c r="NJ160" s="59"/>
      <c r="NK160" s="59"/>
      <c r="NL160" s="59"/>
      <c r="NM160" s="59"/>
      <c r="NN160" s="59"/>
      <c r="NO160" s="59"/>
      <c r="NP160" s="59"/>
      <c r="NQ160" s="59"/>
      <c r="NR160" s="59"/>
      <c r="NS160" s="59"/>
      <c r="NT160" s="59"/>
      <c r="NU160" s="59"/>
      <c r="NV160" s="59"/>
      <c r="NW160" s="59"/>
      <c r="NX160" s="59"/>
      <c r="NY160" s="59"/>
      <c r="NZ160" s="59"/>
      <c r="OA160" s="59"/>
      <c r="OB160" s="59"/>
      <c r="OC160" s="59"/>
      <c r="OD160" s="59"/>
      <c r="OE160" s="59"/>
      <c r="OF160" s="59"/>
      <c r="OG160" s="59"/>
      <c r="OH160" s="59"/>
      <c r="OI160" s="59"/>
      <c r="OJ160" s="59"/>
      <c r="OK160" s="59"/>
      <c r="OL160" s="59"/>
      <c r="OM160" s="59"/>
      <c r="ON160" s="59"/>
      <c r="OO160" s="59"/>
      <c r="OP160" s="59"/>
      <c r="OQ160" s="59"/>
      <c r="OR160" s="59"/>
      <c r="OS160" s="59"/>
      <c r="OT160" s="59"/>
      <c r="OU160" s="59"/>
      <c r="OV160" s="59"/>
      <c r="OW160" s="59"/>
      <c r="OX160" s="59"/>
      <c r="OY160" s="59"/>
      <c r="OZ160" s="59"/>
      <c r="PA160" s="59"/>
      <c r="PB160" s="59"/>
      <c r="PC160" s="59"/>
      <c r="PE160" s="59"/>
      <c r="PF160" s="59"/>
      <c r="PG160" s="59"/>
      <c r="PH160" s="59"/>
      <c r="PI160" s="59"/>
      <c r="PJ160" s="59"/>
      <c r="PK160" s="59"/>
      <c r="PL160" s="59"/>
      <c r="PM160" s="59"/>
      <c r="PN160" s="59"/>
      <c r="PO160" s="59"/>
      <c r="PP160" s="59"/>
      <c r="PQ160" s="59"/>
      <c r="PR160" s="59"/>
      <c r="PS160" s="59"/>
      <c r="PT160" s="59"/>
      <c r="PU160" s="59"/>
      <c r="PV160" s="59"/>
      <c r="PW160" s="59"/>
      <c r="PX160" s="59"/>
      <c r="PY160" s="59"/>
      <c r="PZ160" s="59"/>
      <c r="QA160" s="59"/>
      <c r="QB160" s="59"/>
      <c r="QC160" s="59"/>
      <c r="QD160" s="59"/>
      <c r="QE160" s="59"/>
      <c r="QF160" s="59"/>
      <c r="QG160" s="59"/>
      <c r="QH160" s="59"/>
      <c r="QI160" s="59"/>
      <c r="QJ160" s="59"/>
      <c r="QK160" s="59"/>
      <c r="QL160" s="59"/>
      <c r="QM160" s="59"/>
      <c r="QN160" s="59"/>
      <c r="QO160" s="59"/>
      <c r="QP160" s="59"/>
      <c r="QQ160" s="59"/>
      <c r="QR160" s="59"/>
      <c r="QS160" s="59"/>
      <c r="QT160" s="59"/>
      <c r="QU160" s="59"/>
      <c r="QV160" s="59"/>
      <c r="QW160" s="59"/>
      <c r="QX160" s="59"/>
      <c r="QY160" s="59"/>
      <c r="QZ160" s="59"/>
      <c r="RA160" s="59"/>
      <c r="RB160" s="59"/>
      <c r="RC160" s="59"/>
      <c r="RD160" s="59"/>
      <c r="RE160" s="59"/>
      <c r="RF160" s="59"/>
      <c r="RG160" s="59"/>
      <c r="RH160" s="59"/>
      <c r="RI160" s="59"/>
      <c r="RJ160" s="59"/>
      <c r="RK160" s="59"/>
      <c r="RL160" s="59"/>
      <c r="RM160" s="59"/>
      <c r="RN160" s="59"/>
      <c r="RO160" s="59"/>
      <c r="RP160" s="59"/>
      <c r="RQ160" s="59"/>
      <c r="RR160" s="59"/>
      <c r="RS160" s="59"/>
      <c r="RT160" s="59"/>
      <c r="RU160" s="59"/>
    </row>
    <row r="161" spans="35:48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730">SUM(GM141, -GM143)</f>
        <v>0.14180000000000001</v>
      </c>
      <c r="GN161" s="115">
        <f t="shared" si="730"/>
        <v>0.16640000000000002</v>
      </c>
      <c r="GO161" s="173">
        <f t="shared" si="730"/>
        <v>0.15920000000000001</v>
      </c>
      <c r="GP161" s="143">
        <f t="shared" si="730"/>
        <v>0.16069999999999998</v>
      </c>
      <c r="GQ161" s="113">
        <f t="shared" si="730"/>
        <v>0.12999999999999998</v>
      </c>
      <c r="GR161" s="174">
        <f t="shared" si="730"/>
        <v>0.11870000000000001</v>
      </c>
      <c r="GS161" s="115">
        <f t="shared" si="730"/>
        <v>0.12499999999999999</v>
      </c>
      <c r="GT161" s="113">
        <f t="shared" si="730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731">SUM(IR139, -IR143)</f>
        <v>0.17199999999999999</v>
      </c>
      <c r="IS161" s="218">
        <f t="shared" si="731"/>
        <v>0.17050000000000001</v>
      </c>
      <c r="IT161" s="91">
        <f t="shared" si="731"/>
        <v>0.1671</v>
      </c>
      <c r="IU161" s="146">
        <f t="shared" si="731"/>
        <v>0.16740000000000002</v>
      </c>
      <c r="IV161" s="143">
        <f t="shared" si="731"/>
        <v>0.1749</v>
      </c>
      <c r="IW161" s="115">
        <f t="shared" si="731"/>
        <v>0.17229999999999998</v>
      </c>
      <c r="IX161" s="174">
        <f t="shared" si="731"/>
        <v>0.17449999999999999</v>
      </c>
      <c r="IY161" s="141">
        <f t="shared" si="731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111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1">
        <f t="shared" ref="JU161:KC161" si="732">SUM(JU138, -JU142)</f>
        <v>0.19390000000000002</v>
      </c>
      <c r="JV161" s="113">
        <f t="shared" si="732"/>
        <v>0.18490000000000001</v>
      </c>
      <c r="JW161" s="173">
        <f t="shared" si="732"/>
        <v>0.19719999999999999</v>
      </c>
      <c r="JX161" s="143">
        <f t="shared" si="732"/>
        <v>0.1991</v>
      </c>
      <c r="JY161" s="113">
        <f t="shared" si="732"/>
        <v>0.20810000000000001</v>
      </c>
      <c r="JZ161" s="173">
        <f t="shared" si="732"/>
        <v>0.20799999999999999</v>
      </c>
      <c r="KA161" s="161">
        <f t="shared" si="732"/>
        <v>0.21790000000000001</v>
      </c>
      <c r="KB161" s="202">
        <f t="shared" si="732"/>
        <v>0.21200000000000002</v>
      </c>
      <c r="KC161" s="173">
        <f t="shared" si="732"/>
        <v>0.18459999999999999</v>
      </c>
      <c r="KD161" s="143">
        <f>SUM(KD136, -KD141)</f>
        <v>0.19889999999999999</v>
      </c>
      <c r="KE161" s="113">
        <f>SUM(KE138, -KE142)</f>
        <v>0.20140000000000002</v>
      </c>
      <c r="KF161" s="182">
        <f>SUM(KF139, -KF143)</f>
        <v>0.20619999999999999</v>
      </c>
      <c r="KG161" s="161">
        <f>SUM(KG139, -KG143)</f>
        <v>0.20119999999999999</v>
      </c>
      <c r="KH161" s="202">
        <f>SUM(KH139, -KH143)</f>
        <v>0.22569999999999998</v>
      </c>
      <c r="KI161" s="182">
        <f t="shared" ref="KI161:KQ161" si="733">SUM(KI137, -KI142)</f>
        <v>0.2341</v>
      </c>
      <c r="KJ161" s="161">
        <f t="shared" si="733"/>
        <v>0.24440000000000001</v>
      </c>
      <c r="KK161" s="115">
        <f t="shared" si="733"/>
        <v>0.21870000000000001</v>
      </c>
      <c r="KL161" s="174">
        <f t="shared" si="733"/>
        <v>0.2422</v>
      </c>
      <c r="KM161" s="141">
        <f t="shared" si="733"/>
        <v>0.245</v>
      </c>
      <c r="KN161" s="202">
        <f t="shared" si="733"/>
        <v>0.23170000000000002</v>
      </c>
      <c r="KO161" s="171">
        <f t="shared" si="733"/>
        <v>0.21200000000000002</v>
      </c>
      <c r="KP161" s="139">
        <f t="shared" si="733"/>
        <v>0.2094</v>
      </c>
      <c r="KQ161" s="111">
        <f t="shared" si="733"/>
        <v>0.20039999999999999</v>
      </c>
      <c r="KR161" s="171">
        <f>SUM(KR140, -KR143)</f>
        <v>0.1986</v>
      </c>
      <c r="KS161" s="161">
        <f>SUM(KS136, -KS142)</f>
        <v>0.1981</v>
      </c>
      <c r="KT161" s="202">
        <f>SUM(KT136, -KT142)</f>
        <v>0.17680000000000001</v>
      </c>
      <c r="KU161" s="173">
        <f>SUM(KU137, -KU142)</f>
        <v>0.1986</v>
      </c>
      <c r="KV161" s="139">
        <f>SUM(KV140, -KV143)</f>
        <v>0.18339999999999998</v>
      </c>
      <c r="KW161" s="111">
        <f>SUM(KW140, -KW143)</f>
        <v>0.18920000000000001</v>
      </c>
      <c r="KX161" s="173">
        <f>SUM(KX136, -KX142)</f>
        <v>0.1837</v>
      </c>
      <c r="KY161" s="143">
        <f>SUM(KY136, -KY142)</f>
        <v>0.19919999999999999</v>
      </c>
      <c r="KZ161" s="111">
        <f>SUM(KZ140, -KZ143)</f>
        <v>0.21479999999999999</v>
      </c>
      <c r="LA161" s="171">
        <f>SUM(LA136, -LA142)</f>
        <v>0.20519999999999999</v>
      </c>
      <c r="LB161" s="111">
        <f>SUM(LB136, -LB142)</f>
        <v>0.23100000000000001</v>
      </c>
      <c r="LC161" s="113">
        <f>SUM(LC137, -LC142)</f>
        <v>0.20660000000000001</v>
      </c>
      <c r="LD161" s="111">
        <f>SUM(LD136, -LD142)</f>
        <v>0.22719999999999999</v>
      </c>
      <c r="LE161" s="6">
        <f>SUM(LE143, -LE153)</f>
        <v>0</v>
      </c>
      <c r="LF161" s="6">
        <f>SUM(LF141, -LF152)</f>
        <v>0</v>
      </c>
      <c r="LG161" s="6">
        <f>SUM(LG143, -LG153)</f>
        <v>0</v>
      </c>
      <c r="LH161" s="6">
        <f>SUM(LH143, -LH153)</f>
        <v>0</v>
      </c>
      <c r="LI161" s="6">
        <f>SUM(LI142, -LI152)</f>
        <v>0</v>
      </c>
      <c r="LJ161" s="6">
        <f>SUM(LJ143, -LJ153)</f>
        <v>0</v>
      </c>
      <c r="LK161" s="6">
        <f>SUM(LK143, -LK153)</f>
        <v>0</v>
      </c>
      <c r="LL161" s="6">
        <f>SUM(LL142, -LL152)</f>
        <v>0</v>
      </c>
      <c r="LM161" s="6">
        <f>SUM(LM143, -LM153)</f>
        <v>0</v>
      </c>
      <c r="LN161" s="6">
        <f>SUM(LN143, -LN153)</f>
        <v>0</v>
      </c>
      <c r="LO161" s="6">
        <f>SUM(LO142, -LO152)</f>
        <v>0</v>
      </c>
      <c r="LP161" s="6">
        <f>SUM(LP143, -LP153)</f>
        <v>0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35:48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112" t="s">
        <v>60</v>
      </c>
      <c r="JQ162" s="59"/>
      <c r="JR162" s="59"/>
      <c r="JS162" s="59"/>
      <c r="JU162" s="158" t="s">
        <v>84</v>
      </c>
      <c r="JV162" s="118" t="s">
        <v>64</v>
      </c>
      <c r="JW162" s="177" t="s">
        <v>64</v>
      </c>
      <c r="JX162" s="158" t="s">
        <v>64</v>
      </c>
      <c r="JY162" s="118" t="s">
        <v>64</v>
      </c>
      <c r="JZ162" s="169" t="s">
        <v>67</v>
      </c>
      <c r="KA162" s="147" t="s">
        <v>67</v>
      </c>
      <c r="KB162" s="109" t="s">
        <v>67</v>
      </c>
      <c r="KC162" s="193" t="s">
        <v>55</v>
      </c>
      <c r="KD162" s="147" t="s">
        <v>67</v>
      </c>
      <c r="KE162" s="109" t="s">
        <v>67</v>
      </c>
      <c r="KF162" s="175" t="s">
        <v>38</v>
      </c>
      <c r="KG162" s="158" t="s">
        <v>64</v>
      </c>
      <c r="KH162" s="114" t="s">
        <v>38</v>
      </c>
      <c r="KI162" s="169" t="s">
        <v>57</v>
      </c>
      <c r="KJ162" s="147" t="s">
        <v>57</v>
      </c>
      <c r="KK162" s="109" t="s">
        <v>57</v>
      </c>
      <c r="KL162" s="169" t="s">
        <v>57</v>
      </c>
      <c r="KM162" s="147" t="s">
        <v>57</v>
      </c>
      <c r="KN162" s="183" t="s">
        <v>51</v>
      </c>
      <c r="KO162" s="193" t="s">
        <v>51</v>
      </c>
      <c r="KP162" s="159" t="s">
        <v>51</v>
      </c>
      <c r="KQ162" s="183" t="s">
        <v>51</v>
      </c>
      <c r="KR162" s="177" t="s">
        <v>64</v>
      </c>
      <c r="KS162" s="158" t="s">
        <v>64</v>
      </c>
      <c r="KT162" s="117" t="s">
        <v>47</v>
      </c>
      <c r="KU162" s="172" t="s">
        <v>68</v>
      </c>
      <c r="KV162" s="147" t="s">
        <v>63</v>
      </c>
      <c r="KW162" s="109" t="s">
        <v>63</v>
      </c>
      <c r="KX162" s="169" t="s">
        <v>63</v>
      </c>
      <c r="KY162" s="147" t="s">
        <v>63</v>
      </c>
      <c r="KZ162" s="117" t="s">
        <v>47</v>
      </c>
      <c r="LA162" s="178" t="s">
        <v>47</v>
      </c>
      <c r="LB162" s="117" t="s">
        <v>47</v>
      </c>
      <c r="LC162" s="254" t="s">
        <v>54</v>
      </c>
      <c r="LD162" s="117" t="s">
        <v>47</v>
      </c>
      <c r="LE162" s="59"/>
      <c r="LF162" s="59"/>
      <c r="LG162" s="59"/>
      <c r="LH162" s="59"/>
      <c r="LI162" s="59"/>
      <c r="LJ162" s="59"/>
      <c r="LK162" s="59"/>
      <c r="LL162" s="59"/>
      <c r="LM162" s="59"/>
      <c r="LN162" s="59"/>
      <c r="LO162" s="59"/>
      <c r="LP162" s="59"/>
      <c r="LQ162" s="59"/>
      <c r="LR162" s="59"/>
      <c r="LS162" s="59"/>
      <c r="LT162" s="59"/>
      <c r="LU162" s="59"/>
      <c r="LV162" s="59"/>
      <c r="LW162" s="59"/>
      <c r="LX162" s="59"/>
      <c r="LY162" s="59"/>
      <c r="LZ162" s="59"/>
      <c r="MA162" s="59"/>
      <c r="MB162" s="59"/>
      <c r="MC162" s="59"/>
      <c r="MD162" s="59"/>
      <c r="ME162" s="59"/>
      <c r="MF162" s="59"/>
      <c r="MG162" s="59"/>
      <c r="MH162" s="59"/>
      <c r="MI162" s="59"/>
      <c r="MJ162" s="59"/>
      <c r="MK162" s="59"/>
      <c r="MM162" s="59"/>
      <c r="MN162" s="59"/>
      <c r="MO162" s="59"/>
      <c r="MP162" s="59"/>
      <c r="MQ162" s="59"/>
      <c r="MR162" s="59"/>
      <c r="MS162" s="59"/>
      <c r="MT162" s="59"/>
      <c r="MU162" s="59"/>
      <c r="MV162" s="59"/>
      <c r="MW162" s="59"/>
      <c r="MX162" s="59"/>
      <c r="MY162" s="59"/>
      <c r="MZ162" s="59"/>
      <c r="NA162" s="59"/>
      <c r="NB162" s="59"/>
      <c r="NC162" s="59"/>
      <c r="ND162" s="59"/>
      <c r="NE162" s="59"/>
      <c r="NF162" s="59"/>
      <c r="NG162" s="59"/>
      <c r="NH162" s="59"/>
      <c r="NI162" s="59"/>
      <c r="NJ162" s="59"/>
      <c r="NK162" s="59"/>
      <c r="NL162" s="59"/>
      <c r="NM162" s="59"/>
      <c r="NN162" s="59"/>
      <c r="NO162" s="59"/>
      <c r="NP162" s="59"/>
      <c r="NQ162" s="59"/>
      <c r="NR162" s="59"/>
      <c r="NS162" s="59"/>
      <c r="NT162" s="59"/>
      <c r="NU162" s="59"/>
      <c r="NV162" s="59"/>
      <c r="NW162" s="59"/>
      <c r="NX162" s="59"/>
      <c r="NY162" s="59"/>
      <c r="NZ162" s="59"/>
      <c r="OA162" s="59"/>
      <c r="OB162" s="59"/>
      <c r="OC162" s="59"/>
      <c r="OD162" s="59"/>
      <c r="OE162" s="59"/>
      <c r="OF162" s="59"/>
      <c r="OG162" s="59"/>
      <c r="OH162" s="59"/>
      <c r="OI162" s="59"/>
      <c r="OJ162" s="59"/>
      <c r="OK162" s="59"/>
      <c r="OL162" s="59"/>
      <c r="OM162" s="59"/>
      <c r="ON162" s="59"/>
      <c r="OO162" s="59"/>
      <c r="OP162" s="59"/>
      <c r="OQ162" s="59"/>
      <c r="OR162" s="59"/>
      <c r="OS162" s="59"/>
      <c r="OT162" s="59"/>
      <c r="OU162" s="59"/>
      <c r="OV162" s="59"/>
      <c r="OW162" s="59"/>
      <c r="OX162" s="59"/>
      <c r="OY162" s="59"/>
      <c r="OZ162" s="59"/>
      <c r="PA162" s="59"/>
      <c r="PB162" s="59"/>
      <c r="PC162" s="59"/>
      <c r="PE162" s="59"/>
      <c r="PF162" s="59"/>
      <c r="PG162" s="59"/>
      <c r="PH162" s="59"/>
      <c r="PI162" s="59"/>
      <c r="PJ162" s="59"/>
      <c r="PK162" s="59"/>
      <c r="PL162" s="59"/>
      <c r="PM162" s="59"/>
      <c r="PN162" s="59"/>
      <c r="PO162" s="59"/>
      <c r="PP162" s="59"/>
      <c r="PQ162" s="59"/>
      <c r="PR162" s="59"/>
      <c r="PS162" s="59"/>
      <c r="PT162" s="59"/>
      <c r="PU162" s="59"/>
      <c r="PV162" s="59"/>
      <c r="PW162" s="59"/>
      <c r="PX162" s="59"/>
      <c r="PY162" s="59"/>
      <c r="PZ162" s="59"/>
      <c r="QA162" s="59"/>
      <c r="QB162" s="59"/>
      <c r="QC162" s="59"/>
      <c r="QD162" s="59"/>
      <c r="QE162" s="59"/>
      <c r="QF162" s="59"/>
      <c r="QG162" s="59"/>
      <c r="QH162" s="59"/>
      <c r="QI162" s="59"/>
      <c r="QJ162" s="59"/>
      <c r="QK162" s="59"/>
      <c r="QL162" s="59"/>
      <c r="QM162" s="59"/>
      <c r="QN162" s="59"/>
      <c r="QO162" s="59"/>
      <c r="QP162" s="59"/>
      <c r="QQ162" s="59"/>
      <c r="QR162" s="59"/>
      <c r="QS162" s="59"/>
      <c r="QT162" s="59"/>
      <c r="QU162" s="59"/>
      <c r="QV162" s="59"/>
      <c r="QW162" s="59"/>
      <c r="QX162" s="59"/>
      <c r="QY162" s="59"/>
      <c r="QZ162" s="59"/>
      <c r="RA162" s="59"/>
      <c r="RB162" s="59"/>
      <c r="RC162" s="59"/>
      <c r="RD162" s="59"/>
      <c r="RE162" s="59"/>
      <c r="RF162" s="59"/>
      <c r="RG162" s="59"/>
      <c r="RH162" s="59"/>
      <c r="RI162" s="59"/>
      <c r="RJ162" s="59"/>
      <c r="RK162" s="59"/>
      <c r="RL162" s="59"/>
      <c r="RM162" s="59"/>
      <c r="RN162" s="59"/>
      <c r="RO162" s="59"/>
      <c r="RP162" s="59"/>
      <c r="RQ162" s="59"/>
      <c r="RR162" s="59"/>
      <c r="RS162" s="59"/>
      <c r="RT162" s="59"/>
      <c r="RU162" s="59"/>
    </row>
    <row r="163" spans="35:48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734">SUM(EC152, -EC159)</f>
        <v>0</v>
      </c>
      <c r="ED163" s="6">
        <f t="shared" si="734"/>
        <v>0</v>
      </c>
      <c r="EE163" s="6">
        <f t="shared" si="734"/>
        <v>0</v>
      </c>
      <c r="EF163" s="6">
        <f t="shared" si="734"/>
        <v>0</v>
      </c>
      <c r="EG163" s="6">
        <f t="shared" si="734"/>
        <v>0</v>
      </c>
      <c r="EH163" s="6">
        <f t="shared" si="734"/>
        <v>0</v>
      </c>
      <c r="EI163" s="6">
        <f t="shared" si="734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735">SUM(GV152, -GV159)</f>
        <v>0</v>
      </c>
      <c r="GW163" s="6">
        <f t="shared" si="735"/>
        <v>0</v>
      </c>
      <c r="GX163" s="6">
        <f t="shared" si="735"/>
        <v>0</v>
      </c>
      <c r="GY163" s="6">
        <f t="shared" si="735"/>
        <v>0</v>
      </c>
      <c r="GZ163" s="6">
        <f t="shared" si="735"/>
        <v>0</v>
      </c>
      <c r="HA163" s="6">
        <f t="shared" si="735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 t="shared" ref="JJ163:JO163" si="736">SUM(JJ138, -JJ142)</f>
        <v>0.13739999999999999</v>
      </c>
      <c r="JK163" s="141">
        <f t="shared" si="736"/>
        <v>0.13639999999999999</v>
      </c>
      <c r="JL163" s="115">
        <f t="shared" si="736"/>
        <v>0.13619999999999999</v>
      </c>
      <c r="JM163" s="174">
        <f t="shared" si="736"/>
        <v>0.1426</v>
      </c>
      <c r="JN163" s="113">
        <f t="shared" si="736"/>
        <v>0.15390000000000001</v>
      </c>
      <c r="JO163" s="115">
        <f t="shared" si="736"/>
        <v>0.16200000000000001</v>
      </c>
      <c r="JP163" s="115">
        <f>SUM(JP140, -JP143)</f>
        <v>0.16200000000000001</v>
      </c>
      <c r="JQ163" s="6">
        <f t="shared" ref="JQ163:JS163" si="737">SUM(JQ152, -JQ159)</f>
        <v>0</v>
      </c>
      <c r="JR163" s="6">
        <f t="shared" si="737"/>
        <v>0</v>
      </c>
      <c r="JS163" s="6">
        <f t="shared" si="737"/>
        <v>0</v>
      </c>
      <c r="JU163" s="139">
        <f t="shared" ref="JU163:KB163" si="738">SUM(JU139, -JU143)</f>
        <v>0.18099999999999999</v>
      </c>
      <c r="JV163" s="115">
        <f t="shared" si="738"/>
        <v>0.15350000000000003</v>
      </c>
      <c r="JW163" s="174">
        <f t="shared" si="738"/>
        <v>0.15289999999999998</v>
      </c>
      <c r="JX163" s="141">
        <f t="shared" si="738"/>
        <v>0.15429999999999999</v>
      </c>
      <c r="JY163" s="115">
        <f t="shared" si="738"/>
        <v>0.15439999999999998</v>
      </c>
      <c r="JZ163" s="182">
        <f t="shared" si="738"/>
        <v>0.14980000000000002</v>
      </c>
      <c r="KA163" s="161">
        <f t="shared" si="738"/>
        <v>0.14989999999999998</v>
      </c>
      <c r="KB163" s="202">
        <f t="shared" si="738"/>
        <v>0.14859999999999998</v>
      </c>
      <c r="KC163" s="173">
        <f>SUM(KC136, -KC141)</f>
        <v>0.18310000000000001</v>
      </c>
      <c r="KD163" s="161">
        <f>SUM(KD139, -KD143)</f>
        <v>0.1968</v>
      </c>
      <c r="KE163" s="202">
        <f>SUM(KE139, -KE143)</f>
        <v>0.20130000000000001</v>
      </c>
      <c r="KF163" s="173">
        <f>SUM(KF138, -KF142)</f>
        <v>0.19480000000000003</v>
      </c>
      <c r="KG163" s="141">
        <f>SUM(KG140, -KG143)</f>
        <v>0.19059999999999999</v>
      </c>
      <c r="KH163" s="113">
        <f t="shared" ref="KH163:KQ163" si="739">SUM(KH138, -KH142)</f>
        <v>0.20979999999999999</v>
      </c>
      <c r="KI163" s="171">
        <f t="shared" si="739"/>
        <v>0.20900000000000002</v>
      </c>
      <c r="KJ163" s="139">
        <f t="shared" si="739"/>
        <v>0.217</v>
      </c>
      <c r="KK163" s="111">
        <f t="shared" si="739"/>
        <v>0.2051</v>
      </c>
      <c r="KL163" s="171">
        <f t="shared" si="739"/>
        <v>0.22920000000000001</v>
      </c>
      <c r="KM163" s="139">
        <f t="shared" si="739"/>
        <v>0.24099999999999999</v>
      </c>
      <c r="KN163" s="115">
        <f t="shared" si="739"/>
        <v>0.2195</v>
      </c>
      <c r="KO163" s="174">
        <f t="shared" si="739"/>
        <v>0.20090000000000002</v>
      </c>
      <c r="KP163" s="141">
        <f t="shared" si="739"/>
        <v>0.1971</v>
      </c>
      <c r="KQ163" s="115">
        <f t="shared" si="739"/>
        <v>0.19529999999999997</v>
      </c>
      <c r="KR163" s="174">
        <f>SUM(KR141, -KR143)</f>
        <v>0.1807</v>
      </c>
      <c r="KS163" s="141">
        <f>SUM(KS141, -KS143)</f>
        <v>0.1774</v>
      </c>
      <c r="KT163" s="113">
        <f>SUM(KT136, -KT141)</f>
        <v>0.17660000000000001</v>
      </c>
      <c r="KU163" s="171">
        <f>SUM(KU140, -KU143)</f>
        <v>0.1968</v>
      </c>
      <c r="KV163" s="139">
        <f>SUM(KV137, -KV142)</f>
        <v>0.17380000000000001</v>
      </c>
      <c r="KW163" s="111">
        <f>SUM(KW137, -KW142)</f>
        <v>0.1782</v>
      </c>
      <c r="KX163" s="171">
        <f>SUM(KX137, -KX142)</f>
        <v>0.1832</v>
      </c>
      <c r="KY163" s="139">
        <f>SUM(KY137, -KY142)</f>
        <v>0.19259999999999999</v>
      </c>
      <c r="KZ163" s="113">
        <f>SUM(KZ137, -KZ142)</f>
        <v>0.19769999999999999</v>
      </c>
      <c r="LA163" s="173">
        <f>SUM(LA137, -LA142)</f>
        <v>0.20150000000000001</v>
      </c>
      <c r="LB163" s="113">
        <f>SUM(LB137, -LB142)</f>
        <v>0.22370000000000001</v>
      </c>
      <c r="LC163" s="113">
        <f>SUM(LC140, -LC143)</f>
        <v>0.20099999999999998</v>
      </c>
      <c r="LD163" s="113">
        <f>SUM(LD137, -LD142)</f>
        <v>0.222</v>
      </c>
      <c r="LE163" s="6">
        <f t="shared" ref="KS163:MF163" si="740">SUM(LE152, -LE159)</f>
        <v>0</v>
      </c>
      <c r="LF163" s="6">
        <f t="shared" si="740"/>
        <v>0</v>
      </c>
      <c r="LG163" s="6">
        <f t="shared" si="740"/>
        <v>0</v>
      </c>
      <c r="LH163" s="6">
        <f t="shared" si="740"/>
        <v>0</v>
      </c>
      <c r="LI163" s="6">
        <f t="shared" si="740"/>
        <v>0</v>
      </c>
      <c r="LJ163" s="6">
        <f t="shared" si="740"/>
        <v>0</v>
      </c>
      <c r="LK163" s="6">
        <f t="shared" si="740"/>
        <v>0</v>
      </c>
      <c r="LL163" s="6">
        <f t="shared" si="740"/>
        <v>0</v>
      </c>
      <c r="LM163" s="6">
        <f t="shared" si="740"/>
        <v>0</v>
      </c>
      <c r="LN163" s="6">
        <f t="shared" si="740"/>
        <v>0</v>
      </c>
      <c r="LO163" s="6">
        <f t="shared" si="740"/>
        <v>0</v>
      </c>
      <c r="LP163" s="6">
        <f t="shared" si="740"/>
        <v>0</v>
      </c>
      <c r="LQ163" s="6">
        <f t="shared" si="740"/>
        <v>0</v>
      </c>
      <c r="LR163" s="6">
        <f t="shared" si="740"/>
        <v>0</v>
      </c>
      <c r="LS163" s="6">
        <f t="shared" si="740"/>
        <v>0</v>
      </c>
      <c r="LT163" s="6">
        <f t="shared" si="740"/>
        <v>0</v>
      </c>
      <c r="LU163" s="6">
        <f t="shared" si="740"/>
        <v>0</v>
      </c>
      <c r="LV163" s="6">
        <f t="shared" si="740"/>
        <v>0</v>
      </c>
      <c r="LW163" s="6">
        <f t="shared" si="740"/>
        <v>0</v>
      </c>
      <c r="LX163" s="6">
        <f t="shared" si="740"/>
        <v>0</v>
      </c>
      <c r="LY163" s="6">
        <f t="shared" si="740"/>
        <v>0</v>
      </c>
      <c r="LZ163" s="6">
        <f t="shared" si="740"/>
        <v>0</v>
      </c>
      <c r="MA163" s="6">
        <f t="shared" si="740"/>
        <v>0</v>
      </c>
      <c r="MB163" s="6">
        <f t="shared" si="740"/>
        <v>0</v>
      </c>
      <c r="MC163" s="6">
        <f t="shared" si="740"/>
        <v>0</v>
      </c>
      <c r="MD163" s="6">
        <f t="shared" si="740"/>
        <v>0</v>
      </c>
      <c r="ME163" s="6">
        <f t="shared" si="740"/>
        <v>0</v>
      </c>
      <c r="MF163" s="6">
        <f t="shared" si="740"/>
        <v>0</v>
      </c>
      <c r="MG163" s="6">
        <f t="shared" ref="MG163:MK163" si="741">SUM(MG152, -MG159)</f>
        <v>0</v>
      </c>
      <c r="MH163" s="6">
        <f t="shared" si="741"/>
        <v>0</v>
      </c>
      <c r="MI163" s="6">
        <f t="shared" si="741"/>
        <v>0</v>
      </c>
      <c r="MJ163" s="6">
        <f t="shared" si="741"/>
        <v>0</v>
      </c>
      <c r="MK163" s="6">
        <f t="shared" si="741"/>
        <v>0</v>
      </c>
      <c r="MM163" s="6">
        <f t="shared" ref="MM163:OX163" si="742">SUM(MM152, -MM159)</f>
        <v>0</v>
      </c>
      <c r="MN163" s="6">
        <f t="shared" si="742"/>
        <v>0</v>
      </c>
      <c r="MO163" s="6">
        <f t="shared" si="742"/>
        <v>0</v>
      </c>
      <c r="MP163" s="6">
        <f t="shared" si="742"/>
        <v>0</v>
      </c>
      <c r="MQ163" s="6">
        <f t="shared" si="742"/>
        <v>0</v>
      </c>
      <c r="MR163" s="6">
        <f t="shared" si="742"/>
        <v>0</v>
      </c>
      <c r="MS163" s="6">
        <f t="shared" si="742"/>
        <v>0</v>
      </c>
      <c r="MT163" s="6">
        <f t="shared" si="742"/>
        <v>0</v>
      </c>
      <c r="MU163" s="6">
        <f t="shared" si="742"/>
        <v>0</v>
      </c>
      <c r="MV163" s="6">
        <f t="shared" si="742"/>
        <v>0</v>
      </c>
      <c r="MW163" s="6">
        <f t="shared" si="742"/>
        <v>0</v>
      </c>
      <c r="MX163" s="6">
        <f t="shared" si="742"/>
        <v>0</v>
      </c>
      <c r="MY163" s="6">
        <f t="shared" si="742"/>
        <v>0</v>
      </c>
      <c r="MZ163" s="6">
        <f t="shared" si="742"/>
        <v>0</v>
      </c>
      <c r="NA163" s="6">
        <f t="shared" si="742"/>
        <v>0</v>
      </c>
      <c r="NB163" s="6">
        <f t="shared" si="742"/>
        <v>0</v>
      </c>
      <c r="NC163" s="6">
        <f t="shared" si="742"/>
        <v>0</v>
      </c>
      <c r="ND163" s="6">
        <f t="shared" si="742"/>
        <v>0</v>
      </c>
      <c r="NE163" s="6">
        <f t="shared" si="742"/>
        <v>0</v>
      </c>
      <c r="NF163" s="6">
        <f t="shared" si="742"/>
        <v>0</v>
      </c>
      <c r="NG163" s="6">
        <f t="shared" si="742"/>
        <v>0</v>
      </c>
      <c r="NH163" s="6">
        <f t="shared" si="742"/>
        <v>0</v>
      </c>
      <c r="NI163" s="6">
        <f t="shared" si="742"/>
        <v>0</v>
      </c>
      <c r="NJ163" s="6">
        <f t="shared" si="742"/>
        <v>0</v>
      </c>
      <c r="NK163" s="6">
        <f t="shared" si="742"/>
        <v>0</v>
      </c>
      <c r="NL163" s="6">
        <f t="shared" si="742"/>
        <v>0</v>
      </c>
      <c r="NM163" s="6">
        <f t="shared" si="742"/>
        <v>0</v>
      </c>
      <c r="NN163" s="6">
        <f t="shared" si="742"/>
        <v>0</v>
      </c>
      <c r="NO163" s="6">
        <f t="shared" si="742"/>
        <v>0</v>
      </c>
      <c r="NP163" s="6">
        <f t="shared" si="742"/>
        <v>0</v>
      </c>
      <c r="NQ163" s="6">
        <f t="shared" si="742"/>
        <v>0</v>
      </c>
      <c r="NR163" s="6">
        <f t="shared" si="742"/>
        <v>0</v>
      </c>
      <c r="NS163" s="6">
        <f t="shared" si="742"/>
        <v>0</v>
      </c>
      <c r="NT163" s="6">
        <f t="shared" si="742"/>
        <v>0</v>
      </c>
      <c r="NU163" s="6">
        <f t="shared" si="742"/>
        <v>0</v>
      </c>
      <c r="NV163" s="6">
        <f t="shared" si="742"/>
        <v>0</v>
      </c>
      <c r="NW163" s="6">
        <f t="shared" si="742"/>
        <v>0</v>
      </c>
      <c r="NX163" s="6">
        <f t="shared" si="742"/>
        <v>0</v>
      </c>
      <c r="NY163" s="6">
        <f t="shared" si="742"/>
        <v>0</v>
      </c>
      <c r="NZ163" s="6">
        <f t="shared" si="742"/>
        <v>0</v>
      </c>
      <c r="OA163" s="6">
        <f t="shared" si="742"/>
        <v>0</v>
      </c>
      <c r="OB163" s="6">
        <f t="shared" si="742"/>
        <v>0</v>
      </c>
      <c r="OC163" s="6">
        <f t="shared" si="742"/>
        <v>0</v>
      </c>
      <c r="OD163" s="6">
        <f t="shared" si="742"/>
        <v>0</v>
      </c>
      <c r="OE163" s="6">
        <f t="shared" si="742"/>
        <v>0</v>
      </c>
      <c r="OF163" s="6">
        <f t="shared" si="742"/>
        <v>0</v>
      </c>
      <c r="OG163" s="6">
        <f t="shared" si="742"/>
        <v>0</v>
      </c>
      <c r="OH163" s="6">
        <f t="shared" si="742"/>
        <v>0</v>
      </c>
      <c r="OI163" s="6">
        <f t="shared" si="742"/>
        <v>0</v>
      </c>
      <c r="OJ163" s="6">
        <f t="shared" si="742"/>
        <v>0</v>
      </c>
      <c r="OK163" s="6">
        <f t="shared" si="742"/>
        <v>0</v>
      </c>
      <c r="OL163" s="6">
        <f t="shared" si="742"/>
        <v>0</v>
      </c>
      <c r="OM163" s="6">
        <f t="shared" si="742"/>
        <v>0</v>
      </c>
      <c r="ON163" s="6">
        <f t="shared" si="742"/>
        <v>0</v>
      </c>
      <c r="OO163" s="6">
        <f t="shared" si="742"/>
        <v>0</v>
      </c>
      <c r="OP163" s="6">
        <f t="shared" si="742"/>
        <v>0</v>
      </c>
      <c r="OQ163" s="6">
        <f t="shared" si="742"/>
        <v>0</v>
      </c>
      <c r="OR163" s="6">
        <f t="shared" si="742"/>
        <v>0</v>
      </c>
      <c r="OS163" s="6">
        <f t="shared" si="742"/>
        <v>0</v>
      </c>
      <c r="OT163" s="6">
        <f t="shared" si="742"/>
        <v>0</v>
      </c>
      <c r="OU163" s="6">
        <f t="shared" si="742"/>
        <v>0</v>
      </c>
      <c r="OV163" s="6">
        <f t="shared" si="742"/>
        <v>0</v>
      </c>
      <c r="OW163" s="6">
        <f t="shared" si="742"/>
        <v>0</v>
      </c>
      <c r="OX163" s="6">
        <f t="shared" si="742"/>
        <v>0</v>
      </c>
      <c r="OY163" s="6">
        <f t="shared" ref="OY163:PC163" si="743">SUM(OY152, -OY159)</f>
        <v>0</v>
      </c>
      <c r="OZ163" s="6">
        <f t="shared" si="743"/>
        <v>0</v>
      </c>
      <c r="PA163" s="6">
        <f t="shared" si="743"/>
        <v>0</v>
      </c>
      <c r="PB163" s="6">
        <f t="shared" si="743"/>
        <v>0</v>
      </c>
      <c r="PC163" s="6">
        <f t="shared" si="743"/>
        <v>0</v>
      </c>
      <c r="PE163" s="6">
        <f t="shared" ref="PE163:RP163" si="744">SUM(PE152, -PE159)</f>
        <v>0</v>
      </c>
      <c r="PF163" s="6">
        <f t="shared" si="744"/>
        <v>0</v>
      </c>
      <c r="PG163" s="6">
        <f t="shared" si="744"/>
        <v>0</v>
      </c>
      <c r="PH163" s="6">
        <f t="shared" si="744"/>
        <v>0</v>
      </c>
      <c r="PI163" s="6">
        <f t="shared" si="744"/>
        <v>0</v>
      </c>
      <c r="PJ163" s="6">
        <f t="shared" si="744"/>
        <v>0</v>
      </c>
      <c r="PK163" s="6">
        <f t="shared" si="744"/>
        <v>0</v>
      </c>
      <c r="PL163" s="6">
        <f t="shared" si="744"/>
        <v>0</v>
      </c>
      <c r="PM163" s="6">
        <f t="shared" si="744"/>
        <v>0</v>
      </c>
      <c r="PN163" s="6">
        <f t="shared" si="744"/>
        <v>0</v>
      </c>
      <c r="PO163" s="6">
        <f t="shared" si="744"/>
        <v>0</v>
      </c>
      <c r="PP163" s="6">
        <f t="shared" si="744"/>
        <v>0</v>
      </c>
      <c r="PQ163" s="6">
        <f t="shared" si="744"/>
        <v>0</v>
      </c>
      <c r="PR163" s="6">
        <f t="shared" si="744"/>
        <v>0</v>
      </c>
      <c r="PS163" s="6">
        <f t="shared" si="744"/>
        <v>0</v>
      </c>
      <c r="PT163" s="6">
        <f t="shared" si="744"/>
        <v>0</v>
      </c>
      <c r="PU163" s="6">
        <f t="shared" si="744"/>
        <v>0</v>
      </c>
      <c r="PV163" s="6">
        <f t="shared" si="744"/>
        <v>0</v>
      </c>
      <c r="PW163" s="6">
        <f t="shared" si="744"/>
        <v>0</v>
      </c>
      <c r="PX163" s="6">
        <f t="shared" si="744"/>
        <v>0</v>
      </c>
      <c r="PY163" s="6">
        <f t="shared" si="744"/>
        <v>0</v>
      </c>
      <c r="PZ163" s="6">
        <f t="shared" si="744"/>
        <v>0</v>
      </c>
      <c r="QA163" s="6">
        <f t="shared" si="744"/>
        <v>0</v>
      </c>
      <c r="QB163" s="6">
        <f t="shared" si="744"/>
        <v>0</v>
      </c>
      <c r="QC163" s="6">
        <f t="shared" si="744"/>
        <v>0</v>
      </c>
      <c r="QD163" s="6">
        <f t="shared" si="744"/>
        <v>0</v>
      </c>
      <c r="QE163" s="6">
        <f t="shared" si="744"/>
        <v>0</v>
      </c>
      <c r="QF163" s="6">
        <f t="shared" si="744"/>
        <v>0</v>
      </c>
      <c r="QG163" s="6">
        <f t="shared" si="744"/>
        <v>0</v>
      </c>
      <c r="QH163" s="6">
        <f t="shared" si="744"/>
        <v>0</v>
      </c>
      <c r="QI163" s="6">
        <f t="shared" si="744"/>
        <v>0</v>
      </c>
      <c r="QJ163" s="6">
        <f t="shared" si="744"/>
        <v>0</v>
      </c>
      <c r="QK163" s="6">
        <f t="shared" si="744"/>
        <v>0</v>
      </c>
      <c r="QL163" s="6">
        <f t="shared" si="744"/>
        <v>0</v>
      </c>
      <c r="QM163" s="6">
        <f t="shared" si="744"/>
        <v>0</v>
      </c>
      <c r="QN163" s="6">
        <f t="shared" si="744"/>
        <v>0</v>
      </c>
      <c r="QO163" s="6">
        <f t="shared" si="744"/>
        <v>0</v>
      </c>
      <c r="QP163" s="6">
        <f t="shared" si="744"/>
        <v>0</v>
      </c>
      <c r="QQ163" s="6">
        <f t="shared" si="744"/>
        <v>0</v>
      </c>
      <c r="QR163" s="6">
        <f t="shared" si="744"/>
        <v>0</v>
      </c>
      <c r="QS163" s="6">
        <f t="shared" si="744"/>
        <v>0</v>
      </c>
      <c r="QT163" s="6">
        <f t="shared" si="744"/>
        <v>0</v>
      </c>
      <c r="QU163" s="6">
        <f t="shared" si="744"/>
        <v>0</v>
      </c>
      <c r="QV163" s="6">
        <f t="shared" si="744"/>
        <v>0</v>
      </c>
      <c r="QW163" s="6">
        <f t="shared" si="744"/>
        <v>0</v>
      </c>
      <c r="QX163" s="6">
        <f t="shared" si="744"/>
        <v>0</v>
      </c>
      <c r="QY163" s="6">
        <f t="shared" si="744"/>
        <v>0</v>
      </c>
      <c r="QZ163" s="6">
        <f t="shared" si="744"/>
        <v>0</v>
      </c>
      <c r="RA163" s="6">
        <f t="shared" si="744"/>
        <v>0</v>
      </c>
      <c r="RB163" s="6">
        <f t="shared" si="744"/>
        <v>0</v>
      </c>
      <c r="RC163" s="6">
        <f t="shared" si="744"/>
        <v>0</v>
      </c>
      <c r="RD163" s="6">
        <f t="shared" si="744"/>
        <v>0</v>
      </c>
      <c r="RE163" s="6">
        <f t="shared" si="744"/>
        <v>0</v>
      </c>
      <c r="RF163" s="6">
        <f t="shared" si="744"/>
        <v>0</v>
      </c>
      <c r="RG163" s="6">
        <f t="shared" si="744"/>
        <v>0</v>
      </c>
      <c r="RH163" s="6">
        <f t="shared" si="744"/>
        <v>0</v>
      </c>
      <c r="RI163" s="6">
        <f t="shared" si="744"/>
        <v>0</v>
      </c>
      <c r="RJ163" s="6">
        <f t="shared" si="744"/>
        <v>0</v>
      </c>
      <c r="RK163" s="6">
        <f t="shared" si="744"/>
        <v>0</v>
      </c>
      <c r="RL163" s="6">
        <f t="shared" si="744"/>
        <v>0</v>
      </c>
      <c r="RM163" s="6">
        <f t="shared" si="744"/>
        <v>0</v>
      </c>
      <c r="RN163" s="6">
        <f t="shared" si="744"/>
        <v>0</v>
      </c>
      <c r="RO163" s="6">
        <f t="shared" si="744"/>
        <v>0</v>
      </c>
      <c r="RP163" s="6">
        <f t="shared" si="744"/>
        <v>0</v>
      </c>
      <c r="RQ163" s="6">
        <f t="shared" ref="RQ163:RU163" si="745">SUM(RQ152, -RQ159)</f>
        <v>0</v>
      </c>
      <c r="RR163" s="6">
        <f t="shared" si="745"/>
        <v>0</v>
      </c>
      <c r="RS163" s="6">
        <f t="shared" si="745"/>
        <v>0</v>
      </c>
      <c r="RT163" s="6">
        <f t="shared" si="745"/>
        <v>0</v>
      </c>
      <c r="RU163" s="6">
        <f t="shared" si="745"/>
        <v>0</v>
      </c>
    </row>
    <row r="164" spans="35:48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114" t="s">
        <v>41</v>
      </c>
      <c r="JQ164" s="59"/>
      <c r="JR164" s="59"/>
      <c r="JS164" s="59"/>
      <c r="JU164" s="137" t="s">
        <v>60</v>
      </c>
      <c r="JV164" s="118" t="s">
        <v>84</v>
      </c>
      <c r="JW164" s="169" t="s">
        <v>67</v>
      </c>
      <c r="JX164" s="137" t="s">
        <v>68</v>
      </c>
      <c r="JY164" s="118" t="s">
        <v>84</v>
      </c>
      <c r="JZ164" s="177" t="s">
        <v>64</v>
      </c>
      <c r="KA164" s="137" t="s">
        <v>68</v>
      </c>
      <c r="KB164" s="112" t="s">
        <v>68</v>
      </c>
      <c r="KC164" s="193" t="s">
        <v>53</v>
      </c>
      <c r="KD164" s="159" t="s">
        <v>53</v>
      </c>
      <c r="KE164" s="183" t="s">
        <v>53</v>
      </c>
      <c r="KF164" s="193" t="s">
        <v>53</v>
      </c>
      <c r="KG164" s="153" t="s">
        <v>38</v>
      </c>
      <c r="KH164" s="118" t="s">
        <v>64</v>
      </c>
      <c r="KI164" s="175" t="s">
        <v>38</v>
      </c>
      <c r="KJ164" s="158" t="s">
        <v>64</v>
      </c>
      <c r="KK164" s="118" t="s">
        <v>64</v>
      </c>
      <c r="KL164" s="175" t="s">
        <v>38</v>
      </c>
      <c r="KM164" s="153" t="s">
        <v>38</v>
      </c>
      <c r="KN164" s="114" t="s">
        <v>38</v>
      </c>
      <c r="KO164" s="172" t="s">
        <v>68</v>
      </c>
      <c r="KP164" s="137" t="s">
        <v>68</v>
      </c>
      <c r="KQ164" s="118" t="s">
        <v>64</v>
      </c>
      <c r="KR164" s="193" t="s">
        <v>51</v>
      </c>
      <c r="KS164" s="149" t="s">
        <v>47</v>
      </c>
      <c r="KT164" s="118" t="s">
        <v>64</v>
      </c>
      <c r="KU164" s="179" t="s">
        <v>59</v>
      </c>
      <c r="KV164" s="149" t="s">
        <v>45</v>
      </c>
      <c r="KW164" s="117" t="s">
        <v>45</v>
      </c>
      <c r="KX164" s="178" t="s">
        <v>45</v>
      </c>
      <c r="KY164" s="151" t="s">
        <v>59</v>
      </c>
      <c r="KZ164" s="116" t="s">
        <v>59</v>
      </c>
      <c r="LA164" s="179" t="s">
        <v>59</v>
      </c>
      <c r="LB164" s="116" t="s">
        <v>59</v>
      </c>
      <c r="LC164" s="114" t="s">
        <v>40</v>
      </c>
      <c r="LD164" s="114" t="s">
        <v>40</v>
      </c>
      <c r="LE164" s="59"/>
      <c r="LF164" s="59"/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M164" s="59"/>
      <c r="MN164" s="59"/>
      <c r="MO164" s="59"/>
      <c r="MP164" s="59"/>
      <c r="MQ164" s="59"/>
      <c r="MR164" s="59"/>
      <c r="MS164" s="59"/>
      <c r="MT164" s="59"/>
      <c r="MU164" s="59"/>
      <c r="MV164" s="59"/>
      <c r="MW164" s="59"/>
      <c r="MX164" s="59"/>
      <c r="MY164" s="59"/>
      <c r="MZ164" s="59"/>
      <c r="NA164" s="59"/>
      <c r="NB164" s="59"/>
      <c r="NC164" s="59"/>
      <c r="ND164" s="59"/>
      <c r="NE164" s="59"/>
      <c r="NF164" s="59"/>
      <c r="NG164" s="59"/>
      <c r="NH164" s="59"/>
      <c r="NI164" s="59"/>
      <c r="NJ164" s="59"/>
      <c r="NK164" s="59"/>
      <c r="NL164" s="59"/>
      <c r="NM164" s="59"/>
      <c r="NN164" s="59"/>
      <c r="NO164" s="59"/>
      <c r="NP164" s="59"/>
      <c r="NQ164" s="59"/>
      <c r="NR164" s="59"/>
      <c r="NS164" s="59"/>
      <c r="NT164" s="59"/>
      <c r="NU164" s="59"/>
      <c r="NV164" s="59"/>
      <c r="NW164" s="59"/>
      <c r="NX164" s="59"/>
      <c r="NY164" s="59"/>
      <c r="NZ164" s="59"/>
      <c r="OA164" s="59"/>
      <c r="OB164" s="59"/>
      <c r="OC164" s="59"/>
      <c r="OD164" s="59"/>
      <c r="OE164" s="59"/>
      <c r="OF164" s="59"/>
      <c r="OG164" s="59"/>
      <c r="OH164" s="59"/>
      <c r="OI164" s="59"/>
      <c r="OJ164" s="59"/>
      <c r="OK164" s="59"/>
      <c r="OL164" s="59"/>
      <c r="OM164" s="59"/>
      <c r="ON164" s="59"/>
      <c r="OO164" s="59"/>
      <c r="OP164" s="59"/>
      <c r="OQ164" s="59"/>
      <c r="OR164" s="59"/>
      <c r="OS164" s="59"/>
      <c r="OT164" s="59"/>
      <c r="OU164" s="59"/>
      <c r="OV164" s="59"/>
      <c r="OW164" s="59"/>
      <c r="OX164" s="59"/>
      <c r="OY164" s="59"/>
      <c r="OZ164" s="59"/>
      <c r="PA164" s="59"/>
      <c r="PB164" s="59"/>
      <c r="PC164" s="59"/>
      <c r="PE164" s="59"/>
      <c r="PF164" s="59"/>
      <c r="PG164" s="59"/>
      <c r="PH164" s="59"/>
      <c r="PI164" s="59"/>
      <c r="PJ164" s="59"/>
      <c r="PK164" s="59"/>
      <c r="PL164" s="59"/>
      <c r="PM164" s="59"/>
      <c r="PN164" s="59"/>
      <c r="PO164" s="59"/>
      <c r="PP164" s="59"/>
      <c r="PQ164" s="59"/>
      <c r="PR164" s="59"/>
      <c r="PS164" s="59"/>
      <c r="PT164" s="59"/>
      <c r="PU164" s="59"/>
      <c r="PV164" s="59"/>
      <c r="PW164" s="59"/>
      <c r="PX164" s="59"/>
      <c r="PY164" s="59"/>
      <c r="PZ164" s="59"/>
      <c r="QA164" s="59"/>
      <c r="QB164" s="59"/>
      <c r="QC164" s="59"/>
      <c r="QD164" s="59"/>
      <c r="QE164" s="59"/>
      <c r="QF164" s="59"/>
      <c r="QG164" s="59"/>
      <c r="QH164" s="59"/>
      <c r="QI164" s="59"/>
      <c r="QJ164" s="59"/>
      <c r="QK164" s="59"/>
      <c r="QL164" s="59"/>
      <c r="QM164" s="59"/>
      <c r="QN164" s="59"/>
      <c r="QO164" s="59"/>
      <c r="QP164" s="59"/>
      <c r="QQ164" s="59"/>
      <c r="QR164" s="59"/>
      <c r="QS164" s="59"/>
      <c r="QT164" s="59"/>
      <c r="QU164" s="59"/>
      <c r="QV164" s="59"/>
      <c r="QW164" s="59"/>
      <c r="QX164" s="59"/>
      <c r="QY164" s="59"/>
      <c r="QZ164" s="59"/>
      <c r="RA164" s="59"/>
      <c r="RB164" s="59"/>
      <c r="RC164" s="59"/>
      <c r="RD164" s="59"/>
      <c r="RE164" s="59"/>
      <c r="RF164" s="59"/>
      <c r="RG164" s="59"/>
      <c r="RH164" s="59"/>
      <c r="RI164" s="59"/>
      <c r="RJ164" s="59"/>
      <c r="RK164" s="59"/>
      <c r="RL164" s="59"/>
      <c r="RM164" s="59"/>
      <c r="RN164" s="59"/>
      <c r="RO164" s="59"/>
      <c r="RP164" s="59"/>
      <c r="RQ164" s="59"/>
      <c r="RR164" s="59"/>
      <c r="RS164" s="59"/>
      <c r="RT164" s="59"/>
      <c r="RU164" s="59"/>
    </row>
    <row r="165" spans="35:48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115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1">
        <f>SUM(JU140, -JU143)</f>
        <v>0.16850000000000001</v>
      </c>
      <c r="JV165" s="111">
        <f>SUM(JV139, -JV142)</f>
        <v>0.15339999999999998</v>
      </c>
      <c r="JW165" s="182">
        <f>SUM(JW140, -JW143)</f>
        <v>0.1525</v>
      </c>
      <c r="JX165" s="139">
        <f>SUM(JX140, -JX143)</f>
        <v>0.14929999999999999</v>
      </c>
      <c r="JY165" s="111">
        <f>SUM(JY139, -JY142)</f>
        <v>0.14750000000000002</v>
      </c>
      <c r="JZ165" s="174">
        <f>SUM(JZ140, -JZ143)</f>
        <v>0.1431</v>
      </c>
      <c r="KA165" s="139">
        <f>SUM(KA140, -KA143)</f>
        <v>0.1419</v>
      </c>
      <c r="KB165" s="111">
        <f>SUM(KB140, -KB143)</f>
        <v>0.1411</v>
      </c>
      <c r="KC165" s="182">
        <f>SUM(KC136, -KC140)</f>
        <v>0.17980000000000002</v>
      </c>
      <c r="KD165" s="161">
        <f>SUM(KD136, -KD140)</f>
        <v>0.19159999999999999</v>
      </c>
      <c r="KE165" s="202">
        <f>SUM(KE136, -KE141)</f>
        <v>0.17380000000000001</v>
      </c>
      <c r="KF165" s="182">
        <f>SUM(KF136, -KF141)</f>
        <v>0.16669999999999999</v>
      </c>
      <c r="KG165" s="143">
        <f>SUM(KG138, -KG142)</f>
        <v>0.18779999999999999</v>
      </c>
      <c r="KH165" s="115">
        <f>SUM(KH140, -KH143)</f>
        <v>0.19889999999999999</v>
      </c>
      <c r="KI165" s="173">
        <f>SUM(KI139, -KI142)</f>
        <v>0.20660000000000001</v>
      </c>
      <c r="KJ165" s="141">
        <f>SUM(KJ140, -KJ143)</f>
        <v>0.2099</v>
      </c>
      <c r="KK165" s="115">
        <f>SUM(KK140, -KK143)</f>
        <v>0.19439999999999999</v>
      </c>
      <c r="KL165" s="173">
        <f>SUM(KL139, -KL142)</f>
        <v>0.21679999999999999</v>
      </c>
      <c r="KM165" s="143">
        <f>SUM(KM139, -KM142)</f>
        <v>0.20960000000000001</v>
      </c>
      <c r="KN165" s="113">
        <f>SUM(KN139, -KN142)</f>
        <v>0.20469999999999999</v>
      </c>
      <c r="KO165" s="171">
        <f>SUM(KO140, -KO143)</f>
        <v>0.17910000000000001</v>
      </c>
      <c r="KP165" s="139">
        <f>SUM(KP140, -KP143)</f>
        <v>0.18360000000000001</v>
      </c>
      <c r="KQ165" s="115">
        <f>SUM(KQ140, -KQ143)</f>
        <v>0.17469999999999999</v>
      </c>
      <c r="KR165" s="174">
        <f>SUM(KR137, -KR142)</f>
        <v>0.16720000000000002</v>
      </c>
      <c r="KS165" s="143">
        <f>SUM(KS136, -KS141)</f>
        <v>0.1709</v>
      </c>
      <c r="KT165" s="115">
        <f>SUM(KT141, -KT143)</f>
        <v>0.16800000000000001</v>
      </c>
      <c r="KU165" s="170">
        <f>SUM(KU141, -KU143)</f>
        <v>0.19190000000000002</v>
      </c>
      <c r="KV165" s="161">
        <f>SUM(KV136, -KV141)</f>
        <v>0.17299999999999999</v>
      </c>
      <c r="KW165" s="202">
        <f>SUM(KW136, -KW141)</f>
        <v>0.17749999999999999</v>
      </c>
      <c r="KX165" s="182">
        <f>SUM(KX136, -KX141)</f>
        <v>0.1663</v>
      </c>
      <c r="KY165" s="148">
        <f>SUM(KY141, -KY143)</f>
        <v>0.1729</v>
      </c>
      <c r="KZ165" s="110">
        <f>SUM(KZ141, -KZ143)</f>
        <v>0.19359999999999999</v>
      </c>
      <c r="LA165" s="170">
        <f>SUM(LA141, -LA143)</f>
        <v>0.17989999999999998</v>
      </c>
      <c r="LB165" s="110">
        <f>SUM(LB141, -LB143)</f>
        <v>0.19639999999999999</v>
      </c>
      <c r="LC165" s="115">
        <f>SUM(LC138, -LC142)</f>
        <v>0.16970000000000002</v>
      </c>
      <c r="LD165" s="115">
        <f>SUM(LD138, -LD142)</f>
        <v>0.20529999999999998</v>
      </c>
      <c r="LE165" s="6">
        <f>SUM(LE152, -LE158,)</f>
        <v>0</v>
      </c>
      <c r="LF165" s="6">
        <f>SUM(LF153, -LF159)</f>
        <v>0</v>
      </c>
      <c r="LG165" s="6">
        <f>SUM(LG152, -LG158)</f>
        <v>0</v>
      </c>
      <c r="LH165" s="6">
        <f>SUM(LH152, -LH158,)</f>
        <v>0</v>
      </c>
      <c r="LI165" s="6">
        <f>SUM(LI153, -LI159)</f>
        <v>0</v>
      </c>
      <c r="LJ165" s="6">
        <f>SUM(LJ152, -LJ158)</f>
        <v>0</v>
      </c>
      <c r="LK165" s="6">
        <f>SUM(LK152, -LK158,)</f>
        <v>0</v>
      </c>
      <c r="LL165" s="6">
        <f>SUM(LL153, -LL159)</f>
        <v>0</v>
      </c>
      <c r="LM165" s="6">
        <f>SUM(LM152, -LM158)</f>
        <v>0</v>
      </c>
      <c r="LN165" s="6">
        <f>SUM(LN152, -LN158,)</f>
        <v>0</v>
      </c>
      <c r="LO165" s="6">
        <f>SUM(LO153, -LO159)</f>
        <v>0</v>
      </c>
      <c r="LP165" s="6">
        <f>SUM(LP152, -LP158)</f>
        <v>0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35:48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109" t="s">
        <v>57</v>
      </c>
      <c r="JQ166" s="59"/>
      <c r="JR166" s="59"/>
      <c r="JS166" s="59"/>
      <c r="JU166" s="158" t="s">
        <v>64</v>
      </c>
      <c r="JV166" s="112" t="s">
        <v>68</v>
      </c>
      <c r="JW166" s="172" t="s">
        <v>68</v>
      </c>
      <c r="JX166" s="147" t="s">
        <v>67</v>
      </c>
      <c r="JY166" s="112" t="s">
        <v>68</v>
      </c>
      <c r="JZ166" s="172" t="s">
        <v>68</v>
      </c>
      <c r="KA166" s="147" t="s">
        <v>57</v>
      </c>
      <c r="KB166" s="109" t="s">
        <v>57</v>
      </c>
      <c r="KC166" s="193" t="s">
        <v>52</v>
      </c>
      <c r="KD166" s="153" t="s">
        <v>38</v>
      </c>
      <c r="KE166" s="183" t="s">
        <v>55</v>
      </c>
      <c r="KF166" s="172" t="s">
        <v>68</v>
      </c>
      <c r="KG166" s="137" t="s">
        <v>68</v>
      </c>
      <c r="KH166" s="109" t="s">
        <v>57</v>
      </c>
      <c r="KI166" s="177" t="s">
        <v>64</v>
      </c>
      <c r="KJ166" s="153" t="s">
        <v>38</v>
      </c>
      <c r="KK166" s="114" t="s">
        <v>38</v>
      </c>
      <c r="KL166" s="177" t="s">
        <v>64</v>
      </c>
      <c r="KM166" s="137" t="s">
        <v>68</v>
      </c>
      <c r="KN166" s="112" t="s">
        <v>68</v>
      </c>
      <c r="KO166" s="177" t="s">
        <v>64</v>
      </c>
      <c r="KP166" s="158" t="s">
        <v>64</v>
      </c>
      <c r="KQ166" s="112" t="s">
        <v>68</v>
      </c>
      <c r="KR166" s="169" t="s">
        <v>57</v>
      </c>
      <c r="KS166" s="159" t="s">
        <v>51</v>
      </c>
      <c r="KT166" s="116" t="s">
        <v>59</v>
      </c>
      <c r="KU166" s="169" t="s">
        <v>57</v>
      </c>
      <c r="KV166" s="151" t="s">
        <v>59</v>
      </c>
      <c r="KW166" s="116" t="s">
        <v>59</v>
      </c>
      <c r="KX166" s="169" t="s">
        <v>57</v>
      </c>
      <c r="KY166" s="149" t="s">
        <v>45</v>
      </c>
      <c r="KZ166" s="109" t="s">
        <v>57</v>
      </c>
      <c r="LA166" s="169" t="s">
        <v>57</v>
      </c>
      <c r="LB166" s="114" t="s">
        <v>40</v>
      </c>
      <c r="LC166" s="109" t="s">
        <v>57</v>
      </c>
      <c r="LD166" s="116" t="s">
        <v>59</v>
      </c>
      <c r="LE166" s="59"/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</row>
    <row r="167" spans="35:48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111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1">
        <f>SUM(JU139, -JU142)</f>
        <v>0.1618</v>
      </c>
      <c r="JV167" s="111">
        <f>SUM(JV140, -JV143)</f>
        <v>0.13190000000000002</v>
      </c>
      <c r="JW167" s="171">
        <f>SUM(JW141, -JW143)</f>
        <v>0.15</v>
      </c>
      <c r="JX167" s="161">
        <f>SUM(JX141, -JX143)</f>
        <v>0.1351</v>
      </c>
      <c r="JY167" s="111">
        <f>SUM(JY140, -JY143)</f>
        <v>0.14649999999999999</v>
      </c>
      <c r="JZ167" s="171">
        <f>SUM(JZ141, -JZ143)</f>
        <v>0.1394</v>
      </c>
      <c r="KA167" s="139">
        <f>SUM(KA139, -KA142)</f>
        <v>0.1381</v>
      </c>
      <c r="KB167" s="111">
        <f>SUM(KB139, -KB142)</f>
        <v>0.1384</v>
      </c>
      <c r="KC167" s="170">
        <f>SUM(KC136, -KC139)</f>
        <v>0.1716</v>
      </c>
      <c r="KD167" s="143">
        <f>SUM(KD138, -KD142)</f>
        <v>0.183</v>
      </c>
      <c r="KE167" s="113">
        <f>SUM(KE136, -KE140)</f>
        <v>0.17130000000000001</v>
      </c>
      <c r="KF167" s="171">
        <f>SUM(KF140, -KF143)</f>
        <v>0.16550000000000001</v>
      </c>
      <c r="KG167" s="139">
        <f>SUM(KG141, -KG143)</f>
        <v>0.16720000000000002</v>
      </c>
      <c r="KH167" s="111">
        <f>SUM(KH139, -KH142)</f>
        <v>0.1845</v>
      </c>
      <c r="KI167" s="174">
        <f>SUM(KI140, -KI143)</f>
        <v>0.1865</v>
      </c>
      <c r="KJ167" s="143">
        <f>SUM(KJ139, -KJ142)</f>
        <v>0.20350000000000001</v>
      </c>
      <c r="KK167" s="113">
        <f>SUM(KK139, -KK142)</f>
        <v>0.19</v>
      </c>
      <c r="KL167" s="174">
        <f>SUM(KL140, -KL143)</f>
        <v>0.19149999999999998</v>
      </c>
      <c r="KM167" s="139">
        <f>SUM(KM140, -KM143)</f>
        <v>0.1777</v>
      </c>
      <c r="KN167" s="111">
        <f>SUM(KN140, -KN143)</f>
        <v>0.19020000000000001</v>
      </c>
      <c r="KO167" s="174">
        <f>SUM(KO141, -KO143)</f>
        <v>0.17699999999999999</v>
      </c>
      <c r="KP167" s="141">
        <f>SUM(KP141, -KP143)</f>
        <v>0.1822</v>
      </c>
      <c r="KQ167" s="111">
        <f>SUM(KQ141, -KQ143)</f>
        <v>0.17069999999999999</v>
      </c>
      <c r="KR167" s="171">
        <f>SUM(KR138, -KR142)</f>
        <v>0.1636</v>
      </c>
      <c r="KS167" s="141">
        <f>SUM(KS137, -KS142)</f>
        <v>0.16649999999999998</v>
      </c>
      <c r="KT167" s="110">
        <f>SUM(KT142, -KT143)</f>
        <v>0.1678</v>
      </c>
      <c r="KU167" s="171">
        <f>SUM(KU136, -KU141)</f>
        <v>0.16839999999999999</v>
      </c>
      <c r="KV167" s="148">
        <f>SUM(KV141, -KV143)</f>
        <v>0.1719</v>
      </c>
      <c r="KW167" s="110">
        <f>SUM(KW141, -KW143)</f>
        <v>0.1663</v>
      </c>
      <c r="KX167" s="171">
        <f>SUM(KX137, -KX141)</f>
        <v>0.1658</v>
      </c>
      <c r="KY167" s="161">
        <f>SUM(KY136, -KY141)</f>
        <v>0.16850000000000001</v>
      </c>
      <c r="KZ167" s="111">
        <f>SUM(KZ136, -KZ141)</f>
        <v>0.18180000000000002</v>
      </c>
      <c r="LA167" s="171">
        <f>SUM(LA136, -LA141)</f>
        <v>0.16890000000000002</v>
      </c>
      <c r="LB167" s="115">
        <f>SUM(LB138, -LB142)</f>
        <v>0.18159999999999998</v>
      </c>
      <c r="LC167" s="111">
        <f>SUM(LC136, -LC141)</f>
        <v>0.16820000000000002</v>
      </c>
      <c r="LD167" s="110">
        <f>SUM(LD141, -LD143)</f>
        <v>0.20320000000000002</v>
      </c>
      <c r="LE167" s="6">
        <f>SUM(LE153, -LE159)</f>
        <v>0</v>
      </c>
      <c r="LF167" s="6">
        <f>SUM(LF152, -LF158)</f>
        <v>0</v>
      </c>
      <c r="LG167" s="6">
        <f>SUM(LG153, -LG159)</f>
        <v>0</v>
      </c>
      <c r="LH167" s="6">
        <f>SUM(LH153, -LH159)</f>
        <v>0</v>
      </c>
      <c r="LI167" s="6">
        <f>SUM(LI152, -LI158)</f>
        <v>0</v>
      </c>
      <c r="LJ167" s="6">
        <f>SUM(LJ153, -LJ159)</f>
        <v>0</v>
      </c>
      <c r="LK167" s="6">
        <f>SUM(LK153, -LK159)</f>
        <v>0</v>
      </c>
      <c r="LL167" s="6">
        <f>SUM(LL152, -LL158)</f>
        <v>0</v>
      </c>
      <c r="LM167" s="6">
        <f>SUM(LM153, -LM159)</f>
        <v>0</v>
      </c>
      <c r="LN167" s="6">
        <f>SUM(LN153, -LN159)</f>
        <v>0</v>
      </c>
      <c r="LO167" s="6">
        <f>SUM(LO152, -LO158)</f>
        <v>0</v>
      </c>
      <c r="LP167" s="6">
        <f>SUM(LP153, -LP159)</f>
        <v>0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35:48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118" t="s">
        <v>64</v>
      </c>
      <c r="JQ168" s="59"/>
      <c r="JR168" s="59"/>
      <c r="JS168" s="59"/>
      <c r="JU168" s="137" t="s">
        <v>68</v>
      </c>
      <c r="JV168" s="112" t="s">
        <v>60</v>
      </c>
      <c r="JW168" s="177" t="s">
        <v>84</v>
      </c>
      <c r="JX168" s="158" t="s">
        <v>84</v>
      </c>
      <c r="JY168" s="112" t="s">
        <v>60</v>
      </c>
      <c r="JZ168" s="169" t="s">
        <v>57</v>
      </c>
      <c r="KA168" s="158" t="s">
        <v>64</v>
      </c>
      <c r="KB168" s="118" t="s">
        <v>64</v>
      </c>
      <c r="KC168" s="169" t="s">
        <v>67</v>
      </c>
      <c r="KD168" s="147" t="s">
        <v>57</v>
      </c>
      <c r="KE168" s="109" t="s">
        <v>57</v>
      </c>
      <c r="KF168" s="169" t="s">
        <v>57</v>
      </c>
      <c r="KG168" s="159" t="s">
        <v>55</v>
      </c>
      <c r="KH168" s="112" t="s">
        <v>68</v>
      </c>
      <c r="KI168" s="172" t="s">
        <v>68</v>
      </c>
      <c r="KJ168" s="137" t="s">
        <v>68</v>
      </c>
      <c r="KK168" s="112" t="s">
        <v>68</v>
      </c>
      <c r="KL168" s="172" t="s">
        <v>68</v>
      </c>
      <c r="KM168" s="158" t="s">
        <v>64</v>
      </c>
      <c r="KN168" s="118" t="s">
        <v>64</v>
      </c>
      <c r="KO168" s="175" t="s">
        <v>38</v>
      </c>
      <c r="KP168" s="153" t="s">
        <v>38</v>
      </c>
      <c r="KQ168" s="114" t="s">
        <v>38</v>
      </c>
      <c r="KR168" s="175" t="s">
        <v>38</v>
      </c>
      <c r="KS168" s="147" t="s">
        <v>57</v>
      </c>
      <c r="KT168" s="109" t="s">
        <v>57</v>
      </c>
      <c r="KU168" s="169" t="s">
        <v>70</v>
      </c>
      <c r="KV168" s="149" t="s">
        <v>49</v>
      </c>
      <c r="KW168" s="117" t="s">
        <v>49</v>
      </c>
      <c r="KX168" s="179" t="s">
        <v>59</v>
      </c>
      <c r="KY168" s="147" t="s">
        <v>57</v>
      </c>
      <c r="KZ168" s="114" t="s">
        <v>40</v>
      </c>
      <c r="LA168" s="178" t="s">
        <v>45</v>
      </c>
      <c r="LB168" s="109" t="s">
        <v>57</v>
      </c>
      <c r="LC168" s="117" t="s">
        <v>45</v>
      </c>
      <c r="LD168" s="109" t="s">
        <v>57</v>
      </c>
      <c r="LE168" s="59"/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</row>
    <row r="169" spans="35:48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746">SUM(EC158, -EC165)</f>
        <v>0</v>
      </c>
      <c r="ED169" s="6">
        <f t="shared" si="746"/>
        <v>0</v>
      </c>
      <c r="EE169" s="6">
        <f t="shared" si="746"/>
        <v>0</v>
      </c>
      <c r="EF169" s="6">
        <f t="shared" si="746"/>
        <v>0</v>
      </c>
      <c r="EG169" s="6">
        <f t="shared" si="746"/>
        <v>0</v>
      </c>
      <c r="EH169" s="6">
        <f t="shared" si="746"/>
        <v>0</v>
      </c>
      <c r="EI169" s="6">
        <f t="shared" si="746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747">SUM(FT136, -FT140)</f>
        <v>7.2999999999999995E-2</v>
      </c>
      <c r="FU169" s="141">
        <f t="shared" si="747"/>
        <v>8.2199999999999995E-2</v>
      </c>
      <c r="FV169" s="115">
        <f t="shared" si="747"/>
        <v>8.0099999999999991E-2</v>
      </c>
      <c r="FW169" s="174">
        <f t="shared" si="747"/>
        <v>7.3499999999999996E-2</v>
      </c>
      <c r="FX169" s="141">
        <f t="shared" si="747"/>
        <v>5.9600000000000007E-2</v>
      </c>
      <c r="FY169" s="110">
        <f t="shared" si="747"/>
        <v>7.4099999999999999E-2</v>
      </c>
      <c r="FZ169" s="182">
        <f t="shared" si="747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748">SUM(GV158, -GV165)</f>
        <v>0</v>
      </c>
      <c r="GW169" s="6">
        <f t="shared" si="748"/>
        <v>0</v>
      </c>
      <c r="GX169" s="6">
        <f t="shared" si="748"/>
        <v>0</v>
      </c>
      <c r="GY169" s="6">
        <f t="shared" si="748"/>
        <v>0</v>
      </c>
      <c r="GZ169" s="6">
        <f t="shared" si="748"/>
        <v>0</v>
      </c>
      <c r="HA169" s="6">
        <f t="shared" si="748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 t="shared" ref="JH169:JM169" si="749">SUM(JH141, -JH143)</f>
        <v>0.12380000000000001</v>
      </c>
      <c r="JI169" s="115">
        <f t="shared" si="749"/>
        <v>0.1343</v>
      </c>
      <c r="JJ169" s="174">
        <f t="shared" si="749"/>
        <v>0.1293</v>
      </c>
      <c r="JK169" s="139">
        <f t="shared" si="749"/>
        <v>0.12769999999999998</v>
      </c>
      <c r="JL169" s="111">
        <f t="shared" si="749"/>
        <v>0.12459999999999999</v>
      </c>
      <c r="JM169" s="171">
        <f t="shared" si="749"/>
        <v>0.12739999999999999</v>
      </c>
      <c r="JN169" s="202">
        <f>SUM(JN140, -JN142)</f>
        <v>0.1153</v>
      </c>
      <c r="JO169" s="115">
        <f>SUM(JO139, -JO142)</f>
        <v>0.13040000000000002</v>
      </c>
      <c r="JP169" s="115">
        <f>SUM(JP139, -JP142)</f>
        <v>0.12569999999999998</v>
      </c>
      <c r="JQ169" s="6">
        <f t="shared" ref="JQ169:JS169" si="750">SUM(JQ158, -JQ165)</f>
        <v>0</v>
      </c>
      <c r="JR169" s="6">
        <f t="shared" si="750"/>
        <v>0</v>
      </c>
      <c r="JS169" s="6">
        <f t="shared" si="750"/>
        <v>0</v>
      </c>
      <c r="JU169" s="139">
        <f>SUM(JU140, -JU142)</f>
        <v>0.14930000000000002</v>
      </c>
      <c r="JV169" s="115">
        <f>SUM(JV140, -JV142)</f>
        <v>0.1318</v>
      </c>
      <c r="JW169" s="171">
        <f>SUM(JW139, -JW142)</f>
        <v>0.12639999999999998</v>
      </c>
      <c r="JX169" s="139">
        <f>SUM(JX139, -JX142)</f>
        <v>0.1351</v>
      </c>
      <c r="JY169" s="115">
        <f>SUM(JY140, -JY142)</f>
        <v>0.1396</v>
      </c>
      <c r="JZ169" s="171">
        <f>SUM(JZ139, -JZ142)</f>
        <v>0.128</v>
      </c>
      <c r="KA169" s="141">
        <f>SUM(KA141, -KA143)</f>
        <v>0.13289999999999999</v>
      </c>
      <c r="KB169" s="115">
        <f>SUM(KB141, -KB143)</f>
        <v>0.13819999999999999</v>
      </c>
      <c r="KC169" s="182">
        <f>SUM(KC139, -KC143)</f>
        <v>0.14660000000000001</v>
      </c>
      <c r="KD169" s="139">
        <f>SUM(KD139, -KD142)</f>
        <v>0.1605</v>
      </c>
      <c r="KE169" s="111">
        <f>SUM(KE139, -KE142)</f>
        <v>0.16820000000000002</v>
      </c>
      <c r="KF169" s="171">
        <f>SUM(KF139, -KF142)</f>
        <v>0.15870000000000001</v>
      </c>
      <c r="KG169" s="143">
        <f>SUM(KG136, -KG141)</f>
        <v>0.16419999999999998</v>
      </c>
      <c r="KH169" s="111">
        <f t="shared" ref="KH169:KN169" si="751">SUM(KH141, -KH143)</f>
        <v>0.16819999999999999</v>
      </c>
      <c r="KI169" s="171">
        <f t="shared" si="751"/>
        <v>0.16109999999999999</v>
      </c>
      <c r="KJ169" s="139">
        <f t="shared" si="751"/>
        <v>0.18029999999999999</v>
      </c>
      <c r="KK169" s="111">
        <f t="shared" si="751"/>
        <v>0.18049999999999999</v>
      </c>
      <c r="KL169" s="171">
        <f t="shared" si="751"/>
        <v>0.1888</v>
      </c>
      <c r="KM169" s="141">
        <f t="shared" si="751"/>
        <v>0.17759999999999998</v>
      </c>
      <c r="KN169" s="115">
        <f t="shared" si="751"/>
        <v>0.1772</v>
      </c>
      <c r="KO169" s="173">
        <f>SUM(KO139, -KO142)</f>
        <v>0.17680000000000001</v>
      </c>
      <c r="KP169" s="143">
        <f>SUM(KP139, -KP142)</f>
        <v>0.1774</v>
      </c>
      <c r="KQ169" s="113">
        <f>SUM(KQ139, -KQ142)</f>
        <v>0.16489999999999999</v>
      </c>
      <c r="KR169" s="173">
        <f>SUM(KR139, -KR142)</f>
        <v>0.1431</v>
      </c>
      <c r="KS169" s="139">
        <f>SUM(KS138, -KS142)</f>
        <v>0.1656</v>
      </c>
      <c r="KT169" s="111">
        <f>SUM(KT137, -KT142)</f>
        <v>0.15639999999999998</v>
      </c>
      <c r="KU169" s="174">
        <f>SUM(KU136, -KU140)</f>
        <v>0.16350000000000001</v>
      </c>
      <c r="KV169" s="141">
        <f>SUM(KV136, -KV140)</f>
        <v>0.1615</v>
      </c>
      <c r="KW169" s="115">
        <f>SUM(KW136, -KW140)</f>
        <v>0.15459999999999999</v>
      </c>
      <c r="KX169" s="170">
        <f>SUM(KX141, -KX143)</f>
        <v>0.16339999999999999</v>
      </c>
      <c r="KY169" s="139">
        <f>SUM(KY137, -KY141)</f>
        <v>0.16189999999999999</v>
      </c>
      <c r="KZ169" s="115">
        <f>SUM(KZ138, -KZ142)</f>
        <v>0.17269999999999999</v>
      </c>
      <c r="LA169" s="182">
        <f>SUM(LA137, -LA141)</f>
        <v>0.16520000000000001</v>
      </c>
      <c r="LB169" s="111">
        <f>SUM(LB136, -LB141)</f>
        <v>0.17020000000000002</v>
      </c>
      <c r="LC169" s="202">
        <f>SUM(LC137, -LC141)</f>
        <v>0.16800000000000001</v>
      </c>
      <c r="LD169" s="111">
        <f>SUM(LD136, -LD141)</f>
        <v>0.15949999999999998</v>
      </c>
      <c r="LE169" s="6">
        <f t="shared" ref="KS169:MF169" si="752">SUM(LE158, -LE165)</f>
        <v>0</v>
      </c>
      <c r="LF169" s="6">
        <f t="shared" si="752"/>
        <v>0</v>
      </c>
      <c r="LG169" s="6">
        <f t="shared" si="752"/>
        <v>0</v>
      </c>
      <c r="LH169" s="6">
        <f t="shared" si="752"/>
        <v>0</v>
      </c>
      <c r="LI169" s="6">
        <f t="shared" si="752"/>
        <v>0</v>
      </c>
      <c r="LJ169" s="6">
        <f t="shared" si="752"/>
        <v>0</v>
      </c>
      <c r="LK169" s="6">
        <f t="shared" si="752"/>
        <v>0</v>
      </c>
      <c r="LL169" s="6">
        <f t="shared" si="752"/>
        <v>0</v>
      </c>
      <c r="LM169" s="6">
        <f t="shared" si="752"/>
        <v>0</v>
      </c>
      <c r="LN169" s="6">
        <f t="shared" si="752"/>
        <v>0</v>
      </c>
      <c r="LO169" s="6">
        <f t="shared" si="752"/>
        <v>0</v>
      </c>
      <c r="LP169" s="6">
        <f t="shared" si="752"/>
        <v>0</v>
      </c>
      <c r="LQ169" s="6">
        <f t="shared" si="752"/>
        <v>0</v>
      </c>
      <c r="LR169" s="6">
        <f t="shared" si="752"/>
        <v>0</v>
      </c>
      <c r="LS169" s="6">
        <f t="shared" si="752"/>
        <v>0</v>
      </c>
      <c r="LT169" s="6">
        <f t="shared" si="752"/>
        <v>0</v>
      </c>
      <c r="LU169" s="6">
        <f t="shared" si="752"/>
        <v>0</v>
      </c>
      <c r="LV169" s="6">
        <f t="shared" si="752"/>
        <v>0</v>
      </c>
      <c r="LW169" s="6">
        <f t="shared" si="752"/>
        <v>0</v>
      </c>
      <c r="LX169" s="6">
        <f t="shared" si="752"/>
        <v>0</v>
      </c>
      <c r="LY169" s="6">
        <f t="shared" si="752"/>
        <v>0</v>
      </c>
      <c r="LZ169" s="6">
        <f t="shared" si="752"/>
        <v>0</v>
      </c>
      <c r="MA169" s="6">
        <f t="shared" si="752"/>
        <v>0</v>
      </c>
      <c r="MB169" s="6">
        <f t="shared" si="752"/>
        <v>0</v>
      </c>
      <c r="MC169" s="6">
        <f t="shared" si="752"/>
        <v>0</v>
      </c>
      <c r="MD169" s="6">
        <f t="shared" si="752"/>
        <v>0</v>
      </c>
      <c r="ME169" s="6">
        <f t="shared" si="752"/>
        <v>0</v>
      </c>
      <c r="MF169" s="6">
        <f t="shared" si="752"/>
        <v>0</v>
      </c>
      <c r="MG169" s="6">
        <f t="shared" ref="MG169:MK169" si="753">SUM(MG158, -MG165)</f>
        <v>0</v>
      </c>
      <c r="MH169" s="6">
        <f t="shared" si="753"/>
        <v>0</v>
      </c>
      <c r="MI169" s="6">
        <f t="shared" si="753"/>
        <v>0</v>
      </c>
      <c r="MJ169" s="6">
        <f t="shared" si="753"/>
        <v>0</v>
      </c>
      <c r="MK169" s="6">
        <f t="shared" si="753"/>
        <v>0</v>
      </c>
      <c r="MM169" s="6">
        <f t="shared" ref="MM169:OX169" si="754">SUM(MM158, -MM165)</f>
        <v>0</v>
      </c>
      <c r="MN169" s="6">
        <f t="shared" si="754"/>
        <v>0</v>
      </c>
      <c r="MO169" s="6">
        <f t="shared" si="754"/>
        <v>0</v>
      </c>
      <c r="MP169" s="6">
        <f t="shared" si="754"/>
        <v>0</v>
      </c>
      <c r="MQ169" s="6">
        <f t="shared" si="754"/>
        <v>0</v>
      </c>
      <c r="MR169" s="6">
        <f t="shared" si="754"/>
        <v>0</v>
      </c>
      <c r="MS169" s="6">
        <f t="shared" si="754"/>
        <v>0</v>
      </c>
      <c r="MT169" s="6">
        <f t="shared" si="754"/>
        <v>0</v>
      </c>
      <c r="MU169" s="6">
        <f t="shared" si="754"/>
        <v>0</v>
      </c>
      <c r="MV169" s="6">
        <f t="shared" si="754"/>
        <v>0</v>
      </c>
      <c r="MW169" s="6">
        <f t="shared" si="754"/>
        <v>0</v>
      </c>
      <c r="MX169" s="6">
        <f t="shared" si="754"/>
        <v>0</v>
      </c>
      <c r="MY169" s="6">
        <f t="shared" si="754"/>
        <v>0</v>
      </c>
      <c r="MZ169" s="6">
        <f t="shared" si="754"/>
        <v>0</v>
      </c>
      <c r="NA169" s="6">
        <f t="shared" si="754"/>
        <v>0</v>
      </c>
      <c r="NB169" s="6">
        <f t="shared" si="754"/>
        <v>0</v>
      </c>
      <c r="NC169" s="6">
        <f t="shared" si="754"/>
        <v>0</v>
      </c>
      <c r="ND169" s="6">
        <f t="shared" si="754"/>
        <v>0</v>
      </c>
      <c r="NE169" s="6">
        <f t="shared" si="754"/>
        <v>0</v>
      </c>
      <c r="NF169" s="6">
        <f t="shared" si="754"/>
        <v>0</v>
      </c>
      <c r="NG169" s="6">
        <f t="shared" si="754"/>
        <v>0</v>
      </c>
      <c r="NH169" s="6">
        <f t="shared" si="754"/>
        <v>0</v>
      </c>
      <c r="NI169" s="6">
        <f t="shared" si="754"/>
        <v>0</v>
      </c>
      <c r="NJ169" s="6">
        <f t="shared" si="754"/>
        <v>0</v>
      </c>
      <c r="NK169" s="6">
        <f t="shared" si="754"/>
        <v>0</v>
      </c>
      <c r="NL169" s="6">
        <f t="shared" si="754"/>
        <v>0</v>
      </c>
      <c r="NM169" s="6">
        <f t="shared" si="754"/>
        <v>0</v>
      </c>
      <c r="NN169" s="6">
        <f t="shared" si="754"/>
        <v>0</v>
      </c>
      <c r="NO169" s="6">
        <f t="shared" si="754"/>
        <v>0</v>
      </c>
      <c r="NP169" s="6">
        <f t="shared" si="754"/>
        <v>0</v>
      </c>
      <c r="NQ169" s="6">
        <f t="shared" si="754"/>
        <v>0</v>
      </c>
      <c r="NR169" s="6">
        <f t="shared" si="754"/>
        <v>0</v>
      </c>
      <c r="NS169" s="6">
        <f t="shared" si="754"/>
        <v>0</v>
      </c>
      <c r="NT169" s="6">
        <f t="shared" si="754"/>
        <v>0</v>
      </c>
      <c r="NU169" s="6">
        <f t="shared" si="754"/>
        <v>0</v>
      </c>
      <c r="NV169" s="6">
        <f t="shared" si="754"/>
        <v>0</v>
      </c>
      <c r="NW169" s="6">
        <f t="shared" si="754"/>
        <v>0</v>
      </c>
      <c r="NX169" s="6">
        <f t="shared" si="754"/>
        <v>0</v>
      </c>
      <c r="NY169" s="6">
        <f t="shared" si="754"/>
        <v>0</v>
      </c>
      <c r="NZ169" s="6">
        <f t="shared" si="754"/>
        <v>0</v>
      </c>
      <c r="OA169" s="6">
        <f t="shared" si="754"/>
        <v>0</v>
      </c>
      <c r="OB169" s="6">
        <f t="shared" si="754"/>
        <v>0</v>
      </c>
      <c r="OC169" s="6">
        <f t="shared" si="754"/>
        <v>0</v>
      </c>
      <c r="OD169" s="6">
        <f t="shared" si="754"/>
        <v>0</v>
      </c>
      <c r="OE169" s="6">
        <f t="shared" si="754"/>
        <v>0</v>
      </c>
      <c r="OF169" s="6">
        <f t="shared" si="754"/>
        <v>0</v>
      </c>
      <c r="OG169" s="6">
        <f t="shared" si="754"/>
        <v>0</v>
      </c>
      <c r="OH169" s="6">
        <f t="shared" si="754"/>
        <v>0</v>
      </c>
      <c r="OI169" s="6">
        <f t="shared" si="754"/>
        <v>0</v>
      </c>
      <c r="OJ169" s="6">
        <f t="shared" si="754"/>
        <v>0</v>
      </c>
      <c r="OK169" s="6">
        <f t="shared" si="754"/>
        <v>0</v>
      </c>
      <c r="OL169" s="6">
        <f t="shared" si="754"/>
        <v>0</v>
      </c>
      <c r="OM169" s="6">
        <f t="shared" si="754"/>
        <v>0</v>
      </c>
      <c r="ON169" s="6">
        <f t="shared" si="754"/>
        <v>0</v>
      </c>
      <c r="OO169" s="6">
        <f t="shared" si="754"/>
        <v>0</v>
      </c>
      <c r="OP169" s="6">
        <f t="shared" si="754"/>
        <v>0</v>
      </c>
      <c r="OQ169" s="6">
        <f t="shared" si="754"/>
        <v>0</v>
      </c>
      <c r="OR169" s="6">
        <f t="shared" si="754"/>
        <v>0</v>
      </c>
      <c r="OS169" s="6">
        <f t="shared" si="754"/>
        <v>0</v>
      </c>
      <c r="OT169" s="6">
        <f t="shared" si="754"/>
        <v>0</v>
      </c>
      <c r="OU169" s="6">
        <f t="shared" si="754"/>
        <v>0</v>
      </c>
      <c r="OV169" s="6">
        <f t="shared" si="754"/>
        <v>0</v>
      </c>
      <c r="OW169" s="6">
        <f t="shared" si="754"/>
        <v>0</v>
      </c>
      <c r="OX169" s="6">
        <f t="shared" si="754"/>
        <v>0</v>
      </c>
      <c r="OY169" s="6">
        <f t="shared" ref="OY169:PC169" si="755">SUM(OY158, -OY165)</f>
        <v>0</v>
      </c>
      <c r="OZ169" s="6">
        <f t="shared" si="755"/>
        <v>0</v>
      </c>
      <c r="PA169" s="6">
        <f t="shared" si="755"/>
        <v>0</v>
      </c>
      <c r="PB169" s="6">
        <f t="shared" si="755"/>
        <v>0</v>
      </c>
      <c r="PC169" s="6">
        <f t="shared" si="755"/>
        <v>0</v>
      </c>
      <c r="PE169" s="6">
        <f t="shared" ref="PE169:RP169" si="756">SUM(PE158, -PE165)</f>
        <v>0</v>
      </c>
      <c r="PF169" s="6">
        <f t="shared" si="756"/>
        <v>0</v>
      </c>
      <c r="PG169" s="6">
        <f t="shared" si="756"/>
        <v>0</v>
      </c>
      <c r="PH169" s="6">
        <f t="shared" si="756"/>
        <v>0</v>
      </c>
      <c r="PI169" s="6">
        <f t="shared" si="756"/>
        <v>0</v>
      </c>
      <c r="PJ169" s="6">
        <f t="shared" si="756"/>
        <v>0</v>
      </c>
      <c r="PK169" s="6">
        <f t="shared" si="756"/>
        <v>0</v>
      </c>
      <c r="PL169" s="6">
        <f t="shared" si="756"/>
        <v>0</v>
      </c>
      <c r="PM169" s="6">
        <f t="shared" si="756"/>
        <v>0</v>
      </c>
      <c r="PN169" s="6">
        <f t="shared" si="756"/>
        <v>0</v>
      </c>
      <c r="PO169" s="6">
        <f t="shared" si="756"/>
        <v>0</v>
      </c>
      <c r="PP169" s="6">
        <f t="shared" si="756"/>
        <v>0</v>
      </c>
      <c r="PQ169" s="6">
        <f t="shared" si="756"/>
        <v>0</v>
      </c>
      <c r="PR169" s="6">
        <f t="shared" si="756"/>
        <v>0</v>
      </c>
      <c r="PS169" s="6">
        <f t="shared" si="756"/>
        <v>0</v>
      </c>
      <c r="PT169" s="6">
        <f t="shared" si="756"/>
        <v>0</v>
      </c>
      <c r="PU169" s="6">
        <f t="shared" si="756"/>
        <v>0</v>
      </c>
      <c r="PV169" s="6">
        <f t="shared" si="756"/>
        <v>0</v>
      </c>
      <c r="PW169" s="6">
        <f t="shared" si="756"/>
        <v>0</v>
      </c>
      <c r="PX169" s="6">
        <f t="shared" si="756"/>
        <v>0</v>
      </c>
      <c r="PY169" s="6">
        <f t="shared" si="756"/>
        <v>0</v>
      </c>
      <c r="PZ169" s="6">
        <f t="shared" si="756"/>
        <v>0</v>
      </c>
      <c r="QA169" s="6">
        <f t="shared" si="756"/>
        <v>0</v>
      </c>
      <c r="QB169" s="6">
        <f t="shared" si="756"/>
        <v>0</v>
      </c>
      <c r="QC169" s="6">
        <f t="shared" si="756"/>
        <v>0</v>
      </c>
      <c r="QD169" s="6">
        <f t="shared" si="756"/>
        <v>0</v>
      </c>
      <c r="QE169" s="6">
        <f t="shared" si="756"/>
        <v>0</v>
      </c>
      <c r="QF169" s="6">
        <f t="shared" si="756"/>
        <v>0</v>
      </c>
      <c r="QG169" s="6">
        <f t="shared" si="756"/>
        <v>0</v>
      </c>
      <c r="QH169" s="6">
        <f t="shared" si="756"/>
        <v>0</v>
      </c>
      <c r="QI169" s="6">
        <f t="shared" si="756"/>
        <v>0</v>
      </c>
      <c r="QJ169" s="6">
        <f t="shared" si="756"/>
        <v>0</v>
      </c>
      <c r="QK169" s="6">
        <f t="shared" si="756"/>
        <v>0</v>
      </c>
      <c r="QL169" s="6">
        <f t="shared" si="756"/>
        <v>0</v>
      </c>
      <c r="QM169" s="6">
        <f t="shared" si="756"/>
        <v>0</v>
      </c>
      <c r="QN169" s="6">
        <f t="shared" si="756"/>
        <v>0</v>
      </c>
      <c r="QO169" s="6">
        <f t="shared" si="756"/>
        <v>0</v>
      </c>
      <c r="QP169" s="6">
        <f t="shared" si="756"/>
        <v>0</v>
      </c>
      <c r="QQ169" s="6">
        <f t="shared" si="756"/>
        <v>0</v>
      </c>
      <c r="QR169" s="6">
        <f t="shared" si="756"/>
        <v>0</v>
      </c>
      <c r="QS169" s="6">
        <f t="shared" si="756"/>
        <v>0</v>
      </c>
      <c r="QT169" s="6">
        <f t="shared" si="756"/>
        <v>0</v>
      </c>
      <c r="QU169" s="6">
        <f t="shared" si="756"/>
        <v>0</v>
      </c>
      <c r="QV169" s="6">
        <f t="shared" si="756"/>
        <v>0</v>
      </c>
      <c r="QW169" s="6">
        <f t="shared" si="756"/>
        <v>0</v>
      </c>
      <c r="QX169" s="6">
        <f t="shared" si="756"/>
        <v>0</v>
      </c>
      <c r="QY169" s="6">
        <f t="shared" si="756"/>
        <v>0</v>
      </c>
      <c r="QZ169" s="6">
        <f t="shared" si="756"/>
        <v>0</v>
      </c>
      <c r="RA169" s="6">
        <f t="shared" si="756"/>
        <v>0</v>
      </c>
      <c r="RB169" s="6">
        <f t="shared" si="756"/>
        <v>0</v>
      </c>
      <c r="RC169" s="6">
        <f t="shared" si="756"/>
        <v>0</v>
      </c>
      <c r="RD169" s="6">
        <f t="shared" si="756"/>
        <v>0</v>
      </c>
      <c r="RE169" s="6">
        <f t="shared" si="756"/>
        <v>0</v>
      </c>
      <c r="RF169" s="6">
        <f t="shared" si="756"/>
        <v>0</v>
      </c>
      <c r="RG169" s="6">
        <f t="shared" si="756"/>
        <v>0</v>
      </c>
      <c r="RH169" s="6">
        <f t="shared" si="756"/>
        <v>0</v>
      </c>
      <c r="RI169" s="6">
        <f t="shared" si="756"/>
        <v>0</v>
      </c>
      <c r="RJ169" s="6">
        <f t="shared" si="756"/>
        <v>0</v>
      </c>
      <c r="RK169" s="6">
        <f t="shared" si="756"/>
        <v>0</v>
      </c>
      <c r="RL169" s="6">
        <f t="shared" si="756"/>
        <v>0</v>
      </c>
      <c r="RM169" s="6">
        <f t="shared" si="756"/>
        <v>0</v>
      </c>
      <c r="RN169" s="6">
        <f t="shared" si="756"/>
        <v>0</v>
      </c>
      <c r="RO169" s="6">
        <f t="shared" si="756"/>
        <v>0</v>
      </c>
      <c r="RP169" s="6">
        <f t="shared" si="756"/>
        <v>0</v>
      </c>
      <c r="RQ169" s="6">
        <f t="shared" ref="RQ169:RU169" si="757">SUM(RQ158, -RQ165)</f>
        <v>0</v>
      </c>
      <c r="RR169" s="6">
        <f t="shared" si="757"/>
        <v>0</v>
      </c>
      <c r="RS169" s="6">
        <f t="shared" si="757"/>
        <v>0</v>
      </c>
      <c r="RT169" s="6">
        <f t="shared" si="757"/>
        <v>0</v>
      </c>
      <c r="RU169" s="6">
        <f t="shared" si="757"/>
        <v>0</v>
      </c>
    </row>
    <row r="170" spans="35:48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112" t="s">
        <v>68</v>
      </c>
      <c r="JQ170" s="59"/>
      <c r="JR170" s="59"/>
      <c r="JS170" s="59"/>
      <c r="JU170" s="147" t="s">
        <v>57</v>
      </c>
      <c r="JV170" s="183" t="s">
        <v>52</v>
      </c>
      <c r="JW170" s="169" t="s">
        <v>57</v>
      </c>
      <c r="JX170" s="159" t="s">
        <v>52</v>
      </c>
      <c r="JY170" s="109" t="s">
        <v>67</v>
      </c>
      <c r="JZ170" s="193" t="s">
        <v>55</v>
      </c>
      <c r="KA170" s="137" t="s">
        <v>60</v>
      </c>
      <c r="KB170" s="112" t="s">
        <v>60</v>
      </c>
      <c r="KC170" s="177" t="s">
        <v>64</v>
      </c>
      <c r="KD170" s="149" t="s">
        <v>49</v>
      </c>
      <c r="KE170" s="112" t="s">
        <v>68</v>
      </c>
      <c r="KF170" s="193" t="s">
        <v>55</v>
      </c>
      <c r="KG170" s="147" t="s">
        <v>57</v>
      </c>
      <c r="KH170" s="118" t="s">
        <v>84</v>
      </c>
      <c r="KI170" s="193" t="s">
        <v>55</v>
      </c>
      <c r="KJ170" s="158" t="s">
        <v>84</v>
      </c>
      <c r="KK170" s="117" t="s">
        <v>49</v>
      </c>
      <c r="KL170" s="177" t="s">
        <v>84</v>
      </c>
      <c r="KM170" s="149" t="s">
        <v>47</v>
      </c>
      <c r="KN170" s="109" t="s">
        <v>63</v>
      </c>
      <c r="KO170" s="178" t="s">
        <v>47</v>
      </c>
      <c r="KP170" s="149" t="s">
        <v>47</v>
      </c>
      <c r="KQ170" s="117" t="s">
        <v>49</v>
      </c>
      <c r="KR170" s="178" t="s">
        <v>47</v>
      </c>
      <c r="KS170" s="151" t="s">
        <v>59</v>
      </c>
      <c r="KT170" s="109" t="s">
        <v>63</v>
      </c>
      <c r="KU170" s="178" t="s">
        <v>45</v>
      </c>
      <c r="KV170" s="147" t="s">
        <v>57</v>
      </c>
      <c r="KW170" s="109" t="s">
        <v>57</v>
      </c>
      <c r="KX170" s="177" t="s">
        <v>64</v>
      </c>
      <c r="KY170" s="153" t="s">
        <v>40</v>
      </c>
      <c r="KZ170" s="109" t="s">
        <v>70</v>
      </c>
      <c r="LA170" s="175" t="s">
        <v>40</v>
      </c>
      <c r="LB170" s="117" t="s">
        <v>45</v>
      </c>
      <c r="LC170" s="116" t="s">
        <v>59</v>
      </c>
      <c r="LD170" s="117" t="s">
        <v>45</v>
      </c>
      <c r="LE170" s="59"/>
      <c r="LF170" s="59"/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M170" s="59"/>
      <c r="MN170" s="59"/>
      <c r="MO170" s="59"/>
      <c r="MP170" s="59"/>
      <c r="MQ170" s="59"/>
      <c r="MR170" s="59"/>
      <c r="MS170" s="59"/>
      <c r="MT170" s="59"/>
      <c r="MU170" s="59"/>
      <c r="MV170" s="59"/>
      <c r="MW170" s="59"/>
      <c r="MX170" s="59"/>
      <c r="MY170" s="59"/>
      <c r="MZ170" s="59"/>
      <c r="NA170" s="59"/>
      <c r="NB170" s="59"/>
      <c r="NC170" s="59"/>
      <c r="ND170" s="59"/>
      <c r="NE170" s="59"/>
      <c r="NF170" s="59"/>
      <c r="NG170" s="59"/>
      <c r="NH170" s="59"/>
      <c r="NI170" s="59"/>
      <c r="NJ170" s="59"/>
      <c r="NK170" s="59"/>
      <c r="NL170" s="59"/>
      <c r="NM170" s="59"/>
      <c r="NN170" s="59"/>
      <c r="NO170" s="59"/>
      <c r="NP170" s="59"/>
      <c r="NQ170" s="59"/>
      <c r="NR170" s="59"/>
      <c r="NS170" s="59"/>
      <c r="NT170" s="59"/>
      <c r="NU170" s="59"/>
      <c r="NV170" s="59"/>
      <c r="NW170" s="59"/>
      <c r="NX170" s="59"/>
      <c r="NY170" s="59"/>
      <c r="NZ170" s="59"/>
      <c r="OA170" s="59"/>
      <c r="OB170" s="59"/>
      <c r="OC170" s="59"/>
      <c r="OD170" s="59"/>
      <c r="OE170" s="59"/>
      <c r="OF170" s="59"/>
      <c r="OG170" s="59"/>
      <c r="OH170" s="59"/>
      <c r="OI170" s="59"/>
      <c r="OJ170" s="59"/>
      <c r="OK170" s="59"/>
      <c r="OL170" s="59"/>
      <c r="OM170" s="59"/>
      <c r="ON170" s="59"/>
      <c r="OO170" s="59"/>
      <c r="OP170" s="59"/>
      <c r="OQ170" s="59"/>
      <c r="OR170" s="59"/>
      <c r="OS170" s="59"/>
      <c r="OT170" s="59"/>
      <c r="OU170" s="59"/>
      <c r="OV170" s="59"/>
      <c r="OW170" s="59"/>
      <c r="OX170" s="59"/>
      <c r="OY170" s="59"/>
      <c r="OZ170" s="59"/>
      <c r="PA170" s="59"/>
      <c r="PB170" s="59"/>
      <c r="PC170" s="59"/>
      <c r="PE170" s="59"/>
      <c r="PF170" s="59"/>
      <c r="PG170" s="59"/>
      <c r="PH170" s="59"/>
      <c r="PI170" s="59"/>
      <c r="PJ170" s="59"/>
      <c r="PK170" s="59"/>
      <c r="PL170" s="59"/>
      <c r="PM170" s="59"/>
      <c r="PN170" s="59"/>
      <c r="PO170" s="59"/>
      <c r="PP170" s="59"/>
      <c r="PQ170" s="59"/>
      <c r="PR170" s="59"/>
      <c r="PS170" s="59"/>
      <c r="PT170" s="59"/>
      <c r="PU170" s="59"/>
      <c r="PV170" s="59"/>
      <c r="PW170" s="59"/>
      <c r="PX170" s="59"/>
      <c r="PY170" s="59"/>
      <c r="PZ170" s="59"/>
      <c r="QA170" s="59"/>
      <c r="QB170" s="59"/>
      <c r="QC170" s="59"/>
      <c r="QD170" s="59"/>
      <c r="QE170" s="59"/>
      <c r="QF170" s="59"/>
      <c r="QG170" s="59"/>
      <c r="QH170" s="59"/>
      <c r="QI170" s="59"/>
      <c r="QJ170" s="59"/>
      <c r="QK170" s="59"/>
      <c r="QL170" s="59"/>
      <c r="QM170" s="59"/>
      <c r="QN170" s="59"/>
      <c r="QO170" s="59"/>
      <c r="QP170" s="59"/>
      <c r="QQ170" s="59"/>
      <c r="QR170" s="59"/>
      <c r="QS170" s="59"/>
      <c r="QT170" s="59"/>
      <c r="QU170" s="59"/>
      <c r="QV170" s="59"/>
      <c r="QW170" s="59"/>
      <c r="QX170" s="59"/>
      <c r="QY170" s="59"/>
      <c r="QZ170" s="59"/>
      <c r="RA170" s="59"/>
      <c r="RB170" s="59"/>
      <c r="RC170" s="59"/>
      <c r="RD170" s="59"/>
      <c r="RE170" s="59"/>
      <c r="RF170" s="59"/>
      <c r="RG170" s="59"/>
      <c r="RH170" s="59"/>
      <c r="RI170" s="59"/>
      <c r="RJ170" s="59"/>
      <c r="RK170" s="59"/>
      <c r="RL170" s="59"/>
      <c r="RM170" s="59"/>
      <c r="RN170" s="59"/>
      <c r="RO170" s="59"/>
      <c r="RP170" s="59"/>
      <c r="RQ170" s="59"/>
      <c r="RR170" s="59"/>
      <c r="RS170" s="59"/>
      <c r="RT170" s="59"/>
      <c r="RU170" s="59"/>
    </row>
    <row r="171" spans="35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758">SUM(FS136, -FS139)</f>
        <v>7.3099999999999998E-2</v>
      </c>
      <c r="FT171" s="174">
        <f t="shared" si="758"/>
        <v>7.0199999999999999E-2</v>
      </c>
      <c r="FU171" s="141">
        <f t="shared" si="758"/>
        <v>6.8899999999999989E-2</v>
      </c>
      <c r="FV171" s="115">
        <f t="shared" si="758"/>
        <v>6.8199999999999997E-2</v>
      </c>
      <c r="FW171" s="174">
        <f t="shared" si="758"/>
        <v>7.0999999999999994E-2</v>
      </c>
      <c r="FX171" s="141">
        <f t="shared" si="758"/>
        <v>5.4600000000000003E-2</v>
      </c>
      <c r="FY171" s="115">
        <f t="shared" si="758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759">SUM(JA140, -JA142)</f>
        <v>0.12590000000000001</v>
      </c>
      <c r="JB171" s="141">
        <f t="shared" si="759"/>
        <v>0.1386</v>
      </c>
      <c r="JC171" s="115">
        <f t="shared" si="759"/>
        <v>0.12559999999999999</v>
      </c>
      <c r="JD171" s="174">
        <f t="shared" si="759"/>
        <v>0.11890000000000001</v>
      </c>
      <c r="JE171" s="141">
        <f t="shared" si="759"/>
        <v>0.12520000000000001</v>
      </c>
      <c r="JF171" s="111">
        <f t="shared" si="759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111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39">
        <f>SUM(JU141, -JU143)</f>
        <v>0.1313</v>
      </c>
      <c r="JV171" s="110">
        <f>SUM(JV136, -JV141)</f>
        <v>0.11979999999999999</v>
      </c>
      <c r="JW171" s="171">
        <f>SUM(JW140, -JW142)</f>
        <v>0.126</v>
      </c>
      <c r="JX171" s="148">
        <f>SUM(JX136, -JX141)</f>
        <v>0.13069999999999998</v>
      </c>
      <c r="JY171" s="202">
        <f>SUM(JY141, -JY143)</f>
        <v>0.1358</v>
      </c>
      <c r="JZ171" s="173">
        <f>SUM(JZ136, -JZ141)</f>
        <v>0.1241</v>
      </c>
      <c r="KA171" s="141">
        <f>SUM(KA140, -KA142)</f>
        <v>0.13010000000000002</v>
      </c>
      <c r="KB171" s="115">
        <f>SUM(KB140, -KB142)</f>
        <v>0.13090000000000002</v>
      </c>
      <c r="KC171" s="174">
        <f>SUM(KC140, -KC143)</f>
        <v>0.1384</v>
      </c>
      <c r="KD171" s="141">
        <f>SUM(KD137, -KD141)</f>
        <v>0.12959999999999999</v>
      </c>
      <c r="KE171" s="111">
        <f>SUM(KE140, -KE143)</f>
        <v>0.1419</v>
      </c>
      <c r="KF171" s="173">
        <f>SUM(KF136, -KF140)</f>
        <v>0.15619999999999998</v>
      </c>
      <c r="KG171" s="139">
        <f>SUM(KG139, -KG142)</f>
        <v>0.15639999999999998</v>
      </c>
      <c r="KH171" s="111">
        <f>SUM(KH140, -KH142)</f>
        <v>0.15770000000000001</v>
      </c>
      <c r="KI171" s="173">
        <f>SUM(KI136, -KI141)</f>
        <v>0.157</v>
      </c>
      <c r="KJ171" s="139">
        <f>SUM(KJ140, -KJ142)</f>
        <v>0.14860000000000001</v>
      </c>
      <c r="KK171" s="115">
        <f>SUM(KK136, -KK141)</f>
        <v>0.12740000000000001</v>
      </c>
      <c r="KL171" s="171">
        <f>SUM(KL140, -KL142)</f>
        <v>0.1244</v>
      </c>
      <c r="KM171" s="143">
        <f t="shared" ref="KM171:KR171" si="760">SUM(KM136, -KM141)</f>
        <v>0.14129999999999998</v>
      </c>
      <c r="KN171" s="111">
        <f t="shared" si="760"/>
        <v>0.13769999999999999</v>
      </c>
      <c r="KO171" s="173">
        <f t="shared" si="760"/>
        <v>0.13780000000000001</v>
      </c>
      <c r="KP171" s="143">
        <f t="shared" si="760"/>
        <v>0.13749999999999998</v>
      </c>
      <c r="KQ171" s="115">
        <f t="shared" si="760"/>
        <v>0.1515</v>
      </c>
      <c r="KR171" s="173">
        <f t="shared" si="760"/>
        <v>0.14150000000000001</v>
      </c>
      <c r="KS171" s="148">
        <f>SUM(KS142, -KS143)</f>
        <v>0.1502</v>
      </c>
      <c r="KT171" s="111">
        <f>SUM(KT137, -KT141)</f>
        <v>0.15620000000000001</v>
      </c>
      <c r="KU171" s="182">
        <f>SUM(KU137, -KU141)</f>
        <v>0.16139999999999999</v>
      </c>
      <c r="KV171" s="139">
        <f>SUM(KV137, -KV141)</f>
        <v>0.1472</v>
      </c>
      <c r="KW171" s="111">
        <f>SUM(KW137, -KW141)</f>
        <v>0.15329999999999999</v>
      </c>
      <c r="KX171" s="174">
        <f>SUM(KX142, -KX143)</f>
        <v>0.14600000000000002</v>
      </c>
      <c r="KY171" s="141">
        <f>SUM(KY138, -KY142)</f>
        <v>0.15789999999999998</v>
      </c>
      <c r="KZ171" s="115">
        <f>SUM(KZ136, -KZ140)</f>
        <v>0.16060000000000002</v>
      </c>
      <c r="LA171" s="174">
        <f>SUM(LA138, -LA142)</f>
        <v>0.16209999999999999</v>
      </c>
      <c r="LB171" s="202">
        <f>SUM(LB137, -LB141)</f>
        <v>0.16290000000000002</v>
      </c>
      <c r="LC171" s="110">
        <f>SUM(LC141, -LC143)</f>
        <v>0.1646</v>
      </c>
      <c r="LD171" s="202">
        <f>SUM(LD137, -LD141)</f>
        <v>0.15429999999999999</v>
      </c>
      <c r="LE171" s="6">
        <f>SUM(LE158, -LE164,)</f>
        <v>0</v>
      </c>
      <c r="LF171" s="6">
        <f>SUM(LF159, -LF165)</f>
        <v>0</v>
      </c>
      <c r="LG171" s="6">
        <f>SUM(LG158, -LG164)</f>
        <v>0</v>
      </c>
      <c r="LH171" s="6">
        <f>SUM(LH158, -LH164,)</f>
        <v>0</v>
      </c>
      <c r="LI171" s="6">
        <f>SUM(LI159, -LI165)</f>
        <v>0</v>
      </c>
      <c r="LJ171" s="6">
        <f>SUM(LJ158, -LJ164)</f>
        <v>0</v>
      </c>
      <c r="LK171" s="6">
        <f>SUM(LK158, -LK164,)</f>
        <v>0</v>
      </c>
      <c r="LL171" s="6">
        <f>SUM(LL159, -LL165)</f>
        <v>0</v>
      </c>
      <c r="LM171" s="6">
        <f>SUM(LM158, -LM164)</f>
        <v>0</v>
      </c>
      <c r="LN171" s="6">
        <f>SUM(LN158, -LN164,)</f>
        <v>0</v>
      </c>
      <c r="LO171" s="6">
        <f>SUM(LO159, -LO165)</f>
        <v>0</v>
      </c>
      <c r="LP171" s="6">
        <f>SUM(LP158, -LP164)</f>
        <v>0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35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P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117" t="s">
        <v>46</v>
      </c>
      <c r="JQ172" s="59"/>
      <c r="JR172" s="59"/>
      <c r="JS172" s="59"/>
      <c r="JU172" s="149" t="s">
        <v>46</v>
      </c>
      <c r="JV172" s="109" t="s">
        <v>67</v>
      </c>
      <c r="JW172" s="172" t="s">
        <v>60</v>
      </c>
      <c r="JX172" s="137" t="s">
        <v>60</v>
      </c>
      <c r="JY172" s="109" t="s">
        <v>57</v>
      </c>
      <c r="JZ172" s="177" t="s">
        <v>84</v>
      </c>
      <c r="KA172" s="159" t="s">
        <v>53</v>
      </c>
      <c r="KB172" s="118" t="s">
        <v>84</v>
      </c>
      <c r="KC172" s="172" t="s">
        <v>68</v>
      </c>
      <c r="KD172" s="158" t="s">
        <v>64</v>
      </c>
      <c r="KE172" s="118" t="s">
        <v>64</v>
      </c>
      <c r="KF172" s="177" t="s">
        <v>64</v>
      </c>
      <c r="KG172" s="158" t="s">
        <v>84</v>
      </c>
      <c r="KH172" s="183" t="s">
        <v>55</v>
      </c>
      <c r="KI172" s="177" t="s">
        <v>84</v>
      </c>
      <c r="KJ172" s="159" t="s">
        <v>55</v>
      </c>
      <c r="KK172" s="183" t="s">
        <v>55</v>
      </c>
      <c r="KL172" s="178" t="s">
        <v>49</v>
      </c>
      <c r="KM172" s="149" t="s">
        <v>49</v>
      </c>
      <c r="KN172" s="117" t="s">
        <v>47</v>
      </c>
      <c r="KO172" s="178" t="s">
        <v>49</v>
      </c>
      <c r="KP172" s="149" t="s">
        <v>49</v>
      </c>
      <c r="KQ172" s="117" t="s">
        <v>47</v>
      </c>
      <c r="KR172" s="178" t="s">
        <v>49</v>
      </c>
      <c r="KS172" s="149" t="s">
        <v>49</v>
      </c>
      <c r="KT172" s="183" t="s">
        <v>51</v>
      </c>
      <c r="KU172" s="178" t="s">
        <v>49</v>
      </c>
      <c r="KV172" s="158" t="s">
        <v>64</v>
      </c>
      <c r="KW172" s="118" t="s">
        <v>64</v>
      </c>
      <c r="KX172" s="175" t="s">
        <v>40</v>
      </c>
      <c r="KY172" s="158" t="s">
        <v>64</v>
      </c>
      <c r="KZ172" s="117" t="s">
        <v>45</v>
      </c>
      <c r="LA172" s="177" t="s">
        <v>64</v>
      </c>
      <c r="LB172" s="118" t="s">
        <v>64</v>
      </c>
      <c r="LC172" s="109" t="s">
        <v>52</v>
      </c>
      <c r="LD172" s="114" t="s">
        <v>38</v>
      </c>
      <c r="LE172" s="59"/>
      <c r="LF172" s="59"/>
      <c r="LG172" s="59"/>
      <c r="LH172" s="59"/>
      <c r="LI172" s="59"/>
      <c r="LJ172" s="59"/>
      <c r="LK172" s="59"/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</row>
    <row r="173" spans="35:48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Y173" s="346" t="s">
        <v>111</v>
      </c>
      <c r="AZ173" t="s">
        <v>62</v>
      </c>
      <c r="BA173" t="s">
        <v>62</v>
      </c>
      <c r="BB173" t="s">
        <v>62</v>
      </c>
      <c r="BC173" s="346" t="s">
        <v>92</v>
      </c>
      <c r="BD173" t="s">
        <v>62</v>
      </c>
      <c r="BF173" t="s">
        <v>62</v>
      </c>
      <c r="BG173" s="346" t="s">
        <v>92</v>
      </c>
      <c r="BH173" t="s">
        <v>62</v>
      </c>
      <c r="BI173" t="s">
        <v>62</v>
      </c>
      <c r="BJ173" t="s">
        <v>62</v>
      </c>
      <c r="BL173" s="346" t="s">
        <v>92</v>
      </c>
      <c r="BM173" t="s">
        <v>62</v>
      </c>
      <c r="BN173" t="s">
        <v>62</v>
      </c>
      <c r="BP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241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40">
        <f>SUM(JU136, -JU141)</f>
        <v>0.1179</v>
      </c>
      <c r="JV173" s="202">
        <f>SUM(JV141, -JV143)</f>
        <v>0.11930000000000002</v>
      </c>
      <c r="JW173" s="174">
        <f>SUM(JW141, -JW142)</f>
        <v>0.1235</v>
      </c>
      <c r="JX173" s="141">
        <f>SUM(JX140, -JX142)</f>
        <v>0.13009999999999999</v>
      </c>
      <c r="JY173" s="111">
        <f>SUM(JY141, -JY142)</f>
        <v>0.12890000000000001</v>
      </c>
      <c r="JZ173" s="171">
        <f>SUM(JZ140, -JZ142)</f>
        <v>0.12129999999999999</v>
      </c>
      <c r="KA173" s="161">
        <f>SUM(KA136, -KA141)</f>
        <v>0.12869999999999998</v>
      </c>
      <c r="KB173" s="111">
        <f>SUM(KB141, -KB142)</f>
        <v>0.128</v>
      </c>
      <c r="KC173" s="171">
        <f>SUM(KC141, -KC143)</f>
        <v>0.1351</v>
      </c>
      <c r="KD173" s="141">
        <f>SUM(KD140, -KD143)</f>
        <v>0.12329999999999999</v>
      </c>
      <c r="KE173" s="115">
        <f>SUM(KE141, -KE143)</f>
        <v>0.1394</v>
      </c>
      <c r="KF173" s="174">
        <f>SUM(KF141, -KF143)</f>
        <v>0.155</v>
      </c>
      <c r="KG173" s="139">
        <f>SUM(KG140, -KG142)</f>
        <v>0.14579999999999999</v>
      </c>
      <c r="KH173" s="113">
        <f>SUM(KH136, -KH141)</f>
        <v>0.1515</v>
      </c>
      <c r="KI173" s="171">
        <f>SUM(KI140, -KI142)</f>
        <v>0.14070000000000002</v>
      </c>
      <c r="KJ173" s="143">
        <f>SUM(KJ136, -KJ141)</f>
        <v>0.14279999999999998</v>
      </c>
      <c r="KK173" s="113">
        <f>SUM(KK137, -KK141)</f>
        <v>0.11789999999999999</v>
      </c>
      <c r="KL173" s="174">
        <f>SUM(KL136, -KL141)</f>
        <v>0.12409999999999999</v>
      </c>
      <c r="KM173" s="141">
        <f>SUM(KM136, -KM140)</f>
        <v>0.14119999999999999</v>
      </c>
      <c r="KN173" s="113">
        <f>SUM(KN137, -KN141)</f>
        <v>0.13519999999999999</v>
      </c>
      <c r="KO173" s="174">
        <f>SUM(KO136, -KO140)</f>
        <v>0.13570000000000002</v>
      </c>
      <c r="KP173" s="141">
        <f>SUM(KP136, -KP140)</f>
        <v>0.1361</v>
      </c>
      <c r="KQ173" s="113">
        <f>SUM(KQ136, -KQ140)</f>
        <v>0.14749999999999999</v>
      </c>
      <c r="KR173" s="174">
        <f>SUM(KR136, -KR140)</f>
        <v>0.1236</v>
      </c>
      <c r="KS173" s="141">
        <f>SUM(KS136, -KS140)</f>
        <v>0.1399</v>
      </c>
      <c r="KT173" s="115">
        <f>SUM(KT138, -KT142)</f>
        <v>0.1487</v>
      </c>
      <c r="KU173" s="174">
        <f>SUM(KU137, -KU140)</f>
        <v>0.1565</v>
      </c>
      <c r="KV173" s="141">
        <f>SUM(KV142, -KV143)</f>
        <v>0.14529999999999998</v>
      </c>
      <c r="KW173" s="115">
        <f>SUM(KW142, -KW143)</f>
        <v>0.1414</v>
      </c>
      <c r="KX173" s="174">
        <f>SUM(KX138, -KX142)</f>
        <v>0.1416</v>
      </c>
      <c r="KY173" s="141">
        <f>SUM(KY142, -KY143)</f>
        <v>0.14219999999999999</v>
      </c>
      <c r="KZ173" s="202">
        <f>SUM(KZ137, -KZ141)</f>
        <v>0.1484</v>
      </c>
      <c r="LA173" s="174">
        <f>SUM(LA142, -LA143)</f>
        <v>0.14360000000000001</v>
      </c>
      <c r="LB173" s="115">
        <f>SUM(LB142, -LB143)</f>
        <v>0.1356</v>
      </c>
      <c r="LC173" s="110">
        <f>SUM(LC136, -LC140)</f>
        <v>0.1318</v>
      </c>
      <c r="LD173" s="113">
        <f>SUM(LD138, -LD141)</f>
        <v>0.1376</v>
      </c>
      <c r="LE173" s="6">
        <f>SUM(LE159, -LE165)</f>
        <v>0</v>
      </c>
      <c r="LF173" s="6">
        <f>SUM(LF158, -LF164)</f>
        <v>0</v>
      </c>
      <c r="LG173" s="6">
        <f>SUM(LG159, -LG165)</f>
        <v>0</v>
      </c>
      <c r="LH173" s="6">
        <f>SUM(LH159, -LH165)</f>
        <v>0</v>
      </c>
      <c r="LI173" s="6">
        <f>SUM(LI158, -LI164)</f>
        <v>0</v>
      </c>
      <c r="LJ173" s="6">
        <f>SUM(LJ159, -LJ165)</f>
        <v>0</v>
      </c>
      <c r="LK173" s="6">
        <f>SUM(LK159, -LK165)</f>
        <v>0</v>
      </c>
      <c r="LL173" s="6">
        <f>SUM(LL158, -LL164)</f>
        <v>0</v>
      </c>
      <c r="LM173" s="6">
        <f>SUM(LM159, -LM165)</f>
        <v>0</v>
      </c>
      <c r="LN173" s="6">
        <f>SUM(LN159, -LN165)</f>
        <v>0</v>
      </c>
      <c r="LO173" s="6">
        <f>SUM(LO158, -LO164)</f>
        <v>0</v>
      </c>
      <c r="LP173" s="6">
        <f>SUM(LP159, -LP165)</f>
        <v>0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35:489" ht="15.75" thickBot="1" x14ac:dyDescent="0.3">
      <c r="AI174" s="346" t="s">
        <v>98</v>
      </c>
      <c r="AJ174" s="476" t="s">
        <v>119</v>
      </c>
      <c r="AK174" s="476" t="s">
        <v>119</v>
      </c>
      <c r="AL174" s="476" t="s">
        <v>119</v>
      </c>
      <c r="AM174" s="346" t="s">
        <v>106</v>
      </c>
      <c r="AN174" s="476" t="s">
        <v>119</v>
      </c>
      <c r="AO174" s="476" t="s">
        <v>119</v>
      </c>
      <c r="AP174" s="476" t="s">
        <v>119</v>
      </c>
      <c r="AQ174" s="476" t="s">
        <v>119</v>
      </c>
      <c r="AR174" s="346" t="s">
        <v>101</v>
      </c>
      <c r="AS174" s="476" t="s">
        <v>119</v>
      </c>
      <c r="AT174" s="476" t="s">
        <v>119</v>
      </c>
      <c r="AU174" s="476" t="s">
        <v>119</v>
      </c>
      <c r="AY174" s="346" t="s">
        <v>112</v>
      </c>
      <c r="AZ174" s="476" t="s">
        <v>119</v>
      </c>
      <c r="BA174" s="476" t="s">
        <v>119</v>
      </c>
      <c r="BB174" s="476" t="s">
        <v>119</v>
      </c>
      <c r="BC174" s="346" t="s">
        <v>96</v>
      </c>
      <c r="BD174" s="476" t="s">
        <v>119</v>
      </c>
      <c r="BE174" s="476" t="s">
        <v>119</v>
      </c>
      <c r="BF174" s="476" t="s">
        <v>119</v>
      </c>
      <c r="BG174" s="346" t="s">
        <v>113</v>
      </c>
      <c r="BH174" s="476" t="s">
        <v>119</v>
      </c>
      <c r="BI174" s="476" t="s">
        <v>119</v>
      </c>
      <c r="BJ174" s="476" t="s">
        <v>119</v>
      </c>
      <c r="BK174" s="476" t="s">
        <v>119</v>
      </c>
      <c r="BL174" s="345" t="s">
        <v>110</v>
      </c>
      <c r="BM174" s="476" t="s">
        <v>119</v>
      </c>
      <c r="BN174" s="476" t="s">
        <v>119</v>
      </c>
      <c r="BO174" s="476" t="s">
        <v>119</v>
      </c>
      <c r="BP174" s="502" t="s">
        <v>119</v>
      </c>
      <c r="BQ174" s="476" t="s">
        <v>119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183" t="s">
        <v>52</v>
      </c>
      <c r="JQ174" s="59"/>
      <c r="JR174" s="59"/>
      <c r="JS174" s="59"/>
      <c r="JU174" s="159" t="s">
        <v>52</v>
      </c>
      <c r="JV174" s="109" t="s">
        <v>57</v>
      </c>
      <c r="JW174" s="193" t="s">
        <v>55</v>
      </c>
      <c r="JX174" s="159" t="s">
        <v>55</v>
      </c>
      <c r="JY174" s="183" t="s">
        <v>52</v>
      </c>
      <c r="JZ174" s="193" t="s">
        <v>53</v>
      </c>
      <c r="KA174" s="158" t="s">
        <v>84</v>
      </c>
      <c r="KB174" s="183" t="s">
        <v>53</v>
      </c>
      <c r="KC174" s="169" t="s">
        <v>57</v>
      </c>
      <c r="KD174" s="149" t="s">
        <v>47</v>
      </c>
      <c r="KE174" s="117" t="s">
        <v>47</v>
      </c>
      <c r="KF174" s="178" t="s">
        <v>47</v>
      </c>
      <c r="KG174" s="159" t="s">
        <v>53</v>
      </c>
      <c r="KH174" s="112" t="s">
        <v>60</v>
      </c>
      <c r="KI174" s="193" t="s">
        <v>53</v>
      </c>
      <c r="KJ174" s="149" t="s">
        <v>49</v>
      </c>
      <c r="KK174" s="118" t="s">
        <v>84</v>
      </c>
      <c r="KL174" s="172" t="s">
        <v>60</v>
      </c>
      <c r="KM174" s="159" t="s">
        <v>53</v>
      </c>
      <c r="KN174" s="109" t="s">
        <v>70</v>
      </c>
      <c r="KO174" s="169" t="s">
        <v>63</v>
      </c>
      <c r="KP174" s="147" t="s">
        <v>63</v>
      </c>
      <c r="KQ174" s="109" t="s">
        <v>70</v>
      </c>
      <c r="KR174" s="179" t="s">
        <v>59</v>
      </c>
      <c r="KS174" s="159" t="s">
        <v>53</v>
      </c>
      <c r="KT174" s="183" t="s">
        <v>53</v>
      </c>
      <c r="KU174" s="177" t="s">
        <v>64</v>
      </c>
      <c r="KV174" s="147" t="s">
        <v>70</v>
      </c>
      <c r="KW174" s="183" t="s">
        <v>53</v>
      </c>
      <c r="KX174" s="178" t="s">
        <v>49</v>
      </c>
      <c r="KY174" s="149" t="s">
        <v>49</v>
      </c>
      <c r="KZ174" s="118" t="s">
        <v>64</v>
      </c>
      <c r="LA174" s="175" t="s">
        <v>38</v>
      </c>
      <c r="LB174" s="109" t="s">
        <v>70</v>
      </c>
      <c r="LC174" s="117" t="s">
        <v>44</v>
      </c>
      <c r="LD174" s="118" t="s">
        <v>64</v>
      </c>
      <c r="LE174" s="59"/>
      <c r="LF174" s="59"/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M174" s="59"/>
      <c r="MN174" s="59"/>
      <c r="MO174" s="59"/>
      <c r="MP174" s="59"/>
      <c r="MQ174" s="59"/>
      <c r="MR174" s="59"/>
      <c r="MS174" s="59"/>
      <c r="MT174" s="59"/>
      <c r="MU174" s="59"/>
      <c r="MV174" s="59"/>
      <c r="MW174" s="59"/>
      <c r="MX174" s="59"/>
      <c r="MY174" s="59"/>
      <c r="MZ174" s="59"/>
      <c r="NA174" s="59"/>
      <c r="NB174" s="59"/>
      <c r="NC174" s="59"/>
      <c r="ND174" s="59"/>
      <c r="NE174" s="59"/>
      <c r="NF174" s="59"/>
      <c r="NG174" s="59"/>
      <c r="NH174" s="59"/>
      <c r="NI174" s="59"/>
      <c r="NJ174" s="59"/>
      <c r="NK174" s="59"/>
      <c r="NL174" s="59"/>
      <c r="NM174" s="59"/>
      <c r="NN174" s="59"/>
      <c r="NO174" s="59"/>
      <c r="NP174" s="59"/>
      <c r="NQ174" s="59"/>
      <c r="NR174" s="59"/>
      <c r="NS174" s="59"/>
      <c r="NT174" s="59"/>
      <c r="NU174" s="59"/>
      <c r="NV174" s="59"/>
      <c r="NW174" s="59"/>
      <c r="NX174" s="59"/>
      <c r="NY174" s="59"/>
      <c r="NZ174" s="59"/>
      <c r="OA174" s="59"/>
      <c r="OB174" s="59"/>
      <c r="OC174" s="59"/>
      <c r="OD174" s="59"/>
      <c r="OE174" s="59"/>
      <c r="OF174" s="59"/>
      <c r="OG174" s="59"/>
      <c r="OH174" s="59"/>
      <c r="OI174" s="59"/>
      <c r="OJ174" s="59"/>
      <c r="OK174" s="59"/>
      <c r="OL174" s="59"/>
      <c r="OM174" s="59"/>
      <c r="ON174" s="59"/>
      <c r="OO174" s="59"/>
      <c r="OP174" s="59"/>
      <c r="OQ174" s="59"/>
      <c r="OR174" s="59"/>
      <c r="OS174" s="59"/>
      <c r="OT174" s="59"/>
      <c r="OU174" s="59"/>
      <c r="OV174" s="59"/>
      <c r="OW174" s="59"/>
      <c r="OX174" s="59"/>
      <c r="OY174" s="59"/>
      <c r="OZ174" s="59"/>
      <c r="PA174" s="59"/>
      <c r="PB174" s="59"/>
      <c r="PC174" s="59"/>
      <c r="PE174" s="59"/>
      <c r="PF174" s="59"/>
      <c r="PG174" s="59"/>
      <c r="PH174" s="59"/>
      <c r="PI174" s="59"/>
      <c r="PJ174" s="59"/>
      <c r="PK174" s="59"/>
      <c r="PL174" s="59"/>
      <c r="PM174" s="59"/>
      <c r="PN174" s="59"/>
      <c r="PO174" s="59"/>
      <c r="PP174" s="59"/>
      <c r="PQ174" s="59"/>
      <c r="PR174" s="59"/>
      <c r="PS174" s="59"/>
      <c r="PT174" s="59"/>
      <c r="PU174" s="59"/>
      <c r="PV174" s="59"/>
      <c r="PW174" s="59"/>
      <c r="PX174" s="59"/>
      <c r="PY174" s="59"/>
      <c r="PZ174" s="59"/>
      <c r="QA174" s="59"/>
      <c r="QB174" s="59"/>
      <c r="QC174" s="59"/>
      <c r="QD174" s="59"/>
      <c r="QE174" s="59"/>
      <c r="QF174" s="59"/>
      <c r="QG174" s="59"/>
      <c r="QH174" s="59"/>
      <c r="QI174" s="59"/>
      <c r="QJ174" s="59"/>
      <c r="QK174" s="59"/>
      <c r="QL174" s="59"/>
      <c r="QM174" s="59"/>
      <c r="QN174" s="59"/>
      <c r="QO174" s="59"/>
      <c r="QP174" s="59"/>
      <c r="QQ174" s="59"/>
      <c r="QR174" s="59"/>
      <c r="QS174" s="59"/>
      <c r="QT174" s="59"/>
      <c r="QU174" s="59"/>
      <c r="QV174" s="59"/>
      <c r="QW174" s="59"/>
      <c r="QX174" s="59"/>
      <c r="QY174" s="59"/>
      <c r="QZ174" s="59"/>
      <c r="RA174" s="59"/>
      <c r="RB174" s="59"/>
      <c r="RC174" s="59"/>
      <c r="RD174" s="59"/>
      <c r="RE174" s="59"/>
      <c r="RF174" s="59"/>
      <c r="RG174" s="59"/>
      <c r="RH174" s="59"/>
      <c r="RI174" s="59"/>
      <c r="RJ174" s="59"/>
      <c r="RK174" s="59"/>
      <c r="RL174" s="59"/>
      <c r="RM174" s="59"/>
      <c r="RN174" s="59"/>
      <c r="RO174" s="59"/>
      <c r="RP174" s="59"/>
      <c r="RQ174" s="59"/>
      <c r="RR174" s="59"/>
      <c r="RS174" s="59"/>
      <c r="RT174" s="59"/>
      <c r="RU174" s="59"/>
    </row>
    <row r="175" spans="35:48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6" t="s">
        <v>118</v>
      </c>
      <c r="BD175" s="343">
        <v>43504</v>
      </c>
      <c r="BE175" s="343">
        <v>43511</v>
      </c>
      <c r="BF175" s="343">
        <v>43518</v>
      </c>
      <c r="BG175" s="343">
        <v>43525</v>
      </c>
      <c r="BH175" s="345" t="s">
        <v>100</v>
      </c>
      <c r="BI175" s="343">
        <v>43539</v>
      </c>
      <c r="BJ175" s="343">
        <v>43546</v>
      </c>
      <c r="BK175" s="343">
        <v>43553</v>
      </c>
      <c r="BL175" s="346" t="s">
        <v>100</v>
      </c>
      <c r="BM175" s="343">
        <v>43567</v>
      </c>
      <c r="BN175" s="343">
        <v>43574</v>
      </c>
      <c r="BO175" s="343">
        <v>43581</v>
      </c>
      <c r="BP175" s="346" t="s">
        <v>100</v>
      </c>
      <c r="BQ175" s="343">
        <v>43595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761">SUM(EC164, -EC171)</f>
        <v>0</v>
      </c>
      <c r="ED175" s="6">
        <f t="shared" si="761"/>
        <v>0</v>
      </c>
      <c r="EE175" s="6">
        <f t="shared" si="761"/>
        <v>0</v>
      </c>
      <c r="EF175" s="6">
        <f t="shared" si="761"/>
        <v>0</v>
      </c>
      <c r="EG175" s="6">
        <f t="shared" si="761"/>
        <v>0</v>
      </c>
      <c r="EH175" s="6">
        <f t="shared" si="761"/>
        <v>0</v>
      </c>
      <c r="EI175" s="6">
        <f t="shared" si="761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762">SUM(GV164, -GV171)</f>
        <v>0</v>
      </c>
      <c r="GW175" s="6">
        <f t="shared" si="762"/>
        <v>0</v>
      </c>
      <c r="GX175" s="6">
        <f t="shared" si="762"/>
        <v>0</v>
      </c>
      <c r="GY175" s="6">
        <f t="shared" si="762"/>
        <v>0</v>
      </c>
      <c r="GZ175" s="6">
        <f t="shared" si="762"/>
        <v>0</v>
      </c>
      <c r="HA175" s="6">
        <f t="shared" si="762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110">
        <f>SUM(JP137, -JP141)</f>
        <v>0.1023</v>
      </c>
      <c r="JQ175" s="6">
        <f t="shared" ref="JQ175:JS175" si="763">SUM(JQ164, -JQ171)</f>
        <v>0</v>
      </c>
      <c r="JR175" s="6">
        <f t="shared" si="763"/>
        <v>0</v>
      </c>
      <c r="JS175" s="6">
        <f t="shared" si="763"/>
        <v>0</v>
      </c>
      <c r="JU175" s="148">
        <f>SUM(JU137, -JU141)</f>
        <v>0.1178</v>
      </c>
      <c r="JV175" s="111">
        <f>SUM(JV141, -JV142)</f>
        <v>0.1192</v>
      </c>
      <c r="JW175" s="173">
        <f>SUM(JW136, -JW141)</f>
        <v>0.1162</v>
      </c>
      <c r="JX175" s="143">
        <f>SUM(JX136, -JX140)</f>
        <v>0.11649999999999999</v>
      </c>
      <c r="JY175" s="110">
        <f>SUM(JY136, -JY141)</f>
        <v>0.1222</v>
      </c>
      <c r="JZ175" s="182">
        <f>SUM(JZ136, -JZ140)</f>
        <v>0.12040000000000001</v>
      </c>
      <c r="KA175" s="139">
        <f>SUM(KA141, -KA142)</f>
        <v>0.12110000000000001</v>
      </c>
      <c r="KB175" s="202">
        <f>SUM(KB136, -KB141)</f>
        <v>0.1105</v>
      </c>
      <c r="KC175" s="171">
        <f>SUM(KC139, -KC142)</f>
        <v>0.13389999999999999</v>
      </c>
      <c r="KD175" s="143">
        <f>SUM(KD137, -KD140)</f>
        <v>0.12230000000000001</v>
      </c>
      <c r="KE175" s="113">
        <f>SUM(KE137, -KE141)</f>
        <v>0.12540000000000001</v>
      </c>
      <c r="KF175" s="173">
        <f>SUM(KF137, -KF141)</f>
        <v>0.1182</v>
      </c>
      <c r="KG175" s="161">
        <f>SUM(KG136, -KG140)</f>
        <v>0.14080000000000001</v>
      </c>
      <c r="KH175" s="115">
        <f>SUM(KH141, -KH142)</f>
        <v>0.127</v>
      </c>
      <c r="KI175" s="182">
        <f>SUM(KI136, -KI140)</f>
        <v>0.13159999999999999</v>
      </c>
      <c r="KJ175" s="141">
        <f>SUM(KJ137, -KJ141)</f>
        <v>0.12539999999999998</v>
      </c>
      <c r="KK175" s="111">
        <f>SUM(KK140, -KK142)</f>
        <v>0.1147</v>
      </c>
      <c r="KL175" s="174">
        <f>SUM(KL141, -KL142)</f>
        <v>0.1217</v>
      </c>
      <c r="KM175" s="161">
        <f>SUM(KM137, -KM141)</f>
        <v>0.13980000000000001</v>
      </c>
      <c r="KN175" s="115">
        <f>SUM(KN136, -KN140)</f>
        <v>0.12470000000000001</v>
      </c>
      <c r="KO175" s="171">
        <f>SUM(KO137, -KO141)</f>
        <v>0.1295</v>
      </c>
      <c r="KP175" s="139">
        <f>SUM(KP137, -KP141)</f>
        <v>0.12050000000000001</v>
      </c>
      <c r="KQ175" s="115">
        <f>SUM(KQ137, -KQ141)</f>
        <v>0.1255</v>
      </c>
      <c r="KR175" s="170">
        <f>SUM(KR142, -KR143)</f>
        <v>0.11620000000000001</v>
      </c>
      <c r="KS175" s="161">
        <f>SUM(KS137, -KS141)</f>
        <v>0.13930000000000001</v>
      </c>
      <c r="KT175" s="202">
        <f>SUM(KT138, -KT141)</f>
        <v>0.14849999999999999</v>
      </c>
      <c r="KU175" s="174">
        <f>SUM(KU142, -KU143)</f>
        <v>0.1547</v>
      </c>
      <c r="KV175" s="141">
        <f>SUM(KV137, -KV140)</f>
        <v>0.13570000000000002</v>
      </c>
      <c r="KW175" s="202">
        <f>SUM(KW138, -KW142)</f>
        <v>0.13750000000000001</v>
      </c>
      <c r="KX175" s="174">
        <f>SUM(KX136, -KX140)</f>
        <v>0.13469999999999999</v>
      </c>
      <c r="KY175" s="141">
        <f>SUM(KY136, -KY140)</f>
        <v>0.13880000000000001</v>
      </c>
      <c r="KZ175" s="115">
        <f>SUM(KZ142, -KZ143)</f>
        <v>0.14430000000000001</v>
      </c>
      <c r="LA175" s="173">
        <f>SUM(LA138, -LA141)</f>
        <v>0.1258</v>
      </c>
      <c r="LB175" s="115">
        <f>SUM(LB136, -LB140)</f>
        <v>0.13240000000000002</v>
      </c>
      <c r="LC175" s="115">
        <f>SUM(LC137, -LC140)</f>
        <v>0.13159999999999999</v>
      </c>
      <c r="LD175" s="115">
        <f>SUM(LD142, -LD143)</f>
        <v>0.13550000000000001</v>
      </c>
      <c r="LE175" s="6">
        <f t="shared" ref="KS175:MF175" si="764">SUM(LE164, -LE171)</f>
        <v>0</v>
      </c>
      <c r="LF175" s="6">
        <f t="shared" si="764"/>
        <v>0</v>
      </c>
      <c r="LG175" s="6">
        <f t="shared" si="764"/>
        <v>0</v>
      </c>
      <c r="LH175" s="6">
        <f t="shared" si="764"/>
        <v>0</v>
      </c>
      <c r="LI175" s="6">
        <f t="shared" si="764"/>
        <v>0</v>
      </c>
      <c r="LJ175" s="6">
        <f t="shared" si="764"/>
        <v>0</v>
      </c>
      <c r="LK175" s="6">
        <f t="shared" si="764"/>
        <v>0</v>
      </c>
      <c r="LL175" s="6">
        <f t="shared" si="764"/>
        <v>0</v>
      </c>
      <c r="LM175" s="6">
        <f t="shared" si="764"/>
        <v>0</v>
      </c>
      <c r="LN175" s="6">
        <f t="shared" si="764"/>
        <v>0</v>
      </c>
      <c r="LO175" s="6">
        <f t="shared" si="764"/>
        <v>0</v>
      </c>
      <c r="LP175" s="6">
        <f t="shared" si="764"/>
        <v>0</v>
      </c>
      <c r="LQ175" s="6">
        <f t="shared" si="764"/>
        <v>0</v>
      </c>
      <c r="LR175" s="6">
        <f t="shared" si="764"/>
        <v>0</v>
      </c>
      <c r="LS175" s="6">
        <f t="shared" si="764"/>
        <v>0</v>
      </c>
      <c r="LT175" s="6">
        <f t="shared" si="764"/>
        <v>0</v>
      </c>
      <c r="LU175" s="6">
        <f t="shared" si="764"/>
        <v>0</v>
      </c>
      <c r="LV175" s="6">
        <f t="shared" si="764"/>
        <v>0</v>
      </c>
      <c r="LW175" s="6">
        <f t="shared" si="764"/>
        <v>0</v>
      </c>
      <c r="LX175" s="6">
        <f t="shared" si="764"/>
        <v>0</v>
      </c>
      <c r="LY175" s="6">
        <f t="shared" si="764"/>
        <v>0</v>
      </c>
      <c r="LZ175" s="6">
        <f t="shared" si="764"/>
        <v>0</v>
      </c>
      <c r="MA175" s="6">
        <f t="shared" si="764"/>
        <v>0</v>
      </c>
      <c r="MB175" s="6">
        <f t="shared" si="764"/>
        <v>0</v>
      </c>
      <c r="MC175" s="6">
        <f t="shared" si="764"/>
        <v>0</v>
      </c>
      <c r="MD175" s="6">
        <f t="shared" si="764"/>
        <v>0</v>
      </c>
      <c r="ME175" s="6">
        <f t="shared" si="764"/>
        <v>0</v>
      </c>
      <c r="MF175" s="6">
        <f t="shared" si="764"/>
        <v>0</v>
      </c>
      <c r="MG175" s="6">
        <f t="shared" ref="MG175:MK175" si="765">SUM(MG164, -MG171)</f>
        <v>0</v>
      </c>
      <c r="MH175" s="6">
        <f t="shared" si="765"/>
        <v>0</v>
      </c>
      <c r="MI175" s="6">
        <f t="shared" si="765"/>
        <v>0</v>
      </c>
      <c r="MJ175" s="6">
        <f t="shared" si="765"/>
        <v>0</v>
      </c>
      <c r="MK175" s="6">
        <f t="shared" si="765"/>
        <v>0</v>
      </c>
      <c r="MM175" s="6">
        <f t="shared" ref="MM175:OX175" si="766">SUM(MM164, -MM171)</f>
        <v>0</v>
      </c>
      <c r="MN175" s="6">
        <f t="shared" si="766"/>
        <v>0</v>
      </c>
      <c r="MO175" s="6">
        <f t="shared" si="766"/>
        <v>0</v>
      </c>
      <c r="MP175" s="6">
        <f t="shared" si="766"/>
        <v>0</v>
      </c>
      <c r="MQ175" s="6">
        <f t="shared" si="766"/>
        <v>0</v>
      </c>
      <c r="MR175" s="6">
        <f t="shared" si="766"/>
        <v>0</v>
      </c>
      <c r="MS175" s="6">
        <f t="shared" si="766"/>
        <v>0</v>
      </c>
      <c r="MT175" s="6">
        <f t="shared" si="766"/>
        <v>0</v>
      </c>
      <c r="MU175" s="6">
        <f t="shared" si="766"/>
        <v>0</v>
      </c>
      <c r="MV175" s="6">
        <f t="shared" si="766"/>
        <v>0</v>
      </c>
      <c r="MW175" s="6">
        <f t="shared" si="766"/>
        <v>0</v>
      </c>
      <c r="MX175" s="6">
        <f t="shared" si="766"/>
        <v>0</v>
      </c>
      <c r="MY175" s="6">
        <f t="shared" si="766"/>
        <v>0</v>
      </c>
      <c r="MZ175" s="6">
        <f t="shared" si="766"/>
        <v>0</v>
      </c>
      <c r="NA175" s="6">
        <f t="shared" si="766"/>
        <v>0</v>
      </c>
      <c r="NB175" s="6">
        <f t="shared" si="766"/>
        <v>0</v>
      </c>
      <c r="NC175" s="6">
        <f t="shared" si="766"/>
        <v>0</v>
      </c>
      <c r="ND175" s="6">
        <f t="shared" si="766"/>
        <v>0</v>
      </c>
      <c r="NE175" s="6">
        <f t="shared" si="766"/>
        <v>0</v>
      </c>
      <c r="NF175" s="6">
        <f t="shared" si="766"/>
        <v>0</v>
      </c>
      <c r="NG175" s="6">
        <f t="shared" si="766"/>
        <v>0</v>
      </c>
      <c r="NH175" s="6">
        <f t="shared" si="766"/>
        <v>0</v>
      </c>
      <c r="NI175" s="6">
        <f t="shared" si="766"/>
        <v>0</v>
      </c>
      <c r="NJ175" s="6">
        <f t="shared" si="766"/>
        <v>0</v>
      </c>
      <c r="NK175" s="6">
        <f t="shared" si="766"/>
        <v>0</v>
      </c>
      <c r="NL175" s="6">
        <f t="shared" si="766"/>
        <v>0</v>
      </c>
      <c r="NM175" s="6">
        <f t="shared" si="766"/>
        <v>0</v>
      </c>
      <c r="NN175" s="6">
        <f t="shared" si="766"/>
        <v>0</v>
      </c>
      <c r="NO175" s="6">
        <f t="shared" si="766"/>
        <v>0</v>
      </c>
      <c r="NP175" s="6">
        <f t="shared" si="766"/>
        <v>0</v>
      </c>
      <c r="NQ175" s="6">
        <f t="shared" si="766"/>
        <v>0</v>
      </c>
      <c r="NR175" s="6">
        <f t="shared" si="766"/>
        <v>0</v>
      </c>
      <c r="NS175" s="6">
        <f t="shared" si="766"/>
        <v>0</v>
      </c>
      <c r="NT175" s="6">
        <f t="shared" si="766"/>
        <v>0</v>
      </c>
      <c r="NU175" s="6">
        <f t="shared" si="766"/>
        <v>0</v>
      </c>
      <c r="NV175" s="6">
        <f t="shared" si="766"/>
        <v>0</v>
      </c>
      <c r="NW175" s="6">
        <f t="shared" si="766"/>
        <v>0</v>
      </c>
      <c r="NX175" s="6">
        <f t="shared" si="766"/>
        <v>0</v>
      </c>
      <c r="NY175" s="6">
        <f t="shared" si="766"/>
        <v>0</v>
      </c>
      <c r="NZ175" s="6">
        <f t="shared" si="766"/>
        <v>0</v>
      </c>
      <c r="OA175" s="6">
        <f t="shared" si="766"/>
        <v>0</v>
      </c>
      <c r="OB175" s="6">
        <f t="shared" si="766"/>
        <v>0</v>
      </c>
      <c r="OC175" s="6">
        <f t="shared" si="766"/>
        <v>0</v>
      </c>
      <c r="OD175" s="6">
        <f t="shared" si="766"/>
        <v>0</v>
      </c>
      <c r="OE175" s="6">
        <f t="shared" si="766"/>
        <v>0</v>
      </c>
      <c r="OF175" s="6">
        <f t="shared" si="766"/>
        <v>0</v>
      </c>
      <c r="OG175" s="6">
        <f t="shared" si="766"/>
        <v>0</v>
      </c>
      <c r="OH175" s="6">
        <f t="shared" si="766"/>
        <v>0</v>
      </c>
      <c r="OI175" s="6">
        <f t="shared" si="766"/>
        <v>0</v>
      </c>
      <c r="OJ175" s="6">
        <f t="shared" si="766"/>
        <v>0</v>
      </c>
      <c r="OK175" s="6">
        <f t="shared" si="766"/>
        <v>0</v>
      </c>
      <c r="OL175" s="6">
        <f t="shared" si="766"/>
        <v>0</v>
      </c>
      <c r="OM175" s="6">
        <f t="shared" si="766"/>
        <v>0</v>
      </c>
      <c r="ON175" s="6">
        <f t="shared" si="766"/>
        <v>0</v>
      </c>
      <c r="OO175" s="6">
        <f t="shared" si="766"/>
        <v>0</v>
      </c>
      <c r="OP175" s="6">
        <f t="shared" si="766"/>
        <v>0</v>
      </c>
      <c r="OQ175" s="6">
        <f t="shared" si="766"/>
        <v>0</v>
      </c>
      <c r="OR175" s="6">
        <f t="shared" si="766"/>
        <v>0</v>
      </c>
      <c r="OS175" s="6">
        <f t="shared" si="766"/>
        <v>0</v>
      </c>
      <c r="OT175" s="6">
        <f t="shared" si="766"/>
        <v>0</v>
      </c>
      <c r="OU175" s="6">
        <f t="shared" si="766"/>
        <v>0</v>
      </c>
      <c r="OV175" s="6">
        <f t="shared" si="766"/>
        <v>0</v>
      </c>
      <c r="OW175" s="6">
        <f t="shared" si="766"/>
        <v>0</v>
      </c>
      <c r="OX175" s="6">
        <f t="shared" si="766"/>
        <v>0</v>
      </c>
      <c r="OY175" s="6">
        <f t="shared" ref="OY175:PC175" si="767">SUM(OY164, -OY171)</f>
        <v>0</v>
      </c>
      <c r="OZ175" s="6">
        <f t="shared" si="767"/>
        <v>0</v>
      </c>
      <c r="PA175" s="6">
        <f t="shared" si="767"/>
        <v>0</v>
      </c>
      <c r="PB175" s="6">
        <f t="shared" si="767"/>
        <v>0</v>
      </c>
      <c r="PC175" s="6">
        <f t="shared" si="767"/>
        <v>0</v>
      </c>
      <c r="PE175" s="6">
        <f t="shared" ref="PE175:RP175" si="768">SUM(PE164, -PE171)</f>
        <v>0</v>
      </c>
      <c r="PF175" s="6">
        <f t="shared" si="768"/>
        <v>0</v>
      </c>
      <c r="PG175" s="6">
        <f t="shared" si="768"/>
        <v>0</v>
      </c>
      <c r="PH175" s="6">
        <f t="shared" si="768"/>
        <v>0</v>
      </c>
      <c r="PI175" s="6">
        <f t="shared" si="768"/>
        <v>0</v>
      </c>
      <c r="PJ175" s="6">
        <f t="shared" si="768"/>
        <v>0</v>
      </c>
      <c r="PK175" s="6">
        <f t="shared" si="768"/>
        <v>0</v>
      </c>
      <c r="PL175" s="6">
        <f t="shared" si="768"/>
        <v>0</v>
      </c>
      <c r="PM175" s="6">
        <f t="shared" si="768"/>
        <v>0</v>
      </c>
      <c r="PN175" s="6">
        <f t="shared" si="768"/>
        <v>0</v>
      </c>
      <c r="PO175" s="6">
        <f t="shared" si="768"/>
        <v>0</v>
      </c>
      <c r="PP175" s="6">
        <f t="shared" si="768"/>
        <v>0</v>
      </c>
      <c r="PQ175" s="6">
        <f t="shared" si="768"/>
        <v>0</v>
      </c>
      <c r="PR175" s="6">
        <f t="shared" si="768"/>
        <v>0</v>
      </c>
      <c r="PS175" s="6">
        <f t="shared" si="768"/>
        <v>0</v>
      </c>
      <c r="PT175" s="6">
        <f t="shared" si="768"/>
        <v>0</v>
      </c>
      <c r="PU175" s="6">
        <f t="shared" si="768"/>
        <v>0</v>
      </c>
      <c r="PV175" s="6">
        <f t="shared" si="768"/>
        <v>0</v>
      </c>
      <c r="PW175" s="6">
        <f t="shared" si="768"/>
        <v>0</v>
      </c>
      <c r="PX175" s="6">
        <f t="shared" si="768"/>
        <v>0</v>
      </c>
      <c r="PY175" s="6">
        <f t="shared" si="768"/>
        <v>0</v>
      </c>
      <c r="PZ175" s="6">
        <f t="shared" si="768"/>
        <v>0</v>
      </c>
      <c r="QA175" s="6">
        <f t="shared" si="768"/>
        <v>0</v>
      </c>
      <c r="QB175" s="6">
        <f t="shared" si="768"/>
        <v>0</v>
      </c>
      <c r="QC175" s="6">
        <f t="shared" si="768"/>
        <v>0</v>
      </c>
      <c r="QD175" s="6">
        <f t="shared" si="768"/>
        <v>0</v>
      </c>
      <c r="QE175" s="6">
        <f t="shared" si="768"/>
        <v>0</v>
      </c>
      <c r="QF175" s="6">
        <f t="shared" si="768"/>
        <v>0</v>
      </c>
      <c r="QG175" s="6">
        <f t="shared" si="768"/>
        <v>0</v>
      </c>
      <c r="QH175" s="6">
        <f t="shared" si="768"/>
        <v>0</v>
      </c>
      <c r="QI175" s="6">
        <f t="shared" si="768"/>
        <v>0</v>
      </c>
      <c r="QJ175" s="6">
        <f t="shared" si="768"/>
        <v>0</v>
      </c>
      <c r="QK175" s="6">
        <f t="shared" si="768"/>
        <v>0</v>
      </c>
      <c r="QL175" s="6">
        <f t="shared" si="768"/>
        <v>0</v>
      </c>
      <c r="QM175" s="6">
        <f t="shared" si="768"/>
        <v>0</v>
      </c>
      <c r="QN175" s="6">
        <f t="shared" si="768"/>
        <v>0</v>
      </c>
      <c r="QO175" s="6">
        <f t="shared" si="768"/>
        <v>0</v>
      </c>
      <c r="QP175" s="6">
        <f t="shared" si="768"/>
        <v>0</v>
      </c>
      <c r="QQ175" s="6">
        <f t="shared" si="768"/>
        <v>0</v>
      </c>
      <c r="QR175" s="6">
        <f t="shared" si="768"/>
        <v>0</v>
      </c>
      <c r="QS175" s="6">
        <f t="shared" si="768"/>
        <v>0</v>
      </c>
      <c r="QT175" s="6">
        <f t="shared" si="768"/>
        <v>0</v>
      </c>
      <c r="QU175" s="6">
        <f t="shared" si="768"/>
        <v>0</v>
      </c>
      <c r="QV175" s="6">
        <f t="shared" si="768"/>
        <v>0</v>
      </c>
      <c r="QW175" s="6">
        <f t="shared" si="768"/>
        <v>0</v>
      </c>
      <c r="QX175" s="6">
        <f t="shared" si="768"/>
        <v>0</v>
      </c>
      <c r="QY175" s="6">
        <f t="shared" si="768"/>
        <v>0</v>
      </c>
      <c r="QZ175" s="6">
        <f t="shared" si="768"/>
        <v>0</v>
      </c>
      <c r="RA175" s="6">
        <f t="shared" si="768"/>
        <v>0</v>
      </c>
      <c r="RB175" s="6">
        <f t="shared" si="768"/>
        <v>0</v>
      </c>
      <c r="RC175" s="6">
        <f t="shared" si="768"/>
        <v>0</v>
      </c>
      <c r="RD175" s="6">
        <f t="shared" si="768"/>
        <v>0</v>
      </c>
      <c r="RE175" s="6">
        <f t="shared" si="768"/>
        <v>0</v>
      </c>
      <c r="RF175" s="6">
        <f t="shared" si="768"/>
        <v>0</v>
      </c>
      <c r="RG175" s="6">
        <f t="shared" si="768"/>
        <v>0</v>
      </c>
      <c r="RH175" s="6">
        <f t="shared" si="768"/>
        <v>0</v>
      </c>
      <c r="RI175" s="6">
        <f t="shared" si="768"/>
        <v>0</v>
      </c>
      <c r="RJ175" s="6">
        <f t="shared" si="768"/>
        <v>0</v>
      </c>
      <c r="RK175" s="6">
        <f t="shared" si="768"/>
        <v>0</v>
      </c>
      <c r="RL175" s="6">
        <f t="shared" si="768"/>
        <v>0</v>
      </c>
      <c r="RM175" s="6">
        <f t="shared" si="768"/>
        <v>0</v>
      </c>
      <c r="RN175" s="6">
        <f t="shared" si="768"/>
        <v>0</v>
      </c>
      <c r="RO175" s="6">
        <f t="shared" si="768"/>
        <v>0</v>
      </c>
      <c r="RP175" s="6">
        <f t="shared" si="768"/>
        <v>0</v>
      </c>
      <c r="RQ175" s="6">
        <f t="shared" ref="RQ175:RU175" si="769">SUM(RQ164, -RQ171)</f>
        <v>0</v>
      </c>
      <c r="RR175" s="6">
        <f t="shared" si="769"/>
        <v>0</v>
      </c>
      <c r="RS175" s="6">
        <f t="shared" si="769"/>
        <v>0</v>
      </c>
      <c r="RT175" s="6">
        <f t="shared" si="769"/>
        <v>0</v>
      </c>
      <c r="RU175" s="6">
        <f t="shared" si="769"/>
        <v>0</v>
      </c>
    </row>
    <row r="176" spans="35:48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0.191</v>
      </c>
      <c r="BD176" s="41">
        <v>0.16869999999999999</v>
      </c>
      <c r="BE176" s="41">
        <v>0.17280000000000001</v>
      </c>
      <c r="BF176" s="41">
        <v>0.2069</v>
      </c>
      <c r="BG176" s="22">
        <v>0.30759999999999998</v>
      </c>
      <c r="BH176" s="22">
        <v>0.2384</v>
      </c>
      <c r="BI176" s="22">
        <v>0.35549999999999998</v>
      </c>
      <c r="BJ176" s="22">
        <v>0.30130000000000001</v>
      </c>
      <c r="BK176" s="22">
        <v>0.2407</v>
      </c>
      <c r="BL176" s="22">
        <v>0.27479999999999999</v>
      </c>
      <c r="BM176" s="22">
        <v>0.28060000000000002</v>
      </c>
      <c r="BN176" s="22">
        <v>0.28070000000000001</v>
      </c>
      <c r="BO176" s="22">
        <v>0.27839999999999998</v>
      </c>
      <c r="BP176" s="22">
        <v>0.4123</v>
      </c>
      <c r="BQ176" s="22">
        <v>0.31929999999999997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109" t="s">
        <v>67</v>
      </c>
      <c r="JQ176" s="59"/>
      <c r="JR176" s="59"/>
      <c r="JS176" s="59"/>
      <c r="JU176" s="147" t="s">
        <v>67</v>
      </c>
      <c r="JV176" s="117" t="s">
        <v>46</v>
      </c>
      <c r="JW176" s="193" t="s">
        <v>52</v>
      </c>
      <c r="JX176" s="147" t="s">
        <v>57</v>
      </c>
      <c r="JY176" s="183" t="s">
        <v>55</v>
      </c>
      <c r="JZ176" s="172" t="s">
        <v>60</v>
      </c>
      <c r="KA176" s="159" t="s">
        <v>55</v>
      </c>
      <c r="KB176" s="183" t="s">
        <v>55</v>
      </c>
      <c r="KC176" s="177" t="s">
        <v>84</v>
      </c>
      <c r="KD176" s="159" t="s">
        <v>52</v>
      </c>
      <c r="KE176" s="117" t="s">
        <v>49</v>
      </c>
      <c r="KF176" s="172" t="s">
        <v>60</v>
      </c>
      <c r="KG176" s="159" t="s">
        <v>52</v>
      </c>
      <c r="KH176" s="183" t="s">
        <v>53</v>
      </c>
      <c r="KI176" s="178" t="s">
        <v>49</v>
      </c>
      <c r="KJ176" s="137" t="s">
        <v>60</v>
      </c>
      <c r="KK176" s="117" t="s">
        <v>47</v>
      </c>
      <c r="KL176" s="178" t="s">
        <v>47</v>
      </c>
      <c r="KM176" s="159" t="s">
        <v>55</v>
      </c>
      <c r="KN176" s="183" t="s">
        <v>53</v>
      </c>
      <c r="KO176" s="169" t="s">
        <v>70</v>
      </c>
      <c r="KP176" s="147" t="s">
        <v>70</v>
      </c>
      <c r="KQ176" s="109" t="s">
        <v>63</v>
      </c>
      <c r="KR176" s="193" t="s">
        <v>53</v>
      </c>
      <c r="KS176" s="147" t="s">
        <v>63</v>
      </c>
      <c r="KT176" s="117" t="s">
        <v>49</v>
      </c>
      <c r="KU176" s="175" t="s">
        <v>40</v>
      </c>
      <c r="KV176" s="153" t="s">
        <v>40</v>
      </c>
      <c r="KW176" s="114" t="s">
        <v>40</v>
      </c>
      <c r="KX176" s="169" t="s">
        <v>70</v>
      </c>
      <c r="KY176" s="147" t="s">
        <v>70</v>
      </c>
      <c r="KZ176" s="183" t="s">
        <v>53</v>
      </c>
      <c r="LA176" s="169" t="s">
        <v>70</v>
      </c>
      <c r="LB176" s="109" t="s">
        <v>52</v>
      </c>
      <c r="LC176" s="114" t="s">
        <v>38</v>
      </c>
      <c r="LD176" s="109" t="s">
        <v>52</v>
      </c>
      <c r="LE176" s="59"/>
      <c r="LF176" s="59"/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M176" s="59"/>
      <c r="MN176" s="59"/>
      <c r="MO176" s="59"/>
      <c r="MP176" s="59"/>
      <c r="MQ176" s="59"/>
      <c r="MR176" s="59"/>
      <c r="MS176" s="59"/>
      <c r="MT176" s="59"/>
      <c r="MU176" s="59"/>
      <c r="MV176" s="59"/>
      <c r="MW176" s="59"/>
      <c r="MX176" s="59"/>
      <c r="MY176" s="59"/>
      <c r="MZ176" s="59"/>
      <c r="NA176" s="59"/>
      <c r="NB176" s="59"/>
      <c r="NC176" s="59"/>
      <c r="ND176" s="59"/>
      <c r="NE176" s="59"/>
      <c r="NF176" s="59"/>
      <c r="NG176" s="59"/>
      <c r="NH176" s="59"/>
      <c r="NI176" s="59"/>
      <c r="NJ176" s="59"/>
      <c r="NK176" s="59"/>
      <c r="NL176" s="59"/>
      <c r="NM176" s="59"/>
      <c r="NN176" s="59"/>
      <c r="NO176" s="59"/>
      <c r="NP176" s="59"/>
      <c r="NQ176" s="59"/>
      <c r="NR176" s="59"/>
      <c r="NS176" s="59"/>
      <c r="NT176" s="59"/>
      <c r="NU176" s="59"/>
      <c r="NV176" s="59"/>
      <c r="NW176" s="59"/>
      <c r="NX176" s="59"/>
      <c r="NY176" s="59"/>
      <c r="NZ176" s="59"/>
      <c r="OA176" s="59"/>
      <c r="OB176" s="59"/>
      <c r="OC176" s="59"/>
      <c r="OD176" s="59"/>
      <c r="OE176" s="59"/>
      <c r="OF176" s="59"/>
      <c r="OG176" s="59"/>
      <c r="OH176" s="59"/>
      <c r="OI176" s="59"/>
      <c r="OJ176" s="59"/>
      <c r="OK176" s="59"/>
      <c r="OL176" s="59"/>
      <c r="OM176" s="59"/>
      <c r="ON176" s="59"/>
      <c r="OO176" s="59"/>
      <c r="OP176" s="59"/>
      <c r="OQ176" s="59"/>
      <c r="OR176" s="59"/>
      <c r="OS176" s="59"/>
      <c r="OT176" s="59"/>
      <c r="OU176" s="59"/>
      <c r="OV176" s="59"/>
      <c r="OW176" s="59"/>
      <c r="OX176" s="59"/>
      <c r="OY176" s="59"/>
      <c r="OZ176" s="59"/>
      <c r="PA176" s="59"/>
      <c r="PB176" s="59"/>
      <c r="PC176" s="59"/>
      <c r="PE176" s="59"/>
      <c r="PF176" s="59"/>
      <c r="PG176" s="59"/>
      <c r="PH176" s="59"/>
      <c r="PI176" s="59"/>
      <c r="PJ176" s="59"/>
      <c r="PK176" s="59"/>
      <c r="PL176" s="59"/>
      <c r="PM176" s="59"/>
      <c r="PN176" s="59"/>
      <c r="PO176" s="59"/>
      <c r="PP176" s="59"/>
      <c r="PQ176" s="59"/>
      <c r="PR176" s="59"/>
      <c r="PS176" s="59"/>
      <c r="PT176" s="59"/>
      <c r="PU176" s="59"/>
      <c r="PV176" s="59"/>
      <c r="PW176" s="59"/>
      <c r="PX176" s="59"/>
      <c r="PY176" s="59"/>
      <c r="PZ176" s="59"/>
      <c r="QA176" s="59"/>
      <c r="QB176" s="59"/>
      <c r="QC176" s="59"/>
      <c r="QD176" s="59"/>
      <c r="QE176" s="59"/>
      <c r="QF176" s="59"/>
      <c r="QG176" s="59"/>
      <c r="QH176" s="59"/>
      <c r="QI176" s="59"/>
      <c r="QJ176" s="59"/>
      <c r="QK176" s="59"/>
      <c r="QL176" s="59"/>
      <c r="QM176" s="59"/>
      <c r="QN176" s="59"/>
      <c r="QO176" s="59"/>
      <c r="QP176" s="59"/>
      <c r="QQ176" s="59"/>
      <c r="QR176" s="59"/>
      <c r="QS176" s="59"/>
      <c r="QT176" s="59"/>
      <c r="QU176" s="59"/>
      <c r="QV176" s="59"/>
      <c r="QW176" s="59"/>
      <c r="QX176" s="59"/>
      <c r="QY176" s="59"/>
      <c r="QZ176" s="59"/>
      <c r="RA176" s="59"/>
      <c r="RB176" s="59"/>
      <c r="RC176" s="59"/>
      <c r="RD176" s="59"/>
      <c r="RE176" s="59"/>
      <c r="RF176" s="59"/>
      <c r="RG176" s="59"/>
      <c r="RH176" s="59"/>
      <c r="RI176" s="59"/>
      <c r="RJ176" s="59"/>
      <c r="RK176" s="59"/>
      <c r="RL176" s="59"/>
      <c r="RM176" s="59"/>
      <c r="RN176" s="59"/>
      <c r="RO176" s="59"/>
      <c r="RP176" s="59"/>
      <c r="RQ176" s="59"/>
      <c r="RR176" s="59"/>
      <c r="RS176" s="59"/>
      <c r="RT176" s="59"/>
      <c r="RU176" s="59"/>
    </row>
    <row r="177" spans="7:48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0.1386</v>
      </c>
      <c r="BD177" s="22">
        <v>0.14269999999999999</v>
      </c>
      <c r="BE177" s="35">
        <v>0.1353</v>
      </c>
      <c r="BF177" s="22">
        <v>0.18679999999999999</v>
      </c>
      <c r="BG177" s="41">
        <v>0.1278</v>
      </c>
      <c r="BH177" s="35">
        <v>0.1241</v>
      </c>
      <c r="BI177" s="35">
        <v>0.12709999999999999</v>
      </c>
      <c r="BJ177" s="35">
        <v>0.14949999999999999</v>
      </c>
      <c r="BK177" s="35">
        <v>9.98E-2</v>
      </c>
      <c r="BL177" s="31">
        <v>0.13100000000000001</v>
      </c>
      <c r="BM177" s="31">
        <v>0.18559999999999999</v>
      </c>
      <c r="BN177" s="31">
        <v>0.20219999999999999</v>
      </c>
      <c r="BO177" s="31">
        <v>0.12640000000000001</v>
      </c>
      <c r="BP177" s="31">
        <v>8.2600000000000007E-2</v>
      </c>
      <c r="BQ177" s="41">
        <v>7.2900000000000006E-2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 t="shared" ref="JB177:JJ177" si="770">SUM(JB136, -JB140)</f>
        <v>0.1012</v>
      </c>
      <c r="JC177" s="115">
        <f t="shared" si="770"/>
        <v>9.7799999999999998E-2</v>
      </c>
      <c r="JD177" s="174">
        <f t="shared" si="770"/>
        <v>0.1033</v>
      </c>
      <c r="JE177" s="141">
        <f t="shared" si="770"/>
        <v>9.6699999999999994E-2</v>
      </c>
      <c r="JF177" s="115">
        <f t="shared" si="770"/>
        <v>0.1069</v>
      </c>
      <c r="JG177" s="174">
        <f t="shared" si="770"/>
        <v>8.4100000000000008E-2</v>
      </c>
      <c r="JH177" s="139">
        <f t="shared" si="770"/>
        <v>8.3900000000000002E-2</v>
      </c>
      <c r="JI177" s="111">
        <f t="shared" si="770"/>
        <v>9.1300000000000006E-2</v>
      </c>
      <c r="JJ177" s="171">
        <f t="shared" si="770"/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202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61">
        <f>SUM(JU141, -JU142)</f>
        <v>0.11210000000000001</v>
      </c>
      <c r="JV177" s="241">
        <f>SUM(JV137, -JV141)</f>
        <v>0.1152</v>
      </c>
      <c r="JW177" s="170">
        <f>SUM(JW136, -JW140)</f>
        <v>0.1137</v>
      </c>
      <c r="JX177" s="139">
        <f>SUM(JX141, -JX142)</f>
        <v>0.11589999999999999</v>
      </c>
      <c r="JY177" s="113">
        <f>SUM(JY136, -JY140)</f>
        <v>0.1115</v>
      </c>
      <c r="JZ177" s="174">
        <f>SUM(JZ141, -JZ142)</f>
        <v>0.1176</v>
      </c>
      <c r="KA177" s="143">
        <f>SUM(KA136, -KA140)</f>
        <v>0.1197</v>
      </c>
      <c r="KB177" s="113">
        <f>SUM(KB136, -KB140)</f>
        <v>0.1076</v>
      </c>
      <c r="KC177" s="171">
        <f>SUM(KC140, -KC142)</f>
        <v>0.12569999999999998</v>
      </c>
      <c r="KD177" s="148">
        <f>SUM(KD136, -KD139)</f>
        <v>0.11809999999999998</v>
      </c>
      <c r="KE177" s="115">
        <f>SUM(KE137, -KE140)</f>
        <v>0.12290000000000001</v>
      </c>
      <c r="KF177" s="174">
        <f>SUM(KF140, -KF142)</f>
        <v>0.11800000000000001</v>
      </c>
      <c r="KG177" s="148">
        <f>SUM(KG136, -KG139)</f>
        <v>0.13019999999999998</v>
      </c>
      <c r="KH177" s="202">
        <f>SUM(KH136, -KH140)</f>
        <v>0.12079999999999999</v>
      </c>
      <c r="KI177" s="174">
        <f>SUM(KI137, -KI141)</f>
        <v>0.11879999999999999</v>
      </c>
      <c r="KJ177" s="141">
        <f>SUM(KJ141, -KJ142)</f>
        <v>0.11899999999999999</v>
      </c>
      <c r="KK177" s="113">
        <f>SUM(KK136, -KK140)</f>
        <v>0.1135</v>
      </c>
      <c r="KL177" s="173">
        <f>SUM(KL136, -KL140)</f>
        <v>0.12139999999999999</v>
      </c>
      <c r="KM177" s="143">
        <f>SUM(KM137, -KM140)</f>
        <v>0.13969999999999999</v>
      </c>
      <c r="KN177" s="202">
        <f>SUM(KN138, -KN141)</f>
        <v>0.123</v>
      </c>
      <c r="KO177" s="174">
        <f>SUM(KO137, -KO140)</f>
        <v>0.12740000000000001</v>
      </c>
      <c r="KP177" s="141">
        <f>SUM(KP137, -KP140)</f>
        <v>0.11910000000000001</v>
      </c>
      <c r="KQ177" s="111">
        <f>SUM(KQ137, -KQ140)</f>
        <v>0.1215</v>
      </c>
      <c r="KR177" s="182">
        <f>SUM(KR137, -KR141)</f>
        <v>0.1027</v>
      </c>
      <c r="KS177" s="139">
        <f>SUM(KS138, -KS141)</f>
        <v>0.1384</v>
      </c>
      <c r="KT177" s="115">
        <f>SUM(KT136, -KT140)</f>
        <v>0.13769999999999999</v>
      </c>
      <c r="KU177" s="174">
        <f>SUM(KU138, -KU142)</f>
        <v>0.1399</v>
      </c>
      <c r="KV177" s="141">
        <f>SUM(KV138, -KV142)</f>
        <v>0.13059999999999999</v>
      </c>
      <c r="KW177" s="115">
        <f>SUM(KW139, -KW142)</f>
        <v>0.13719999999999999</v>
      </c>
      <c r="KX177" s="174">
        <f>SUM(KX137, -KX140)</f>
        <v>0.13419999999999999</v>
      </c>
      <c r="KY177" s="141">
        <f>SUM(KY137, -KY140)</f>
        <v>0.13219999999999998</v>
      </c>
      <c r="KZ177" s="202">
        <f>SUM(KZ139, -KZ142)</f>
        <v>0.1288</v>
      </c>
      <c r="LA177" s="174">
        <f>SUM(LA136, -LA140)</f>
        <v>0.12420000000000002</v>
      </c>
      <c r="LB177" s="110">
        <f>SUM(LB136, -LB139)</f>
        <v>0.12530000000000002</v>
      </c>
      <c r="LC177" s="113">
        <f>SUM(LC138, -LC141)</f>
        <v>0.13109999999999999</v>
      </c>
      <c r="LD177" s="110">
        <f>SUM(LD136, -LD140)</f>
        <v>0.12849999999999998</v>
      </c>
      <c r="LE177" s="6">
        <f>SUM(LE164, -LE170,)</f>
        <v>0</v>
      </c>
      <c r="LF177" s="6">
        <f>SUM(LF165, -LF171)</f>
        <v>0</v>
      </c>
      <c r="LG177" s="6">
        <f>SUM(LG164, -LG170)</f>
        <v>0</v>
      </c>
      <c r="LH177" s="6">
        <f>SUM(LH164, -LH170,)</f>
        <v>0</v>
      </c>
      <c r="LI177" s="6">
        <f>SUM(LI165, -LI171)</f>
        <v>0</v>
      </c>
      <c r="LJ177" s="6">
        <f>SUM(LJ164, -LJ170)</f>
        <v>0</v>
      </c>
      <c r="LK177" s="6">
        <f>SUM(LK164, -LK170,)</f>
        <v>0</v>
      </c>
      <c r="LL177" s="6">
        <f>SUM(LL165, -LL171)</f>
        <v>0</v>
      </c>
      <c r="LM177" s="6">
        <f>SUM(LM164, -LM170)</f>
        <v>0</v>
      </c>
      <c r="LN177" s="6">
        <f>SUM(LN164, -LN170,)</f>
        <v>0</v>
      </c>
      <c r="LO177" s="6">
        <f>SUM(LO165, -LO171)</f>
        <v>0</v>
      </c>
      <c r="LP177" s="6">
        <f>SUM(LP164, -LP170)</f>
        <v>0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0.12989999999999999</v>
      </c>
      <c r="BD178" s="31">
        <v>5.3999999999999999E-2</v>
      </c>
      <c r="BE178" s="31">
        <v>0.10639999999999999</v>
      </c>
      <c r="BF178" s="35">
        <v>9.5699999999999993E-2</v>
      </c>
      <c r="BG178" s="35">
        <v>6.6199999999999995E-2</v>
      </c>
      <c r="BH178" s="41">
        <v>9.0700000000000003E-2</v>
      </c>
      <c r="BI178" s="41">
        <v>7.9899999999999999E-2</v>
      </c>
      <c r="BJ178" s="31">
        <v>3.39E-2</v>
      </c>
      <c r="BK178" s="31">
        <v>9.0800000000000006E-2</v>
      </c>
      <c r="BL178" s="41">
        <v>8.2900000000000001E-2</v>
      </c>
      <c r="BM178" s="41">
        <v>9.01E-2</v>
      </c>
      <c r="BN178" s="41">
        <v>8.4000000000000005E-2</v>
      </c>
      <c r="BO178" s="41">
        <v>7.9200000000000007E-2</v>
      </c>
      <c r="BP178" s="41">
        <v>6.7599999999999993E-2</v>
      </c>
      <c r="BQ178" s="31">
        <v>6.6699999999999995E-2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117" t="s">
        <v>49</v>
      </c>
      <c r="JQ178" s="59"/>
      <c r="JR178" s="59"/>
      <c r="JS178" s="59"/>
      <c r="JU178" s="153" t="s">
        <v>39</v>
      </c>
      <c r="JV178" s="183" t="s">
        <v>55</v>
      </c>
      <c r="JW178" s="193" t="s">
        <v>53</v>
      </c>
      <c r="JX178" s="159" t="s">
        <v>53</v>
      </c>
      <c r="JY178" s="117" t="s">
        <v>46</v>
      </c>
      <c r="JZ178" s="193" t="s">
        <v>52</v>
      </c>
      <c r="KA178" s="159" t="s">
        <v>52</v>
      </c>
      <c r="KB178" s="183" t="s">
        <v>52</v>
      </c>
      <c r="KC178" s="172" t="s">
        <v>60</v>
      </c>
      <c r="KD178" s="137" t="s">
        <v>68</v>
      </c>
      <c r="KE178" s="183" t="s">
        <v>52</v>
      </c>
      <c r="KF178" s="193" t="s">
        <v>52</v>
      </c>
      <c r="KG178" s="137" t="s">
        <v>60</v>
      </c>
      <c r="KH178" s="117" t="s">
        <v>49</v>
      </c>
      <c r="KI178" s="172" t="s">
        <v>60</v>
      </c>
      <c r="KJ178" s="159" t="s">
        <v>53</v>
      </c>
      <c r="KK178" s="109" t="s">
        <v>70</v>
      </c>
      <c r="KL178" s="193" t="s">
        <v>55</v>
      </c>
      <c r="KM178" s="147" t="s">
        <v>63</v>
      </c>
      <c r="KN178" s="117" t="s">
        <v>49</v>
      </c>
      <c r="KO178" s="193" t="s">
        <v>53</v>
      </c>
      <c r="KP178" s="159" t="s">
        <v>53</v>
      </c>
      <c r="KQ178" s="183" t="s">
        <v>55</v>
      </c>
      <c r="KR178" s="169" t="s">
        <v>63</v>
      </c>
      <c r="KS178" s="153" t="s">
        <v>38</v>
      </c>
      <c r="KT178" s="109" t="s">
        <v>70</v>
      </c>
      <c r="KU178" s="193" t="s">
        <v>53</v>
      </c>
      <c r="KV178" s="159" t="s">
        <v>53</v>
      </c>
      <c r="KW178" s="109" t="s">
        <v>70</v>
      </c>
      <c r="KX178" s="175" t="s">
        <v>38</v>
      </c>
      <c r="KY178" s="153" t="s">
        <v>38</v>
      </c>
      <c r="KZ178" s="117" t="s">
        <v>49</v>
      </c>
      <c r="LA178" s="178" t="s">
        <v>49</v>
      </c>
      <c r="LB178" s="117" t="s">
        <v>49</v>
      </c>
      <c r="LC178" s="118" t="s">
        <v>64</v>
      </c>
      <c r="LD178" s="117" t="s">
        <v>44</v>
      </c>
      <c r="LE178" s="59"/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  <c r="NM178" s="59"/>
      <c r="NN178" s="59"/>
      <c r="NO178" s="59"/>
      <c r="NP178" s="59"/>
      <c r="NQ178" s="59"/>
      <c r="NR178" s="59"/>
      <c r="NS178" s="59"/>
      <c r="NT178" s="59"/>
      <c r="NU178" s="59"/>
      <c r="NV178" s="59"/>
      <c r="NW178" s="59"/>
      <c r="NX178" s="59"/>
      <c r="NY178" s="59"/>
      <c r="NZ178" s="59"/>
      <c r="OA178" s="59"/>
      <c r="OB178" s="59"/>
      <c r="OC178" s="59"/>
      <c r="OD178" s="59"/>
      <c r="OE178" s="59"/>
      <c r="OF178" s="59"/>
      <c r="OG178" s="59"/>
      <c r="OH178" s="59"/>
      <c r="OI178" s="59"/>
      <c r="OJ178" s="59"/>
      <c r="OK178" s="59"/>
      <c r="OL178" s="59"/>
      <c r="OM178" s="59"/>
      <c r="ON178" s="59"/>
      <c r="OO178" s="59"/>
      <c r="OP178" s="59"/>
      <c r="OQ178" s="59"/>
      <c r="OR178" s="59"/>
      <c r="OS178" s="59"/>
      <c r="OT178" s="59"/>
      <c r="OU178" s="59"/>
      <c r="OV178" s="59"/>
      <c r="OW178" s="59"/>
      <c r="OX178" s="59"/>
      <c r="OY178" s="59"/>
      <c r="OZ178" s="59"/>
      <c r="PA178" s="59"/>
      <c r="PB178" s="59"/>
      <c r="PC178" s="59"/>
      <c r="PE178" s="59"/>
      <c r="PF178" s="59"/>
      <c r="PG178" s="59"/>
      <c r="PH178" s="59"/>
      <c r="PI178" s="59"/>
      <c r="PJ178" s="59"/>
      <c r="PK178" s="59"/>
      <c r="PL178" s="59"/>
      <c r="PM178" s="59"/>
      <c r="PN178" s="59"/>
      <c r="PO178" s="59"/>
      <c r="PP178" s="59"/>
      <c r="PQ178" s="59"/>
      <c r="PR178" s="59"/>
      <c r="PS178" s="59"/>
      <c r="PT178" s="59"/>
      <c r="PU178" s="59"/>
      <c r="PV178" s="59"/>
      <c r="PW178" s="59"/>
      <c r="PX178" s="59"/>
      <c r="PY178" s="59"/>
      <c r="PZ178" s="59"/>
      <c r="QA178" s="59"/>
      <c r="QB178" s="59"/>
      <c r="QC178" s="59"/>
      <c r="QD178" s="59"/>
      <c r="QE178" s="59"/>
      <c r="QF178" s="59"/>
      <c r="QG178" s="59"/>
      <c r="QH178" s="59"/>
      <c r="QI178" s="59"/>
      <c r="QJ178" s="59"/>
      <c r="QK178" s="59"/>
      <c r="QL178" s="59"/>
      <c r="QM178" s="59"/>
      <c r="QN178" s="59"/>
      <c r="QO178" s="59"/>
      <c r="QP178" s="59"/>
      <c r="QQ178" s="59"/>
      <c r="QR178" s="59"/>
      <c r="QS178" s="59"/>
      <c r="QT178" s="59"/>
      <c r="QU178" s="59"/>
      <c r="QV178" s="59"/>
      <c r="QW178" s="59"/>
      <c r="QX178" s="59"/>
      <c r="QY178" s="59"/>
      <c r="QZ178" s="59"/>
      <c r="RA178" s="59"/>
      <c r="RB178" s="59"/>
      <c r="RC178" s="59"/>
      <c r="RD178" s="59"/>
      <c r="RE178" s="59"/>
      <c r="RF178" s="59"/>
      <c r="RG178" s="59"/>
      <c r="RH178" s="59"/>
      <c r="RI178" s="59"/>
      <c r="RJ178" s="59"/>
      <c r="RK178" s="59"/>
      <c r="RL178" s="59"/>
      <c r="RM178" s="59"/>
      <c r="RN178" s="59"/>
      <c r="RO178" s="59"/>
      <c r="RP178" s="59"/>
      <c r="RQ178" s="59"/>
      <c r="RR178" s="59"/>
      <c r="RS178" s="59"/>
      <c r="RT178" s="59"/>
      <c r="RU178" s="59"/>
    </row>
    <row r="179" spans="7:48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9.4500000000000001E-2</v>
      </c>
      <c r="BD179" s="35">
        <v>4.5999999999999999E-3</v>
      </c>
      <c r="BE179" s="22">
        <v>0.10879999999999999</v>
      </c>
      <c r="BF179" s="31">
        <v>7.2499999999999995E-2</v>
      </c>
      <c r="BG179" s="31">
        <v>4.82E-2</v>
      </c>
      <c r="BH179" s="31">
        <v>5.16E-2</v>
      </c>
      <c r="BI179" s="31">
        <v>5.0500000000000003E-2</v>
      </c>
      <c r="BJ179" s="41">
        <v>6.1000000000000004E-3</v>
      </c>
      <c r="BK179" s="41">
        <v>8.09E-2</v>
      </c>
      <c r="BL179" s="35">
        <v>3.5299999999999998E-2</v>
      </c>
      <c r="BM179" s="35">
        <v>4.5100000000000001E-2</v>
      </c>
      <c r="BN179" s="7">
        <v>1.9699999999999999E-2</v>
      </c>
      <c r="BO179" s="7">
        <v>6.0900000000000003E-2</v>
      </c>
      <c r="BP179" s="7">
        <v>3.4700000000000002E-2</v>
      </c>
      <c r="BQ179" s="7">
        <v>3.85E-2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115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9">
        <f>SUM(JU138, -JU141)</f>
        <v>8.1799999999999998E-2</v>
      </c>
      <c r="JV179" s="113">
        <f>SUM(JV136, -JV140)</f>
        <v>0.10719999999999999</v>
      </c>
      <c r="JW179" s="182">
        <f>SUM(JW136, -JW139)</f>
        <v>0.1133</v>
      </c>
      <c r="JX179" s="161">
        <f>SUM(JX136, -JX139)</f>
        <v>0.11149999999999999</v>
      </c>
      <c r="JY179" s="241">
        <f>SUM(JY137, -JY141)</f>
        <v>0.10700000000000001</v>
      </c>
      <c r="JZ179" s="170">
        <f>SUM(JZ136, -JZ139)</f>
        <v>0.11370000000000001</v>
      </c>
      <c r="KA179" s="148">
        <f>SUM(KA136, -KA139)</f>
        <v>0.11169999999999999</v>
      </c>
      <c r="KB179" s="110">
        <f>SUM(KB136, -KB139)</f>
        <v>0.10009999999999999</v>
      </c>
      <c r="KC179" s="174">
        <f>SUM(KC141, -KC142)</f>
        <v>0.12239999999999999</v>
      </c>
      <c r="KD179" s="139">
        <f>SUM(KD141, -KD143)</f>
        <v>0.11599999999999999</v>
      </c>
      <c r="KE179" s="110">
        <f>SUM(KE136, -KE139)</f>
        <v>0.1119</v>
      </c>
      <c r="KF179" s="170">
        <f>SUM(KF136, -KF139)</f>
        <v>0.11549999999999999</v>
      </c>
      <c r="KG179" s="141">
        <f>SUM(KG141, -KG142)</f>
        <v>0.12239999999999999</v>
      </c>
      <c r="KH179" s="115">
        <f>SUM(KH137, -KH141)</f>
        <v>0.1137</v>
      </c>
      <c r="KI179" s="174">
        <f>SUM(KI141, -KI142)</f>
        <v>0.11530000000000001</v>
      </c>
      <c r="KJ179" s="161">
        <f>SUM(KJ136, -KJ140)</f>
        <v>0.1132</v>
      </c>
      <c r="KK179" s="115">
        <f>SUM(KK138, -KK141)</f>
        <v>0.10429999999999999</v>
      </c>
      <c r="KL179" s="173">
        <f>SUM(KL137, -KL141)</f>
        <v>0.1205</v>
      </c>
      <c r="KM179" s="139">
        <f>SUM(KM138, -KM141)</f>
        <v>0.1358</v>
      </c>
      <c r="KN179" s="115">
        <f>SUM(KN137, -KN140)</f>
        <v>0.1222</v>
      </c>
      <c r="KO179" s="182">
        <f>SUM(KO138, -KO141)</f>
        <v>0.11840000000000001</v>
      </c>
      <c r="KP179" s="161">
        <f>SUM(KP138, -KP141)</f>
        <v>0.1082</v>
      </c>
      <c r="KQ179" s="113">
        <f>SUM(KQ138, -KQ141)</f>
        <v>0.12039999999999999</v>
      </c>
      <c r="KR179" s="171">
        <f>SUM(KR138, -KR141)</f>
        <v>9.9099999999999994E-2</v>
      </c>
      <c r="KS179" s="143">
        <f>SUM(KS139, -KS142)</f>
        <v>0.13239999999999999</v>
      </c>
      <c r="KT179" s="115">
        <f>SUM(KT137, -KT140)</f>
        <v>0.11729999999999999</v>
      </c>
      <c r="KU179" s="182">
        <f>SUM(KU139, -KU142)</f>
        <v>0.13789999999999999</v>
      </c>
      <c r="KV179" s="161">
        <f>SUM(KV139, -KV142)</f>
        <v>0.12640000000000001</v>
      </c>
      <c r="KW179" s="115">
        <f>SUM(KW137, -KW140)</f>
        <v>0.13039999999999999</v>
      </c>
      <c r="KX179" s="173">
        <f>SUM(KX138, -KX141)</f>
        <v>0.1242</v>
      </c>
      <c r="KY179" s="143">
        <f>SUM(KY138, -KY141)</f>
        <v>0.12720000000000001</v>
      </c>
      <c r="KZ179" s="115">
        <f>SUM(KZ137, -KZ140)</f>
        <v>0.12720000000000001</v>
      </c>
      <c r="LA179" s="174">
        <f>SUM(LA137, -LA140)</f>
        <v>0.12050000000000001</v>
      </c>
      <c r="LB179" s="115">
        <f>SUM(LB137, -LB140)</f>
        <v>0.12510000000000002</v>
      </c>
      <c r="LC179" s="115">
        <f>SUM(LC142, -LC143)</f>
        <v>0.126</v>
      </c>
      <c r="LD179" s="115">
        <f>SUM(LD137, -LD140)</f>
        <v>0.12330000000000001</v>
      </c>
      <c r="LE179" s="6">
        <f>SUM(LE165, -LE171)</f>
        <v>0</v>
      </c>
      <c r="LF179" s="6">
        <f>SUM(LF164, -LF170)</f>
        <v>0</v>
      </c>
      <c r="LG179" s="6">
        <f>SUM(LG165, -LG171)</f>
        <v>0</v>
      </c>
      <c r="LH179" s="6">
        <f>SUM(LH165, -LH171)</f>
        <v>0</v>
      </c>
      <c r="LI179" s="6">
        <f>SUM(LI164, -LI170)</f>
        <v>0</v>
      </c>
      <c r="LJ179" s="6">
        <f>SUM(LJ165, -LJ171)</f>
        <v>0</v>
      </c>
      <c r="LK179" s="6">
        <f>SUM(LK165, -LK171)</f>
        <v>0</v>
      </c>
      <c r="LL179" s="6">
        <f>SUM(LL164, -LL170)</f>
        <v>0</v>
      </c>
      <c r="LM179" s="6">
        <f>SUM(LM165, -LM171)</f>
        <v>0</v>
      </c>
      <c r="LN179" s="6">
        <f>SUM(LN165, -LN171)</f>
        <v>0</v>
      </c>
      <c r="LO179" s="6">
        <f>SUM(LO164, -LO170)</f>
        <v>0</v>
      </c>
      <c r="LP179" s="6">
        <f>SUM(LP165, -LP171)</f>
        <v>0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-7.2499999999999995E-2</v>
      </c>
      <c r="BD180" s="7">
        <v>-1.66E-2</v>
      </c>
      <c r="BE180" s="7">
        <v>-2.6100000000000002E-2</v>
      </c>
      <c r="BF180" s="7">
        <v>-0.05</v>
      </c>
      <c r="BG180" s="16">
        <v>-2.7699999999999999E-2</v>
      </c>
      <c r="BH180" s="7">
        <v>5.5999999999999999E-3</v>
      </c>
      <c r="BI180" s="7">
        <v>-4.48E-2</v>
      </c>
      <c r="BJ180" s="7">
        <v>-5.6099999999999997E-2</v>
      </c>
      <c r="BK180" s="7">
        <v>-2.5000000000000001E-2</v>
      </c>
      <c r="BL180" s="7">
        <v>0</v>
      </c>
      <c r="BM180" s="16">
        <v>-1.4999999999999999E-2</v>
      </c>
      <c r="BN180" s="16">
        <v>-1.6999999999999999E-3</v>
      </c>
      <c r="BO180" s="35">
        <v>1E-4</v>
      </c>
      <c r="BP180" s="16">
        <v>-3.3E-3</v>
      </c>
      <c r="BQ180" s="16">
        <v>3.44E-2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183" t="s">
        <v>55</v>
      </c>
      <c r="JQ180" s="59"/>
      <c r="JR180" s="59"/>
      <c r="JS180" s="59"/>
      <c r="JU180" s="149" t="s">
        <v>49</v>
      </c>
      <c r="JV180" s="117" t="s">
        <v>49</v>
      </c>
      <c r="JW180" s="178" t="s">
        <v>49</v>
      </c>
      <c r="JX180" s="149" t="s">
        <v>46</v>
      </c>
      <c r="JY180" s="183" t="s">
        <v>53</v>
      </c>
      <c r="JZ180" s="178" t="s">
        <v>49</v>
      </c>
      <c r="KA180" s="153" t="s">
        <v>40</v>
      </c>
      <c r="KB180" s="114" t="s">
        <v>40</v>
      </c>
      <c r="KC180" s="193" t="s">
        <v>37</v>
      </c>
      <c r="KD180" s="153" t="s">
        <v>42</v>
      </c>
      <c r="KE180" s="112" t="s">
        <v>60</v>
      </c>
      <c r="KF180" s="178" t="s">
        <v>49</v>
      </c>
      <c r="KG180" s="149" t="s">
        <v>49</v>
      </c>
      <c r="KH180" s="183" t="s">
        <v>52</v>
      </c>
      <c r="KI180" s="169" t="s">
        <v>70</v>
      </c>
      <c r="KJ180" s="147" t="s">
        <v>70</v>
      </c>
      <c r="KK180" s="183" t="s">
        <v>53</v>
      </c>
      <c r="KL180" s="193" t="s">
        <v>53</v>
      </c>
      <c r="KM180" s="147" t="s">
        <v>70</v>
      </c>
      <c r="KN180" s="183" t="s">
        <v>55</v>
      </c>
      <c r="KO180" s="193" t="s">
        <v>55</v>
      </c>
      <c r="KP180" s="159" t="s">
        <v>55</v>
      </c>
      <c r="KQ180" s="183" t="s">
        <v>53</v>
      </c>
      <c r="KR180" s="193" t="s">
        <v>55</v>
      </c>
      <c r="KS180" s="159" t="s">
        <v>55</v>
      </c>
      <c r="KT180" s="114" t="s">
        <v>38</v>
      </c>
      <c r="KU180" s="175" t="s">
        <v>38</v>
      </c>
      <c r="KV180" s="153" t="s">
        <v>38</v>
      </c>
      <c r="KW180" s="183" t="s">
        <v>51</v>
      </c>
      <c r="KX180" s="193" t="s">
        <v>53</v>
      </c>
      <c r="KY180" s="159" t="s">
        <v>53</v>
      </c>
      <c r="KZ180" s="114" t="s">
        <v>38</v>
      </c>
      <c r="LA180" s="169" t="s">
        <v>52</v>
      </c>
      <c r="LB180" s="114" t="s">
        <v>38</v>
      </c>
      <c r="LC180" s="109" t="s">
        <v>70</v>
      </c>
      <c r="LD180" s="109" t="s">
        <v>70</v>
      </c>
      <c r="LE180" s="59"/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  <c r="NM180" s="59"/>
      <c r="NN180" s="59"/>
      <c r="NO180" s="59"/>
      <c r="NP180" s="59"/>
      <c r="NQ180" s="59"/>
      <c r="NR180" s="59"/>
      <c r="NS180" s="59"/>
      <c r="NT180" s="59"/>
      <c r="NU180" s="59"/>
      <c r="NV180" s="59"/>
      <c r="NW180" s="59"/>
      <c r="NX180" s="59"/>
      <c r="NY180" s="59"/>
      <c r="NZ180" s="59"/>
      <c r="OA180" s="59"/>
      <c r="OB180" s="59"/>
      <c r="OC180" s="59"/>
      <c r="OD180" s="59"/>
      <c r="OE180" s="59"/>
      <c r="OF180" s="59"/>
      <c r="OG180" s="59"/>
      <c r="OH180" s="59"/>
      <c r="OI180" s="59"/>
      <c r="OJ180" s="59"/>
      <c r="OK180" s="59"/>
      <c r="OL180" s="59"/>
      <c r="OM180" s="59"/>
      <c r="ON180" s="59"/>
      <c r="OO180" s="59"/>
      <c r="OP180" s="59"/>
      <c r="OQ180" s="59"/>
      <c r="OR180" s="59"/>
      <c r="OS180" s="59"/>
      <c r="OT180" s="59"/>
      <c r="OU180" s="59"/>
      <c r="OV180" s="59"/>
      <c r="OW180" s="59"/>
      <c r="OX180" s="59"/>
      <c r="OY180" s="59"/>
      <c r="OZ180" s="59"/>
      <c r="PA180" s="59"/>
      <c r="PB180" s="59"/>
      <c r="PC180" s="59"/>
      <c r="PE180" s="59"/>
      <c r="PF180" s="59"/>
      <c r="PG180" s="59"/>
      <c r="PH180" s="59"/>
      <c r="PI180" s="59"/>
      <c r="PJ180" s="59"/>
      <c r="PK180" s="59"/>
      <c r="PL180" s="59"/>
      <c r="PM180" s="59"/>
      <c r="PN180" s="59"/>
      <c r="PO180" s="59"/>
      <c r="PP180" s="59"/>
      <c r="PQ180" s="59"/>
      <c r="PR180" s="59"/>
      <c r="PS180" s="59"/>
      <c r="PT180" s="59"/>
      <c r="PU180" s="59"/>
      <c r="PV180" s="59"/>
      <c r="PW180" s="59"/>
      <c r="PX180" s="59"/>
      <c r="PY180" s="59"/>
      <c r="PZ180" s="59"/>
      <c r="QA180" s="59"/>
      <c r="QB180" s="59"/>
      <c r="QC180" s="59"/>
      <c r="QD180" s="59"/>
      <c r="QE180" s="59"/>
      <c r="QF180" s="59"/>
      <c r="QG180" s="59"/>
      <c r="QH180" s="59"/>
      <c r="QI180" s="59"/>
      <c r="QJ180" s="59"/>
      <c r="QK180" s="59"/>
      <c r="QL180" s="59"/>
      <c r="QM180" s="59"/>
      <c r="QN180" s="59"/>
      <c r="QO180" s="59"/>
      <c r="QP180" s="59"/>
      <c r="QQ180" s="59"/>
      <c r="QR180" s="59"/>
      <c r="QS180" s="59"/>
      <c r="QT180" s="59"/>
      <c r="QU180" s="59"/>
      <c r="QV180" s="59"/>
      <c r="QW180" s="59"/>
      <c r="QX180" s="59"/>
      <c r="QY180" s="59"/>
      <c r="QZ180" s="59"/>
      <c r="RA180" s="59"/>
      <c r="RB180" s="59"/>
      <c r="RC180" s="59"/>
      <c r="RD180" s="59"/>
      <c r="RE180" s="59"/>
      <c r="RF180" s="59"/>
      <c r="RG180" s="59"/>
      <c r="RH180" s="59"/>
      <c r="RI180" s="59"/>
      <c r="RJ180" s="59"/>
      <c r="RK180" s="59"/>
      <c r="RL180" s="59"/>
      <c r="RM180" s="59"/>
      <c r="RN180" s="59"/>
      <c r="RO180" s="59"/>
      <c r="RP180" s="59"/>
      <c r="RQ180" s="59"/>
      <c r="RR180" s="59"/>
      <c r="RS180" s="59"/>
      <c r="RT180" s="59"/>
      <c r="RU180" s="59"/>
    </row>
    <row r="181" spans="7:48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7">
        <v>-0.1023</v>
      </c>
      <c r="BD181" s="16">
        <v>-7.0300000000000001E-2</v>
      </c>
      <c r="BE181" s="16">
        <v>-9.4100000000000003E-2</v>
      </c>
      <c r="BF181" s="16">
        <v>-7.7799999999999994E-2</v>
      </c>
      <c r="BG181" s="7">
        <v>-3.3500000000000002E-2</v>
      </c>
      <c r="BH181" s="16">
        <v>-7.2300000000000003E-2</v>
      </c>
      <c r="BI181" s="16">
        <v>-4.4999999999999998E-2</v>
      </c>
      <c r="BJ181" s="16">
        <v>-6.5799999999999997E-2</v>
      </c>
      <c r="BK181" s="16">
        <v>-8.3000000000000004E-2</v>
      </c>
      <c r="BL181" s="16">
        <v>-5.7599999999999998E-2</v>
      </c>
      <c r="BM181" s="7">
        <v>-2.2599999999999999E-2</v>
      </c>
      <c r="BN181" s="35">
        <v>-4.4999999999999997E-3</v>
      </c>
      <c r="BO181" s="16">
        <v>-1.8100000000000002E-2</v>
      </c>
      <c r="BP181" s="35">
        <v>-4.6800000000000001E-2</v>
      </c>
      <c r="BQ181" s="35">
        <v>-0.105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771">SUM(EC170, -EC177)</f>
        <v>0</v>
      </c>
      <c r="ED181" s="6">
        <f t="shared" si="771"/>
        <v>0</v>
      </c>
      <c r="EE181" s="6">
        <f t="shared" si="771"/>
        <v>0</v>
      </c>
      <c r="EF181" s="6">
        <f t="shared" si="771"/>
        <v>0</v>
      </c>
      <c r="EG181" s="6">
        <f t="shared" si="771"/>
        <v>0</v>
      </c>
      <c r="EH181" s="6">
        <f t="shared" si="771"/>
        <v>0</v>
      </c>
      <c r="EI181" s="6">
        <f t="shared" si="771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772">SUM(GV170, -GV177)</f>
        <v>0</v>
      </c>
      <c r="GW181" s="6">
        <f t="shared" si="772"/>
        <v>0</v>
      </c>
      <c r="GX181" s="6">
        <f t="shared" si="772"/>
        <v>0</v>
      </c>
      <c r="GY181" s="6">
        <f t="shared" si="772"/>
        <v>0</v>
      </c>
      <c r="GZ181" s="6">
        <f t="shared" si="772"/>
        <v>0</v>
      </c>
      <c r="HA181" s="6">
        <f t="shared" si="772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113">
        <f>SUM(JP137, -JP140)</f>
        <v>7.7100000000000002E-2</v>
      </c>
      <c r="JQ181" s="6">
        <f t="shared" ref="JQ181:JS181" si="773">SUM(JQ170, -JQ177)</f>
        <v>0</v>
      </c>
      <c r="JR181" s="6">
        <f t="shared" si="773"/>
        <v>0</v>
      </c>
      <c r="JS181" s="6">
        <f t="shared" si="773"/>
        <v>0</v>
      </c>
      <c r="JU181" s="141">
        <f>SUM(JU136, -JU140)</f>
        <v>8.0700000000000008E-2</v>
      </c>
      <c r="JV181" s="115">
        <f>SUM(JV137, -JV140)</f>
        <v>0.1026</v>
      </c>
      <c r="JW181" s="174">
        <f>SUM(JW137, -JW141)</f>
        <v>9.4399999999999998E-2</v>
      </c>
      <c r="JX181" s="240">
        <f>SUM(JX137, -JX141)</f>
        <v>0.1071</v>
      </c>
      <c r="JY181" s="202">
        <f>SUM(JY136, -JY139)</f>
        <v>0.1036</v>
      </c>
      <c r="JZ181" s="174">
        <f>SUM(JZ137, -JZ141)</f>
        <v>9.5799999999999996E-2</v>
      </c>
      <c r="KA181" s="141">
        <f>SUM(KA137, -KA141)</f>
        <v>9.7100000000000006E-2</v>
      </c>
      <c r="KB181" s="115">
        <f>SUM(KB137, -KB141)</f>
        <v>9.2200000000000004E-2</v>
      </c>
      <c r="KC181" s="174">
        <f>SUM(KC136, -KC138)</f>
        <v>0.12090000000000001</v>
      </c>
      <c r="KD181" s="141">
        <f>SUM(KD138, -KD141)</f>
        <v>0.1033</v>
      </c>
      <c r="KE181" s="115">
        <f>SUM(KE140, -KE142)</f>
        <v>0.10880000000000001</v>
      </c>
      <c r="KF181" s="174">
        <f>SUM(KF137, -KF140)</f>
        <v>0.1077</v>
      </c>
      <c r="KG181" s="141">
        <f>SUM(KG137, -KG141)</f>
        <v>0.106</v>
      </c>
      <c r="KH181" s="110">
        <f>SUM(KH136, -KH139)</f>
        <v>9.4E-2</v>
      </c>
      <c r="KI181" s="174">
        <f>SUM(KI138, -KI141)</f>
        <v>9.3699999999999992E-2</v>
      </c>
      <c r="KJ181" s="141">
        <f>SUM(KJ138, -KJ141)</f>
        <v>9.8000000000000004E-2</v>
      </c>
      <c r="KK181" s="202">
        <f>SUM(KK137, -KK140)</f>
        <v>0.104</v>
      </c>
      <c r="KL181" s="182">
        <f>SUM(KL137, -KL140)</f>
        <v>0.1178</v>
      </c>
      <c r="KM181" s="141">
        <f>SUM(KM138, -KM140)</f>
        <v>0.13569999999999999</v>
      </c>
      <c r="KN181" s="113">
        <f>SUM(KN138, -KN140)</f>
        <v>0.10999999999999999</v>
      </c>
      <c r="KO181" s="173">
        <f>SUM(KO138, -KO140)</f>
        <v>0.1163</v>
      </c>
      <c r="KP181" s="143">
        <f>SUM(KP138, -KP140)</f>
        <v>0.10680000000000001</v>
      </c>
      <c r="KQ181" s="202">
        <f>SUM(KQ138, -KQ140)</f>
        <v>0.11639999999999999</v>
      </c>
      <c r="KR181" s="173">
        <f>SUM(KR137, -KR140)</f>
        <v>8.48E-2</v>
      </c>
      <c r="KS181" s="143">
        <f>SUM(KS137, -KS140)</f>
        <v>0.10829999999999999</v>
      </c>
      <c r="KT181" s="113">
        <f>SUM(KT139, -KT142)</f>
        <v>0.114</v>
      </c>
      <c r="KU181" s="173">
        <f>SUM(KU138, -KU141)</f>
        <v>0.10269999999999999</v>
      </c>
      <c r="KV181" s="143">
        <f>SUM(KV138, -KV141)</f>
        <v>0.10400000000000001</v>
      </c>
      <c r="KW181" s="115">
        <f>SUM(KW138, -KW141)</f>
        <v>0.11260000000000001</v>
      </c>
      <c r="KX181" s="182">
        <f>SUM(KX139, -KX142)</f>
        <v>0.1081</v>
      </c>
      <c r="KY181" s="161">
        <f>SUM(KY139, -KY142)</f>
        <v>0.12640000000000001</v>
      </c>
      <c r="KZ181" s="113">
        <f>SUM(KZ138, -KZ141)</f>
        <v>0.1234</v>
      </c>
      <c r="LA181" s="170">
        <f>SUM(LA136, -LA139)</f>
        <v>0.11550000000000002</v>
      </c>
      <c r="LB181" s="113">
        <f>SUM(LB138, -LB141)</f>
        <v>0.12079999999999999</v>
      </c>
      <c r="LC181" s="115">
        <f>SUM(LC136, -LC139)</f>
        <v>0.1077</v>
      </c>
      <c r="LD181" s="115">
        <f>SUM(LD136, -LD139)</f>
        <v>0.12039999999999998</v>
      </c>
      <c r="LE181" s="6">
        <f t="shared" ref="KS181:MF181" si="774">SUM(LE170, -LE177)</f>
        <v>0</v>
      </c>
      <c r="LF181" s="6">
        <f t="shared" si="774"/>
        <v>0</v>
      </c>
      <c r="LG181" s="6">
        <f t="shared" si="774"/>
        <v>0</v>
      </c>
      <c r="LH181" s="6">
        <f t="shared" si="774"/>
        <v>0</v>
      </c>
      <c r="LI181" s="6">
        <f t="shared" si="774"/>
        <v>0</v>
      </c>
      <c r="LJ181" s="6">
        <f t="shared" si="774"/>
        <v>0</v>
      </c>
      <c r="LK181" s="6">
        <f t="shared" si="774"/>
        <v>0</v>
      </c>
      <c r="LL181" s="6">
        <f t="shared" si="774"/>
        <v>0</v>
      </c>
      <c r="LM181" s="6">
        <f t="shared" si="774"/>
        <v>0</v>
      </c>
      <c r="LN181" s="6">
        <f t="shared" si="774"/>
        <v>0</v>
      </c>
      <c r="LO181" s="6">
        <f t="shared" si="774"/>
        <v>0</v>
      </c>
      <c r="LP181" s="6">
        <f t="shared" si="774"/>
        <v>0</v>
      </c>
      <c r="LQ181" s="6">
        <f t="shared" si="774"/>
        <v>0</v>
      </c>
      <c r="LR181" s="6">
        <f t="shared" si="774"/>
        <v>0</v>
      </c>
      <c r="LS181" s="6">
        <f t="shared" si="774"/>
        <v>0</v>
      </c>
      <c r="LT181" s="6">
        <f t="shared" si="774"/>
        <v>0</v>
      </c>
      <c r="LU181" s="6">
        <f t="shared" si="774"/>
        <v>0</v>
      </c>
      <c r="LV181" s="6">
        <f t="shared" si="774"/>
        <v>0</v>
      </c>
      <c r="LW181" s="6">
        <f t="shared" si="774"/>
        <v>0</v>
      </c>
      <c r="LX181" s="6">
        <f t="shared" si="774"/>
        <v>0</v>
      </c>
      <c r="LY181" s="6">
        <f t="shared" si="774"/>
        <v>0</v>
      </c>
      <c r="LZ181" s="6">
        <f t="shared" si="774"/>
        <v>0</v>
      </c>
      <c r="MA181" s="6">
        <f t="shared" si="774"/>
        <v>0</v>
      </c>
      <c r="MB181" s="6">
        <f t="shared" si="774"/>
        <v>0</v>
      </c>
      <c r="MC181" s="6">
        <f t="shared" si="774"/>
        <v>0</v>
      </c>
      <c r="MD181" s="6">
        <f t="shared" si="774"/>
        <v>0</v>
      </c>
      <c r="ME181" s="6">
        <f t="shared" si="774"/>
        <v>0</v>
      </c>
      <c r="MF181" s="6">
        <f t="shared" si="774"/>
        <v>0</v>
      </c>
      <c r="MG181" s="6">
        <f t="shared" ref="MG181:MK181" si="775">SUM(MG170, -MG177)</f>
        <v>0</v>
      </c>
      <c r="MH181" s="6">
        <f t="shared" si="775"/>
        <v>0</v>
      </c>
      <c r="MI181" s="6">
        <f t="shared" si="775"/>
        <v>0</v>
      </c>
      <c r="MJ181" s="6">
        <f t="shared" si="775"/>
        <v>0</v>
      </c>
      <c r="MK181" s="6">
        <f t="shared" si="775"/>
        <v>0</v>
      </c>
      <c r="MM181" s="6">
        <f t="shared" ref="MM181:OX181" si="776">SUM(MM170, -MM177)</f>
        <v>0</v>
      </c>
      <c r="MN181" s="6">
        <f t="shared" si="776"/>
        <v>0</v>
      </c>
      <c r="MO181" s="6">
        <f t="shared" si="776"/>
        <v>0</v>
      </c>
      <c r="MP181" s="6">
        <f t="shared" si="776"/>
        <v>0</v>
      </c>
      <c r="MQ181" s="6">
        <f t="shared" si="776"/>
        <v>0</v>
      </c>
      <c r="MR181" s="6">
        <f t="shared" si="776"/>
        <v>0</v>
      </c>
      <c r="MS181" s="6">
        <f t="shared" si="776"/>
        <v>0</v>
      </c>
      <c r="MT181" s="6">
        <f t="shared" si="776"/>
        <v>0</v>
      </c>
      <c r="MU181" s="6">
        <f t="shared" si="776"/>
        <v>0</v>
      </c>
      <c r="MV181" s="6">
        <f t="shared" si="776"/>
        <v>0</v>
      </c>
      <c r="MW181" s="6">
        <f t="shared" si="776"/>
        <v>0</v>
      </c>
      <c r="MX181" s="6">
        <f t="shared" si="776"/>
        <v>0</v>
      </c>
      <c r="MY181" s="6">
        <f t="shared" si="776"/>
        <v>0</v>
      </c>
      <c r="MZ181" s="6">
        <f t="shared" si="776"/>
        <v>0</v>
      </c>
      <c r="NA181" s="6">
        <f t="shared" si="776"/>
        <v>0</v>
      </c>
      <c r="NB181" s="6">
        <f t="shared" si="776"/>
        <v>0</v>
      </c>
      <c r="NC181" s="6">
        <f t="shared" si="776"/>
        <v>0</v>
      </c>
      <c r="ND181" s="6">
        <f t="shared" si="776"/>
        <v>0</v>
      </c>
      <c r="NE181" s="6">
        <f t="shared" si="776"/>
        <v>0</v>
      </c>
      <c r="NF181" s="6">
        <f t="shared" si="776"/>
        <v>0</v>
      </c>
      <c r="NG181" s="6">
        <f t="shared" si="776"/>
        <v>0</v>
      </c>
      <c r="NH181" s="6">
        <f t="shared" si="776"/>
        <v>0</v>
      </c>
      <c r="NI181" s="6">
        <f t="shared" si="776"/>
        <v>0</v>
      </c>
      <c r="NJ181" s="6">
        <f t="shared" si="776"/>
        <v>0</v>
      </c>
      <c r="NK181" s="6">
        <f t="shared" si="776"/>
        <v>0</v>
      </c>
      <c r="NL181" s="6">
        <f t="shared" si="776"/>
        <v>0</v>
      </c>
      <c r="NM181" s="6">
        <f t="shared" si="776"/>
        <v>0</v>
      </c>
      <c r="NN181" s="6">
        <f t="shared" si="776"/>
        <v>0</v>
      </c>
      <c r="NO181" s="6">
        <f t="shared" si="776"/>
        <v>0</v>
      </c>
      <c r="NP181" s="6">
        <f t="shared" si="776"/>
        <v>0</v>
      </c>
      <c r="NQ181" s="6">
        <f t="shared" si="776"/>
        <v>0</v>
      </c>
      <c r="NR181" s="6">
        <f t="shared" si="776"/>
        <v>0</v>
      </c>
      <c r="NS181" s="6">
        <f t="shared" si="776"/>
        <v>0</v>
      </c>
      <c r="NT181" s="6">
        <f t="shared" si="776"/>
        <v>0</v>
      </c>
      <c r="NU181" s="6">
        <f t="shared" si="776"/>
        <v>0</v>
      </c>
      <c r="NV181" s="6">
        <f t="shared" si="776"/>
        <v>0</v>
      </c>
      <c r="NW181" s="6">
        <f t="shared" si="776"/>
        <v>0</v>
      </c>
      <c r="NX181" s="6">
        <f t="shared" si="776"/>
        <v>0</v>
      </c>
      <c r="NY181" s="6">
        <f t="shared" si="776"/>
        <v>0</v>
      </c>
      <c r="NZ181" s="6">
        <f t="shared" si="776"/>
        <v>0</v>
      </c>
      <c r="OA181" s="6">
        <f t="shared" si="776"/>
        <v>0</v>
      </c>
      <c r="OB181" s="6">
        <f t="shared" si="776"/>
        <v>0</v>
      </c>
      <c r="OC181" s="6">
        <f t="shared" si="776"/>
        <v>0</v>
      </c>
      <c r="OD181" s="6">
        <f t="shared" si="776"/>
        <v>0</v>
      </c>
      <c r="OE181" s="6">
        <f t="shared" si="776"/>
        <v>0</v>
      </c>
      <c r="OF181" s="6">
        <f t="shared" si="776"/>
        <v>0</v>
      </c>
      <c r="OG181" s="6">
        <f t="shared" si="776"/>
        <v>0</v>
      </c>
      <c r="OH181" s="6">
        <f t="shared" si="776"/>
        <v>0</v>
      </c>
      <c r="OI181" s="6">
        <f t="shared" si="776"/>
        <v>0</v>
      </c>
      <c r="OJ181" s="6">
        <f t="shared" si="776"/>
        <v>0</v>
      </c>
      <c r="OK181" s="6">
        <f t="shared" si="776"/>
        <v>0</v>
      </c>
      <c r="OL181" s="6">
        <f t="shared" si="776"/>
        <v>0</v>
      </c>
      <c r="OM181" s="6">
        <f t="shared" si="776"/>
        <v>0</v>
      </c>
      <c r="ON181" s="6">
        <f t="shared" si="776"/>
        <v>0</v>
      </c>
      <c r="OO181" s="6">
        <f t="shared" si="776"/>
        <v>0</v>
      </c>
      <c r="OP181" s="6">
        <f t="shared" si="776"/>
        <v>0</v>
      </c>
      <c r="OQ181" s="6">
        <f t="shared" si="776"/>
        <v>0</v>
      </c>
      <c r="OR181" s="6">
        <f t="shared" si="776"/>
        <v>0</v>
      </c>
      <c r="OS181" s="6">
        <f t="shared" si="776"/>
        <v>0</v>
      </c>
      <c r="OT181" s="6">
        <f t="shared" si="776"/>
        <v>0</v>
      </c>
      <c r="OU181" s="6">
        <f t="shared" si="776"/>
        <v>0</v>
      </c>
      <c r="OV181" s="6">
        <f t="shared" si="776"/>
        <v>0</v>
      </c>
      <c r="OW181" s="6">
        <f t="shared" si="776"/>
        <v>0</v>
      </c>
      <c r="OX181" s="6">
        <f t="shared" si="776"/>
        <v>0</v>
      </c>
      <c r="OY181" s="6">
        <f t="shared" ref="OY181:PC181" si="777">SUM(OY170, -OY177)</f>
        <v>0</v>
      </c>
      <c r="OZ181" s="6">
        <f t="shared" si="777"/>
        <v>0</v>
      </c>
      <c r="PA181" s="6">
        <f t="shared" si="777"/>
        <v>0</v>
      </c>
      <c r="PB181" s="6">
        <f t="shared" si="777"/>
        <v>0</v>
      </c>
      <c r="PC181" s="6">
        <f t="shared" si="777"/>
        <v>0</v>
      </c>
      <c r="PE181" s="6">
        <f t="shared" ref="PE181:RP181" si="778">SUM(PE170, -PE177)</f>
        <v>0</v>
      </c>
      <c r="PF181" s="6">
        <f t="shared" si="778"/>
        <v>0</v>
      </c>
      <c r="PG181" s="6">
        <f t="shared" si="778"/>
        <v>0</v>
      </c>
      <c r="PH181" s="6">
        <f t="shared" si="778"/>
        <v>0</v>
      </c>
      <c r="PI181" s="6">
        <f t="shared" si="778"/>
        <v>0</v>
      </c>
      <c r="PJ181" s="6">
        <f t="shared" si="778"/>
        <v>0</v>
      </c>
      <c r="PK181" s="6">
        <f t="shared" si="778"/>
        <v>0</v>
      </c>
      <c r="PL181" s="6">
        <f t="shared" si="778"/>
        <v>0</v>
      </c>
      <c r="PM181" s="6">
        <f t="shared" si="778"/>
        <v>0</v>
      </c>
      <c r="PN181" s="6">
        <f t="shared" si="778"/>
        <v>0</v>
      </c>
      <c r="PO181" s="6">
        <f t="shared" si="778"/>
        <v>0</v>
      </c>
      <c r="PP181" s="6">
        <f t="shared" si="778"/>
        <v>0</v>
      </c>
      <c r="PQ181" s="6">
        <f t="shared" si="778"/>
        <v>0</v>
      </c>
      <c r="PR181" s="6">
        <f t="shared" si="778"/>
        <v>0</v>
      </c>
      <c r="PS181" s="6">
        <f t="shared" si="778"/>
        <v>0</v>
      </c>
      <c r="PT181" s="6">
        <f t="shared" si="778"/>
        <v>0</v>
      </c>
      <c r="PU181" s="6">
        <f t="shared" si="778"/>
        <v>0</v>
      </c>
      <c r="PV181" s="6">
        <f t="shared" si="778"/>
        <v>0</v>
      </c>
      <c r="PW181" s="6">
        <f t="shared" si="778"/>
        <v>0</v>
      </c>
      <c r="PX181" s="6">
        <f t="shared" si="778"/>
        <v>0</v>
      </c>
      <c r="PY181" s="6">
        <f t="shared" si="778"/>
        <v>0</v>
      </c>
      <c r="PZ181" s="6">
        <f t="shared" si="778"/>
        <v>0</v>
      </c>
      <c r="QA181" s="6">
        <f t="shared" si="778"/>
        <v>0</v>
      </c>
      <c r="QB181" s="6">
        <f t="shared" si="778"/>
        <v>0</v>
      </c>
      <c r="QC181" s="6">
        <f t="shared" si="778"/>
        <v>0</v>
      </c>
      <c r="QD181" s="6">
        <f t="shared" si="778"/>
        <v>0</v>
      </c>
      <c r="QE181" s="6">
        <f t="shared" si="778"/>
        <v>0</v>
      </c>
      <c r="QF181" s="6">
        <f t="shared" si="778"/>
        <v>0</v>
      </c>
      <c r="QG181" s="6">
        <f t="shared" si="778"/>
        <v>0</v>
      </c>
      <c r="QH181" s="6">
        <f t="shared" si="778"/>
        <v>0</v>
      </c>
      <c r="QI181" s="6">
        <f t="shared" si="778"/>
        <v>0</v>
      </c>
      <c r="QJ181" s="6">
        <f t="shared" si="778"/>
        <v>0</v>
      </c>
      <c r="QK181" s="6">
        <f t="shared" si="778"/>
        <v>0</v>
      </c>
      <c r="QL181" s="6">
        <f t="shared" si="778"/>
        <v>0</v>
      </c>
      <c r="QM181" s="6">
        <f t="shared" si="778"/>
        <v>0</v>
      </c>
      <c r="QN181" s="6">
        <f t="shared" si="778"/>
        <v>0</v>
      </c>
      <c r="QO181" s="6">
        <f t="shared" si="778"/>
        <v>0</v>
      </c>
      <c r="QP181" s="6">
        <f t="shared" si="778"/>
        <v>0</v>
      </c>
      <c r="QQ181" s="6">
        <f t="shared" si="778"/>
        <v>0</v>
      </c>
      <c r="QR181" s="6">
        <f t="shared" si="778"/>
        <v>0</v>
      </c>
      <c r="QS181" s="6">
        <f t="shared" si="778"/>
        <v>0</v>
      </c>
      <c r="QT181" s="6">
        <f t="shared" si="778"/>
        <v>0</v>
      </c>
      <c r="QU181" s="6">
        <f t="shared" si="778"/>
        <v>0</v>
      </c>
      <c r="QV181" s="6">
        <f t="shared" si="778"/>
        <v>0</v>
      </c>
      <c r="QW181" s="6">
        <f t="shared" si="778"/>
        <v>0</v>
      </c>
      <c r="QX181" s="6">
        <f t="shared" si="778"/>
        <v>0</v>
      </c>
      <c r="QY181" s="6">
        <f t="shared" si="778"/>
        <v>0</v>
      </c>
      <c r="QZ181" s="6">
        <f t="shared" si="778"/>
        <v>0</v>
      </c>
      <c r="RA181" s="6">
        <f t="shared" si="778"/>
        <v>0</v>
      </c>
      <c r="RB181" s="6">
        <f t="shared" si="778"/>
        <v>0</v>
      </c>
      <c r="RC181" s="6">
        <f t="shared" si="778"/>
        <v>0</v>
      </c>
      <c r="RD181" s="6">
        <f t="shared" si="778"/>
        <v>0</v>
      </c>
      <c r="RE181" s="6">
        <f t="shared" si="778"/>
        <v>0</v>
      </c>
      <c r="RF181" s="6">
        <f t="shared" si="778"/>
        <v>0</v>
      </c>
      <c r="RG181" s="6">
        <f t="shared" si="778"/>
        <v>0</v>
      </c>
      <c r="RH181" s="6">
        <f t="shared" si="778"/>
        <v>0</v>
      </c>
      <c r="RI181" s="6">
        <f t="shared" si="778"/>
        <v>0</v>
      </c>
      <c r="RJ181" s="6">
        <f t="shared" si="778"/>
        <v>0</v>
      </c>
      <c r="RK181" s="6">
        <f t="shared" si="778"/>
        <v>0</v>
      </c>
      <c r="RL181" s="6">
        <f t="shared" si="778"/>
        <v>0</v>
      </c>
      <c r="RM181" s="6">
        <f t="shared" si="778"/>
        <v>0</v>
      </c>
      <c r="RN181" s="6">
        <f t="shared" si="778"/>
        <v>0</v>
      </c>
      <c r="RO181" s="6">
        <f t="shared" si="778"/>
        <v>0</v>
      </c>
      <c r="RP181" s="6">
        <f t="shared" si="778"/>
        <v>0</v>
      </c>
      <c r="RQ181" s="6">
        <f t="shared" ref="RQ181:RU181" si="779">SUM(RQ170, -RQ177)</f>
        <v>0</v>
      </c>
      <c r="RR181" s="6">
        <f t="shared" si="779"/>
        <v>0</v>
      </c>
      <c r="RS181" s="6">
        <f t="shared" si="779"/>
        <v>0</v>
      </c>
      <c r="RT181" s="6">
        <f t="shared" si="779"/>
        <v>0</v>
      </c>
      <c r="RU181" s="6">
        <f t="shared" si="779"/>
        <v>0</v>
      </c>
    </row>
    <row r="182" spans="7:48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48">
        <v>-0.14299999999999999</v>
      </c>
      <c r="BD182" s="48">
        <v>-8.7499999999999994E-2</v>
      </c>
      <c r="BE182" s="48">
        <v>-0.15629999999999999</v>
      </c>
      <c r="BF182" s="48">
        <v>-0.19470000000000001</v>
      </c>
      <c r="BG182" s="87">
        <v>-0.2117</v>
      </c>
      <c r="BH182" s="48">
        <v>-0.19209999999999999</v>
      </c>
      <c r="BI182" s="87">
        <v>-0.25040000000000001</v>
      </c>
      <c r="BJ182" s="48">
        <v>-0.17649999999999999</v>
      </c>
      <c r="BK182" s="87">
        <v>-0.1862</v>
      </c>
      <c r="BL182" s="87">
        <v>-0.2089</v>
      </c>
      <c r="BM182" s="87">
        <v>-0.25619999999999998</v>
      </c>
      <c r="BN182" s="48">
        <v>-0.26679999999999998</v>
      </c>
      <c r="BO182" s="48">
        <v>-0.21149999999999999</v>
      </c>
      <c r="BP182" s="48">
        <v>-0.218</v>
      </c>
      <c r="BQ182" s="48">
        <v>-0.14299999999999999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114" t="s">
        <v>39</v>
      </c>
      <c r="JQ182" s="59"/>
      <c r="JR182" s="59"/>
      <c r="JS182" s="59"/>
      <c r="JU182" s="159" t="s">
        <v>55</v>
      </c>
      <c r="JV182" s="183" t="s">
        <v>53</v>
      </c>
      <c r="JW182" s="178" t="s">
        <v>46</v>
      </c>
      <c r="JX182" s="149" t="s">
        <v>49</v>
      </c>
      <c r="JY182" s="117" t="s">
        <v>49</v>
      </c>
      <c r="JZ182" s="178" t="s">
        <v>47</v>
      </c>
      <c r="KA182" s="149" t="s">
        <v>47</v>
      </c>
      <c r="KB182" s="114" t="s">
        <v>42</v>
      </c>
      <c r="KC182" s="193" t="s">
        <v>44</v>
      </c>
      <c r="KD182" s="153" t="s">
        <v>40</v>
      </c>
      <c r="KE182" s="118" t="s">
        <v>84</v>
      </c>
      <c r="KF182" s="177" t="s">
        <v>84</v>
      </c>
      <c r="KG182" s="159" t="s">
        <v>37</v>
      </c>
      <c r="KH182" s="117" t="s">
        <v>47</v>
      </c>
      <c r="KI182" s="178" t="s">
        <v>47</v>
      </c>
      <c r="KJ182" s="149" t="s">
        <v>47</v>
      </c>
      <c r="KK182" s="112" t="s">
        <v>60</v>
      </c>
      <c r="KL182" s="169" t="s">
        <v>70</v>
      </c>
      <c r="KM182" s="137" t="s">
        <v>60</v>
      </c>
      <c r="KN182" s="112" t="s">
        <v>60</v>
      </c>
      <c r="KO182" s="179" t="s">
        <v>59</v>
      </c>
      <c r="KP182" s="151" t="s">
        <v>59</v>
      </c>
      <c r="KQ182" s="116" t="s">
        <v>59</v>
      </c>
      <c r="KR182" s="169" t="s">
        <v>70</v>
      </c>
      <c r="KS182" s="147" t="s">
        <v>70</v>
      </c>
      <c r="KT182" s="114" t="s">
        <v>40</v>
      </c>
      <c r="KU182" s="193" t="s">
        <v>51</v>
      </c>
      <c r="KV182" s="159" t="s">
        <v>51</v>
      </c>
      <c r="KW182" s="114" t="s">
        <v>38</v>
      </c>
      <c r="KX182" s="175" t="s">
        <v>42</v>
      </c>
      <c r="KY182" s="153" t="s">
        <v>42</v>
      </c>
      <c r="KZ182" s="109" t="s">
        <v>52</v>
      </c>
      <c r="LA182" s="178" t="s">
        <v>44</v>
      </c>
      <c r="LB182" s="117" t="s">
        <v>44</v>
      </c>
      <c r="LC182" s="117" t="s">
        <v>49</v>
      </c>
      <c r="LD182" s="117" t="s">
        <v>49</v>
      </c>
      <c r="LE182" s="59"/>
      <c r="LF182" s="59"/>
      <c r="LG182" s="59"/>
      <c r="LH182" s="59"/>
      <c r="LI182" s="59"/>
      <c r="LJ182" s="59"/>
      <c r="LK182" s="59"/>
      <c r="LL182" s="59"/>
      <c r="LM182" s="59"/>
      <c r="LN182" s="59"/>
      <c r="LO182" s="59"/>
      <c r="LP182" s="59"/>
      <c r="LQ182" s="59"/>
      <c r="LR182" s="59"/>
      <c r="LS182" s="59"/>
      <c r="LT182" s="59"/>
      <c r="LU182" s="59"/>
      <c r="LV182" s="59"/>
      <c r="LW182" s="59"/>
      <c r="LX182" s="59"/>
      <c r="LY182" s="59"/>
      <c r="LZ182" s="59"/>
      <c r="MA182" s="59"/>
      <c r="MB182" s="59"/>
      <c r="MC182" s="59"/>
      <c r="MD182" s="59"/>
      <c r="ME182" s="59"/>
      <c r="MF182" s="59"/>
      <c r="MG182" s="59"/>
      <c r="MH182" s="59"/>
      <c r="MI182" s="59"/>
      <c r="MJ182" s="59"/>
      <c r="MK182" s="59"/>
      <c r="MM182" s="59"/>
      <c r="MN182" s="59"/>
      <c r="MO182" s="59"/>
      <c r="MP182" s="59"/>
      <c r="MQ182" s="59"/>
      <c r="MR182" s="59"/>
      <c r="MS182" s="59"/>
      <c r="MT182" s="59"/>
      <c r="MU182" s="59"/>
      <c r="MV182" s="59"/>
      <c r="MW182" s="59"/>
      <c r="MX182" s="59"/>
      <c r="MY182" s="59"/>
      <c r="MZ182" s="59"/>
      <c r="NA182" s="59"/>
      <c r="NB182" s="59"/>
      <c r="NC182" s="59"/>
      <c r="ND182" s="59"/>
      <c r="NE182" s="59"/>
      <c r="NF182" s="59"/>
      <c r="NG182" s="59"/>
      <c r="NH182" s="59"/>
      <c r="NI182" s="59"/>
      <c r="NJ182" s="59"/>
      <c r="NK182" s="59"/>
      <c r="NL182" s="59"/>
      <c r="NM182" s="59"/>
      <c r="NN182" s="59"/>
      <c r="NO182" s="59"/>
      <c r="NP182" s="59"/>
      <c r="NQ182" s="59"/>
      <c r="NR182" s="59"/>
      <c r="NS182" s="59"/>
      <c r="NT182" s="59"/>
      <c r="NU182" s="59"/>
      <c r="NV182" s="59"/>
      <c r="NW182" s="59"/>
      <c r="NX182" s="59"/>
      <c r="NY182" s="59"/>
      <c r="NZ182" s="59"/>
      <c r="OA182" s="59"/>
      <c r="OB182" s="59"/>
      <c r="OC182" s="59"/>
      <c r="OD182" s="59"/>
      <c r="OE182" s="59"/>
      <c r="OF182" s="59"/>
      <c r="OG182" s="59"/>
      <c r="OH182" s="59"/>
      <c r="OI182" s="59"/>
      <c r="OJ182" s="59"/>
      <c r="OK182" s="59"/>
      <c r="OL182" s="59"/>
      <c r="OM182" s="59"/>
      <c r="ON182" s="59"/>
      <c r="OO182" s="59"/>
      <c r="OP182" s="59"/>
      <c r="OQ182" s="59"/>
      <c r="OR182" s="59"/>
      <c r="OS182" s="59"/>
      <c r="OT182" s="59"/>
      <c r="OU182" s="59"/>
      <c r="OV182" s="59"/>
      <c r="OW182" s="59"/>
      <c r="OX182" s="59"/>
      <c r="OY182" s="59"/>
      <c r="OZ182" s="59"/>
      <c r="PA182" s="59"/>
      <c r="PB182" s="59"/>
      <c r="PC182" s="59"/>
      <c r="PE182" s="59"/>
      <c r="PF182" s="59"/>
      <c r="PG182" s="59"/>
      <c r="PH182" s="59"/>
      <c r="PI182" s="59"/>
      <c r="PJ182" s="59"/>
      <c r="PK182" s="59"/>
      <c r="PL182" s="59"/>
      <c r="PM182" s="59"/>
      <c r="PN182" s="59"/>
      <c r="PO182" s="59"/>
      <c r="PP182" s="59"/>
      <c r="PQ182" s="59"/>
      <c r="PR182" s="59"/>
      <c r="PS182" s="59"/>
      <c r="PT182" s="59"/>
      <c r="PU182" s="59"/>
      <c r="PV182" s="59"/>
      <c r="PW182" s="59"/>
      <c r="PX182" s="59"/>
      <c r="PY182" s="59"/>
      <c r="PZ182" s="59"/>
      <c r="QA182" s="59"/>
      <c r="QB182" s="59"/>
      <c r="QC182" s="59"/>
      <c r="QD182" s="59"/>
      <c r="QE182" s="59"/>
      <c r="QF182" s="59"/>
      <c r="QG182" s="59"/>
      <c r="QH182" s="59"/>
      <c r="QI182" s="59"/>
      <c r="QJ182" s="59"/>
      <c r="QK182" s="59"/>
      <c r="QL182" s="59"/>
      <c r="QM182" s="59"/>
      <c r="QN182" s="59"/>
      <c r="QO182" s="59"/>
      <c r="QP182" s="59"/>
      <c r="QQ182" s="59"/>
      <c r="QR182" s="59"/>
      <c r="QS182" s="59"/>
      <c r="QT182" s="59"/>
      <c r="QU182" s="59"/>
      <c r="QV182" s="59"/>
      <c r="QW182" s="59"/>
      <c r="QX182" s="59"/>
      <c r="QY182" s="59"/>
      <c r="QZ182" s="59"/>
      <c r="RA182" s="59"/>
      <c r="RB182" s="59"/>
      <c r="RC182" s="59"/>
      <c r="RD182" s="59"/>
      <c r="RE182" s="59"/>
      <c r="RF182" s="59"/>
      <c r="RG182" s="59"/>
      <c r="RH182" s="59"/>
      <c r="RI182" s="59"/>
      <c r="RJ182" s="59"/>
      <c r="RK182" s="59"/>
      <c r="RL182" s="59"/>
      <c r="RM182" s="59"/>
      <c r="RN182" s="59"/>
      <c r="RO182" s="59"/>
      <c r="RP182" s="59"/>
      <c r="RQ182" s="59"/>
      <c r="RR182" s="59"/>
      <c r="RS182" s="59"/>
      <c r="RT182" s="59"/>
      <c r="RU182" s="59"/>
    </row>
    <row r="183" spans="7:48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Y183" s="87">
        <v>-7.5499999999999998E-2</v>
      </c>
      <c r="AZ183" s="87">
        <v>-0.10970000000000001</v>
      </c>
      <c r="BA183" s="87">
        <v>-0.1593</v>
      </c>
      <c r="BB183" s="87">
        <v>-0.1958</v>
      </c>
      <c r="BC183" s="87">
        <v>-0.23619999999999999</v>
      </c>
      <c r="BD183" s="87">
        <v>-0.1956</v>
      </c>
      <c r="BE183" s="87">
        <v>-0.24679999999999999</v>
      </c>
      <c r="BF183" s="87">
        <v>-0.2394</v>
      </c>
      <c r="BG183" s="48">
        <v>-0.27689999999999998</v>
      </c>
      <c r="BH183" s="87">
        <v>-0.246</v>
      </c>
      <c r="BI183" s="48">
        <v>-0.27279999999999999</v>
      </c>
      <c r="BJ183" s="87">
        <v>-0.19239999999999999</v>
      </c>
      <c r="BK183" s="48">
        <v>-0.218</v>
      </c>
      <c r="BL183" s="48">
        <v>-0.25750000000000001</v>
      </c>
      <c r="BM183" s="48">
        <v>-0.30759999999999998</v>
      </c>
      <c r="BN183" s="87">
        <v>-0.31359999999999999</v>
      </c>
      <c r="BO183" s="87">
        <v>-0.31540000000000001</v>
      </c>
      <c r="BP183" s="87">
        <v>-0.3201</v>
      </c>
      <c r="BQ183" s="87">
        <v>-0.27479999999999999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780">SUM(CD136, -CD137)</f>
        <v>5.4199999999999998E-2</v>
      </c>
      <c r="CE183" s="139">
        <f t="shared" si="780"/>
        <v>5.57E-2</v>
      </c>
      <c r="CF183" s="113">
        <f t="shared" si="780"/>
        <v>6.1299999999999993E-2</v>
      </c>
      <c r="CG183" s="173">
        <f t="shared" si="780"/>
        <v>6.88E-2</v>
      </c>
      <c r="CH183" s="143">
        <f t="shared" si="780"/>
        <v>6.6700000000000009E-2</v>
      </c>
      <c r="CI183" s="111">
        <f t="shared" si="780"/>
        <v>6.6099999999999992E-2</v>
      </c>
      <c r="CJ183" s="173">
        <f t="shared" si="780"/>
        <v>5.2999999999999999E-2</v>
      </c>
      <c r="CK183" s="143">
        <f t="shared" si="780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111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43">
        <f>SUM(JU137, -JU140)</f>
        <v>8.0600000000000005E-2</v>
      </c>
      <c r="JV183" s="202">
        <f>SUM(JV136, -JV139)</f>
        <v>8.5599999999999996E-2</v>
      </c>
      <c r="JW183" s="267">
        <f>SUM(JW137, -JW140)</f>
        <v>9.1899999999999996E-2</v>
      </c>
      <c r="JX183" s="141">
        <f>SUM(JX137, -JX140)</f>
        <v>9.2899999999999996E-2</v>
      </c>
      <c r="JY183" s="115">
        <f>SUM(JY137, -JY140)</f>
        <v>9.6300000000000011E-2</v>
      </c>
      <c r="JZ183" s="173">
        <f>SUM(JZ137, -JZ140)</f>
        <v>9.2100000000000001E-2</v>
      </c>
      <c r="KA183" s="143">
        <f>SUM(KA138, -KA141)</f>
        <v>9.6799999999999997E-2</v>
      </c>
      <c r="KB183" s="115">
        <f>SUM(KB137, -KB140)</f>
        <v>8.9300000000000004E-2</v>
      </c>
      <c r="KC183" s="174">
        <f>SUM(KC136, -KC137)</f>
        <v>9.1900000000000009E-2</v>
      </c>
      <c r="KD183" s="141">
        <f>SUM(KD138, -KD140)</f>
        <v>9.6000000000000002E-2</v>
      </c>
      <c r="KE183" s="111">
        <f>SUM(KE141, -KE142)</f>
        <v>0.10630000000000001</v>
      </c>
      <c r="KF183" s="171">
        <f>SUM(KF141, -KF142)</f>
        <v>0.10750000000000001</v>
      </c>
      <c r="KG183" s="141">
        <f>SUM(KG136, -KG138)</f>
        <v>9.8799999999999999E-2</v>
      </c>
      <c r="KH183" s="113">
        <f>SUM(KH137, -KH140)</f>
        <v>8.299999999999999E-2</v>
      </c>
      <c r="KI183" s="173">
        <f>SUM(KI137, -KI140)</f>
        <v>9.3399999999999997E-2</v>
      </c>
      <c r="KJ183" s="143">
        <f>SUM(KJ137, -KJ140)</f>
        <v>9.5799999999999996E-2</v>
      </c>
      <c r="KK183" s="115">
        <f>SUM(KK141, -KK142)</f>
        <v>0.1008</v>
      </c>
      <c r="KL183" s="174">
        <f>SUM(KL138, -KL141)</f>
        <v>0.10750000000000001</v>
      </c>
      <c r="KM183" s="141">
        <f>SUM(KM140, -KM142)</f>
        <v>0.1053</v>
      </c>
      <c r="KN183" s="115">
        <f>SUM(KN140, -KN142)</f>
        <v>0.10950000000000001</v>
      </c>
      <c r="KO183" s="170">
        <f>SUM(KO142, -KO143)</f>
        <v>9.4500000000000001E-2</v>
      </c>
      <c r="KP183" s="148">
        <f>SUM(KP142, -KP143)</f>
        <v>9.3300000000000008E-2</v>
      </c>
      <c r="KQ183" s="110">
        <f>SUM(KQ142, -KQ143)</f>
        <v>9.5799999999999996E-2</v>
      </c>
      <c r="KR183" s="174">
        <f>SUM(KR138, -KR140)</f>
        <v>8.1199999999999994E-2</v>
      </c>
      <c r="KS183" s="141">
        <f>SUM(KS138, -KS140)</f>
        <v>0.1074</v>
      </c>
      <c r="KT183" s="115">
        <f>SUM(KT139, -KT141)</f>
        <v>0.11380000000000001</v>
      </c>
      <c r="KU183" s="174">
        <f>SUM(KU139, -KU141)</f>
        <v>0.1007</v>
      </c>
      <c r="KV183" s="141">
        <f>SUM(KV139, -KV141)</f>
        <v>9.98E-2</v>
      </c>
      <c r="KW183" s="113">
        <f>SUM(KW139, -KW141)</f>
        <v>0.11230000000000001</v>
      </c>
      <c r="KX183" s="174">
        <f>SUM(KX138, -KX140)</f>
        <v>9.2600000000000002E-2</v>
      </c>
      <c r="KY183" s="141">
        <f>SUM(KY138, -KY140)</f>
        <v>9.7500000000000003E-2</v>
      </c>
      <c r="KZ183" s="110">
        <f>SUM(KZ136, -KZ139)</f>
        <v>0.1023</v>
      </c>
      <c r="LA183" s="174">
        <f>SUM(LA137, -LA139)</f>
        <v>0.11180000000000001</v>
      </c>
      <c r="LB183" s="115">
        <f>SUM(LB137, -LB139)</f>
        <v>0.11800000000000001</v>
      </c>
      <c r="LC183" s="115">
        <f>SUM(LC137, -LC139)</f>
        <v>0.1075</v>
      </c>
      <c r="LD183" s="115">
        <f>SUM(LD137, -LD139)</f>
        <v>0.1152</v>
      </c>
      <c r="LE183" s="6">
        <f>SUM(LE170, -LE176,)</f>
        <v>0</v>
      </c>
      <c r="LF183" s="6">
        <f>SUM(LF171, -LF177)</f>
        <v>0</v>
      </c>
      <c r="LG183" s="6">
        <f>SUM(LG170, -LG176)</f>
        <v>0</v>
      </c>
      <c r="LH183" s="6">
        <f>SUM(LH170, -LH176,)</f>
        <v>0</v>
      </c>
      <c r="LI183" s="6">
        <f>SUM(LI171, -LI177)</f>
        <v>0</v>
      </c>
      <c r="LJ183" s="6">
        <f>SUM(LJ170, -LJ176)</f>
        <v>0</v>
      </c>
      <c r="LK183" s="6">
        <f>SUM(LK170, -LK176,)</f>
        <v>0</v>
      </c>
      <c r="LL183" s="6">
        <f>SUM(LL171, -LL177)</f>
        <v>0</v>
      </c>
      <c r="LM183" s="6">
        <f>SUM(LM170, -LM176)</f>
        <v>0</v>
      </c>
      <c r="LN183" s="6">
        <f>SUM(LN170, -LN176,)</f>
        <v>0</v>
      </c>
      <c r="LO183" s="6">
        <f>SUM(LO171, -LO177)</f>
        <v>0</v>
      </c>
      <c r="LP183" s="6">
        <f>SUM(LP170, -LP176)</f>
        <v>0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117" t="s">
        <v>47</v>
      </c>
      <c r="JQ184" s="59"/>
      <c r="JR184" s="59"/>
      <c r="JS184" s="59"/>
      <c r="JU184" s="149" t="s">
        <v>47</v>
      </c>
      <c r="JV184" s="117" t="s">
        <v>47</v>
      </c>
      <c r="JW184" s="178" t="s">
        <v>47</v>
      </c>
      <c r="JX184" s="149" t="s">
        <v>47</v>
      </c>
      <c r="JY184" s="117" t="s">
        <v>47</v>
      </c>
      <c r="JZ184" s="175" t="s">
        <v>42</v>
      </c>
      <c r="KA184" s="153" t="s">
        <v>42</v>
      </c>
      <c r="KB184" s="117" t="s">
        <v>47</v>
      </c>
      <c r="KC184" s="178" t="s">
        <v>49</v>
      </c>
      <c r="KD184" s="159" t="s">
        <v>37</v>
      </c>
      <c r="KE184" s="114" t="s">
        <v>40</v>
      </c>
      <c r="KF184" s="175" t="s">
        <v>40</v>
      </c>
      <c r="KG184" s="149" t="s">
        <v>47</v>
      </c>
      <c r="KH184" s="114" t="s">
        <v>42</v>
      </c>
      <c r="KI184" s="175" t="s">
        <v>42</v>
      </c>
      <c r="KJ184" s="153" t="s">
        <v>42</v>
      </c>
      <c r="KK184" s="109" t="s">
        <v>63</v>
      </c>
      <c r="KL184" s="169" t="s">
        <v>63</v>
      </c>
      <c r="KM184" s="158" t="s">
        <v>84</v>
      </c>
      <c r="KN184" s="114" t="s">
        <v>40</v>
      </c>
      <c r="KO184" s="175" t="s">
        <v>40</v>
      </c>
      <c r="KP184" s="137" t="s">
        <v>60</v>
      </c>
      <c r="KQ184" s="114" t="s">
        <v>42</v>
      </c>
      <c r="KR184" s="172" t="s">
        <v>60</v>
      </c>
      <c r="KS184" s="153" t="s">
        <v>40</v>
      </c>
      <c r="KT184" s="183" t="s">
        <v>55</v>
      </c>
      <c r="KU184" s="175" t="s">
        <v>42</v>
      </c>
      <c r="KV184" s="153" t="s">
        <v>42</v>
      </c>
      <c r="KW184" s="183" t="s">
        <v>55</v>
      </c>
      <c r="KX184" s="193" t="s">
        <v>51</v>
      </c>
      <c r="KY184" s="159" t="s">
        <v>51</v>
      </c>
      <c r="KZ184" s="114" t="s">
        <v>42</v>
      </c>
      <c r="LA184" s="193" t="s">
        <v>53</v>
      </c>
      <c r="LB184" s="183" t="s">
        <v>53</v>
      </c>
      <c r="LC184" s="112" t="s">
        <v>65</v>
      </c>
      <c r="LD184" s="112" t="s">
        <v>65</v>
      </c>
      <c r="LE184" s="59"/>
      <c r="LF184" s="59"/>
      <c r="LG184" s="59"/>
      <c r="LH184" s="59"/>
      <c r="LI184" s="59"/>
      <c r="LJ184" s="59"/>
      <c r="LK184" s="59"/>
      <c r="LL184" s="59"/>
      <c r="LM184" s="59"/>
      <c r="LN184" s="59"/>
      <c r="LO184" s="59"/>
      <c r="LP184" s="59"/>
      <c r="LQ184" s="59"/>
      <c r="LR184" s="59"/>
      <c r="LS184" s="59"/>
      <c r="LT184" s="59"/>
      <c r="LU184" s="59"/>
      <c r="LV184" s="59"/>
      <c r="LW184" s="59"/>
      <c r="LX184" s="59"/>
      <c r="LY184" s="59"/>
      <c r="LZ184" s="59"/>
      <c r="MA184" s="59"/>
      <c r="MB184" s="59"/>
      <c r="MC184" s="59"/>
      <c r="MD184" s="59"/>
      <c r="ME184" s="59"/>
      <c r="MF184" s="59"/>
      <c r="MG184" s="59"/>
      <c r="MH184" s="59"/>
      <c r="MI184" s="59"/>
      <c r="MJ184" s="59"/>
      <c r="MK184" s="59"/>
      <c r="MM184" s="59"/>
      <c r="MN184" s="59"/>
      <c r="MO184" s="59"/>
      <c r="MP184" s="59"/>
      <c r="MQ184" s="59"/>
      <c r="MR184" s="59"/>
      <c r="MS184" s="59"/>
      <c r="MT184" s="59"/>
      <c r="MU184" s="59"/>
      <c r="MV184" s="59"/>
      <c r="MW184" s="59"/>
      <c r="MX184" s="59"/>
      <c r="MY184" s="59"/>
      <c r="MZ184" s="59"/>
      <c r="NA184" s="59"/>
      <c r="NB184" s="59"/>
      <c r="NC184" s="59"/>
      <c r="ND184" s="59"/>
      <c r="NE184" s="59"/>
      <c r="NF184" s="59"/>
      <c r="NG184" s="59"/>
      <c r="NH184" s="59"/>
      <c r="NI184" s="59"/>
      <c r="NJ184" s="59"/>
      <c r="NK184" s="59"/>
      <c r="NL184" s="59"/>
      <c r="NM184" s="59"/>
      <c r="NN184" s="59"/>
      <c r="NO184" s="59"/>
      <c r="NP184" s="59"/>
      <c r="NQ184" s="59"/>
      <c r="NR184" s="59"/>
      <c r="NS184" s="59"/>
      <c r="NT184" s="59"/>
      <c r="NU184" s="59"/>
      <c r="NV184" s="59"/>
      <c r="NW184" s="59"/>
      <c r="NX184" s="59"/>
      <c r="NY184" s="59"/>
      <c r="NZ184" s="59"/>
      <c r="OA184" s="59"/>
      <c r="OB184" s="59"/>
      <c r="OC184" s="59"/>
      <c r="OD184" s="59"/>
      <c r="OE184" s="59"/>
      <c r="OF184" s="59"/>
      <c r="OG184" s="59"/>
      <c r="OH184" s="59"/>
      <c r="OI184" s="59"/>
      <c r="OJ184" s="59"/>
      <c r="OK184" s="59"/>
      <c r="OL184" s="59"/>
      <c r="OM184" s="59"/>
      <c r="ON184" s="59"/>
      <c r="OO184" s="59"/>
      <c r="OP184" s="59"/>
      <c r="OQ184" s="59"/>
      <c r="OR184" s="59"/>
      <c r="OS184" s="59"/>
      <c r="OT184" s="59"/>
      <c r="OU184" s="59"/>
      <c r="OV184" s="59"/>
      <c r="OW184" s="59"/>
      <c r="OX184" s="59"/>
      <c r="OY184" s="59"/>
      <c r="OZ184" s="59"/>
      <c r="PA184" s="59"/>
      <c r="PB184" s="59"/>
      <c r="PC184" s="59"/>
      <c r="PE184" s="59"/>
      <c r="PF184" s="59"/>
      <c r="PG184" s="59"/>
      <c r="PH184" s="59"/>
      <c r="PI184" s="59"/>
      <c r="PJ184" s="59"/>
      <c r="PK184" s="59"/>
      <c r="PL184" s="59"/>
      <c r="PM184" s="59"/>
      <c r="PN184" s="59"/>
      <c r="PO184" s="59"/>
      <c r="PP184" s="59"/>
      <c r="PQ184" s="59"/>
      <c r="PR184" s="59"/>
      <c r="PS184" s="59"/>
      <c r="PT184" s="59"/>
      <c r="PU184" s="59"/>
      <c r="PV184" s="59"/>
      <c r="PW184" s="59"/>
      <c r="PX184" s="59"/>
      <c r="PY184" s="59"/>
      <c r="PZ184" s="59"/>
      <c r="QA184" s="59"/>
      <c r="QB184" s="59"/>
      <c r="QC184" s="59"/>
      <c r="QD184" s="59"/>
      <c r="QE184" s="59"/>
      <c r="QF184" s="59"/>
      <c r="QG184" s="59"/>
      <c r="QH184" s="59"/>
      <c r="QI184" s="59"/>
      <c r="QJ184" s="59"/>
      <c r="QK184" s="59"/>
      <c r="QL184" s="59"/>
      <c r="QM184" s="59"/>
      <c r="QN184" s="59"/>
      <c r="QO184" s="59"/>
      <c r="QP184" s="59"/>
      <c r="QQ184" s="59"/>
      <c r="QR184" s="59"/>
      <c r="QS184" s="59"/>
      <c r="QT184" s="59"/>
      <c r="QU184" s="59"/>
      <c r="QV184" s="59"/>
      <c r="QW184" s="59"/>
      <c r="QX184" s="59"/>
      <c r="QY184" s="59"/>
      <c r="QZ184" s="59"/>
      <c r="RA184" s="59"/>
      <c r="RB184" s="59"/>
      <c r="RC184" s="59"/>
      <c r="RD184" s="59"/>
      <c r="RE184" s="59"/>
      <c r="RF184" s="59"/>
      <c r="RG184" s="59"/>
      <c r="RH184" s="59"/>
      <c r="RI184" s="59"/>
      <c r="RJ184" s="59"/>
      <c r="RK184" s="59"/>
      <c r="RL184" s="59"/>
      <c r="RM184" s="59"/>
      <c r="RN184" s="59"/>
      <c r="RO184" s="59"/>
      <c r="RP184" s="59"/>
      <c r="RQ184" s="59"/>
      <c r="RR184" s="59"/>
      <c r="RS184" s="59"/>
      <c r="RT184" s="59"/>
      <c r="RU184" s="59"/>
    </row>
    <row r="185" spans="7:48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781">SUM(CC137, -CC141)</f>
        <v>3.7400000000000003E-2</v>
      </c>
      <c r="CD185" s="174">
        <f t="shared" si="781"/>
        <v>3.95E-2</v>
      </c>
      <c r="CE185" s="141">
        <f t="shared" si="781"/>
        <v>3.9199999999999999E-2</v>
      </c>
      <c r="CF185" s="115">
        <f t="shared" si="781"/>
        <v>5.1799999999999999E-2</v>
      </c>
      <c r="CG185" s="174">
        <f t="shared" si="781"/>
        <v>4.3900000000000002E-2</v>
      </c>
      <c r="CH185" s="141">
        <f t="shared" si="781"/>
        <v>5.2000000000000005E-2</v>
      </c>
      <c r="CI185" s="115">
        <f t="shared" si="781"/>
        <v>4.9000000000000002E-2</v>
      </c>
      <c r="CJ185" s="174">
        <f t="shared" si="781"/>
        <v>3.6900000000000002E-2</v>
      </c>
      <c r="CK185" s="141">
        <f t="shared" si="781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113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43">
        <f>SUM(JU136, -JU139)</f>
        <v>6.8200000000000011E-2</v>
      </c>
      <c r="JV185" s="113">
        <f>SUM(JV137, -JV139)</f>
        <v>8.1000000000000003E-2</v>
      </c>
      <c r="JW185" s="173">
        <f>SUM(JW137, -JW139)</f>
        <v>9.1499999999999998E-2</v>
      </c>
      <c r="JX185" s="143">
        <f>SUM(JX137, -JX139)</f>
        <v>8.7899999999999992E-2</v>
      </c>
      <c r="JY185" s="113">
        <f>SUM(JY137, -JY139)</f>
        <v>8.8400000000000006E-2</v>
      </c>
      <c r="JZ185" s="174">
        <f>SUM(JZ138, -JZ141)</f>
        <v>9.0399999999999994E-2</v>
      </c>
      <c r="KA185" s="141">
        <f>SUM(KA137, -KA140)</f>
        <v>8.8100000000000012E-2</v>
      </c>
      <c r="KB185" s="113">
        <f>SUM(KB138, -KB141)</f>
        <v>8.4000000000000005E-2</v>
      </c>
      <c r="KC185" s="174">
        <f>SUM(KC137, -KC141)</f>
        <v>9.1199999999999989E-2</v>
      </c>
      <c r="KD185" s="141">
        <f>SUM(KD136, -KD138)</f>
        <v>9.5599999999999991E-2</v>
      </c>
      <c r="KE185" s="115">
        <f>SUM(KE138, -KE141)</f>
        <v>9.509999999999999E-2</v>
      </c>
      <c r="KF185" s="174">
        <f>SUM(KF138, -KF141)</f>
        <v>8.7300000000000003E-2</v>
      </c>
      <c r="KG185" s="143">
        <f>SUM(KG137, -KG140)</f>
        <v>8.2599999999999993E-2</v>
      </c>
      <c r="KH185" s="115">
        <f>SUM(KH138, -KH141)</f>
        <v>8.2799999999999999E-2</v>
      </c>
      <c r="KI185" s="174">
        <f>SUM(KI139, -KI141)</f>
        <v>9.1299999999999992E-2</v>
      </c>
      <c r="KJ185" s="141">
        <f>SUM(KJ139, -KJ141)</f>
        <v>8.4500000000000006E-2</v>
      </c>
      <c r="KK185" s="111">
        <f>SUM(KK138, -KK140)</f>
        <v>9.0399999999999994E-2</v>
      </c>
      <c r="KL185" s="171">
        <f>SUM(KL138, -KL140)</f>
        <v>0.1048</v>
      </c>
      <c r="KM185" s="139">
        <f>SUM(KM141, -KM142)</f>
        <v>0.1052</v>
      </c>
      <c r="KN185" s="115">
        <f>SUM(KN139, -KN141)</f>
        <v>0.1082</v>
      </c>
      <c r="KO185" s="174">
        <f>SUM(KO139, -KO141)</f>
        <v>9.4299999999999995E-2</v>
      </c>
      <c r="KP185" s="141">
        <f>SUM(KP140, -KP142)</f>
        <v>9.0299999999999991E-2</v>
      </c>
      <c r="KQ185" s="115">
        <f>SUM(KQ139, -KQ141)</f>
        <v>0.09</v>
      </c>
      <c r="KR185" s="174">
        <f>SUM(KR140, -KR142)</f>
        <v>8.2400000000000001E-2</v>
      </c>
      <c r="KS185" s="141">
        <f>SUM(KS139, -KS141)</f>
        <v>0.1052</v>
      </c>
      <c r="KT185" s="113">
        <f>SUM(KT138, -KT140)</f>
        <v>0.1096</v>
      </c>
      <c r="KU185" s="174">
        <f>SUM(KU138, -KU140)</f>
        <v>9.7799999999999998E-2</v>
      </c>
      <c r="KV185" s="141">
        <f>SUM(KV138, -KV140)</f>
        <v>9.2499999999999999E-2</v>
      </c>
      <c r="KW185" s="113">
        <f>SUM(KW138, -KW140)</f>
        <v>8.9700000000000002E-2</v>
      </c>
      <c r="KX185" s="174">
        <f>SUM(KX139, -KX141)</f>
        <v>9.0700000000000003E-2</v>
      </c>
      <c r="KY185" s="141">
        <f>SUM(KY139, -KY141)</f>
        <v>9.5700000000000007E-2</v>
      </c>
      <c r="KZ185" s="115">
        <f>SUM(KZ138, -KZ140)</f>
        <v>0.1022</v>
      </c>
      <c r="LA185" s="182">
        <f>SUM(LA139, -LA142)</f>
        <v>8.9700000000000002E-2</v>
      </c>
      <c r="LB185" s="202">
        <f>SUM(LB139, -LB142)</f>
        <v>0.1057</v>
      </c>
      <c r="LC185" s="115">
        <f>SUM(LC139, -LC142)</f>
        <v>9.9100000000000008E-2</v>
      </c>
      <c r="LD185" s="115">
        <f>SUM(LD139, -LD142)</f>
        <v>0.10680000000000001</v>
      </c>
      <c r="LE185" s="6">
        <f>SUM(LE171, -LE177)</f>
        <v>0</v>
      </c>
      <c r="LF185" s="6">
        <f>SUM(LF170, -LF176)</f>
        <v>0</v>
      </c>
      <c r="LG185" s="6">
        <f>SUM(LG171, -LG177)</f>
        <v>0</v>
      </c>
      <c r="LH185" s="6">
        <f>SUM(LH171, -LH177)</f>
        <v>0</v>
      </c>
      <c r="LI185" s="6">
        <f>SUM(LI170, -LI176)</f>
        <v>0</v>
      </c>
      <c r="LJ185" s="6">
        <f>SUM(LJ171, -LJ177)</f>
        <v>0</v>
      </c>
      <c r="LK185" s="6">
        <f>SUM(LK171, -LK177)</f>
        <v>0</v>
      </c>
      <c r="LL185" s="6">
        <f>SUM(LL170, -LL176)</f>
        <v>0</v>
      </c>
      <c r="LM185" s="6">
        <f>SUM(LM171, -LM177)</f>
        <v>0</v>
      </c>
      <c r="LN185" s="6">
        <f>SUM(LN171, -LN177)</f>
        <v>0</v>
      </c>
      <c r="LO185" s="6">
        <f>SUM(LO170, -LO176)</f>
        <v>0</v>
      </c>
      <c r="LP185" s="6">
        <f>SUM(LP171, -LP177)</f>
        <v>0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183" t="s">
        <v>53</v>
      </c>
      <c r="JQ186" s="59"/>
      <c r="JR186" s="59"/>
      <c r="JS186" s="59"/>
      <c r="JU186" s="159" t="s">
        <v>53</v>
      </c>
      <c r="JV186" s="114" t="s">
        <v>39</v>
      </c>
      <c r="JW186" s="175" t="s">
        <v>42</v>
      </c>
      <c r="JX186" s="153" t="s">
        <v>39</v>
      </c>
      <c r="JY186" s="114" t="s">
        <v>39</v>
      </c>
      <c r="JZ186" s="175" t="s">
        <v>40</v>
      </c>
      <c r="KA186" s="149" t="s">
        <v>49</v>
      </c>
      <c r="KB186" s="114" t="s">
        <v>39</v>
      </c>
      <c r="KC186" s="178" t="s">
        <v>47</v>
      </c>
      <c r="KD186" s="158" t="s">
        <v>84</v>
      </c>
      <c r="KE186" s="114" t="s">
        <v>42</v>
      </c>
      <c r="KF186" s="193" t="s">
        <v>37</v>
      </c>
      <c r="KG186" s="149" t="s">
        <v>46</v>
      </c>
      <c r="KH186" s="183" t="s">
        <v>37</v>
      </c>
      <c r="KI186" s="169" t="s">
        <v>63</v>
      </c>
      <c r="KJ186" s="147" t="s">
        <v>63</v>
      </c>
      <c r="KK186" s="114" t="s">
        <v>42</v>
      </c>
      <c r="KL186" s="175" t="s">
        <v>42</v>
      </c>
      <c r="KM186" s="153" t="s">
        <v>40</v>
      </c>
      <c r="KN186" s="118" t="s">
        <v>84</v>
      </c>
      <c r="KO186" s="175" t="s">
        <v>42</v>
      </c>
      <c r="KP186" s="158" t="s">
        <v>84</v>
      </c>
      <c r="KQ186" s="114" t="s">
        <v>40</v>
      </c>
      <c r="KR186" s="175" t="s">
        <v>40</v>
      </c>
      <c r="KS186" s="153" t="s">
        <v>42</v>
      </c>
      <c r="KT186" s="114" t="s">
        <v>42</v>
      </c>
      <c r="KU186" s="193" t="s">
        <v>55</v>
      </c>
      <c r="KV186" s="159" t="s">
        <v>55</v>
      </c>
      <c r="KW186" s="114" t="s">
        <v>42</v>
      </c>
      <c r="KX186" s="178" t="s">
        <v>44</v>
      </c>
      <c r="KY186" s="149" t="s">
        <v>44</v>
      </c>
      <c r="KZ186" s="183" t="s">
        <v>51</v>
      </c>
      <c r="LA186" s="175" t="s">
        <v>42</v>
      </c>
      <c r="LB186" s="112" t="s">
        <v>65</v>
      </c>
      <c r="LC186" s="114" t="s">
        <v>37</v>
      </c>
      <c r="LD186" s="114" t="s">
        <v>37</v>
      </c>
      <c r="LE186" s="59"/>
      <c r="LF186" s="59"/>
      <c r="LG186" s="59"/>
      <c r="LH186" s="59"/>
      <c r="LI186" s="59"/>
      <c r="LJ186" s="59"/>
      <c r="LK186" s="59"/>
      <c r="LL186" s="59"/>
      <c r="LM186" s="59"/>
      <c r="LN186" s="59"/>
      <c r="LO186" s="59"/>
      <c r="LP186" s="59"/>
      <c r="LQ186" s="59"/>
      <c r="LR186" s="59"/>
      <c r="LS186" s="59"/>
      <c r="LT186" s="59"/>
      <c r="LU186" s="59"/>
      <c r="LV186" s="59"/>
      <c r="LW186" s="59"/>
      <c r="LX186" s="59"/>
      <c r="LY186" s="59"/>
      <c r="LZ186" s="59"/>
      <c r="MA186" s="59"/>
      <c r="MB186" s="59"/>
      <c r="MC186" s="59"/>
      <c r="MD186" s="59"/>
      <c r="ME186" s="59"/>
      <c r="MF186" s="59"/>
      <c r="MG186" s="59"/>
      <c r="MH186" s="59"/>
      <c r="MI186" s="59"/>
      <c r="MJ186" s="59"/>
      <c r="MK186" s="59"/>
      <c r="MM186" s="59"/>
      <c r="MN186" s="59"/>
      <c r="MO186" s="59"/>
      <c r="MP186" s="59"/>
      <c r="MQ186" s="59"/>
      <c r="MR186" s="59"/>
      <c r="MS186" s="59"/>
      <c r="MT186" s="59"/>
      <c r="MU186" s="59"/>
      <c r="MV186" s="59"/>
      <c r="MW186" s="59"/>
      <c r="MX186" s="59"/>
      <c r="MY186" s="59"/>
      <c r="MZ186" s="59"/>
      <c r="NA186" s="59"/>
      <c r="NB186" s="59"/>
      <c r="NC186" s="59"/>
      <c r="ND186" s="59"/>
      <c r="NE186" s="59"/>
      <c r="NF186" s="59"/>
      <c r="NG186" s="59"/>
      <c r="NH186" s="59"/>
      <c r="NI186" s="59"/>
      <c r="NJ186" s="59"/>
      <c r="NK186" s="59"/>
      <c r="NL186" s="59"/>
      <c r="NM186" s="59"/>
      <c r="NN186" s="59"/>
      <c r="NO186" s="59"/>
      <c r="NP186" s="59"/>
      <c r="NQ186" s="59"/>
      <c r="NR186" s="59"/>
      <c r="NS186" s="59"/>
      <c r="NT186" s="59"/>
      <c r="NU186" s="59"/>
      <c r="NV186" s="59"/>
      <c r="NW186" s="59"/>
      <c r="NX186" s="59"/>
      <c r="NY186" s="59"/>
      <c r="NZ186" s="59"/>
      <c r="OA186" s="59"/>
      <c r="OB186" s="59"/>
      <c r="OC186" s="59"/>
      <c r="OD186" s="59"/>
      <c r="OE186" s="59"/>
      <c r="OF186" s="59"/>
      <c r="OG186" s="59"/>
      <c r="OH186" s="59"/>
      <c r="OI186" s="59"/>
      <c r="OJ186" s="59"/>
      <c r="OK186" s="59"/>
      <c r="OL186" s="59"/>
      <c r="OM186" s="59"/>
      <c r="ON186" s="59"/>
      <c r="OO186" s="59"/>
      <c r="OP186" s="59"/>
      <c r="OQ186" s="59"/>
      <c r="OR186" s="59"/>
      <c r="OS186" s="59"/>
      <c r="OT186" s="59"/>
      <c r="OU186" s="59"/>
      <c r="OV186" s="59"/>
      <c r="OW186" s="59"/>
      <c r="OX186" s="59"/>
      <c r="OY186" s="59"/>
      <c r="OZ186" s="59"/>
      <c r="PA186" s="59"/>
      <c r="PB186" s="59"/>
      <c r="PC186" s="59"/>
      <c r="PE186" s="59"/>
      <c r="PF186" s="59"/>
      <c r="PG186" s="59"/>
      <c r="PH186" s="59"/>
      <c r="PI186" s="59"/>
      <c r="PJ186" s="59"/>
      <c r="PK186" s="59"/>
      <c r="PL186" s="59"/>
      <c r="PM186" s="59"/>
      <c r="PN186" s="59"/>
      <c r="PO186" s="59"/>
      <c r="PP186" s="59"/>
      <c r="PQ186" s="59"/>
      <c r="PR186" s="59"/>
      <c r="PS186" s="59"/>
      <c r="PT186" s="59"/>
      <c r="PU186" s="59"/>
      <c r="PV186" s="59"/>
      <c r="PW186" s="59"/>
      <c r="PX186" s="59"/>
      <c r="PY186" s="59"/>
      <c r="PZ186" s="59"/>
      <c r="QA186" s="59"/>
      <c r="QB186" s="59"/>
      <c r="QC186" s="59"/>
      <c r="QD186" s="59"/>
      <c r="QE186" s="59"/>
      <c r="QF186" s="59"/>
      <c r="QG186" s="59"/>
      <c r="QH186" s="59"/>
      <c r="QI186" s="59"/>
      <c r="QJ186" s="59"/>
      <c r="QK186" s="59"/>
      <c r="QL186" s="59"/>
      <c r="QM186" s="59"/>
      <c r="QN186" s="59"/>
      <c r="QO186" s="59"/>
      <c r="QP186" s="59"/>
      <c r="QQ186" s="59"/>
      <c r="QR186" s="59"/>
      <c r="QS186" s="59"/>
      <c r="QT186" s="59"/>
      <c r="QU186" s="59"/>
      <c r="QV186" s="59"/>
      <c r="QW186" s="59"/>
      <c r="QX186" s="59"/>
      <c r="QY186" s="59"/>
      <c r="QZ186" s="59"/>
      <c r="RA186" s="59"/>
      <c r="RB186" s="59"/>
      <c r="RC186" s="59"/>
      <c r="RD186" s="59"/>
      <c r="RE186" s="59"/>
      <c r="RF186" s="59"/>
      <c r="RG186" s="59"/>
      <c r="RH186" s="59"/>
      <c r="RI186" s="59"/>
      <c r="RJ186" s="59"/>
      <c r="RK186" s="59"/>
      <c r="RL186" s="59"/>
      <c r="RM186" s="59"/>
      <c r="RN186" s="59"/>
      <c r="RO186" s="59"/>
      <c r="RP186" s="59"/>
      <c r="RQ186" s="59"/>
      <c r="RR186" s="59"/>
      <c r="RS186" s="59"/>
      <c r="RT186" s="59"/>
      <c r="RU186" s="59"/>
    </row>
    <row r="187" spans="7:48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782">SUM(EC176, -EC183)</f>
        <v>0</v>
      </c>
      <c r="ED187" s="6">
        <f t="shared" si="782"/>
        <v>0</v>
      </c>
      <c r="EE187" s="6">
        <f t="shared" si="782"/>
        <v>0</v>
      </c>
      <c r="EF187" s="6">
        <f t="shared" si="782"/>
        <v>0</v>
      </c>
      <c r="EG187" s="6">
        <f t="shared" si="782"/>
        <v>0</v>
      </c>
      <c r="EH187" s="6">
        <f t="shared" si="782"/>
        <v>0</v>
      </c>
      <c r="EI187" s="6">
        <f t="shared" si="782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783">SUM(GV176, -GV183)</f>
        <v>0</v>
      </c>
      <c r="GW187" s="6">
        <f t="shared" si="783"/>
        <v>0</v>
      </c>
      <c r="GX187" s="6">
        <f t="shared" si="783"/>
        <v>0</v>
      </c>
      <c r="GY187" s="6">
        <f t="shared" si="783"/>
        <v>0</v>
      </c>
      <c r="GZ187" s="6">
        <f t="shared" si="783"/>
        <v>0</v>
      </c>
      <c r="HA187" s="6">
        <f t="shared" si="783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202">
        <f>SUM(JP137, -JP139)</f>
        <v>6.4399999999999999E-2</v>
      </c>
      <c r="JQ187" s="6">
        <f t="shared" ref="JQ187:JS187" si="784">SUM(JQ176, -JQ183)</f>
        <v>0</v>
      </c>
      <c r="JR187" s="6">
        <f t="shared" si="784"/>
        <v>0</v>
      </c>
      <c r="JS187" s="6">
        <f t="shared" si="784"/>
        <v>0</v>
      </c>
      <c r="JU187" s="161">
        <f>SUM(JU137, -JU139)</f>
        <v>6.8099999999999994E-2</v>
      </c>
      <c r="JV187" s="111">
        <f>SUM(JV138, -JV141)</f>
        <v>6.5699999999999995E-2</v>
      </c>
      <c r="JW187" s="174">
        <f>SUM(JW138, -JW141)</f>
        <v>7.3700000000000002E-2</v>
      </c>
      <c r="JX187" s="139">
        <f>SUM(JX138, -JX141)</f>
        <v>8.3199999999999996E-2</v>
      </c>
      <c r="JY187" s="111">
        <f>SUM(JY138, -JY141)</f>
        <v>7.9200000000000007E-2</v>
      </c>
      <c r="JZ187" s="174">
        <f>SUM(JZ138, -JZ140)</f>
        <v>8.6699999999999999E-2</v>
      </c>
      <c r="KA187" s="141">
        <f>SUM(KA138, -KA140)</f>
        <v>8.7800000000000003E-2</v>
      </c>
      <c r="KB187" s="111">
        <f>SUM(KB137, -KB139)</f>
        <v>8.1799999999999998E-2</v>
      </c>
      <c r="KC187" s="173">
        <f>SUM(KC137, -KC140)</f>
        <v>8.7899999999999992E-2</v>
      </c>
      <c r="KD187" s="139">
        <f>SUM(KD140, -KD142)</f>
        <v>8.6999999999999994E-2</v>
      </c>
      <c r="KE187" s="115">
        <f>SUM(KE138, -KE140)</f>
        <v>9.2600000000000002E-2</v>
      </c>
      <c r="KF187" s="174">
        <f>SUM(KF136, -KF138)</f>
        <v>7.9399999999999984E-2</v>
      </c>
      <c r="KG187" s="240">
        <f>SUM(KG137, -KG139)</f>
        <v>7.1999999999999995E-2</v>
      </c>
      <c r="KH187" s="115">
        <f>SUM(KH136, -KH138)</f>
        <v>6.8699999999999997E-2</v>
      </c>
      <c r="KI187" s="171">
        <f>SUM(KI138, -KI140)</f>
        <v>6.83E-2</v>
      </c>
      <c r="KJ187" s="139">
        <f>SUM(KJ138, -KJ140)</f>
        <v>6.8400000000000002E-2</v>
      </c>
      <c r="KK187" s="115">
        <f>SUM(KK139, -KK141)</f>
        <v>8.9200000000000002E-2</v>
      </c>
      <c r="KL187" s="174">
        <f>SUM(KL139, -KL141)</f>
        <v>9.509999999999999E-2</v>
      </c>
      <c r="KM187" s="141">
        <f>SUM(KM139, -KM141)</f>
        <v>0.10440000000000001</v>
      </c>
      <c r="KN187" s="111">
        <f>SUM(KN141, -KN142)</f>
        <v>9.6500000000000002E-2</v>
      </c>
      <c r="KO187" s="174">
        <f>SUM(KO139, -KO140)</f>
        <v>9.219999999999999E-2</v>
      </c>
      <c r="KP187" s="139">
        <f>SUM(KP141, -KP142)</f>
        <v>8.8899999999999993E-2</v>
      </c>
      <c r="KQ187" s="115">
        <f>SUM(KQ139, -KQ140)</f>
        <v>8.5999999999999993E-2</v>
      </c>
      <c r="KR187" s="174">
        <f>SUM(KR139, -KR141)</f>
        <v>7.8600000000000003E-2</v>
      </c>
      <c r="KS187" s="141">
        <f>SUM(KS139, -KS140)</f>
        <v>7.4200000000000002E-2</v>
      </c>
      <c r="KT187" s="115">
        <f>SUM(KT139, -KT140)</f>
        <v>7.4899999999999994E-2</v>
      </c>
      <c r="KU187" s="173">
        <f>SUM(KU139, -KU140)</f>
        <v>9.5799999999999996E-2</v>
      </c>
      <c r="KV187" s="143">
        <f>SUM(KV139, -KV140)</f>
        <v>8.8300000000000003E-2</v>
      </c>
      <c r="KW187" s="115">
        <f>SUM(KW139, -KW140)</f>
        <v>8.9400000000000007E-2</v>
      </c>
      <c r="KX187" s="174">
        <f>SUM(KX136, -KX139)</f>
        <v>7.5600000000000001E-2</v>
      </c>
      <c r="KY187" s="141">
        <f>SUM(KY136, -KY139)</f>
        <v>7.2800000000000004E-2</v>
      </c>
      <c r="KZ187" s="115">
        <f>SUM(KZ139, -KZ141)</f>
        <v>7.9500000000000001E-2</v>
      </c>
      <c r="LA187" s="174">
        <f>SUM(LA138, -LA140)</f>
        <v>8.1100000000000005E-2</v>
      </c>
      <c r="LB187" s="115">
        <f>SUM(LB140, -LB142)</f>
        <v>9.8600000000000007E-2</v>
      </c>
      <c r="LC187" s="115">
        <f>SUM(LC138, -LC140)</f>
        <v>9.4700000000000006E-2</v>
      </c>
      <c r="LD187" s="115">
        <f>SUM(LD138, -LD140)</f>
        <v>0.1066</v>
      </c>
      <c r="LE187" s="6">
        <f t="shared" ref="KS187:MF187" si="785">SUM(LE176, -LE183)</f>
        <v>0</v>
      </c>
      <c r="LF187" s="6">
        <f t="shared" si="785"/>
        <v>0</v>
      </c>
      <c r="LG187" s="6">
        <f t="shared" si="785"/>
        <v>0</v>
      </c>
      <c r="LH187" s="6">
        <f t="shared" si="785"/>
        <v>0</v>
      </c>
      <c r="LI187" s="6">
        <f t="shared" si="785"/>
        <v>0</v>
      </c>
      <c r="LJ187" s="6">
        <f t="shared" si="785"/>
        <v>0</v>
      </c>
      <c r="LK187" s="6">
        <f t="shared" si="785"/>
        <v>0</v>
      </c>
      <c r="LL187" s="6">
        <f t="shared" si="785"/>
        <v>0</v>
      </c>
      <c r="LM187" s="6">
        <f t="shared" si="785"/>
        <v>0</v>
      </c>
      <c r="LN187" s="6">
        <f t="shared" si="785"/>
        <v>0</v>
      </c>
      <c r="LO187" s="6">
        <f t="shared" si="785"/>
        <v>0</v>
      </c>
      <c r="LP187" s="6">
        <f t="shared" si="785"/>
        <v>0</v>
      </c>
      <c r="LQ187" s="6">
        <f t="shared" si="785"/>
        <v>0</v>
      </c>
      <c r="LR187" s="6">
        <f t="shared" si="785"/>
        <v>0</v>
      </c>
      <c r="LS187" s="6">
        <f t="shared" si="785"/>
        <v>0</v>
      </c>
      <c r="LT187" s="6">
        <f t="shared" si="785"/>
        <v>0</v>
      </c>
      <c r="LU187" s="6">
        <f t="shared" si="785"/>
        <v>0</v>
      </c>
      <c r="LV187" s="6">
        <f t="shared" si="785"/>
        <v>0</v>
      </c>
      <c r="LW187" s="6">
        <f t="shared" si="785"/>
        <v>0</v>
      </c>
      <c r="LX187" s="6">
        <f t="shared" si="785"/>
        <v>0</v>
      </c>
      <c r="LY187" s="6">
        <f t="shared" si="785"/>
        <v>0</v>
      </c>
      <c r="LZ187" s="6">
        <f t="shared" si="785"/>
        <v>0</v>
      </c>
      <c r="MA187" s="6">
        <f t="shared" si="785"/>
        <v>0</v>
      </c>
      <c r="MB187" s="6">
        <f t="shared" si="785"/>
        <v>0</v>
      </c>
      <c r="MC187" s="6">
        <f t="shared" si="785"/>
        <v>0</v>
      </c>
      <c r="MD187" s="6">
        <f t="shared" si="785"/>
        <v>0</v>
      </c>
      <c r="ME187" s="6">
        <f t="shared" si="785"/>
        <v>0</v>
      </c>
      <c r="MF187" s="6">
        <f t="shared" si="785"/>
        <v>0</v>
      </c>
      <c r="MG187" s="6">
        <f t="shared" ref="MG187:MK187" si="786">SUM(MG176, -MG183)</f>
        <v>0</v>
      </c>
      <c r="MH187" s="6">
        <f t="shared" si="786"/>
        <v>0</v>
      </c>
      <c r="MI187" s="6">
        <f t="shared" si="786"/>
        <v>0</v>
      </c>
      <c r="MJ187" s="6">
        <f t="shared" si="786"/>
        <v>0</v>
      </c>
      <c r="MK187" s="6">
        <f t="shared" si="786"/>
        <v>0</v>
      </c>
      <c r="MM187" s="6">
        <f t="shared" ref="MM187:OX187" si="787">SUM(MM176, -MM183)</f>
        <v>0</v>
      </c>
      <c r="MN187" s="6">
        <f t="shared" si="787"/>
        <v>0</v>
      </c>
      <c r="MO187" s="6">
        <f t="shared" si="787"/>
        <v>0</v>
      </c>
      <c r="MP187" s="6">
        <f t="shared" si="787"/>
        <v>0</v>
      </c>
      <c r="MQ187" s="6">
        <f t="shared" si="787"/>
        <v>0</v>
      </c>
      <c r="MR187" s="6">
        <f t="shared" si="787"/>
        <v>0</v>
      </c>
      <c r="MS187" s="6">
        <f t="shared" si="787"/>
        <v>0</v>
      </c>
      <c r="MT187" s="6">
        <f t="shared" si="787"/>
        <v>0</v>
      </c>
      <c r="MU187" s="6">
        <f t="shared" si="787"/>
        <v>0</v>
      </c>
      <c r="MV187" s="6">
        <f t="shared" si="787"/>
        <v>0</v>
      </c>
      <c r="MW187" s="6">
        <f t="shared" si="787"/>
        <v>0</v>
      </c>
      <c r="MX187" s="6">
        <f t="shared" si="787"/>
        <v>0</v>
      </c>
      <c r="MY187" s="6">
        <f t="shared" si="787"/>
        <v>0</v>
      </c>
      <c r="MZ187" s="6">
        <f t="shared" si="787"/>
        <v>0</v>
      </c>
      <c r="NA187" s="6">
        <f t="shared" si="787"/>
        <v>0</v>
      </c>
      <c r="NB187" s="6">
        <f t="shared" si="787"/>
        <v>0</v>
      </c>
      <c r="NC187" s="6">
        <f t="shared" si="787"/>
        <v>0</v>
      </c>
      <c r="ND187" s="6">
        <f t="shared" si="787"/>
        <v>0</v>
      </c>
      <c r="NE187" s="6">
        <f t="shared" si="787"/>
        <v>0</v>
      </c>
      <c r="NF187" s="6">
        <f t="shared" si="787"/>
        <v>0</v>
      </c>
      <c r="NG187" s="6">
        <f t="shared" si="787"/>
        <v>0</v>
      </c>
      <c r="NH187" s="6">
        <f t="shared" si="787"/>
        <v>0</v>
      </c>
      <c r="NI187" s="6">
        <f t="shared" si="787"/>
        <v>0</v>
      </c>
      <c r="NJ187" s="6">
        <f t="shared" si="787"/>
        <v>0</v>
      </c>
      <c r="NK187" s="6">
        <f t="shared" si="787"/>
        <v>0</v>
      </c>
      <c r="NL187" s="6">
        <f t="shared" si="787"/>
        <v>0</v>
      </c>
      <c r="NM187" s="6">
        <f t="shared" si="787"/>
        <v>0</v>
      </c>
      <c r="NN187" s="6">
        <f t="shared" si="787"/>
        <v>0</v>
      </c>
      <c r="NO187" s="6">
        <f t="shared" si="787"/>
        <v>0</v>
      </c>
      <c r="NP187" s="6">
        <f t="shared" si="787"/>
        <v>0</v>
      </c>
      <c r="NQ187" s="6">
        <f t="shared" si="787"/>
        <v>0</v>
      </c>
      <c r="NR187" s="6">
        <f t="shared" si="787"/>
        <v>0</v>
      </c>
      <c r="NS187" s="6">
        <f t="shared" si="787"/>
        <v>0</v>
      </c>
      <c r="NT187" s="6">
        <f t="shared" si="787"/>
        <v>0</v>
      </c>
      <c r="NU187" s="6">
        <f t="shared" si="787"/>
        <v>0</v>
      </c>
      <c r="NV187" s="6">
        <f t="shared" si="787"/>
        <v>0</v>
      </c>
      <c r="NW187" s="6">
        <f t="shared" si="787"/>
        <v>0</v>
      </c>
      <c r="NX187" s="6">
        <f t="shared" si="787"/>
        <v>0</v>
      </c>
      <c r="NY187" s="6">
        <f t="shared" si="787"/>
        <v>0</v>
      </c>
      <c r="NZ187" s="6">
        <f t="shared" si="787"/>
        <v>0</v>
      </c>
      <c r="OA187" s="6">
        <f t="shared" si="787"/>
        <v>0</v>
      </c>
      <c r="OB187" s="6">
        <f t="shared" si="787"/>
        <v>0</v>
      </c>
      <c r="OC187" s="6">
        <f t="shared" si="787"/>
        <v>0</v>
      </c>
      <c r="OD187" s="6">
        <f t="shared" si="787"/>
        <v>0</v>
      </c>
      <c r="OE187" s="6">
        <f t="shared" si="787"/>
        <v>0</v>
      </c>
      <c r="OF187" s="6">
        <f t="shared" si="787"/>
        <v>0</v>
      </c>
      <c r="OG187" s="6">
        <f t="shared" si="787"/>
        <v>0</v>
      </c>
      <c r="OH187" s="6">
        <f t="shared" si="787"/>
        <v>0</v>
      </c>
      <c r="OI187" s="6">
        <f t="shared" si="787"/>
        <v>0</v>
      </c>
      <c r="OJ187" s="6">
        <f t="shared" si="787"/>
        <v>0</v>
      </c>
      <c r="OK187" s="6">
        <f t="shared" si="787"/>
        <v>0</v>
      </c>
      <c r="OL187" s="6">
        <f t="shared" si="787"/>
        <v>0</v>
      </c>
      <c r="OM187" s="6">
        <f t="shared" si="787"/>
        <v>0</v>
      </c>
      <c r="ON187" s="6">
        <f t="shared" si="787"/>
        <v>0</v>
      </c>
      <c r="OO187" s="6">
        <f t="shared" si="787"/>
        <v>0</v>
      </c>
      <c r="OP187" s="6">
        <f t="shared" si="787"/>
        <v>0</v>
      </c>
      <c r="OQ187" s="6">
        <f t="shared" si="787"/>
        <v>0</v>
      </c>
      <c r="OR187" s="6">
        <f t="shared" si="787"/>
        <v>0</v>
      </c>
      <c r="OS187" s="6">
        <f t="shared" si="787"/>
        <v>0</v>
      </c>
      <c r="OT187" s="6">
        <f t="shared" si="787"/>
        <v>0</v>
      </c>
      <c r="OU187" s="6">
        <f t="shared" si="787"/>
        <v>0</v>
      </c>
      <c r="OV187" s="6">
        <f t="shared" si="787"/>
        <v>0</v>
      </c>
      <c r="OW187" s="6">
        <f t="shared" si="787"/>
        <v>0</v>
      </c>
      <c r="OX187" s="6">
        <f t="shared" si="787"/>
        <v>0</v>
      </c>
      <c r="OY187" s="6">
        <f t="shared" ref="OY187:PC187" si="788">SUM(OY176, -OY183)</f>
        <v>0</v>
      </c>
      <c r="OZ187" s="6">
        <f t="shared" si="788"/>
        <v>0</v>
      </c>
      <c r="PA187" s="6">
        <f t="shared" si="788"/>
        <v>0</v>
      </c>
      <c r="PB187" s="6">
        <f t="shared" si="788"/>
        <v>0</v>
      </c>
      <c r="PC187" s="6">
        <f t="shared" si="788"/>
        <v>0</v>
      </c>
      <c r="PE187" s="6">
        <f t="shared" ref="PE187:RP187" si="789">SUM(PE176, -PE183)</f>
        <v>0</v>
      </c>
      <c r="PF187" s="6">
        <f t="shared" si="789"/>
        <v>0</v>
      </c>
      <c r="PG187" s="6">
        <f t="shared" si="789"/>
        <v>0</v>
      </c>
      <c r="PH187" s="6">
        <f t="shared" si="789"/>
        <v>0</v>
      </c>
      <c r="PI187" s="6">
        <f t="shared" si="789"/>
        <v>0</v>
      </c>
      <c r="PJ187" s="6">
        <f t="shared" si="789"/>
        <v>0</v>
      </c>
      <c r="PK187" s="6">
        <f t="shared" si="789"/>
        <v>0</v>
      </c>
      <c r="PL187" s="6">
        <f t="shared" si="789"/>
        <v>0</v>
      </c>
      <c r="PM187" s="6">
        <f t="shared" si="789"/>
        <v>0</v>
      </c>
      <c r="PN187" s="6">
        <f t="shared" si="789"/>
        <v>0</v>
      </c>
      <c r="PO187" s="6">
        <f t="shared" si="789"/>
        <v>0</v>
      </c>
      <c r="PP187" s="6">
        <f t="shared" si="789"/>
        <v>0</v>
      </c>
      <c r="PQ187" s="6">
        <f t="shared" si="789"/>
        <v>0</v>
      </c>
      <c r="PR187" s="6">
        <f t="shared" si="789"/>
        <v>0</v>
      </c>
      <c r="PS187" s="6">
        <f t="shared" si="789"/>
        <v>0</v>
      </c>
      <c r="PT187" s="6">
        <f t="shared" si="789"/>
        <v>0</v>
      </c>
      <c r="PU187" s="6">
        <f t="shared" si="789"/>
        <v>0</v>
      </c>
      <c r="PV187" s="6">
        <f t="shared" si="789"/>
        <v>0</v>
      </c>
      <c r="PW187" s="6">
        <f t="shared" si="789"/>
        <v>0</v>
      </c>
      <c r="PX187" s="6">
        <f t="shared" si="789"/>
        <v>0</v>
      </c>
      <c r="PY187" s="6">
        <f t="shared" si="789"/>
        <v>0</v>
      </c>
      <c r="PZ187" s="6">
        <f t="shared" si="789"/>
        <v>0</v>
      </c>
      <c r="QA187" s="6">
        <f t="shared" si="789"/>
        <v>0</v>
      </c>
      <c r="QB187" s="6">
        <f t="shared" si="789"/>
        <v>0</v>
      </c>
      <c r="QC187" s="6">
        <f t="shared" si="789"/>
        <v>0</v>
      </c>
      <c r="QD187" s="6">
        <f t="shared" si="789"/>
        <v>0</v>
      </c>
      <c r="QE187" s="6">
        <f t="shared" si="789"/>
        <v>0</v>
      </c>
      <c r="QF187" s="6">
        <f t="shared" si="789"/>
        <v>0</v>
      </c>
      <c r="QG187" s="6">
        <f t="shared" si="789"/>
        <v>0</v>
      </c>
      <c r="QH187" s="6">
        <f t="shared" si="789"/>
        <v>0</v>
      </c>
      <c r="QI187" s="6">
        <f t="shared" si="789"/>
        <v>0</v>
      </c>
      <c r="QJ187" s="6">
        <f t="shared" si="789"/>
        <v>0</v>
      </c>
      <c r="QK187" s="6">
        <f t="shared" si="789"/>
        <v>0</v>
      </c>
      <c r="QL187" s="6">
        <f t="shared" si="789"/>
        <v>0</v>
      </c>
      <c r="QM187" s="6">
        <f t="shared" si="789"/>
        <v>0</v>
      </c>
      <c r="QN187" s="6">
        <f t="shared" si="789"/>
        <v>0</v>
      </c>
      <c r="QO187" s="6">
        <f t="shared" si="789"/>
        <v>0</v>
      </c>
      <c r="QP187" s="6">
        <f t="shared" si="789"/>
        <v>0</v>
      </c>
      <c r="QQ187" s="6">
        <f t="shared" si="789"/>
        <v>0</v>
      </c>
      <c r="QR187" s="6">
        <f t="shared" si="789"/>
        <v>0</v>
      </c>
      <c r="QS187" s="6">
        <f t="shared" si="789"/>
        <v>0</v>
      </c>
      <c r="QT187" s="6">
        <f t="shared" si="789"/>
        <v>0</v>
      </c>
      <c r="QU187" s="6">
        <f t="shared" si="789"/>
        <v>0</v>
      </c>
      <c r="QV187" s="6">
        <f t="shared" si="789"/>
        <v>0</v>
      </c>
      <c r="QW187" s="6">
        <f t="shared" si="789"/>
        <v>0</v>
      </c>
      <c r="QX187" s="6">
        <f t="shared" si="789"/>
        <v>0</v>
      </c>
      <c r="QY187" s="6">
        <f t="shared" si="789"/>
        <v>0</v>
      </c>
      <c r="QZ187" s="6">
        <f t="shared" si="789"/>
        <v>0</v>
      </c>
      <c r="RA187" s="6">
        <f t="shared" si="789"/>
        <v>0</v>
      </c>
      <c r="RB187" s="6">
        <f t="shared" si="789"/>
        <v>0</v>
      </c>
      <c r="RC187" s="6">
        <f t="shared" si="789"/>
        <v>0</v>
      </c>
      <c r="RD187" s="6">
        <f t="shared" si="789"/>
        <v>0</v>
      </c>
      <c r="RE187" s="6">
        <f t="shared" si="789"/>
        <v>0</v>
      </c>
      <c r="RF187" s="6">
        <f t="shared" si="789"/>
        <v>0</v>
      </c>
      <c r="RG187" s="6">
        <f t="shared" si="789"/>
        <v>0</v>
      </c>
      <c r="RH187" s="6">
        <f t="shared" si="789"/>
        <v>0</v>
      </c>
      <c r="RI187" s="6">
        <f t="shared" si="789"/>
        <v>0</v>
      </c>
      <c r="RJ187" s="6">
        <f t="shared" si="789"/>
        <v>0</v>
      </c>
      <c r="RK187" s="6">
        <f t="shared" si="789"/>
        <v>0</v>
      </c>
      <c r="RL187" s="6">
        <f t="shared" si="789"/>
        <v>0</v>
      </c>
      <c r="RM187" s="6">
        <f t="shared" si="789"/>
        <v>0</v>
      </c>
      <c r="RN187" s="6">
        <f t="shared" si="789"/>
        <v>0</v>
      </c>
      <c r="RO187" s="6">
        <f t="shared" si="789"/>
        <v>0</v>
      </c>
      <c r="RP187" s="6">
        <f t="shared" si="789"/>
        <v>0</v>
      </c>
      <c r="RQ187" s="6">
        <f t="shared" ref="RQ187:RU187" si="790">SUM(RQ176, -RQ183)</f>
        <v>0</v>
      </c>
      <c r="RR187" s="6">
        <f t="shared" si="790"/>
        <v>0</v>
      </c>
      <c r="RS187" s="6">
        <f t="shared" si="790"/>
        <v>0</v>
      </c>
      <c r="RT187" s="6">
        <f t="shared" si="790"/>
        <v>0</v>
      </c>
      <c r="RU187" s="6">
        <f t="shared" si="790"/>
        <v>0</v>
      </c>
    </row>
    <row r="188" spans="7:48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163" t="s">
        <v>59</v>
      </c>
      <c r="JQ188" s="59"/>
      <c r="JR188" s="59"/>
      <c r="JS188" s="59"/>
      <c r="JU188" s="158" t="s">
        <v>63</v>
      </c>
      <c r="JV188" s="183" t="s">
        <v>37</v>
      </c>
      <c r="JW188" s="175" t="s">
        <v>39</v>
      </c>
      <c r="JX188" s="153" t="s">
        <v>42</v>
      </c>
      <c r="JY188" s="114" t="s">
        <v>42</v>
      </c>
      <c r="JZ188" s="178" t="s">
        <v>46</v>
      </c>
      <c r="KA188" s="153" t="s">
        <v>39</v>
      </c>
      <c r="KB188" s="117" t="s">
        <v>49</v>
      </c>
      <c r="KC188" s="178" t="s">
        <v>46</v>
      </c>
      <c r="KD188" s="147" t="s">
        <v>70</v>
      </c>
      <c r="KE188" s="183" t="s">
        <v>37</v>
      </c>
      <c r="KF188" s="175" t="s">
        <v>42</v>
      </c>
      <c r="KG188" s="153" t="s">
        <v>42</v>
      </c>
      <c r="KH188" s="109" t="s">
        <v>70</v>
      </c>
      <c r="KI188" s="175" t="s">
        <v>40</v>
      </c>
      <c r="KJ188" s="151" t="s">
        <v>59</v>
      </c>
      <c r="KK188" s="116" t="s">
        <v>59</v>
      </c>
      <c r="KL188" s="175" t="s">
        <v>40</v>
      </c>
      <c r="KM188" s="153" t="s">
        <v>42</v>
      </c>
      <c r="KN188" s="114" t="s">
        <v>42</v>
      </c>
      <c r="KO188" s="172" t="s">
        <v>60</v>
      </c>
      <c r="KP188" s="153" t="s">
        <v>40</v>
      </c>
      <c r="KQ188" s="118" t="s">
        <v>84</v>
      </c>
      <c r="KR188" s="177" t="s">
        <v>84</v>
      </c>
      <c r="KS188" s="149" t="s">
        <v>36</v>
      </c>
      <c r="KT188" s="117" t="s">
        <v>36</v>
      </c>
      <c r="KU188" s="169" t="s">
        <v>52</v>
      </c>
      <c r="KV188" s="149" t="s">
        <v>44</v>
      </c>
      <c r="KW188" s="117" t="s">
        <v>36</v>
      </c>
      <c r="KX188" s="169" t="s">
        <v>52</v>
      </c>
      <c r="KY188" s="147" t="s">
        <v>52</v>
      </c>
      <c r="KZ188" s="112" t="s">
        <v>65</v>
      </c>
      <c r="LA188" s="172" t="s">
        <v>65</v>
      </c>
      <c r="LB188" s="114" t="s">
        <v>42</v>
      </c>
      <c r="LC188" s="183" t="s">
        <v>53</v>
      </c>
      <c r="LD188" s="183" t="s">
        <v>53</v>
      </c>
      <c r="LE188" s="59"/>
      <c r="LF188" s="59"/>
      <c r="LG188" s="59"/>
      <c r="LH188" s="59"/>
      <c r="LI188" s="59"/>
      <c r="LJ188" s="59"/>
      <c r="LK188" s="59"/>
      <c r="LL188" s="59"/>
      <c r="LM188" s="59"/>
      <c r="LN188" s="59"/>
      <c r="LO188" s="59"/>
      <c r="LP188" s="59"/>
      <c r="LQ188" s="59"/>
      <c r="LR188" s="59"/>
      <c r="LS188" s="59"/>
      <c r="LT188" s="59"/>
      <c r="LU188" s="59"/>
      <c r="LV188" s="59"/>
      <c r="LW188" s="59"/>
      <c r="LX188" s="59"/>
      <c r="LY188" s="59"/>
      <c r="LZ188" s="59"/>
      <c r="MA188" s="59"/>
      <c r="MB188" s="59"/>
      <c r="MC188" s="59"/>
      <c r="MD188" s="59"/>
      <c r="ME188" s="59"/>
      <c r="MF188" s="59"/>
      <c r="MG188" s="59"/>
      <c r="MH188" s="59"/>
      <c r="MI188" s="59"/>
      <c r="MJ188" s="59"/>
      <c r="MK188" s="59"/>
      <c r="MM188" s="59"/>
      <c r="MN188" s="59"/>
      <c r="MO188" s="59"/>
      <c r="MP188" s="59"/>
      <c r="MQ188" s="59"/>
      <c r="MR188" s="59"/>
      <c r="MS188" s="59"/>
      <c r="MT188" s="59"/>
      <c r="MU188" s="59"/>
      <c r="MV188" s="59"/>
      <c r="MW188" s="59"/>
      <c r="MX188" s="59"/>
      <c r="MY188" s="59"/>
      <c r="MZ188" s="59"/>
      <c r="NA188" s="59"/>
      <c r="NB188" s="59"/>
      <c r="NC188" s="59"/>
      <c r="ND188" s="59"/>
      <c r="NE188" s="59"/>
      <c r="NF188" s="59"/>
      <c r="NG188" s="59"/>
      <c r="NH188" s="59"/>
      <c r="NI188" s="59"/>
      <c r="NJ188" s="59"/>
      <c r="NK188" s="59"/>
      <c r="NL188" s="59"/>
      <c r="NM188" s="59"/>
      <c r="NN188" s="59"/>
      <c r="NO188" s="59"/>
      <c r="NP188" s="59"/>
      <c r="NQ188" s="59"/>
      <c r="NR188" s="59"/>
      <c r="NS188" s="59"/>
      <c r="NT188" s="59"/>
      <c r="NU188" s="59"/>
      <c r="NV188" s="59"/>
      <c r="NW188" s="59"/>
      <c r="NX188" s="59"/>
      <c r="NY188" s="59"/>
      <c r="NZ188" s="59"/>
      <c r="OA188" s="59"/>
      <c r="OB188" s="59"/>
      <c r="OC188" s="59"/>
      <c r="OD188" s="59"/>
      <c r="OE188" s="59"/>
      <c r="OF188" s="59"/>
      <c r="OG188" s="59"/>
      <c r="OH188" s="59"/>
      <c r="OI188" s="59"/>
      <c r="OJ188" s="59"/>
      <c r="OK188" s="59"/>
      <c r="OL188" s="59"/>
      <c r="OM188" s="59"/>
      <c r="ON188" s="59"/>
      <c r="OO188" s="59"/>
      <c r="OP188" s="59"/>
      <c r="OQ188" s="59"/>
      <c r="OR188" s="59"/>
      <c r="OS188" s="59"/>
      <c r="OT188" s="59"/>
      <c r="OU188" s="59"/>
      <c r="OV188" s="59"/>
      <c r="OW188" s="59"/>
      <c r="OX188" s="59"/>
      <c r="OY188" s="59"/>
      <c r="OZ188" s="59"/>
      <c r="PA188" s="59"/>
      <c r="PB188" s="59"/>
      <c r="PC188" s="59"/>
      <c r="PE188" s="59"/>
      <c r="PF188" s="59"/>
      <c r="PG188" s="59"/>
      <c r="PH188" s="59"/>
      <c r="PI188" s="59"/>
      <c r="PJ188" s="59"/>
      <c r="PK188" s="59"/>
      <c r="PL188" s="59"/>
      <c r="PM188" s="59"/>
      <c r="PN188" s="59"/>
      <c r="PO188" s="59"/>
      <c r="PP188" s="59"/>
      <c r="PQ188" s="59"/>
      <c r="PR188" s="59"/>
      <c r="PS188" s="59"/>
      <c r="PT188" s="59"/>
      <c r="PU188" s="59"/>
      <c r="PV188" s="59"/>
      <c r="PW188" s="59"/>
      <c r="PX188" s="59"/>
      <c r="PY188" s="59"/>
      <c r="PZ188" s="59"/>
      <c r="QA188" s="59"/>
      <c r="QB188" s="59"/>
      <c r="QC188" s="59"/>
      <c r="QD188" s="59"/>
      <c r="QE188" s="59"/>
      <c r="QF188" s="59"/>
      <c r="QG188" s="59"/>
      <c r="QH188" s="59"/>
      <c r="QI188" s="59"/>
      <c r="QJ188" s="59"/>
      <c r="QK188" s="59"/>
      <c r="QL188" s="59"/>
      <c r="QM188" s="59"/>
      <c r="QN188" s="59"/>
      <c r="QO188" s="59"/>
      <c r="QP188" s="59"/>
      <c r="QQ188" s="59"/>
      <c r="QR188" s="59"/>
      <c r="QS188" s="59"/>
      <c r="QT188" s="59"/>
      <c r="QU188" s="59"/>
      <c r="QV188" s="59"/>
      <c r="QW188" s="59"/>
      <c r="QX188" s="59"/>
      <c r="QY188" s="59"/>
      <c r="QZ188" s="59"/>
      <c r="RA188" s="59"/>
      <c r="RB188" s="59"/>
      <c r="RC188" s="59"/>
      <c r="RD188" s="59"/>
      <c r="RE188" s="59"/>
      <c r="RF188" s="59"/>
      <c r="RG188" s="59"/>
      <c r="RH188" s="59"/>
      <c r="RI188" s="59"/>
      <c r="RJ188" s="59"/>
      <c r="RK188" s="59"/>
      <c r="RL188" s="59"/>
      <c r="RM188" s="59"/>
      <c r="RN188" s="59"/>
      <c r="RO188" s="59"/>
      <c r="RP188" s="59"/>
      <c r="RQ188" s="59"/>
      <c r="RR188" s="59"/>
      <c r="RS188" s="59"/>
      <c r="RT188" s="59"/>
      <c r="RU188" s="59"/>
    </row>
    <row r="189" spans="7:48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110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39">
        <f>SUM(JU139, -JU141)</f>
        <v>4.9700000000000001E-2</v>
      </c>
      <c r="JV189" s="115">
        <f>SUM(JV136, -JV138)</f>
        <v>5.4099999999999995E-2</v>
      </c>
      <c r="JW189" s="171">
        <f>SUM(JW138, -JW140)</f>
        <v>7.1199999999999999E-2</v>
      </c>
      <c r="JX189" s="141">
        <f>SUM(JX138, -JX140)</f>
        <v>6.8999999999999992E-2</v>
      </c>
      <c r="JY189" s="115">
        <f>SUM(JY138, -JY140)</f>
        <v>6.8500000000000005E-2</v>
      </c>
      <c r="JZ189" s="267">
        <f>SUM(JZ137, -JZ139)</f>
        <v>8.5400000000000004E-2</v>
      </c>
      <c r="KA189" s="139">
        <f>SUM(KA137, -KA139)</f>
        <v>8.0100000000000005E-2</v>
      </c>
      <c r="KB189" s="115">
        <f>SUM(KB138, -KB140)</f>
        <v>8.1100000000000005E-2</v>
      </c>
      <c r="KC189" s="267">
        <f>SUM(KC137, -KC139)</f>
        <v>7.9699999999999993E-2</v>
      </c>
      <c r="KD189" s="141">
        <f>SUM(KD139, -KD141)</f>
        <v>8.0800000000000011E-2</v>
      </c>
      <c r="KE189" s="115">
        <f>SUM(KE136, -KE138)</f>
        <v>7.8700000000000006E-2</v>
      </c>
      <c r="KF189" s="174">
        <f>SUM(KF138, -KF140)</f>
        <v>7.6800000000000007E-2</v>
      </c>
      <c r="KG189" s="141">
        <f>SUM(KG138, -KG141)</f>
        <v>6.54E-2</v>
      </c>
      <c r="KH189" s="115">
        <f>SUM(KH139, -KH141)</f>
        <v>5.7499999999999996E-2</v>
      </c>
      <c r="KI189" s="174">
        <f>SUM(KI139, -KI140)</f>
        <v>6.59E-2</v>
      </c>
      <c r="KJ189" s="148">
        <f>SUM(KJ142, -KJ143)</f>
        <v>6.1299999999999993E-2</v>
      </c>
      <c r="KK189" s="110">
        <f>SUM(KK142, -KK143)</f>
        <v>7.9699999999999993E-2</v>
      </c>
      <c r="KL189" s="174">
        <f>SUM(KL139, -KL140)</f>
        <v>9.2399999999999996E-2</v>
      </c>
      <c r="KM189" s="141">
        <f>SUM(KM139, -KM140)</f>
        <v>0.1043</v>
      </c>
      <c r="KN189" s="115">
        <f>SUM(KN139, -KN140)</f>
        <v>9.5200000000000007E-2</v>
      </c>
      <c r="KO189" s="174">
        <f>SUM(KO140, -KO142)</f>
        <v>8.4600000000000009E-2</v>
      </c>
      <c r="KP189" s="141">
        <f>SUM(KP139, -KP141)</f>
        <v>8.8500000000000009E-2</v>
      </c>
      <c r="KQ189" s="111">
        <f>SUM(KQ140, -KQ142)</f>
        <v>7.8899999999999998E-2</v>
      </c>
      <c r="KR189" s="171">
        <f>SUM(KR141, -KR142)</f>
        <v>6.4500000000000002E-2</v>
      </c>
      <c r="KS189" s="139">
        <f>SUM(KS136, -KS139)</f>
        <v>6.5700000000000008E-2</v>
      </c>
      <c r="KT189" s="111">
        <f>SUM(KT136, -KT139)</f>
        <v>6.2799999999999995E-2</v>
      </c>
      <c r="KU189" s="170">
        <f>SUM(KU136, -KU139)</f>
        <v>6.770000000000001E-2</v>
      </c>
      <c r="KV189" s="141">
        <f>SUM(KV136, -KV139)</f>
        <v>7.3199999999999987E-2</v>
      </c>
      <c r="KW189" s="111">
        <f>SUM(KW136, -KW139)</f>
        <v>6.5199999999999994E-2</v>
      </c>
      <c r="KX189" s="170">
        <f>SUM(KX137, -KX139)</f>
        <v>7.51E-2</v>
      </c>
      <c r="KY189" s="148">
        <f>SUM(KY137, -KY139)</f>
        <v>6.6199999999999995E-2</v>
      </c>
      <c r="KZ189" s="115">
        <f>SUM(KZ140, -KZ142)</f>
        <v>7.0499999999999993E-2</v>
      </c>
      <c r="LA189" s="174">
        <f>SUM(LA140, -LA142)</f>
        <v>8.0999999999999989E-2</v>
      </c>
      <c r="LB189" s="115">
        <f>SUM(LB138, -LB140)</f>
        <v>8.299999999999999E-2</v>
      </c>
      <c r="LC189" s="202">
        <f>SUM(LC140, -LC142)</f>
        <v>7.5000000000000011E-2</v>
      </c>
      <c r="LD189" s="202">
        <f>SUM(LD140, -LD142)</f>
        <v>9.8699999999999996E-2</v>
      </c>
      <c r="LE189" s="6">
        <f>SUM(LE176, -LE182,)</f>
        <v>0</v>
      </c>
      <c r="LF189" s="6">
        <f>SUM(LF177, -LF183)</f>
        <v>0</v>
      </c>
      <c r="LG189" s="6">
        <f>SUM(LG176, -LG182)</f>
        <v>0</v>
      </c>
      <c r="LH189" s="6">
        <f>SUM(LH176, -LH182,)</f>
        <v>0</v>
      </c>
      <c r="LI189" s="6">
        <f>SUM(LI177, -LI183)</f>
        <v>0</v>
      </c>
      <c r="LJ189" s="6">
        <f>SUM(LJ176, -LJ182)</f>
        <v>0</v>
      </c>
      <c r="LK189" s="6">
        <f>SUM(LK176, -LK182,)</f>
        <v>0</v>
      </c>
      <c r="LL189" s="6">
        <f>SUM(LL177, -LL183)</f>
        <v>0</v>
      </c>
      <c r="LM189" s="6">
        <f>SUM(LM176, -LM182)</f>
        <v>0</v>
      </c>
      <c r="LN189" s="6">
        <f>SUM(LN176, -LN182,)</f>
        <v>0</v>
      </c>
      <c r="LO189" s="6">
        <f>SUM(LO177, -LO183)</f>
        <v>0</v>
      </c>
      <c r="LP189" s="6">
        <f>SUM(LP176, -LP182)</f>
        <v>0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114" t="s">
        <v>42</v>
      </c>
      <c r="JQ190" s="59"/>
      <c r="JR190" s="59"/>
      <c r="JS190" s="59"/>
      <c r="JU190" s="153" t="s">
        <v>42</v>
      </c>
      <c r="JV190" s="114" t="s">
        <v>42</v>
      </c>
      <c r="JW190" s="175" t="s">
        <v>40</v>
      </c>
      <c r="JX190" s="153" t="s">
        <v>40</v>
      </c>
      <c r="JY190" s="114" t="s">
        <v>40</v>
      </c>
      <c r="JZ190" s="175" t="s">
        <v>39</v>
      </c>
      <c r="KA190" s="149" t="s">
        <v>46</v>
      </c>
      <c r="KB190" s="117" t="s">
        <v>46</v>
      </c>
      <c r="KC190" s="175" t="s">
        <v>42</v>
      </c>
      <c r="KD190" s="137" t="s">
        <v>60</v>
      </c>
      <c r="KE190" s="117" t="s">
        <v>46</v>
      </c>
      <c r="KF190" s="178" t="s">
        <v>46</v>
      </c>
      <c r="KG190" s="159" t="s">
        <v>44</v>
      </c>
      <c r="KH190" s="117" t="s">
        <v>46</v>
      </c>
      <c r="KI190" s="193" t="s">
        <v>37</v>
      </c>
      <c r="KJ190" s="159" t="s">
        <v>37</v>
      </c>
      <c r="KK190" s="114" t="s">
        <v>40</v>
      </c>
      <c r="KL190" s="179" t="s">
        <v>59</v>
      </c>
      <c r="KM190" s="151" t="s">
        <v>59</v>
      </c>
      <c r="KN190" s="116" t="s">
        <v>59</v>
      </c>
      <c r="KO190" s="177" t="s">
        <v>84</v>
      </c>
      <c r="KP190" s="153" t="s">
        <v>42</v>
      </c>
      <c r="KQ190" s="112" t="s">
        <v>60</v>
      </c>
      <c r="KR190" s="175" t="s">
        <v>42</v>
      </c>
      <c r="KS190" s="137" t="s">
        <v>60</v>
      </c>
      <c r="KT190" s="109" t="s">
        <v>39</v>
      </c>
      <c r="KU190" s="169" t="s">
        <v>39</v>
      </c>
      <c r="KV190" s="149" t="s">
        <v>36</v>
      </c>
      <c r="KW190" s="117" t="s">
        <v>44</v>
      </c>
      <c r="KX190" s="193" t="s">
        <v>55</v>
      </c>
      <c r="KY190" s="159" t="s">
        <v>55</v>
      </c>
      <c r="KZ190" s="117" t="s">
        <v>44</v>
      </c>
      <c r="LA190" s="175" t="s">
        <v>37</v>
      </c>
      <c r="LB190" s="114" t="s">
        <v>37</v>
      </c>
      <c r="LC190" s="114" t="s">
        <v>42</v>
      </c>
      <c r="LD190" s="114" t="s">
        <v>42</v>
      </c>
      <c r="LE190" s="59"/>
      <c r="LF190" s="59"/>
      <c r="LG190" s="59"/>
      <c r="LH190" s="59"/>
      <c r="LI190" s="59"/>
      <c r="LJ190" s="59"/>
      <c r="LK190" s="59"/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115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1">
        <f>SUM(JU138, -JU140)</f>
        <v>4.4600000000000001E-2</v>
      </c>
      <c r="JV191" s="115">
        <f>SUM(JV138, -JV140)</f>
        <v>5.3100000000000001E-2</v>
      </c>
      <c r="JW191" s="174">
        <f t="shared" ref="JW191:KB191" si="791">SUM(JW138, -JW139)</f>
        <v>7.0800000000000002E-2</v>
      </c>
      <c r="JX191" s="141">
        <f t="shared" si="791"/>
        <v>6.3999999999999987E-2</v>
      </c>
      <c r="JY191" s="115">
        <f t="shared" si="791"/>
        <v>6.0600000000000001E-2</v>
      </c>
      <c r="JZ191" s="171">
        <f t="shared" si="791"/>
        <v>0.08</v>
      </c>
      <c r="KA191" s="240">
        <f t="shared" si="791"/>
        <v>7.9799999999999996E-2</v>
      </c>
      <c r="KB191" s="241">
        <f t="shared" si="791"/>
        <v>7.3599999999999999E-2</v>
      </c>
      <c r="KC191" s="174">
        <f>SUM(KC138, -KC141)</f>
        <v>6.2200000000000005E-2</v>
      </c>
      <c r="KD191" s="141">
        <f>SUM(KD141, -KD142)</f>
        <v>7.9699999999999993E-2</v>
      </c>
      <c r="KE191" s="241">
        <f>SUM(KE137, -KE139)</f>
        <v>6.3500000000000001E-2</v>
      </c>
      <c r="KF191" s="267">
        <f>SUM(KF137, -KF139)</f>
        <v>6.7000000000000004E-2</v>
      </c>
      <c r="KG191" s="141">
        <f>SUM(KG136, -KG137)</f>
        <v>5.8200000000000002E-2</v>
      </c>
      <c r="KH191" s="241">
        <f>SUM(KH137, -KH139)</f>
        <v>5.62E-2</v>
      </c>
      <c r="KI191" s="174">
        <f>SUM(KI136, -KI139)</f>
        <v>6.5700000000000008E-2</v>
      </c>
      <c r="KJ191" s="141">
        <f>SUM(KJ136, -KJ139)</f>
        <v>5.8299999999999991E-2</v>
      </c>
      <c r="KK191" s="115">
        <f>SUM(KK139, -KK140)</f>
        <v>7.5300000000000006E-2</v>
      </c>
      <c r="KL191" s="170">
        <f>SUM(KL142, -KL143)</f>
        <v>6.7099999999999993E-2</v>
      </c>
      <c r="KM191" s="148">
        <f>SUM(KM142, -KM143)</f>
        <v>7.2399999999999992E-2</v>
      </c>
      <c r="KN191" s="110">
        <f>SUM(KN142, -KN143)</f>
        <v>8.0699999999999994E-2</v>
      </c>
      <c r="KO191" s="171">
        <f>SUM(KO141, -KO142)</f>
        <v>8.2500000000000004E-2</v>
      </c>
      <c r="KP191" s="141">
        <f>SUM(KP139, -KP140)</f>
        <v>8.7100000000000011E-2</v>
      </c>
      <c r="KQ191" s="115">
        <f>SUM(KQ141, -KQ142)</f>
        <v>7.4899999999999994E-2</v>
      </c>
      <c r="KR191" s="174">
        <f>SUM(KR139, -KR140)</f>
        <v>6.0699999999999997E-2</v>
      </c>
      <c r="KS191" s="141">
        <f>SUM(KS140, -KS142)</f>
        <v>5.8200000000000002E-2</v>
      </c>
      <c r="KT191" s="111">
        <f>SUM(KT137, -KT139)</f>
        <v>4.2399999999999993E-2</v>
      </c>
      <c r="KU191" s="171">
        <f>SUM(KU136, -KU138)</f>
        <v>6.5700000000000008E-2</v>
      </c>
      <c r="KV191" s="139">
        <f>SUM(KV136, -KV138)</f>
        <v>6.8999999999999992E-2</v>
      </c>
      <c r="KW191" s="115">
        <f>SUM(KW136, -KW138)</f>
        <v>6.4899999999999999E-2</v>
      </c>
      <c r="KX191" s="173">
        <f>SUM(KX139, -KX140)</f>
        <v>5.91E-2</v>
      </c>
      <c r="KY191" s="143">
        <f>SUM(KY139, -KY140)</f>
        <v>6.6000000000000003E-2</v>
      </c>
      <c r="KZ191" s="115">
        <f>SUM(KZ137, -KZ139)</f>
        <v>6.8900000000000003E-2</v>
      </c>
      <c r="LA191" s="174">
        <f>SUM(LA138, -LA139)</f>
        <v>7.2399999999999992E-2</v>
      </c>
      <c r="LB191" s="115">
        <f>SUM(LB138, -LB139)</f>
        <v>7.5899999999999995E-2</v>
      </c>
      <c r="LC191" s="115">
        <f>SUM(LC138, -LC139)</f>
        <v>7.0599999999999996E-2</v>
      </c>
      <c r="LD191" s="115">
        <f>SUM(LD138, -LD139)</f>
        <v>9.8500000000000004E-2</v>
      </c>
      <c r="LE191" s="6">
        <f>SUM(LE177, -LE183)</f>
        <v>0</v>
      </c>
      <c r="LF191" s="6">
        <f>SUM(LF176, -LF182)</f>
        <v>0</v>
      </c>
      <c r="LG191" s="6">
        <f>SUM(LG177, -LG183)</f>
        <v>0</v>
      </c>
      <c r="LH191" s="6">
        <f>SUM(LH177, -LH183)</f>
        <v>0</v>
      </c>
      <c r="LI191" s="6">
        <f>SUM(LI176, -LI182)</f>
        <v>0</v>
      </c>
      <c r="LJ191" s="6">
        <f>SUM(LJ177, -LJ183)</f>
        <v>0</v>
      </c>
      <c r="LK191" s="6">
        <f>SUM(LK177, -LK183)</f>
        <v>0</v>
      </c>
      <c r="LL191" s="6">
        <f>SUM(LL176, -LL182)</f>
        <v>0</v>
      </c>
      <c r="LM191" s="6">
        <f>SUM(LM177, -LM183)</f>
        <v>0</v>
      </c>
      <c r="LN191" s="6">
        <f>SUM(LN177, -LN183)</f>
        <v>0</v>
      </c>
      <c r="LO191" s="6">
        <f>SUM(LO176, -LO182)</f>
        <v>0</v>
      </c>
      <c r="LP191" s="6">
        <f>SUM(LP177, -LP183)</f>
        <v>0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118" t="s">
        <v>63</v>
      </c>
      <c r="JQ192" s="59"/>
      <c r="JR192" s="59"/>
      <c r="JS192" s="59"/>
      <c r="JU192" s="137" t="s">
        <v>70</v>
      </c>
      <c r="JV192" s="117" t="s">
        <v>36</v>
      </c>
      <c r="JW192" s="193" t="s">
        <v>37</v>
      </c>
      <c r="JX192" s="159" t="s">
        <v>37</v>
      </c>
      <c r="JY192" s="183" t="s">
        <v>37</v>
      </c>
      <c r="JZ192" s="193" t="s">
        <v>37</v>
      </c>
      <c r="KA192" s="159" t="s">
        <v>44</v>
      </c>
      <c r="KB192" s="183" t="s">
        <v>44</v>
      </c>
      <c r="KC192" s="175" t="s">
        <v>40</v>
      </c>
      <c r="KD192" s="147" t="s">
        <v>63</v>
      </c>
      <c r="KE192" s="109" t="s">
        <v>63</v>
      </c>
      <c r="KF192" s="169" t="s">
        <v>63</v>
      </c>
      <c r="KG192" s="151" t="s">
        <v>59</v>
      </c>
      <c r="KH192" s="114" t="s">
        <v>40</v>
      </c>
      <c r="KI192" s="193" t="s">
        <v>52</v>
      </c>
      <c r="KJ192" s="153" t="s">
        <v>40</v>
      </c>
      <c r="KK192" s="117" t="s">
        <v>36</v>
      </c>
      <c r="KL192" s="178" t="s">
        <v>36</v>
      </c>
      <c r="KM192" s="149" t="s">
        <v>36</v>
      </c>
      <c r="KN192" s="109" t="s">
        <v>39</v>
      </c>
      <c r="KO192" s="178" t="s">
        <v>36</v>
      </c>
      <c r="KP192" s="149" t="s">
        <v>36</v>
      </c>
      <c r="KQ192" s="117" t="s">
        <v>36</v>
      </c>
      <c r="KR192" s="178" t="s">
        <v>36</v>
      </c>
      <c r="KS192" s="159" t="s">
        <v>37</v>
      </c>
      <c r="KT192" s="112" t="s">
        <v>60</v>
      </c>
      <c r="KU192" s="178" t="s">
        <v>44</v>
      </c>
      <c r="KV192" s="147" t="s">
        <v>52</v>
      </c>
      <c r="KW192" s="112" t="s">
        <v>65</v>
      </c>
      <c r="KX192" s="172" t="s">
        <v>65</v>
      </c>
      <c r="KY192" s="137" t="s">
        <v>65</v>
      </c>
      <c r="KZ192" s="109" t="s">
        <v>39</v>
      </c>
      <c r="LA192" s="193" t="s">
        <v>51</v>
      </c>
      <c r="LB192" s="116" t="s">
        <v>84</v>
      </c>
      <c r="LC192" s="112" t="s">
        <v>60</v>
      </c>
      <c r="LD192" s="116" t="s">
        <v>84</v>
      </c>
      <c r="LE192" s="59"/>
      <c r="LF192" s="59"/>
      <c r="LG192" s="59"/>
      <c r="LH192" s="59"/>
      <c r="LI192" s="59"/>
      <c r="LJ192" s="59"/>
      <c r="LK192" s="59"/>
      <c r="LL192" s="59"/>
      <c r="LM192" s="59"/>
      <c r="LN192" s="59"/>
      <c r="LO192" s="59"/>
      <c r="LP192" s="59"/>
      <c r="LQ192" s="59"/>
      <c r="LR192" s="59"/>
      <c r="LS192" s="59"/>
      <c r="LT192" s="59"/>
      <c r="LU192" s="59"/>
      <c r="LV192" s="59"/>
      <c r="LW192" s="59"/>
      <c r="LX192" s="59"/>
      <c r="LY192" s="59"/>
      <c r="LZ192" s="59"/>
      <c r="MA192" s="59"/>
      <c r="MB192" s="59"/>
      <c r="MC192" s="59"/>
      <c r="MD192" s="59"/>
      <c r="ME192" s="59"/>
      <c r="MF192" s="59"/>
      <c r="MG192" s="59"/>
      <c r="MH192" s="59"/>
      <c r="MI192" s="59"/>
      <c r="MJ192" s="59"/>
      <c r="MK192" s="59"/>
      <c r="MM192" s="59"/>
      <c r="MN192" s="59"/>
      <c r="MO192" s="59"/>
      <c r="MP192" s="59"/>
      <c r="MQ192" s="59"/>
      <c r="MR192" s="59"/>
      <c r="MS192" s="59"/>
      <c r="MT192" s="59"/>
      <c r="MU192" s="59"/>
      <c r="MV192" s="59"/>
      <c r="MW192" s="59"/>
      <c r="MX192" s="59"/>
      <c r="MY192" s="59"/>
      <c r="MZ192" s="59"/>
      <c r="NA192" s="59"/>
      <c r="NB192" s="59"/>
      <c r="NC192" s="59"/>
      <c r="ND192" s="59"/>
      <c r="NE192" s="59"/>
      <c r="NF192" s="59"/>
      <c r="NG192" s="59"/>
      <c r="NH192" s="59"/>
      <c r="NI192" s="59"/>
      <c r="NJ192" s="59"/>
      <c r="NK192" s="59"/>
      <c r="NL192" s="59"/>
      <c r="NM192" s="59"/>
      <c r="NN192" s="59"/>
      <c r="NO192" s="59"/>
      <c r="NP192" s="59"/>
      <c r="NQ192" s="59"/>
      <c r="NR192" s="59"/>
      <c r="NS192" s="59"/>
      <c r="NT192" s="59"/>
      <c r="NU192" s="59"/>
      <c r="NV192" s="59"/>
      <c r="NW192" s="59"/>
      <c r="NX192" s="59"/>
      <c r="NY192" s="59"/>
      <c r="NZ192" s="59"/>
      <c r="OA192" s="59"/>
      <c r="OB192" s="59"/>
      <c r="OC192" s="59"/>
      <c r="OD192" s="59"/>
      <c r="OE192" s="59"/>
      <c r="OF192" s="59"/>
      <c r="OG192" s="59"/>
      <c r="OH192" s="59"/>
      <c r="OI192" s="59"/>
      <c r="OJ192" s="59"/>
      <c r="OK192" s="59"/>
      <c r="OL192" s="59"/>
      <c r="OM192" s="59"/>
      <c r="ON192" s="59"/>
      <c r="OO192" s="59"/>
      <c r="OP192" s="59"/>
      <c r="OQ192" s="59"/>
      <c r="OR192" s="59"/>
      <c r="OS192" s="59"/>
      <c r="OT192" s="59"/>
      <c r="OU192" s="59"/>
      <c r="OV192" s="59"/>
      <c r="OW192" s="59"/>
      <c r="OX192" s="59"/>
      <c r="OY192" s="59"/>
      <c r="OZ192" s="59"/>
      <c r="PA192" s="59"/>
      <c r="PB192" s="59"/>
      <c r="PC192" s="59"/>
      <c r="PE192" s="59"/>
      <c r="PF192" s="59"/>
      <c r="PG192" s="59"/>
      <c r="PH192" s="59"/>
      <c r="PI192" s="59"/>
      <c r="PJ192" s="59"/>
      <c r="PK192" s="59"/>
      <c r="PL192" s="59"/>
      <c r="PM192" s="59"/>
      <c r="PN192" s="59"/>
      <c r="PO192" s="59"/>
      <c r="PP192" s="59"/>
      <c r="PQ192" s="59"/>
      <c r="PR192" s="59"/>
      <c r="PS192" s="59"/>
      <c r="PT192" s="59"/>
      <c r="PU192" s="59"/>
      <c r="PV192" s="59"/>
      <c r="PW192" s="59"/>
      <c r="PX192" s="59"/>
      <c r="PY192" s="59"/>
      <c r="PZ192" s="59"/>
      <c r="QA192" s="59"/>
      <c r="QB192" s="59"/>
      <c r="QC192" s="59"/>
      <c r="QD192" s="59"/>
      <c r="QE192" s="59"/>
      <c r="QF192" s="59"/>
      <c r="QG192" s="59"/>
      <c r="QH192" s="59"/>
      <c r="QI192" s="59"/>
      <c r="QJ192" s="59"/>
      <c r="QK192" s="59"/>
      <c r="QL192" s="59"/>
      <c r="QM192" s="59"/>
      <c r="QN192" s="59"/>
      <c r="QO192" s="59"/>
      <c r="QP192" s="59"/>
      <c r="QQ192" s="59"/>
      <c r="QR192" s="59"/>
      <c r="QS192" s="59"/>
      <c r="QT192" s="59"/>
      <c r="QU192" s="59"/>
      <c r="QV192" s="59"/>
      <c r="QW192" s="59"/>
      <c r="QX192" s="59"/>
      <c r="QY192" s="59"/>
      <c r="QZ192" s="59"/>
      <c r="RA192" s="59"/>
      <c r="RB192" s="59"/>
      <c r="RC192" s="59"/>
      <c r="RD192" s="59"/>
      <c r="RE192" s="59"/>
      <c r="RF192" s="59"/>
      <c r="RG192" s="59"/>
      <c r="RH192" s="59"/>
      <c r="RI192" s="59"/>
      <c r="RJ192" s="59"/>
      <c r="RK192" s="59"/>
      <c r="RL192" s="59"/>
      <c r="RM192" s="59"/>
      <c r="RN192" s="59"/>
      <c r="RO192" s="59"/>
      <c r="RP192" s="59"/>
      <c r="RQ192" s="59"/>
      <c r="RR192" s="59"/>
      <c r="RS192" s="59"/>
      <c r="RT192" s="59"/>
      <c r="RU192" s="59"/>
    </row>
    <row r="193" spans="2:48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792">SUM(EC182, -EC189)</f>
        <v>0</v>
      </c>
      <c r="ED193" s="6">
        <f t="shared" si="792"/>
        <v>0</v>
      </c>
      <c r="EE193" s="6">
        <f t="shared" si="792"/>
        <v>0</v>
      </c>
      <c r="EF193" s="6">
        <f t="shared" si="792"/>
        <v>0</v>
      </c>
      <c r="EG193" s="6">
        <f t="shared" si="792"/>
        <v>0</v>
      </c>
      <c r="EH193" s="6">
        <f t="shared" si="792"/>
        <v>0</v>
      </c>
      <c r="EI193" s="6">
        <f t="shared" si="792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793">SUM(GV182, -GV189)</f>
        <v>0</v>
      </c>
      <c r="GW193" s="6">
        <f t="shared" si="793"/>
        <v>0</v>
      </c>
      <c r="GX193" s="6">
        <f t="shared" si="793"/>
        <v>0</v>
      </c>
      <c r="GY193" s="6">
        <f t="shared" si="793"/>
        <v>0</v>
      </c>
      <c r="GZ193" s="6">
        <f t="shared" si="793"/>
        <v>0</v>
      </c>
      <c r="HA193" s="6">
        <f t="shared" si="793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111">
        <f>SUM(JP139, -JP141)</f>
        <v>3.7899999999999996E-2</v>
      </c>
      <c r="JQ193" s="6">
        <f t="shared" ref="JQ193:JS193" si="794">SUM(JQ182, -JQ189)</f>
        <v>0</v>
      </c>
      <c r="JR193" s="6">
        <f t="shared" si="794"/>
        <v>0</v>
      </c>
      <c r="JS193" s="6">
        <f t="shared" si="794"/>
        <v>0</v>
      </c>
      <c r="JU193" s="141">
        <f>SUM(JU140, -JU141)</f>
        <v>3.7199999999999997E-2</v>
      </c>
      <c r="JV193" s="111">
        <f>SUM(JV137, -JV138)</f>
        <v>4.9500000000000002E-2</v>
      </c>
      <c r="JW193" s="174">
        <f t="shared" ref="JW193:KB193" si="795">SUM(JW136, -JW138)</f>
        <v>4.2499999999999996E-2</v>
      </c>
      <c r="JX193" s="141">
        <f t="shared" si="795"/>
        <v>4.7500000000000001E-2</v>
      </c>
      <c r="JY193" s="115">
        <f t="shared" si="795"/>
        <v>4.2999999999999997E-2</v>
      </c>
      <c r="JZ193" s="174">
        <f t="shared" si="795"/>
        <v>3.3700000000000008E-2</v>
      </c>
      <c r="KA193" s="141">
        <f t="shared" si="795"/>
        <v>3.1899999999999998E-2</v>
      </c>
      <c r="KB193" s="115">
        <f t="shared" si="795"/>
        <v>2.6499999999999996E-2</v>
      </c>
      <c r="KC193" s="174">
        <f>SUM(KC138, -KC140)</f>
        <v>5.8900000000000001E-2</v>
      </c>
      <c r="KD193" s="139">
        <f>SUM(KD139, -KD140)</f>
        <v>7.350000000000001E-2</v>
      </c>
      <c r="KE193" s="111">
        <f>SUM(KE139, -KE141)</f>
        <v>6.1899999999999997E-2</v>
      </c>
      <c r="KF193" s="171">
        <f>SUM(KF139, -KF141)</f>
        <v>5.1199999999999996E-2</v>
      </c>
      <c r="KG193" s="148">
        <f>SUM(KG142, -KG143)</f>
        <v>4.4800000000000006E-2</v>
      </c>
      <c r="KH193" s="115">
        <f>SUM(KH138, -KH140)</f>
        <v>5.21E-2</v>
      </c>
      <c r="KI193" s="170">
        <f>SUM(KI136, -KI138)</f>
        <v>6.3300000000000009E-2</v>
      </c>
      <c r="KJ193" s="141">
        <f>SUM(KJ139, -KJ140)</f>
        <v>5.4900000000000004E-2</v>
      </c>
      <c r="KK193" s="111">
        <f t="shared" ref="KK193:KR193" si="796">SUM(KK136, -KK139)</f>
        <v>3.8199999999999998E-2</v>
      </c>
      <c r="KL193" s="171">
        <f t="shared" si="796"/>
        <v>2.8999999999999998E-2</v>
      </c>
      <c r="KM193" s="139">
        <f t="shared" si="796"/>
        <v>3.6899999999999988E-2</v>
      </c>
      <c r="KN193" s="111">
        <f t="shared" si="796"/>
        <v>2.9499999999999998E-2</v>
      </c>
      <c r="KO193" s="171">
        <f t="shared" si="796"/>
        <v>4.3500000000000011E-2</v>
      </c>
      <c r="KP193" s="139">
        <f t="shared" si="796"/>
        <v>4.8999999999999988E-2</v>
      </c>
      <c r="KQ193" s="111">
        <f t="shared" si="796"/>
        <v>6.1499999999999999E-2</v>
      </c>
      <c r="KR193" s="171">
        <f t="shared" si="796"/>
        <v>6.2900000000000011E-2</v>
      </c>
      <c r="KS193" s="141">
        <f>SUM(KS137, -KS139)</f>
        <v>3.4099999999999998E-2</v>
      </c>
      <c r="KT193" s="115">
        <f>SUM(KT140, -KT142)</f>
        <v>3.9100000000000003E-2</v>
      </c>
      <c r="KU193" s="174">
        <f>SUM(KU137, -KU139)</f>
        <v>6.0699999999999997E-2</v>
      </c>
      <c r="KV193" s="148">
        <f>SUM(KV137, -KV139)</f>
        <v>4.7400000000000005E-2</v>
      </c>
      <c r="KW193" s="115">
        <f>SUM(KW140, -KW142)</f>
        <v>4.7799999999999995E-2</v>
      </c>
      <c r="KX193" s="174">
        <f>SUM(KX140, -KX142)</f>
        <v>4.9000000000000002E-2</v>
      </c>
      <c r="KY193" s="141">
        <f>SUM(KY140, -KY142)</f>
        <v>6.0399999999999995E-2</v>
      </c>
      <c r="KZ193" s="111">
        <f>SUM(KZ136, -KZ138)</f>
        <v>5.8400000000000007E-2</v>
      </c>
      <c r="LA193" s="174">
        <f>SUM(LA139, -LA141)</f>
        <v>5.3400000000000003E-2</v>
      </c>
      <c r="LB193" s="111">
        <f>SUM(LB141, -LB142)</f>
        <v>6.08E-2</v>
      </c>
      <c r="LC193" s="115">
        <f>SUM(LC139, -LC141)</f>
        <v>6.0499999999999998E-2</v>
      </c>
      <c r="LD193" s="111">
        <f>SUM(LD141, -LD142)</f>
        <v>6.7699999999999996E-2</v>
      </c>
      <c r="LE193" s="6">
        <f t="shared" ref="KS193:MF193" si="797">SUM(LE182, -LE189)</f>
        <v>0</v>
      </c>
      <c r="LF193" s="6">
        <f t="shared" si="797"/>
        <v>0</v>
      </c>
      <c r="LG193" s="6">
        <f t="shared" si="797"/>
        <v>0</v>
      </c>
      <c r="LH193" s="6">
        <f t="shared" si="797"/>
        <v>0</v>
      </c>
      <c r="LI193" s="6">
        <f t="shared" si="797"/>
        <v>0</v>
      </c>
      <c r="LJ193" s="6">
        <f t="shared" si="797"/>
        <v>0</v>
      </c>
      <c r="LK193" s="6">
        <f t="shared" si="797"/>
        <v>0</v>
      </c>
      <c r="LL193" s="6">
        <f t="shared" si="797"/>
        <v>0</v>
      </c>
      <c r="LM193" s="6">
        <f t="shared" si="797"/>
        <v>0</v>
      </c>
      <c r="LN193" s="6">
        <f t="shared" si="797"/>
        <v>0</v>
      </c>
      <c r="LO193" s="6">
        <f t="shared" si="797"/>
        <v>0</v>
      </c>
      <c r="LP193" s="6">
        <f t="shared" si="797"/>
        <v>0</v>
      </c>
      <c r="LQ193" s="6">
        <f t="shared" si="797"/>
        <v>0</v>
      </c>
      <c r="LR193" s="6">
        <f t="shared" si="797"/>
        <v>0</v>
      </c>
      <c r="LS193" s="6">
        <f t="shared" si="797"/>
        <v>0</v>
      </c>
      <c r="LT193" s="6">
        <f t="shared" si="797"/>
        <v>0</v>
      </c>
      <c r="LU193" s="6">
        <f t="shared" si="797"/>
        <v>0</v>
      </c>
      <c r="LV193" s="6">
        <f t="shared" si="797"/>
        <v>0</v>
      </c>
      <c r="LW193" s="6">
        <f t="shared" si="797"/>
        <v>0</v>
      </c>
      <c r="LX193" s="6">
        <f t="shared" si="797"/>
        <v>0</v>
      </c>
      <c r="LY193" s="6">
        <f t="shared" si="797"/>
        <v>0</v>
      </c>
      <c r="LZ193" s="6">
        <f t="shared" si="797"/>
        <v>0</v>
      </c>
      <c r="MA193" s="6">
        <f t="shared" si="797"/>
        <v>0</v>
      </c>
      <c r="MB193" s="6">
        <f t="shared" si="797"/>
        <v>0</v>
      </c>
      <c r="MC193" s="6">
        <f t="shared" si="797"/>
        <v>0</v>
      </c>
      <c r="MD193" s="6">
        <f t="shared" si="797"/>
        <v>0</v>
      </c>
      <c r="ME193" s="6">
        <f t="shared" si="797"/>
        <v>0</v>
      </c>
      <c r="MF193" s="6">
        <f t="shared" si="797"/>
        <v>0</v>
      </c>
      <c r="MG193" s="6">
        <f t="shared" ref="MG193:MK193" si="798">SUM(MG182, -MG189)</f>
        <v>0</v>
      </c>
      <c r="MH193" s="6">
        <f t="shared" si="798"/>
        <v>0</v>
      </c>
      <c r="MI193" s="6">
        <f t="shared" si="798"/>
        <v>0</v>
      </c>
      <c r="MJ193" s="6">
        <f t="shared" si="798"/>
        <v>0</v>
      </c>
      <c r="MK193" s="6">
        <f t="shared" si="798"/>
        <v>0</v>
      </c>
      <c r="MM193" s="6">
        <f t="shared" ref="MM193:OX193" si="799">SUM(MM182, -MM189)</f>
        <v>0</v>
      </c>
      <c r="MN193" s="6">
        <f t="shared" si="799"/>
        <v>0</v>
      </c>
      <c r="MO193" s="6">
        <f t="shared" si="799"/>
        <v>0</v>
      </c>
      <c r="MP193" s="6">
        <f t="shared" si="799"/>
        <v>0</v>
      </c>
      <c r="MQ193" s="6">
        <f t="shared" si="799"/>
        <v>0</v>
      </c>
      <c r="MR193" s="6">
        <f t="shared" si="799"/>
        <v>0</v>
      </c>
      <c r="MS193" s="6">
        <f t="shared" si="799"/>
        <v>0</v>
      </c>
      <c r="MT193" s="6">
        <f t="shared" si="799"/>
        <v>0</v>
      </c>
      <c r="MU193" s="6">
        <f t="shared" si="799"/>
        <v>0</v>
      </c>
      <c r="MV193" s="6">
        <f t="shared" si="799"/>
        <v>0</v>
      </c>
      <c r="MW193" s="6">
        <f t="shared" si="799"/>
        <v>0</v>
      </c>
      <c r="MX193" s="6">
        <f t="shared" si="799"/>
        <v>0</v>
      </c>
      <c r="MY193" s="6">
        <f t="shared" si="799"/>
        <v>0</v>
      </c>
      <c r="MZ193" s="6">
        <f t="shared" si="799"/>
        <v>0</v>
      </c>
      <c r="NA193" s="6">
        <f t="shared" si="799"/>
        <v>0</v>
      </c>
      <c r="NB193" s="6">
        <f t="shared" si="799"/>
        <v>0</v>
      </c>
      <c r="NC193" s="6">
        <f t="shared" si="799"/>
        <v>0</v>
      </c>
      <c r="ND193" s="6">
        <f t="shared" si="799"/>
        <v>0</v>
      </c>
      <c r="NE193" s="6">
        <f t="shared" si="799"/>
        <v>0</v>
      </c>
      <c r="NF193" s="6">
        <f t="shared" si="799"/>
        <v>0</v>
      </c>
      <c r="NG193" s="6">
        <f t="shared" si="799"/>
        <v>0</v>
      </c>
      <c r="NH193" s="6">
        <f t="shared" si="799"/>
        <v>0</v>
      </c>
      <c r="NI193" s="6">
        <f t="shared" si="799"/>
        <v>0</v>
      </c>
      <c r="NJ193" s="6">
        <f t="shared" si="799"/>
        <v>0</v>
      </c>
      <c r="NK193" s="6">
        <f t="shared" si="799"/>
        <v>0</v>
      </c>
      <c r="NL193" s="6">
        <f t="shared" si="799"/>
        <v>0</v>
      </c>
      <c r="NM193" s="6">
        <f t="shared" si="799"/>
        <v>0</v>
      </c>
      <c r="NN193" s="6">
        <f t="shared" si="799"/>
        <v>0</v>
      </c>
      <c r="NO193" s="6">
        <f t="shared" si="799"/>
        <v>0</v>
      </c>
      <c r="NP193" s="6">
        <f t="shared" si="799"/>
        <v>0</v>
      </c>
      <c r="NQ193" s="6">
        <f t="shared" si="799"/>
        <v>0</v>
      </c>
      <c r="NR193" s="6">
        <f t="shared" si="799"/>
        <v>0</v>
      </c>
      <c r="NS193" s="6">
        <f t="shared" si="799"/>
        <v>0</v>
      </c>
      <c r="NT193" s="6">
        <f t="shared" si="799"/>
        <v>0</v>
      </c>
      <c r="NU193" s="6">
        <f t="shared" si="799"/>
        <v>0</v>
      </c>
      <c r="NV193" s="6">
        <f t="shared" si="799"/>
        <v>0</v>
      </c>
      <c r="NW193" s="6">
        <f t="shared" si="799"/>
        <v>0</v>
      </c>
      <c r="NX193" s="6">
        <f t="shared" si="799"/>
        <v>0</v>
      </c>
      <c r="NY193" s="6">
        <f t="shared" si="799"/>
        <v>0</v>
      </c>
      <c r="NZ193" s="6">
        <f t="shared" si="799"/>
        <v>0</v>
      </c>
      <c r="OA193" s="6">
        <f t="shared" si="799"/>
        <v>0</v>
      </c>
      <c r="OB193" s="6">
        <f t="shared" si="799"/>
        <v>0</v>
      </c>
      <c r="OC193" s="6">
        <f t="shared" si="799"/>
        <v>0</v>
      </c>
      <c r="OD193" s="6">
        <f t="shared" si="799"/>
        <v>0</v>
      </c>
      <c r="OE193" s="6">
        <f t="shared" si="799"/>
        <v>0</v>
      </c>
      <c r="OF193" s="6">
        <f t="shared" si="799"/>
        <v>0</v>
      </c>
      <c r="OG193" s="6">
        <f t="shared" si="799"/>
        <v>0</v>
      </c>
      <c r="OH193" s="6">
        <f t="shared" si="799"/>
        <v>0</v>
      </c>
      <c r="OI193" s="6">
        <f t="shared" si="799"/>
        <v>0</v>
      </c>
      <c r="OJ193" s="6">
        <f t="shared" si="799"/>
        <v>0</v>
      </c>
      <c r="OK193" s="6">
        <f t="shared" si="799"/>
        <v>0</v>
      </c>
      <c r="OL193" s="6">
        <f t="shared" si="799"/>
        <v>0</v>
      </c>
      <c r="OM193" s="6">
        <f t="shared" si="799"/>
        <v>0</v>
      </c>
      <c r="ON193" s="6">
        <f t="shared" si="799"/>
        <v>0</v>
      </c>
      <c r="OO193" s="6">
        <f t="shared" si="799"/>
        <v>0</v>
      </c>
      <c r="OP193" s="6">
        <f t="shared" si="799"/>
        <v>0</v>
      </c>
      <c r="OQ193" s="6">
        <f t="shared" si="799"/>
        <v>0</v>
      </c>
      <c r="OR193" s="6">
        <f t="shared" si="799"/>
        <v>0</v>
      </c>
      <c r="OS193" s="6">
        <f t="shared" si="799"/>
        <v>0</v>
      </c>
      <c r="OT193" s="6">
        <f t="shared" si="799"/>
        <v>0</v>
      </c>
      <c r="OU193" s="6">
        <f t="shared" si="799"/>
        <v>0</v>
      </c>
      <c r="OV193" s="6">
        <f t="shared" si="799"/>
        <v>0</v>
      </c>
      <c r="OW193" s="6">
        <f t="shared" si="799"/>
        <v>0</v>
      </c>
      <c r="OX193" s="6">
        <f t="shared" si="799"/>
        <v>0</v>
      </c>
      <c r="OY193" s="6">
        <f t="shared" ref="OY193:PC193" si="800">SUM(OY182, -OY189)</f>
        <v>0</v>
      </c>
      <c r="OZ193" s="6">
        <f t="shared" si="800"/>
        <v>0</v>
      </c>
      <c r="PA193" s="6">
        <f t="shared" si="800"/>
        <v>0</v>
      </c>
      <c r="PB193" s="6">
        <f t="shared" si="800"/>
        <v>0</v>
      </c>
      <c r="PC193" s="6">
        <f t="shared" si="800"/>
        <v>0</v>
      </c>
      <c r="PE193" s="6">
        <f t="shared" ref="PE193:RP193" si="801">SUM(PE182, -PE189)</f>
        <v>0</v>
      </c>
      <c r="PF193" s="6">
        <f t="shared" si="801"/>
        <v>0</v>
      </c>
      <c r="PG193" s="6">
        <f t="shared" si="801"/>
        <v>0</v>
      </c>
      <c r="PH193" s="6">
        <f t="shared" si="801"/>
        <v>0</v>
      </c>
      <c r="PI193" s="6">
        <f t="shared" si="801"/>
        <v>0</v>
      </c>
      <c r="PJ193" s="6">
        <f t="shared" si="801"/>
        <v>0</v>
      </c>
      <c r="PK193" s="6">
        <f t="shared" si="801"/>
        <v>0</v>
      </c>
      <c r="PL193" s="6">
        <f t="shared" si="801"/>
        <v>0</v>
      </c>
      <c r="PM193" s="6">
        <f t="shared" si="801"/>
        <v>0</v>
      </c>
      <c r="PN193" s="6">
        <f t="shared" si="801"/>
        <v>0</v>
      </c>
      <c r="PO193" s="6">
        <f t="shared" si="801"/>
        <v>0</v>
      </c>
      <c r="PP193" s="6">
        <f t="shared" si="801"/>
        <v>0</v>
      </c>
      <c r="PQ193" s="6">
        <f t="shared" si="801"/>
        <v>0</v>
      </c>
      <c r="PR193" s="6">
        <f t="shared" si="801"/>
        <v>0</v>
      </c>
      <c r="PS193" s="6">
        <f t="shared" si="801"/>
        <v>0</v>
      </c>
      <c r="PT193" s="6">
        <f t="shared" si="801"/>
        <v>0</v>
      </c>
      <c r="PU193" s="6">
        <f t="shared" si="801"/>
        <v>0</v>
      </c>
      <c r="PV193" s="6">
        <f t="shared" si="801"/>
        <v>0</v>
      </c>
      <c r="PW193" s="6">
        <f t="shared" si="801"/>
        <v>0</v>
      </c>
      <c r="PX193" s="6">
        <f t="shared" si="801"/>
        <v>0</v>
      </c>
      <c r="PY193" s="6">
        <f t="shared" si="801"/>
        <v>0</v>
      </c>
      <c r="PZ193" s="6">
        <f t="shared" si="801"/>
        <v>0</v>
      </c>
      <c r="QA193" s="6">
        <f t="shared" si="801"/>
        <v>0</v>
      </c>
      <c r="QB193" s="6">
        <f t="shared" si="801"/>
        <v>0</v>
      </c>
      <c r="QC193" s="6">
        <f t="shared" si="801"/>
        <v>0</v>
      </c>
      <c r="QD193" s="6">
        <f t="shared" si="801"/>
        <v>0</v>
      </c>
      <c r="QE193" s="6">
        <f t="shared" si="801"/>
        <v>0</v>
      </c>
      <c r="QF193" s="6">
        <f t="shared" si="801"/>
        <v>0</v>
      </c>
      <c r="QG193" s="6">
        <f t="shared" si="801"/>
        <v>0</v>
      </c>
      <c r="QH193" s="6">
        <f t="shared" si="801"/>
        <v>0</v>
      </c>
      <c r="QI193" s="6">
        <f t="shared" si="801"/>
        <v>0</v>
      </c>
      <c r="QJ193" s="6">
        <f t="shared" si="801"/>
        <v>0</v>
      </c>
      <c r="QK193" s="6">
        <f t="shared" si="801"/>
        <v>0</v>
      </c>
      <c r="QL193" s="6">
        <f t="shared" si="801"/>
        <v>0</v>
      </c>
      <c r="QM193" s="6">
        <f t="shared" si="801"/>
        <v>0</v>
      </c>
      <c r="QN193" s="6">
        <f t="shared" si="801"/>
        <v>0</v>
      </c>
      <c r="QO193" s="6">
        <f t="shared" si="801"/>
        <v>0</v>
      </c>
      <c r="QP193" s="6">
        <f t="shared" si="801"/>
        <v>0</v>
      </c>
      <c r="QQ193" s="6">
        <f t="shared" si="801"/>
        <v>0</v>
      </c>
      <c r="QR193" s="6">
        <f t="shared" si="801"/>
        <v>0</v>
      </c>
      <c r="QS193" s="6">
        <f t="shared" si="801"/>
        <v>0</v>
      </c>
      <c r="QT193" s="6">
        <f t="shared" si="801"/>
        <v>0</v>
      </c>
      <c r="QU193" s="6">
        <f t="shared" si="801"/>
        <v>0</v>
      </c>
      <c r="QV193" s="6">
        <f t="shared" si="801"/>
        <v>0</v>
      </c>
      <c r="QW193" s="6">
        <f t="shared" si="801"/>
        <v>0</v>
      </c>
      <c r="QX193" s="6">
        <f t="shared" si="801"/>
        <v>0</v>
      </c>
      <c r="QY193" s="6">
        <f t="shared" si="801"/>
        <v>0</v>
      </c>
      <c r="QZ193" s="6">
        <f t="shared" si="801"/>
        <v>0</v>
      </c>
      <c r="RA193" s="6">
        <f t="shared" si="801"/>
        <v>0</v>
      </c>
      <c r="RB193" s="6">
        <f t="shared" si="801"/>
        <v>0</v>
      </c>
      <c r="RC193" s="6">
        <f t="shared" si="801"/>
        <v>0</v>
      </c>
      <c r="RD193" s="6">
        <f t="shared" si="801"/>
        <v>0</v>
      </c>
      <c r="RE193" s="6">
        <f t="shared" si="801"/>
        <v>0</v>
      </c>
      <c r="RF193" s="6">
        <f t="shared" si="801"/>
        <v>0</v>
      </c>
      <c r="RG193" s="6">
        <f t="shared" si="801"/>
        <v>0</v>
      </c>
      <c r="RH193" s="6">
        <f t="shared" si="801"/>
        <v>0</v>
      </c>
      <c r="RI193" s="6">
        <f t="shared" si="801"/>
        <v>0</v>
      </c>
      <c r="RJ193" s="6">
        <f t="shared" si="801"/>
        <v>0</v>
      </c>
      <c r="RK193" s="6">
        <f t="shared" si="801"/>
        <v>0</v>
      </c>
      <c r="RL193" s="6">
        <f t="shared" si="801"/>
        <v>0</v>
      </c>
      <c r="RM193" s="6">
        <f t="shared" si="801"/>
        <v>0</v>
      </c>
      <c r="RN193" s="6">
        <f t="shared" si="801"/>
        <v>0</v>
      </c>
      <c r="RO193" s="6">
        <f t="shared" si="801"/>
        <v>0</v>
      </c>
      <c r="RP193" s="6">
        <f t="shared" si="801"/>
        <v>0</v>
      </c>
      <c r="RQ193" s="6">
        <f t="shared" ref="RQ193:RU193" si="802">SUM(RQ182, -RQ189)</f>
        <v>0</v>
      </c>
      <c r="RR193" s="6">
        <f t="shared" si="802"/>
        <v>0</v>
      </c>
      <c r="RS193" s="6">
        <f t="shared" si="802"/>
        <v>0</v>
      </c>
      <c r="RT193" s="6">
        <f t="shared" si="802"/>
        <v>0</v>
      </c>
      <c r="RU193" s="6">
        <f t="shared" si="802"/>
        <v>0</v>
      </c>
    </row>
    <row r="194" spans="2:48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114" t="s">
        <v>40</v>
      </c>
      <c r="JQ194" s="59"/>
      <c r="JR194" s="59"/>
      <c r="JS194" s="59"/>
      <c r="JU194" s="149" t="s">
        <v>36</v>
      </c>
      <c r="JV194" s="118" t="s">
        <v>63</v>
      </c>
      <c r="JW194" s="179" t="s">
        <v>59</v>
      </c>
      <c r="JX194" s="149" t="s">
        <v>36</v>
      </c>
      <c r="JY194" s="117" t="s">
        <v>36</v>
      </c>
      <c r="JZ194" s="193" t="s">
        <v>44</v>
      </c>
      <c r="KA194" s="159" t="s">
        <v>37</v>
      </c>
      <c r="KB194" s="183" t="s">
        <v>37</v>
      </c>
      <c r="KC194" s="175" t="s">
        <v>39</v>
      </c>
      <c r="KD194" s="159" t="s">
        <v>44</v>
      </c>
      <c r="KE194" s="109" t="s">
        <v>70</v>
      </c>
      <c r="KF194" s="193" t="s">
        <v>44</v>
      </c>
      <c r="KG194" s="153" t="s">
        <v>40</v>
      </c>
      <c r="KH194" s="116" t="s">
        <v>59</v>
      </c>
      <c r="KI194" s="179" t="s">
        <v>59</v>
      </c>
      <c r="KJ194" s="159" t="s">
        <v>52</v>
      </c>
      <c r="KK194" s="183" t="s">
        <v>37</v>
      </c>
      <c r="KL194" s="193" t="s">
        <v>37</v>
      </c>
      <c r="KM194" s="159" t="s">
        <v>37</v>
      </c>
      <c r="KN194" s="117" t="s">
        <v>36</v>
      </c>
      <c r="KO194" s="169" t="s">
        <v>39</v>
      </c>
      <c r="KP194" s="147" t="s">
        <v>39</v>
      </c>
      <c r="KQ194" s="109" t="s">
        <v>39</v>
      </c>
      <c r="KR194" s="178" t="s">
        <v>46</v>
      </c>
      <c r="KS194" s="147" t="s">
        <v>39</v>
      </c>
      <c r="KT194" s="112" t="s">
        <v>65</v>
      </c>
      <c r="KU194" s="178" t="s">
        <v>36</v>
      </c>
      <c r="KV194" s="147" t="s">
        <v>39</v>
      </c>
      <c r="KW194" s="109" t="s">
        <v>39</v>
      </c>
      <c r="KX194" s="178" t="s">
        <v>36</v>
      </c>
      <c r="KY194" s="149" t="s">
        <v>36</v>
      </c>
      <c r="KZ194" s="183" t="s">
        <v>55</v>
      </c>
      <c r="LA194" s="172" t="s">
        <v>60</v>
      </c>
      <c r="LB194" s="109" t="s">
        <v>39</v>
      </c>
      <c r="LC194" s="116" t="s">
        <v>84</v>
      </c>
      <c r="LD194" s="112" t="s">
        <v>60</v>
      </c>
      <c r="LE194" s="59"/>
      <c r="LF194" s="59"/>
      <c r="LG194" s="59"/>
      <c r="LH194" s="59"/>
      <c r="LI194" s="59"/>
      <c r="LJ194" s="59"/>
      <c r="LK194" s="59"/>
      <c r="LL194" s="59"/>
      <c r="LM194" s="59"/>
      <c r="LN194" s="59"/>
      <c r="LO194" s="59"/>
      <c r="LP194" s="59"/>
      <c r="LQ194" s="59"/>
      <c r="LR194" s="59"/>
      <c r="LS194" s="59"/>
      <c r="LT194" s="59"/>
      <c r="LU194" s="59"/>
      <c r="LV194" s="59"/>
      <c r="LW194" s="59"/>
      <c r="LX194" s="59"/>
      <c r="LY194" s="59"/>
      <c r="LZ194" s="59"/>
      <c r="MA194" s="59"/>
      <c r="MB194" s="59"/>
      <c r="MC194" s="59"/>
      <c r="MD194" s="59"/>
      <c r="ME194" s="59"/>
      <c r="MF194" s="59"/>
      <c r="MG194" s="59"/>
      <c r="MH194" s="59"/>
      <c r="MI194" s="59"/>
      <c r="MJ194" s="59"/>
      <c r="MK194" s="59"/>
      <c r="MM194" s="59"/>
      <c r="MN194" s="59"/>
      <c r="MO194" s="59"/>
      <c r="MP194" s="59"/>
      <c r="MQ194" s="59"/>
      <c r="MR194" s="59"/>
      <c r="MS194" s="59"/>
      <c r="MT194" s="59"/>
      <c r="MU194" s="59"/>
      <c r="MV194" s="59"/>
      <c r="MW194" s="59"/>
      <c r="MX194" s="59"/>
      <c r="MY194" s="59"/>
      <c r="MZ194" s="59"/>
      <c r="NA194" s="59"/>
      <c r="NB194" s="59"/>
      <c r="NC194" s="59"/>
      <c r="ND194" s="59"/>
      <c r="NE194" s="59"/>
      <c r="NF194" s="59"/>
      <c r="NG194" s="59"/>
      <c r="NH194" s="59"/>
      <c r="NI194" s="59"/>
      <c r="NJ194" s="59"/>
      <c r="NK194" s="59"/>
      <c r="NL194" s="59"/>
      <c r="NM194" s="59"/>
      <c r="NN194" s="59"/>
      <c r="NO194" s="59"/>
      <c r="NP194" s="59"/>
      <c r="NQ194" s="59"/>
      <c r="NR194" s="59"/>
      <c r="NS194" s="59"/>
      <c r="NT194" s="59"/>
      <c r="NU194" s="59"/>
      <c r="NV194" s="59"/>
      <c r="NW194" s="59"/>
      <c r="NX194" s="59"/>
      <c r="NY194" s="59"/>
      <c r="NZ194" s="59"/>
      <c r="OA194" s="59"/>
      <c r="OB194" s="59"/>
      <c r="OC194" s="59"/>
      <c r="OD194" s="59"/>
      <c r="OE194" s="59"/>
      <c r="OF194" s="59"/>
      <c r="OG194" s="59"/>
      <c r="OH194" s="59"/>
      <c r="OI194" s="59"/>
      <c r="OJ194" s="59"/>
      <c r="OK194" s="59"/>
      <c r="OL194" s="59"/>
      <c r="OM194" s="59"/>
      <c r="ON194" s="59"/>
      <c r="OO194" s="59"/>
      <c r="OP194" s="59"/>
      <c r="OQ194" s="59"/>
      <c r="OR194" s="59"/>
      <c r="OS194" s="59"/>
      <c r="OT194" s="59"/>
      <c r="OU194" s="59"/>
      <c r="OV194" s="59"/>
      <c r="OW194" s="59"/>
      <c r="OX194" s="59"/>
      <c r="OY194" s="59"/>
      <c r="OZ194" s="59"/>
      <c r="PA194" s="59"/>
      <c r="PB194" s="59"/>
      <c r="PC194" s="59"/>
      <c r="PE194" s="59"/>
      <c r="PF194" s="59"/>
      <c r="PG194" s="59"/>
      <c r="PH194" s="59"/>
      <c r="PI194" s="59"/>
      <c r="PJ194" s="59"/>
      <c r="PK194" s="59"/>
      <c r="PL194" s="59"/>
      <c r="PM194" s="59"/>
      <c r="PN194" s="59"/>
      <c r="PO194" s="59"/>
      <c r="PP194" s="59"/>
      <c r="PQ194" s="59"/>
      <c r="PR194" s="59"/>
      <c r="PS194" s="59"/>
      <c r="PT194" s="59"/>
      <c r="PU194" s="59"/>
      <c r="PV194" s="59"/>
      <c r="PW194" s="59"/>
      <c r="PX194" s="59"/>
      <c r="PY194" s="59"/>
      <c r="PZ194" s="59"/>
      <c r="QA194" s="59"/>
      <c r="QB194" s="59"/>
      <c r="QC194" s="59"/>
      <c r="QD194" s="59"/>
      <c r="QE194" s="59"/>
      <c r="QF194" s="59"/>
      <c r="QG194" s="59"/>
      <c r="QH194" s="59"/>
      <c r="QI194" s="59"/>
      <c r="QJ194" s="59"/>
      <c r="QK194" s="59"/>
      <c r="QL194" s="59"/>
      <c r="QM194" s="59"/>
      <c r="QN194" s="59"/>
      <c r="QO194" s="59"/>
      <c r="QP194" s="59"/>
      <c r="QQ194" s="59"/>
      <c r="QR194" s="59"/>
      <c r="QS194" s="59"/>
      <c r="QT194" s="59"/>
      <c r="QU194" s="59"/>
      <c r="QV194" s="59"/>
      <c r="QW194" s="59"/>
      <c r="QX194" s="59"/>
      <c r="QY194" s="59"/>
      <c r="QZ194" s="59"/>
      <c r="RA194" s="59"/>
      <c r="RB194" s="59"/>
      <c r="RC194" s="59"/>
      <c r="RD194" s="59"/>
      <c r="RE194" s="59"/>
      <c r="RF194" s="59"/>
      <c r="RG194" s="59"/>
      <c r="RH194" s="59"/>
      <c r="RI194" s="59"/>
      <c r="RJ194" s="59"/>
      <c r="RK194" s="59"/>
      <c r="RL194" s="59"/>
      <c r="RM194" s="59"/>
      <c r="RN194" s="59"/>
      <c r="RO194" s="59"/>
      <c r="RP194" s="59"/>
      <c r="RQ194" s="59"/>
      <c r="RR194" s="59"/>
      <c r="RS194" s="59"/>
      <c r="RT194" s="59"/>
      <c r="RU194" s="59"/>
    </row>
    <row r="195" spans="2:48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115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39">
        <f>SUM(JU136, -JU138)</f>
        <v>3.6100000000000007E-2</v>
      </c>
      <c r="JV195" s="111">
        <f>SUM(JV139, -JV141)</f>
        <v>3.4200000000000001E-2</v>
      </c>
      <c r="JW195" s="170">
        <f>SUM(JW142, -JW143)</f>
        <v>2.6499999999999996E-2</v>
      </c>
      <c r="JX195" s="139">
        <f>SUM(JX137, -JX138)</f>
        <v>2.3900000000000005E-2</v>
      </c>
      <c r="JY195" s="111">
        <f>SUM(JY137, -JY138)</f>
        <v>2.7800000000000005E-2</v>
      </c>
      <c r="JZ195" s="174">
        <f>SUM(JZ136, -JZ137)</f>
        <v>2.8300000000000006E-2</v>
      </c>
      <c r="KA195" s="141">
        <f>SUM(KA136, -KA137)</f>
        <v>3.1599999999999989E-2</v>
      </c>
      <c r="KB195" s="115">
        <f>SUM(KB136, -KB137)</f>
        <v>1.8299999999999997E-2</v>
      </c>
      <c r="KC195" s="171">
        <f>SUM(KC138, -KC139)</f>
        <v>5.0700000000000002E-2</v>
      </c>
      <c r="KD195" s="141">
        <f>SUM(KD136, -KD137)</f>
        <v>6.9299999999999987E-2</v>
      </c>
      <c r="KE195" s="115">
        <f>SUM(KE139, -KE140)</f>
        <v>5.9399999999999994E-2</v>
      </c>
      <c r="KF195" s="174">
        <f>SUM(KF136, -KF137)</f>
        <v>4.8499999999999988E-2</v>
      </c>
      <c r="KG195" s="141">
        <f>SUM(KG138, -KG140)</f>
        <v>4.1999999999999996E-2</v>
      </c>
      <c r="KH195" s="110">
        <f>SUM(KH142, -KH143)</f>
        <v>4.1199999999999987E-2</v>
      </c>
      <c r="KI195" s="170">
        <f>SUM(KI142, -KI143)</f>
        <v>4.579999999999998E-2</v>
      </c>
      <c r="KJ195" s="148">
        <f>SUM(KJ136, -KJ138)</f>
        <v>4.4799999999999993E-2</v>
      </c>
      <c r="KK195" s="115">
        <f t="shared" ref="KK195:KQ195" si="803">SUM(KK137, -KK139)</f>
        <v>2.8699999999999989E-2</v>
      </c>
      <c r="KL195" s="174">
        <f t="shared" si="803"/>
        <v>2.5400000000000006E-2</v>
      </c>
      <c r="KM195" s="141">
        <f t="shared" si="803"/>
        <v>3.5400000000000001E-2</v>
      </c>
      <c r="KN195" s="111">
        <f t="shared" si="803"/>
        <v>2.6999999999999996E-2</v>
      </c>
      <c r="KO195" s="171">
        <f t="shared" si="803"/>
        <v>3.5200000000000009E-2</v>
      </c>
      <c r="KP195" s="139">
        <f t="shared" si="803"/>
        <v>3.2000000000000001E-2</v>
      </c>
      <c r="KQ195" s="111">
        <f t="shared" si="803"/>
        <v>3.5500000000000004E-2</v>
      </c>
      <c r="KR195" s="267">
        <f>SUM(KR136, -KR138)</f>
        <v>4.2400000000000007E-2</v>
      </c>
      <c r="KS195" s="139">
        <f>SUM(KS138, -KS139)</f>
        <v>3.32E-2</v>
      </c>
      <c r="KT195" s="115">
        <f>SUM(KT140, -KT141)</f>
        <v>3.8900000000000004E-2</v>
      </c>
      <c r="KU195" s="171">
        <f>SUM(KU137, -KU138)</f>
        <v>5.8700000000000002E-2</v>
      </c>
      <c r="KV195" s="139">
        <f>SUM(KV137, -KV138)</f>
        <v>4.3200000000000002E-2</v>
      </c>
      <c r="KW195" s="111">
        <f>SUM(KW137, -KW139)</f>
        <v>4.0999999999999995E-2</v>
      </c>
      <c r="KX195" s="171">
        <f>SUM(KX136, -KX138)</f>
        <v>4.2099999999999999E-2</v>
      </c>
      <c r="KY195" s="139">
        <f>SUM(KY136, -KY138)</f>
        <v>4.1300000000000003E-2</v>
      </c>
      <c r="KZ195" s="113">
        <f>SUM(KZ139, -KZ140)</f>
        <v>5.8300000000000005E-2</v>
      </c>
      <c r="LA195" s="174">
        <f>SUM(LA140, -LA141)</f>
        <v>4.4700000000000004E-2</v>
      </c>
      <c r="LB195" s="111">
        <f>SUM(LB136, -LB138)</f>
        <v>4.9400000000000013E-2</v>
      </c>
      <c r="LC195" s="111">
        <f>SUM(LC141, -LC142)</f>
        <v>3.8600000000000002E-2</v>
      </c>
      <c r="LD195" s="115">
        <f>SUM(LD139, -LD141)</f>
        <v>3.9099999999999996E-2</v>
      </c>
      <c r="LE195" s="6">
        <f>SUM(LE182, -LE188,)</f>
        <v>0</v>
      </c>
      <c r="LF195" s="6">
        <f>SUM(LF183, -LF189)</f>
        <v>0</v>
      </c>
      <c r="LG195" s="6">
        <f>SUM(LG182, -LG188)</f>
        <v>0</v>
      </c>
      <c r="LH195" s="6">
        <f>SUM(LH182, -LH188,)</f>
        <v>0</v>
      </c>
      <c r="LI195" s="6">
        <f>SUM(LI183, -LI189)</f>
        <v>0</v>
      </c>
      <c r="LJ195" s="6">
        <f>SUM(LJ182, -LJ188)</f>
        <v>0</v>
      </c>
      <c r="LK195" s="6">
        <f>SUM(LK182, -LK188,)</f>
        <v>0</v>
      </c>
      <c r="LL195" s="6">
        <f>SUM(LL183, -LL189)</f>
        <v>0</v>
      </c>
      <c r="LM195" s="6">
        <f>SUM(LM182, -LM188)</f>
        <v>0</v>
      </c>
      <c r="LN195" s="6">
        <f>SUM(LN182, -LN188,)</f>
        <v>0</v>
      </c>
      <c r="LO195" s="6">
        <f>SUM(LO183, -LO189)</f>
        <v>0</v>
      </c>
      <c r="LP195" s="6">
        <f>SUM(LP182, -LP188)</f>
        <v>0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117" t="s">
        <v>36</v>
      </c>
      <c r="JQ196" s="59"/>
      <c r="JR196" s="59"/>
      <c r="JS196" s="59"/>
      <c r="JU196" s="159" t="s">
        <v>37</v>
      </c>
      <c r="JV196" s="114" t="s">
        <v>40</v>
      </c>
      <c r="JW196" s="193" t="s">
        <v>44</v>
      </c>
      <c r="JX196" s="159" t="s">
        <v>44</v>
      </c>
      <c r="JY196" s="118" t="s">
        <v>63</v>
      </c>
      <c r="JZ196" s="179" t="s">
        <v>59</v>
      </c>
      <c r="KA196" s="147" t="s">
        <v>63</v>
      </c>
      <c r="KB196" s="109" t="s">
        <v>63</v>
      </c>
      <c r="KC196" s="178" t="s">
        <v>36</v>
      </c>
      <c r="KD196" s="149" t="s">
        <v>46</v>
      </c>
      <c r="KE196" s="183" t="s">
        <v>44</v>
      </c>
      <c r="KF196" s="179" t="s">
        <v>59</v>
      </c>
      <c r="KG196" s="149" t="s">
        <v>36</v>
      </c>
      <c r="KH196" s="183" t="s">
        <v>44</v>
      </c>
      <c r="KI196" s="193" t="s">
        <v>44</v>
      </c>
      <c r="KJ196" s="149" t="s">
        <v>36</v>
      </c>
      <c r="KK196" s="117" t="s">
        <v>46</v>
      </c>
      <c r="KL196" s="178" t="s">
        <v>46</v>
      </c>
      <c r="KM196" s="147" t="s">
        <v>39</v>
      </c>
      <c r="KN196" s="183" t="s">
        <v>37</v>
      </c>
      <c r="KO196" s="193" t="s">
        <v>37</v>
      </c>
      <c r="KP196" s="149" t="s">
        <v>44</v>
      </c>
      <c r="KQ196" s="117" t="s">
        <v>44</v>
      </c>
      <c r="KR196" s="178" t="s">
        <v>44</v>
      </c>
      <c r="KS196" s="149" t="s">
        <v>46</v>
      </c>
      <c r="KT196" s="183" t="s">
        <v>37</v>
      </c>
      <c r="KU196" s="172" t="s">
        <v>65</v>
      </c>
      <c r="KV196" s="137" t="s">
        <v>65</v>
      </c>
      <c r="KW196" s="109" t="s">
        <v>52</v>
      </c>
      <c r="KX196" s="169" t="s">
        <v>39</v>
      </c>
      <c r="KY196" s="147" t="s">
        <v>39</v>
      </c>
      <c r="KZ196" s="116" t="s">
        <v>84</v>
      </c>
      <c r="LA196" s="169" t="s">
        <v>39</v>
      </c>
      <c r="LB196" s="183" t="s">
        <v>51</v>
      </c>
      <c r="LC196" s="109" t="s">
        <v>39</v>
      </c>
      <c r="LD196" s="183" t="s">
        <v>51</v>
      </c>
      <c r="LE196" s="59"/>
      <c r="LF196" s="59"/>
      <c r="LG196" s="59"/>
      <c r="LH196" s="59"/>
      <c r="LI196" s="59"/>
      <c r="LJ196" s="59"/>
      <c r="LK196" s="59"/>
      <c r="LL196" s="59"/>
      <c r="LM196" s="59"/>
      <c r="LN196" s="59"/>
      <c r="LO196" s="59"/>
      <c r="LP196" s="59"/>
      <c r="LQ196" s="59"/>
      <c r="LR196" s="59"/>
      <c r="LS196" s="59"/>
      <c r="LT196" s="59"/>
      <c r="LU196" s="59"/>
      <c r="LV196" s="59"/>
      <c r="LW196" s="59"/>
      <c r="LX196" s="59"/>
      <c r="LY196" s="59"/>
      <c r="LZ196" s="59"/>
      <c r="MA196" s="59"/>
      <c r="MB196" s="59"/>
      <c r="MC196" s="59"/>
      <c r="MD196" s="59"/>
      <c r="ME196" s="59"/>
      <c r="MF196" s="59"/>
      <c r="MG196" s="59"/>
      <c r="MH196" s="59"/>
      <c r="MI196" s="59"/>
      <c r="MJ196" s="59"/>
      <c r="MK196" s="59"/>
      <c r="MM196" s="59"/>
      <c r="MN196" s="59"/>
      <c r="MO196" s="59"/>
      <c r="MP196" s="59"/>
      <c r="MQ196" s="59"/>
      <c r="MR196" s="59"/>
      <c r="MS196" s="59"/>
      <c r="MT196" s="59"/>
      <c r="MU196" s="59"/>
      <c r="MV196" s="59"/>
      <c r="MW196" s="59"/>
      <c r="MX196" s="59"/>
      <c r="MY196" s="59"/>
      <c r="MZ196" s="59"/>
      <c r="NA196" s="59"/>
      <c r="NB196" s="59"/>
      <c r="NC196" s="59"/>
      <c r="ND196" s="59"/>
      <c r="NE196" s="59"/>
      <c r="NF196" s="59"/>
      <c r="NG196" s="59"/>
      <c r="NH196" s="59"/>
      <c r="NI196" s="59"/>
      <c r="NJ196" s="59"/>
      <c r="NK196" s="59"/>
      <c r="NL196" s="59"/>
      <c r="NM196" s="59"/>
      <c r="NN196" s="59"/>
      <c r="NO196" s="59"/>
      <c r="NP196" s="59"/>
      <c r="NQ196" s="59"/>
      <c r="NR196" s="59"/>
      <c r="NS196" s="59"/>
      <c r="NT196" s="59"/>
      <c r="NU196" s="59"/>
      <c r="NV196" s="59"/>
      <c r="NW196" s="59"/>
      <c r="NX196" s="59"/>
      <c r="NY196" s="59"/>
      <c r="NZ196" s="59"/>
      <c r="OA196" s="59"/>
      <c r="OB196" s="59"/>
      <c r="OC196" s="59"/>
      <c r="OD196" s="59"/>
      <c r="OE196" s="59"/>
      <c r="OF196" s="59"/>
      <c r="OG196" s="59"/>
      <c r="OH196" s="59"/>
      <c r="OI196" s="59"/>
      <c r="OJ196" s="59"/>
      <c r="OK196" s="59"/>
      <c r="OL196" s="59"/>
      <c r="OM196" s="59"/>
      <c r="ON196" s="59"/>
      <c r="OO196" s="59"/>
      <c r="OP196" s="59"/>
      <c r="OQ196" s="59"/>
      <c r="OR196" s="59"/>
      <c r="OS196" s="59"/>
      <c r="OT196" s="59"/>
      <c r="OU196" s="59"/>
      <c r="OV196" s="59"/>
      <c r="OW196" s="59"/>
      <c r="OX196" s="59"/>
      <c r="OY196" s="59"/>
      <c r="OZ196" s="59"/>
      <c r="PA196" s="59"/>
      <c r="PB196" s="59"/>
      <c r="PC196" s="59"/>
      <c r="PE196" s="59"/>
      <c r="PF196" s="59"/>
      <c r="PG196" s="59"/>
      <c r="PH196" s="59"/>
      <c r="PI196" s="59"/>
      <c r="PJ196" s="59"/>
      <c r="PK196" s="59"/>
      <c r="PL196" s="59"/>
      <c r="PM196" s="59"/>
      <c r="PN196" s="59"/>
      <c r="PO196" s="59"/>
      <c r="PP196" s="59"/>
      <c r="PQ196" s="59"/>
      <c r="PR196" s="59"/>
      <c r="PS196" s="59"/>
      <c r="PT196" s="59"/>
      <c r="PU196" s="59"/>
      <c r="PV196" s="59"/>
      <c r="PW196" s="59"/>
      <c r="PX196" s="59"/>
      <c r="PY196" s="59"/>
      <c r="PZ196" s="59"/>
      <c r="QA196" s="59"/>
      <c r="QB196" s="59"/>
      <c r="QC196" s="59"/>
      <c r="QD196" s="59"/>
      <c r="QE196" s="59"/>
      <c r="QF196" s="59"/>
      <c r="QG196" s="59"/>
      <c r="QH196" s="59"/>
      <c r="QI196" s="59"/>
      <c r="QJ196" s="59"/>
      <c r="QK196" s="59"/>
      <c r="QL196" s="59"/>
      <c r="QM196" s="59"/>
      <c r="QN196" s="59"/>
      <c r="QO196" s="59"/>
      <c r="QP196" s="59"/>
      <c r="QQ196" s="59"/>
      <c r="QR196" s="59"/>
      <c r="QS196" s="59"/>
      <c r="QT196" s="59"/>
      <c r="QU196" s="59"/>
      <c r="QV196" s="59"/>
      <c r="QW196" s="59"/>
      <c r="QX196" s="59"/>
      <c r="QY196" s="59"/>
      <c r="QZ196" s="59"/>
      <c r="RA196" s="59"/>
      <c r="RB196" s="59"/>
      <c r="RC196" s="59"/>
      <c r="RD196" s="59"/>
      <c r="RE196" s="59"/>
      <c r="RF196" s="59"/>
      <c r="RG196" s="59"/>
      <c r="RH196" s="59"/>
      <c r="RI196" s="59"/>
      <c r="RJ196" s="59"/>
      <c r="RK196" s="59"/>
      <c r="RL196" s="59"/>
      <c r="RM196" s="59"/>
      <c r="RN196" s="59"/>
      <c r="RO196" s="59"/>
      <c r="RP196" s="59"/>
      <c r="RQ196" s="59"/>
      <c r="RR196" s="59"/>
      <c r="RS196" s="59"/>
      <c r="RT196" s="59"/>
      <c r="RU196" s="59"/>
    </row>
    <row r="197" spans="2:48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111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41">
        <f>SUM(JU137, -JU138)</f>
        <v>3.6000000000000004E-2</v>
      </c>
      <c r="JV197" s="115">
        <f>SUM(JV138, -JV139)</f>
        <v>3.15E-2</v>
      </c>
      <c r="JW197" s="174">
        <f>SUM(JW136, -JW137)</f>
        <v>2.18E-2</v>
      </c>
      <c r="JX197" s="141">
        <f>SUM(JX136, -JX137)</f>
        <v>2.3599999999999996E-2</v>
      </c>
      <c r="JY197" s="111">
        <f>SUM(JY139, -JY141)</f>
        <v>1.8599999999999998E-2</v>
      </c>
      <c r="JZ197" s="170">
        <f>SUM(JZ142, -JZ143)</f>
        <v>2.1800000000000014E-2</v>
      </c>
      <c r="KA197" s="139">
        <f>SUM(KA139, -KA141)</f>
        <v>1.7000000000000001E-2</v>
      </c>
      <c r="KB197" s="111">
        <f>SUM(KB139, -KB141)</f>
        <v>1.04E-2</v>
      </c>
      <c r="KC197" s="171">
        <f>SUM(KC137, -KC138)</f>
        <v>2.8999999999999991E-2</v>
      </c>
      <c r="KD197" s="240">
        <f>SUM(KD137, -KD139)</f>
        <v>4.8800000000000003E-2</v>
      </c>
      <c r="KE197" s="115">
        <f>SUM(KE136, -KE137)</f>
        <v>4.8399999999999999E-2</v>
      </c>
      <c r="KF197" s="170">
        <f>SUM(KF142, -KF143)</f>
        <v>4.7499999999999987E-2</v>
      </c>
      <c r="KG197" s="139">
        <f>SUM(KG137, -KG138)</f>
        <v>4.0599999999999997E-2</v>
      </c>
      <c r="KH197" s="115">
        <f>SUM(KH136, -KH137)</f>
        <v>3.78E-2</v>
      </c>
      <c r="KI197" s="174">
        <f>SUM(KI136, -KI137)</f>
        <v>3.8200000000000012E-2</v>
      </c>
      <c r="KJ197" s="139">
        <f>SUM(KJ137, -KJ139)</f>
        <v>4.0899999999999992E-2</v>
      </c>
      <c r="KK197" s="241">
        <f>SUM(KK136, -KK138)</f>
        <v>2.3100000000000009E-2</v>
      </c>
      <c r="KL197" s="267">
        <f>SUM(KL136, -KL138)</f>
        <v>1.659999999999999E-2</v>
      </c>
      <c r="KM197" s="139">
        <f>SUM(KM138, -KM139)</f>
        <v>3.1399999999999997E-2</v>
      </c>
      <c r="KN197" s="115">
        <f>SUM(KN138, -KN139)</f>
        <v>1.4799999999999994E-2</v>
      </c>
      <c r="KO197" s="174">
        <f>SUM(KO138, -KO139)</f>
        <v>2.410000000000001E-2</v>
      </c>
      <c r="KP197" s="141">
        <f>SUM(KP136, -KP138)</f>
        <v>2.9299999999999993E-2</v>
      </c>
      <c r="KQ197" s="115">
        <f>SUM(KQ136, -KQ138)</f>
        <v>3.1100000000000003E-2</v>
      </c>
      <c r="KR197" s="174">
        <f>SUM(KR136, -KR137)</f>
        <v>3.8800000000000001E-2</v>
      </c>
      <c r="KS197" s="240">
        <f>SUM(KS136, -KS138)</f>
        <v>3.2500000000000001E-2</v>
      </c>
      <c r="KT197" s="115">
        <f>SUM(KT138, -KT139)</f>
        <v>3.4699999999999995E-2</v>
      </c>
      <c r="KU197" s="174">
        <f>SUM(KU140, -KU142)</f>
        <v>4.2099999999999999E-2</v>
      </c>
      <c r="KV197" s="141">
        <f>SUM(KV140, -KV142)</f>
        <v>3.8100000000000009E-2</v>
      </c>
      <c r="KW197" s="110">
        <f>SUM(KW137, -KW138)</f>
        <v>4.07E-2</v>
      </c>
      <c r="KX197" s="171">
        <f>SUM(KX137, -KX138)</f>
        <v>4.1599999999999998E-2</v>
      </c>
      <c r="KY197" s="139">
        <f>SUM(KY137, -KY138)</f>
        <v>3.4699999999999995E-2</v>
      </c>
      <c r="KZ197" s="111">
        <f>SUM(KZ141, -KZ142)</f>
        <v>4.9299999999999997E-2</v>
      </c>
      <c r="LA197" s="171">
        <f>SUM(LA136, -LA138)</f>
        <v>4.3100000000000013E-2</v>
      </c>
      <c r="LB197" s="115">
        <f>SUM(LB139, -LB141)</f>
        <v>4.4900000000000002E-2</v>
      </c>
      <c r="LC197" s="111">
        <f>SUM(LC136, -LC138)</f>
        <v>3.7100000000000008E-2</v>
      </c>
      <c r="LD197" s="115">
        <f>SUM(LD140, -LD141)</f>
        <v>3.1E-2</v>
      </c>
      <c r="LE197" s="6">
        <f>SUM(LE183, -LE189)</f>
        <v>0</v>
      </c>
      <c r="LF197" s="6">
        <f>SUM(LF182, -LF188)</f>
        <v>0</v>
      </c>
      <c r="LG197" s="6">
        <f>SUM(LG183, -LG189)</f>
        <v>0</v>
      </c>
      <c r="LH197" s="6">
        <f>SUM(LH183, -LH189)</f>
        <v>0</v>
      </c>
      <c r="LI197" s="6">
        <f>SUM(LI182, -LI188)</f>
        <v>0</v>
      </c>
      <c r="LJ197" s="6">
        <f>SUM(LJ183, -LJ189)</f>
        <v>0</v>
      </c>
      <c r="LK197" s="6">
        <f>SUM(LK183, -LK189)</f>
        <v>0</v>
      </c>
      <c r="LL197" s="6">
        <f>SUM(LL182, -LL188)</f>
        <v>0</v>
      </c>
      <c r="LM197" s="6">
        <f>SUM(LM183, -LM189)</f>
        <v>0</v>
      </c>
      <c r="LN197" s="6">
        <f>SUM(LN183, -LN189)</f>
        <v>0</v>
      </c>
      <c r="LO197" s="6">
        <f>SUM(LO182, -LO188)</f>
        <v>0</v>
      </c>
      <c r="LP197" s="6">
        <f>SUM(LP183, -LP189)</f>
        <v>0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183" t="s">
        <v>37</v>
      </c>
      <c r="JQ198" s="59"/>
      <c r="JR198" s="59"/>
      <c r="JS198" s="59"/>
      <c r="JU198" s="153" t="s">
        <v>40</v>
      </c>
      <c r="JV198" s="118" t="s">
        <v>65</v>
      </c>
      <c r="JW198" s="178" t="s">
        <v>36</v>
      </c>
      <c r="JX198" s="151" t="s">
        <v>59</v>
      </c>
      <c r="JY198" s="183" t="s">
        <v>44</v>
      </c>
      <c r="JZ198" s="169" t="s">
        <v>70</v>
      </c>
      <c r="KA198" s="151" t="s">
        <v>59</v>
      </c>
      <c r="KB198" s="116" t="s">
        <v>59</v>
      </c>
      <c r="KC198" s="179" t="s">
        <v>59</v>
      </c>
      <c r="KD198" s="151" t="s">
        <v>59</v>
      </c>
      <c r="KE198" s="114" t="s">
        <v>39</v>
      </c>
      <c r="KF198" s="169" t="s">
        <v>70</v>
      </c>
      <c r="KG198" s="147" t="s">
        <v>70</v>
      </c>
      <c r="KH198" s="117" t="s">
        <v>36</v>
      </c>
      <c r="KI198" s="178" t="s">
        <v>36</v>
      </c>
      <c r="KJ198" s="158" t="s">
        <v>65</v>
      </c>
      <c r="KK198" s="109" t="s">
        <v>39</v>
      </c>
      <c r="KL198" s="193" t="s">
        <v>52</v>
      </c>
      <c r="KM198" s="149" t="s">
        <v>46</v>
      </c>
      <c r="KN198" s="109" t="s">
        <v>52</v>
      </c>
      <c r="KO198" s="178" t="s">
        <v>44</v>
      </c>
      <c r="KP198" s="159" t="s">
        <v>37</v>
      </c>
      <c r="KQ198" s="183" t="s">
        <v>37</v>
      </c>
      <c r="KR198" s="193" t="s">
        <v>37</v>
      </c>
      <c r="KS198" s="149" t="s">
        <v>44</v>
      </c>
      <c r="KT198" s="117" t="s">
        <v>44</v>
      </c>
      <c r="KU198" s="179" t="s">
        <v>84</v>
      </c>
      <c r="KV198" s="151" t="s">
        <v>84</v>
      </c>
      <c r="KW198" s="116" t="s">
        <v>84</v>
      </c>
      <c r="KX198" s="175" t="s">
        <v>37</v>
      </c>
      <c r="KY198" s="153" t="s">
        <v>37</v>
      </c>
      <c r="KZ198" s="114" t="s">
        <v>37</v>
      </c>
      <c r="LA198" s="178" t="s">
        <v>36</v>
      </c>
      <c r="LB198" s="117" t="s">
        <v>36</v>
      </c>
      <c r="LC198" s="117" t="s">
        <v>36</v>
      </c>
      <c r="LD198" s="109" t="s">
        <v>39</v>
      </c>
      <c r="LE198" s="59"/>
      <c r="LF198" s="59"/>
      <c r="LG198" s="59"/>
      <c r="LH198" s="59"/>
      <c r="LI198" s="59"/>
      <c r="LJ198" s="59"/>
      <c r="LK198" s="59"/>
      <c r="LL198" s="59"/>
      <c r="LM198" s="59"/>
      <c r="LN198" s="59"/>
      <c r="LO198" s="59"/>
      <c r="LP198" s="59"/>
      <c r="LQ198" s="59"/>
      <c r="LR198" s="59"/>
      <c r="LS198" s="59"/>
      <c r="LT198" s="59"/>
      <c r="LU198" s="59"/>
      <c r="LV198" s="59"/>
      <c r="LW198" s="59"/>
      <c r="LX198" s="59"/>
      <c r="LY198" s="59"/>
      <c r="LZ198" s="59"/>
      <c r="MA198" s="59"/>
      <c r="MB198" s="59"/>
      <c r="MC198" s="59"/>
      <c r="MD198" s="59"/>
      <c r="ME198" s="59"/>
      <c r="MF198" s="59"/>
      <c r="MG198" s="59"/>
      <c r="MH198" s="59"/>
      <c r="MI198" s="59"/>
      <c r="MJ198" s="59"/>
      <c r="MK198" s="59"/>
      <c r="MM198" s="59"/>
      <c r="MN198" s="59"/>
      <c r="MO198" s="59"/>
      <c r="MP198" s="59"/>
      <c r="MQ198" s="59"/>
      <c r="MR198" s="59"/>
      <c r="MS198" s="59"/>
      <c r="MT198" s="59"/>
      <c r="MU198" s="59"/>
      <c r="MV198" s="59"/>
      <c r="MW198" s="59"/>
      <c r="MX198" s="59"/>
      <c r="MY198" s="59"/>
      <c r="MZ198" s="59"/>
      <c r="NA198" s="59"/>
      <c r="NB198" s="59"/>
      <c r="NC198" s="59"/>
      <c r="ND198" s="59"/>
      <c r="NE198" s="59"/>
      <c r="NF198" s="59"/>
      <c r="NG198" s="59"/>
      <c r="NH198" s="59"/>
      <c r="NI198" s="59"/>
      <c r="NJ198" s="59"/>
      <c r="NK198" s="59"/>
      <c r="NL198" s="59"/>
      <c r="NM198" s="59"/>
      <c r="NN198" s="59"/>
      <c r="NO198" s="59"/>
      <c r="NP198" s="59"/>
      <c r="NQ198" s="59"/>
      <c r="NR198" s="59"/>
      <c r="NS198" s="59"/>
      <c r="NT198" s="59"/>
      <c r="NU198" s="59"/>
      <c r="NV198" s="59"/>
      <c r="NW198" s="59"/>
      <c r="NX198" s="59"/>
      <c r="NY198" s="59"/>
      <c r="NZ198" s="59"/>
      <c r="OA198" s="59"/>
      <c r="OB198" s="59"/>
      <c r="OC198" s="59"/>
      <c r="OD198" s="59"/>
      <c r="OE198" s="59"/>
      <c r="OF198" s="59"/>
      <c r="OG198" s="59"/>
      <c r="OH198" s="59"/>
      <c r="OI198" s="59"/>
      <c r="OJ198" s="59"/>
      <c r="OK198" s="59"/>
      <c r="OL198" s="59"/>
      <c r="OM198" s="59"/>
      <c r="ON198" s="59"/>
      <c r="OO198" s="59"/>
      <c r="OP198" s="59"/>
      <c r="OQ198" s="59"/>
      <c r="OR198" s="59"/>
      <c r="OS198" s="59"/>
      <c r="OT198" s="59"/>
      <c r="OU198" s="59"/>
      <c r="OV198" s="59"/>
      <c r="OW198" s="59"/>
      <c r="OX198" s="59"/>
      <c r="OY198" s="59"/>
      <c r="OZ198" s="59"/>
      <c r="PA198" s="59"/>
      <c r="PB198" s="59"/>
      <c r="PC198" s="59"/>
      <c r="PE198" s="59"/>
      <c r="PF198" s="59"/>
      <c r="PG198" s="59"/>
      <c r="PH198" s="59"/>
      <c r="PI198" s="59"/>
      <c r="PJ198" s="59"/>
      <c r="PK198" s="59"/>
      <c r="PL198" s="59"/>
      <c r="PM198" s="59"/>
      <c r="PN198" s="59"/>
      <c r="PO198" s="59"/>
      <c r="PP198" s="59"/>
      <c r="PQ198" s="59"/>
      <c r="PR198" s="59"/>
      <c r="PS198" s="59"/>
      <c r="PT198" s="59"/>
      <c r="PU198" s="59"/>
      <c r="PV198" s="59"/>
      <c r="PW198" s="59"/>
      <c r="PX198" s="59"/>
      <c r="PY198" s="59"/>
      <c r="PZ198" s="59"/>
      <c r="QA198" s="59"/>
      <c r="QB198" s="59"/>
      <c r="QC198" s="59"/>
      <c r="QD198" s="59"/>
      <c r="QE198" s="59"/>
      <c r="QF198" s="59"/>
      <c r="QG198" s="59"/>
      <c r="QH198" s="59"/>
      <c r="QI198" s="59"/>
      <c r="QJ198" s="59"/>
      <c r="QK198" s="59"/>
      <c r="QL198" s="59"/>
      <c r="QM198" s="59"/>
      <c r="QN198" s="59"/>
      <c r="QO198" s="59"/>
      <c r="QP198" s="59"/>
      <c r="QQ198" s="59"/>
      <c r="QR198" s="59"/>
      <c r="QS198" s="59"/>
      <c r="QT198" s="59"/>
      <c r="QU198" s="59"/>
      <c r="QV198" s="59"/>
      <c r="QW198" s="59"/>
      <c r="QX198" s="59"/>
      <c r="QY198" s="59"/>
      <c r="QZ198" s="59"/>
      <c r="RA198" s="59"/>
      <c r="RB198" s="59"/>
      <c r="RC198" s="59"/>
      <c r="RD198" s="59"/>
      <c r="RE198" s="59"/>
      <c r="RF198" s="59"/>
      <c r="RG198" s="59"/>
      <c r="RH198" s="59"/>
      <c r="RI198" s="59"/>
      <c r="RJ198" s="59"/>
      <c r="RK198" s="59"/>
      <c r="RL198" s="59"/>
      <c r="RM198" s="59"/>
      <c r="RN198" s="59"/>
      <c r="RO198" s="59"/>
      <c r="RP198" s="59"/>
      <c r="RQ198" s="59"/>
      <c r="RR198" s="59"/>
      <c r="RS198" s="59"/>
      <c r="RT198" s="59"/>
      <c r="RU198" s="59"/>
    </row>
    <row r="199" spans="2:48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115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1">
        <f>SUM(JU138, -JU139)</f>
        <v>3.2099999999999997E-2</v>
      </c>
      <c r="JV199" s="115">
        <f>SUM(JV139, -JV140)</f>
        <v>2.1599999999999998E-2</v>
      </c>
      <c r="JW199" s="171">
        <f>SUM(JW137, -JW138)</f>
        <v>2.0699999999999996E-2</v>
      </c>
      <c r="JX199" s="148">
        <f>SUM(JX142, -JX143)</f>
        <v>1.9199999999999995E-2</v>
      </c>
      <c r="JY199" s="115">
        <f>SUM(JY136, -JY137)</f>
        <v>1.5199999999999991E-2</v>
      </c>
      <c r="JZ199" s="174">
        <f>SUM(JZ139, -JZ141)</f>
        <v>1.0400000000000001E-2</v>
      </c>
      <c r="KA199" s="148">
        <f>SUM(KA142, -KA143)</f>
        <v>1.1799999999999977E-2</v>
      </c>
      <c r="KB199" s="110">
        <f>SUM(KB142, -KB143)</f>
        <v>1.0199999999999987E-2</v>
      </c>
      <c r="KC199" s="170">
        <f>SUM(KC142, -KC143)</f>
        <v>1.2700000000000017E-2</v>
      </c>
      <c r="KD199" s="148">
        <f>SUM(KD142, -KD143)</f>
        <v>3.6299999999999999E-2</v>
      </c>
      <c r="KE199" s="111">
        <f>SUM(KE138, -KE139)</f>
        <v>3.32E-2</v>
      </c>
      <c r="KF199" s="174">
        <f>SUM(KF139, -KF140)</f>
        <v>4.07E-2</v>
      </c>
      <c r="KG199" s="141">
        <f>SUM(KG139, -KG141)</f>
        <v>3.4000000000000002E-2</v>
      </c>
      <c r="KH199" s="111">
        <f>SUM(KH137, -KH138)</f>
        <v>3.0899999999999997E-2</v>
      </c>
      <c r="KI199" s="171">
        <f>SUM(KI137, -KI139)</f>
        <v>2.7499999999999997E-2</v>
      </c>
      <c r="KJ199" s="141">
        <f>SUM(KJ140, -KJ141)</f>
        <v>2.9600000000000001E-2</v>
      </c>
      <c r="KK199" s="111">
        <f>SUM(KK138, -KK139)</f>
        <v>1.5099999999999988E-2</v>
      </c>
      <c r="KL199" s="170">
        <f>SUM(KL137, -KL138)</f>
        <v>1.2999999999999998E-2</v>
      </c>
      <c r="KM199" s="240">
        <f>SUM(KM136, -KM138)</f>
        <v>5.499999999999991E-3</v>
      </c>
      <c r="KN199" s="110">
        <f>SUM(KN136, -KN138)</f>
        <v>1.4700000000000005E-2</v>
      </c>
      <c r="KO199" s="174">
        <f>SUM(KO136, -KO138)</f>
        <v>1.9400000000000001E-2</v>
      </c>
      <c r="KP199" s="141">
        <f>SUM(KP138, -KP139)</f>
        <v>1.9699999999999995E-2</v>
      </c>
      <c r="KQ199" s="115">
        <f>SUM(KQ138, -KQ139)</f>
        <v>3.0399999999999996E-2</v>
      </c>
      <c r="KR199" s="174">
        <f>SUM(KR137, -KR139)</f>
        <v>2.4100000000000003E-2</v>
      </c>
      <c r="KS199" s="141">
        <f>SUM(KS136, -KS137)</f>
        <v>3.1600000000000003E-2</v>
      </c>
      <c r="KT199" s="115">
        <f>SUM(KT136, -KT138)</f>
        <v>2.81E-2</v>
      </c>
      <c r="KU199" s="171">
        <f>SUM(KU141, -KU142)</f>
        <v>3.7200000000000004E-2</v>
      </c>
      <c r="KV199" s="139">
        <f>SUM(KV141, -KV142)</f>
        <v>2.6600000000000006E-2</v>
      </c>
      <c r="KW199" s="111">
        <f>SUM(KW141, -KW142)</f>
        <v>2.4899999999999999E-2</v>
      </c>
      <c r="KX199" s="173">
        <f>SUM(KX138, -KX139)</f>
        <v>3.3500000000000002E-2</v>
      </c>
      <c r="KY199" s="141">
        <f>SUM(KY138, -KY139)</f>
        <v>3.15E-2</v>
      </c>
      <c r="KZ199" s="115">
        <f>SUM(KZ138, -KZ139)</f>
        <v>4.3899999999999995E-2</v>
      </c>
      <c r="LA199" s="171">
        <f>SUM(LA137, -LA138)</f>
        <v>3.9400000000000004E-2</v>
      </c>
      <c r="LB199" s="111">
        <f>SUM(LB137, -LB138)</f>
        <v>4.2100000000000012E-2</v>
      </c>
      <c r="LC199" s="111">
        <f>SUM(LC137, -LC138)</f>
        <v>3.6900000000000002E-2</v>
      </c>
      <c r="LD199" s="111">
        <f>SUM(LD136, -LD138)</f>
        <v>2.1899999999999989E-2</v>
      </c>
      <c r="LE199" s="6">
        <f>SUM(LE185, -LE191)</f>
        <v>0</v>
      </c>
      <c r="LF199" s="6">
        <f>SUM(LF184, -LF190)</f>
        <v>0</v>
      </c>
      <c r="LG199" s="6">
        <f>SUM(LG185, -LG191)</f>
        <v>0</v>
      </c>
      <c r="LH199" s="6">
        <f>SUM(LH185, -LH191)</f>
        <v>0</v>
      </c>
      <c r="LI199" s="6">
        <f>SUM(LI184, -LI190)</f>
        <v>0</v>
      </c>
      <c r="LJ199" s="6">
        <f>SUM(LJ185, -LJ191)</f>
        <v>0</v>
      </c>
      <c r="LK199" s="6">
        <f>SUM(LK185, -LK191)</f>
        <v>0</v>
      </c>
      <c r="LL199" s="6">
        <f>SUM(LL184, -LL190)</f>
        <v>0</v>
      </c>
      <c r="LM199" s="6">
        <f>SUM(LM185, -LM191)</f>
        <v>0</v>
      </c>
      <c r="LN199" s="6">
        <f>SUM(LN185, -LN191)</f>
        <v>0</v>
      </c>
      <c r="LO199" s="6">
        <f>SUM(LO184, -LO190)</f>
        <v>0</v>
      </c>
      <c r="LP199" s="6">
        <f>SUM(LP185, -LP191)</f>
        <v>0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112" t="s">
        <v>70</v>
      </c>
      <c r="JQ200" s="59"/>
      <c r="JR200" s="59"/>
      <c r="JS200" s="59"/>
      <c r="JU200" s="194" t="s">
        <v>59</v>
      </c>
      <c r="JV200" s="112" t="s">
        <v>70</v>
      </c>
      <c r="JW200" s="177" t="s">
        <v>65</v>
      </c>
      <c r="JX200" s="158" t="s">
        <v>63</v>
      </c>
      <c r="JY200" s="112" t="s">
        <v>70</v>
      </c>
      <c r="JZ200" s="169" t="s">
        <v>63</v>
      </c>
      <c r="KA200" s="137" t="s">
        <v>65</v>
      </c>
      <c r="KB200" s="114" t="s">
        <v>36</v>
      </c>
      <c r="KC200" s="169" t="s">
        <v>70</v>
      </c>
      <c r="KD200" s="149" t="s">
        <v>36</v>
      </c>
      <c r="KE200" s="116" t="s">
        <v>59</v>
      </c>
      <c r="KF200" s="175" t="s">
        <v>39</v>
      </c>
      <c r="KG200" s="153" t="s">
        <v>39</v>
      </c>
      <c r="KH200" s="118" t="s">
        <v>65</v>
      </c>
      <c r="KI200" s="177" t="s">
        <v>65</v>
      </c>
      <c r="KJ200" s="149" t="s">
        <v>46</v>
      </c>
      <c r="KK200" s="118" t="s">
        <v>65</v>
      </c>
      <c r="KL200" s="169" t="s">
        <v>39</v>
      </c>
      <c r="KM200" s="159" t="s">
        <v>52</v>
      </c>
      <c r="KN200" s="112" t="s">
        <v>65</v>
      </c>
      <c r="KO200" s="169" t="s">
        <v>52</v>
      </c>
      <c r="KP200" s="149" t="s">
        <v>46</v>
      </c>
      <c r="KQ200" s="117" t="s">
        <v>46</v>
      </c>
      <c r="KR200" s="169" t="s">
        <v>39</v>
      </c>
      <c r="KS200" s="137" t="s">
        <v>65</v>
      </c>
      <c r="KT200" s="117" t="s">
        <v>46</v>
      </c>
      <c r="KU200" s="169" t="s">
        <v>46</v>
      </c>
      <c r="KV200" s="149" t="s">
        <v>46</v>
      </c>
      <c r="KW200" s="117" t="s">
        <v>46</v>
      </c>
      <c r="KX200" s="172" t="s">
        <v>60</v>
      </c>
      <c r="KY200" s="151" t="s">
        <v>84</v>
      </c>
      <c r="KZ200" s="109" t="s">
        <v>46</v>
      </c>
      <c r="LA200" s="179" t="s">
        <v>84</v>
      </c>
      <c r="LB200" s="112" t="s">
        <v>60</v>
      </c>
      <c r="LC200" s="183" t="s">
        <v>51</v>
      </c>
      <c r="LD200" s="117" t="s">
        <v>36</v>
      </c>
      <c r="LE200" s="59"/>
      <c r="LF200" s="59"/>
      <c r="LG200" s="59"/>
      <c r="LH200" s="59"/>
      <c r="LI200" s="59"/>
      <c r="LJ200" s="59"/>
      <c r="LK200" s="59"/>
      <c r="LL200" s="59"/>
      <c r="LM200" s="59"/>
      <c r="LN200" s="59"/>
      <c r="LO200" s="59"/>
      <c r="LP200" s="59"/>
      <c r="LQ200" s="59"/>
      <c r="LR200" s="59"/>
      <c r="LS200" s="59"/>
      <c r="LT200" s="59"/>
      <c r="LU200" s="59"/>
      <c r="LV200" s="59"/>
      <c r="LW200" s="59"/>
      <c r="LX200" s="59"/>
      <c r="LY200" s="59"/>
      <c r="LZ200" s="59"/>
      <c r="MA200" s="59"/>
      <c r="MB200" s="59"/>
      <c r="MC200" s="59"/>
      <c r="MD200" s="59"/>
      <c r="ME200" s="59"/>
      <c r="MF200" s="59"/>
      <c r="MG200" s="59"/>
      <c r="MH200" s="59"/>
      <c r="MI200" s="59"/>
      <c r="MJ200" s="59"/>
      <c r="MK200" s="59"/>
      <c r="MM200" s="59"/>
      <c r="MN200" s="59"/>
      <c r="MO200" s="59"/>
      <c r="MP200" s="59"/>
      <c r="MQ200" s="59"/>
      <c r="MR200" s="59"/>
      <c r="MS200" s="59"/>
      <c r="MT200" s="59"/>
      <c r="MU200" s="59"/>
      <c r="MV200" s="59"/>
      <c r="MW200" s="59"/>
      <c r="MX200" s="59"/>
      <c r="MY200" s="59"/>
      <c r="MZ200" s="59"/>
      <c r="NA200" s="59"/>
      <c r="NB200" s="59"/>
      <c r="NC200" s="59"/>
      <c r="ND200" s="59"/>
      <c r="NE200" s="59"/>
      <c r="NF200" s="59"/>
      <c r="NG200" s="59"/>
      <c r="NH200" s="59"/>
      <c r="NI200" s="59"/>
      <c r="NJ200" s="59"/>
      <c r="NK200" s="59"/>
      <c r="NL200" s="59"/>
      <c r="NM200" s="59"/>
      <c r="NN200" s="59"/>
      <c r="NO200" s="59"/>
      <c r="NP200" s="59"/>
      <c r="NQ200" s="59"/>
      <c r="NR200" s="59"/>
      <c r="NS200" s="59"/>
      <c r="NT200" s="59"/>
      <c r="NU200" s="59"/>
      <c r="NV200" s="59"/>
      <c r="NW200" s="59"/>
      <c r="NX200" s="59"/>
      <c r="NY200" s="59"/>
      <c r="NZ200" s="59"/>
      <c r="OA200" s="59"/>
      <c r="OB200" s="59"/>
      <c r="OC200" s="59"/>
      <c r="OD200" s="59"/>
      <c r="OE200" s="59"/>
      <c r="OF200" s="59"/>
      <c r="OG200" s="59"/>
      <c r="OH200" s="59"/>
      <c r="OI200" s="59"/>
      <c r="OJ200" s="59"/>
      <c r="OK200" s="59"/>
      <c r="OL200" s="59"/>
      <c r="OM200" s="59"/>
      <c r="ON200" s="59"/>
      <c r="OO200" s="59"/>
      <c r="OP200" s="59"/>
      <c r="OQ200" s="59"/>
      <c r="OR200" s="59"/>
      <c r="OS200" s="59"/>
      <c r="OT200" s="59"/>
      <c r="OU200" s="59"/>
      <c r="OV200" s="59"/>
      <c r="OW200" s="59"/>
      <c r="OX200" s="59"/>
      <c r="OY200" s="59"/>
      <c r="OZ200" s="59"/>
      <c r="PA200" s="59"/>
      <c r="PB200" s="59"/>
      <c r="PC200" s="59"/>
      <c r="PE200" s="59"/>
      <c r="PF200" s="59"/>
      <c r="PG200" s="59"/>
      <c r="PH200" s="59"/>
      <c r="PI200" s="59"/>
      <c r="PJ200" s="59"/>
      <c r="PK200" s="59"/>
      <c r="PL200" s="59"/>
      <c r="PM200" s="59"/>
      <c r="PN200" s="59"/>
      <c r="PO200" s="59"/>
      <c r="PP200" s="59"/>
      <c r="PQ200" s="59"/>
      <c r="PR200" s="59"/>
      <c r="PS200" s="59"/>
      <c r="PT200" s="59"/>
      <c r="PU200" s="59"/>
      <c r="PV200" s="59"/>
      <c r="PW200" s="59"/>
      <c r="PX200" s="59"/>
      <c r="PY200" s="59"/>
      <c r="PZ200" s="59"/>
      <c r="QA200" s="59"/>
      <c r="QB200" s="59"/>
      <c r="QC200" s="59"/>
      <c r="QD200" s="59"/>
      <c r="QE200" s="59"/>
      <c r="QF200" s="59"/>
      <c r="QG200" s="59"/>
      <c r="QH200" s="59"/>
      <c r="QI200" s="59"/>
      <c r="QJ200" s="59"/>
      <c r="QK200" s="59"/>
      <c r="QL200" s="59"/>
      <c r="QM200" s="59"/>
      <c r="QN200" s="59"/>
      <c r="QO200" s="59"/>
      <c r="QP200" s="59"/>
      <c r="QQ200" s="59"/>
      <c r="QR200" s="59"/>
      <c r="QS200" s="59"/>
      <c r="QT200" s="59"/>
      <c r="QU200" s="59"/>
      <c r="QV200" s="59"/>
      <c r="QW200" s="59"/>
      <c r="QX200" s="59"/>
      <c r="QY200" s="59"/>
      <c r="QZ200" s="59"/>
      <c r="RA200" s="59"/>
      <c r="RB200" s="59"/>
      <c r="RC200" s="59"/>
      <c r="RD200" s="59"/>
      <c r="RE200" s="59"/>
      <c r="RF200" s="59"/>
      <c r="RG200" s="59"/>
      <c r="RH200" s="59"/>
      <c r="RI200" s="59"/>
      <c r="RJ200" s="59"/>
      <c r="RK200" s="59"/>
      <c r="RL200" s="59"/>
      <c r="RM200" s="59"/>
      <c r="RN200" s="59"/>
      <c r="RO200" s="59"/>
      <c r="RP200" s="59"/>
      <c r="RQ200" s="59"/>
      <c r="RR200" s="59"/>
      <c r="RS200" s="59"/>
      <c r="RT200" s="59"/>
      <c r="RU200" s="59"/>
    </row>
    <row r="201" spans="2:48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804">SUM(EC190, -EC197)</f>
        <v>0</v>
      </c>
      <c r="ED201" s="6">
        <f t="shared" si="804"/>
        <v>0</v>
      </c>
      <c r="EE201" s="6">
        <f t="shared" si="804"/>
        <v>0</v>
      </c>
      <c r="EF201" s="6">
        <f t="shared" si="804"/>
        <v>0</v>
      </c>
      <c r="EG201" s="6">
        <f t="shared" si="804"/>
        <v>0</v>
      </c>
      <c r="EH201" s="6">
        <f t="shared" si="804"/>
        <v>0</v>
      </c>
      <c r="EI201" s="6">
        <f t="shared" si="804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805">SUM(GV190, -GV197)</f>
        <v>0</v>
      </c>
      <c r="GW201" s="6">
        <f t="shared" si="805"/>
        <v>0</v>
      </c>
      <c r="GX201" s="6">
        <f t="shared" si="805"/>
        <v>0</v>
      </c>
      <c r="GY201" s="6">
        <f t="shared" si="805"/>
        <v>0</v>
      </c>
      <c r="GZ201" s="6">
        <f t="shared" si="805"/>
        <v>0</v>
      </c>
      <c r="HA201" s="6">
        <f t="shared" si="805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115">
        <f>SUM(JP140, -JP141)</f>
        <v>2.52E-2</v>
      </c>
      <c r="JQ201" s="6">
        <f t="shared" ref="JQ201:JS201" si="806">SUM(JQ190, -JQ197)</f>
        <v>0</v>
      </c>
      <c r="JR201" s="6">
        <f t="shared" si="806"/>
        <v>0</v>
      </c>
      <c r="JS201" s="6">
        <f t="shared" si="806"/>
        <v>0</v>
      </c>
      <c r="JU201" s="148">
        <f>SUM(JU142, -JU143)</f>
        <v>1.9199999999999995E-2</v>
      </c>
      <c r="JV201" s="115">
        <f>SUM(JV140, -JV141)</f>
        <v>1.26E-2</v>
      </c>
      <c r="JW201" s="174">
        <f>SUM(JW139, -JW141)</f>
        <v>2.8999999999999998E-3</v>
      </c>
      <c r="JX201" s="139">
        <f>SUM(JX139, -JX141)</f>
        <v>1.9199999999999998E-2</v>
      </c>
      <c r="JY201" s="115">
        <f>SUM(JY140, -JY141)</f>
        <v>1.0699999999999999E-2</v>
      </c>
      <c r="JZ201" s="171">
        <f>SUM(JZ139, -JZ140)</f>
        <v>6.6999999999999994E-3</v>
      </c>
      <c r="KA201" s="141">
        <f>SUM(KA140, -KA141)</f>
        <v>8.9999999999999993E-3</v>
      </c>
      <c r="KB201" s="111">
        <f>SUM(KB137, -KB138)</f>
        <v>8.199999999999999E-3</v>
      </c>
      <c r="KC201" s="174">
        <f>SUM(KC139, -KC141)</f>
        <v>1.15E-2</v>
      </c>
      <c r="KD201" s="139">
        <f>SUM(KD137, -KD138)</f>
        <v>2.6300000000000004E-2</v>
      </c>
      <c r="KE201" s="110">
        <f>SUM(KE142, -KE143)</f>
        <v>3.3099999999999991E-2</v>
      </c>
      <c r="KF201" s="171">
        <f>SUM(KF138, -KF139)</f>
        <v>3.6100000000000007E-2</v>
      </c>
      <c r="KG201" s="139">
        <f>SUM(KG138, -KG139)</f>
        <v>3.1399999999999997E-2</v>
      </c>
      <c r="KH201" s="115">
        <f>SUM(KH140, -KH141)</f>
        <v>3.0699999999999998E-2</v>
      </c>
      <c r="KI201" s="174">
        <f>SUM(KI140, -KI141)</f>
        <v>2.5399999999999999E-2</v>
      </c>
      <c r="KJ201" s="240">
        <f>SUM(KJ137, -KJ138)</f>
        <v>2.7399999999999994E-2</v>
      </c>
      <c r="KK201" s="115">
        <f>SUM(KK140, -KK141)</f>
        <v>1.3899999999999999E-2</v>
      </c>
      <c r="KL201" s="171">
        <f>SUM(KL138, -KL139)</f>
        <v>1.2400000000000008E-2</v>
      </c>
      <c r="KM201" s="148">
        <f>SUM(KM137, -KM138)</f>
        <v>4.0000000000000036E-3</v>
      </c>
      <c r="KN201" s="115">
        <f>SUM(KN140, -KN141)</f>
        <v>1.3000000000000001E-2</v>
      </c>
      <c r="KO201" s="170">
        <f>SUM(KO137, -KO138)</f>
        <v>1.1099999999999999E-2</v>
      </c>
      <c r="KP201" s="240">
        <f>SUM(KP136, -KP137)</f>
        <v>1.6999999999999987E-2</v>
      </c>
      <c r="KQ201" s="241">
        <f>SUM(KQ136, -KQ137)</f>
        <v>2.5999999999999995E-2</v>
      </c>
      <c r="KR201" s="171">
        <f>SUM(KR138, -KR139)</f>
        <v>2.0499999999999997E-2</v>
      </c>
      <c r="KS201" s="141">
        <f>SUM(KS140, -KS141)</f>
        <v>3.1000000000000003E-2</v>
      </c>
      <c r="KT201" s="241">
        <f>SUM(KT136, -KT137)</f>
        <v>2.0400000000000001E-2</v>
      </c>
      <c r="KU201" s="267">
        <f>SUM(KU136, -KU137)</f>
        <v>7.0000000000000062E-3</v>
      </c>
      <c r="KV201" s="240">
        <f>SUM(KV136, -KV137)</f>
        <v>2.579999999999999E-2</v>
      </c>
      <c r="KW201" s="241">
        <f>SUM(KW136, -KW137)</f>
        <v>2.4199999999999999E-2</v>
      </c>
      <c r="KX201" s="174">
        <f>SUM(KX140, -KX141)</f>
        <v>3.1600000000000003E-2</v>
      </c>
      <c r="KY201" s="139">
        <f>SUM(KY141, -KY142)</f>
        <v>3.0699999999999998E-2</v>
      </c>
      <c r="KZ201" s="241">
        <f>SUM(KZ136, -KZ137)</f>
        <v>3.3399999999999999E-2</v>
      </c>
      <c r="LA201" s="171">
        <f>SUM(LA141, -LA142)</f>
        <v>3.6299999999999992E-2</v>
      </c>
      <c r="LB201" s="115">
        <f>SUM(LB140, -LB141)</f>
        <v>3.78E-2</v>
      </c>
      <c r="LC201" s="115">
        <f>SUM(LC140, -LC141)</f>
        <v>3.6400000000000002E-2</v>
      </c>
      <c r="LD201" s="111">
        <f>SUM(LD137, -LD138)</f>
        <v>1.6700000000000007E-2</v>
      </c>
      <c r="LE201" s="6">
        <f t="shared" ref="KS201:MF201" si="807">SUM(LE190, -LE197)</f>
        <v>0</v>
      </c>
      <c r="LF201" s="6">
        <f t="shared" si="807"/>
        <v>0</v>
      </c>
      <c r="LG201" s="6">
        <f t="shared" si="807"/>
        <v>0</v>
      </c>
      <c r="LH201" s="6">
        <f t="shared" si="807"/>
        <v>0</v>
      </c>
      <c r="LI201" s="6">
        <f t="shared" si="807"/>
        <v>0</v>
      </c>
      <c r="LJ201" s="6">
        <f t="shared" si="807"/>
        <v>0</v>
      </c>
      <c r="LK201" s="6">
        <f t="shared" si="807"/>
        <v>0</v>
      </c>
      <c r="LL201" s="6">
        <f t="shared" si="807"/>
        <v>0</v>
      </c>
      <c r="LM201" s="6">
        <f t="shared" si="807"/>
        <v>0</v>
      </c>
      <c r="LN201" s="6">
        <f t="shared" si="807"/>
        <v>0</v>
      </c>
      <c r="LO201" s="6">
        <f t="shared" si="807"/>
        <v>0</v>
      </c>
      <c r="LP201" s="6">
        <f t="shared" si="807"/>
        <v>0</v>
      </c>
      <c r="LQ201" s="6">
        <f t="shared" si="807"/>
        <v>0</v>
      </c>
      <c r="LR201" s="6">
        <f t="shared" si="807"/>
        <v>0</v>
      </c>
      <c r="LS201" s="6">
        <f t="shared" si="807"/>
        <v>0</v>
      </c>
      <c r="LT201" s="6">
        <f t="shared" si="807"/>
        <v>0</v>
      </c>
      <c r="LU201" s="6">
        <f t="shared" si="807"/>
        <v>0</v>
      </c>
      <c r="LV201" s="6">
        <f t="shared" si="807"/>
        <v>0</v>
      </c>
      <c r="LW201" s="6">
        <f t="shared" si="807"/>
        <v>0</v>
      </c>
      <c r="LX201" s="6">
        <f t="shared" si="807"/>
        <v>0</v>
      </c>
      <c r="LY201" s="6">
        <f t="shared" si="807"/>
        <v>0</v>
      </c>
      <c r="LZ201" s="6">
        <f t="shared" si="807"/>
        <v>0</v>
      </c>
      <c r="MA201" s="6">
        <f t="shared" si="807"/>
        <v>0</v>
      </c>
      <c r="MB201" s="6">
        <f t="shared" si="807"/>
        <v>0</v>
      </c>
      <c r="MC201" s="6">
        <f t="shared" si="807"/>
        <v>0</v>
      </c>
      <c r="MD201" s="6">
        <f t="shared" si="807"/>
        <v>0</v>
      </c>
      <c r="ME201" s="6">
        <f t="shared" si="807"/>
        <v>0</v>
      </c>
      <c r="MF201" s="6">
        <f t="shared" si="807"/>
        <v>0</v>
      </c>
      <c r="MG201" s="6">
        <f t="shared" ref="MG201:MK201" si="808">SUM(MG190, -MG197)</f>
        <v>0</v>
      </c>
      <c r="MH201" s="6">
        <f t="shared" si="808"/>
        <v>0</v>
      </c>
      <c r="MI201" s="6">
        <f t="shared" si="808"/>
        <v>0</v>
      </c>
      <c r="MJ201" s="6">
        <f t="shared" si="808"/>
        <v>0</v>
      </c>
      <c r="MK201" s="6">
        <f t="shared" si="808"/>
        <v>0</v>
      </c>
      <c r="MM201" s="6">
        <f t="shared" ref="MM201:OX201" si="809">SUM(MM190, -MM197)</f>
        <v>0</v>
      </c>
      <c r="MN201" s="6">
        <f t="shared" si="809"/>
        <v>0</v>
      </c>
      <c r="MO201" s="6">
        <f t="shared" si="809"/>
        <v>0</v>
      </c>
      <c r="MP201" s="6">
        <f t="shared" si="809"/>
        <v>0</v>
      </c>
      <c r="MQ201" s="6">
        <f t="shared" si="809"/>
        <v>0</v>
      </c>
      <c r="MR201" s="6">
        <f t="shared" si="809"/>
        <v>0</v>
      </c>
      <c r="MS201" s="6">
        <f t="shared" si="809"/>
        <v>0</v>
      </c>
      <c r="MT201" s="6">
        <f t="shared" si="809"/>
        <v>0</v>
      </c>
      <c r="MU201" s="6">
        <f t="shared" si="809"/>
        <v>0</v>
      </c>
      <c r="MV201" s="6">
        <f t="shared" si="809"/>
        <v>0</v>
      </c>
      <c r="MW201" s="6">
        <f t="shared" si="809"/>
        <v>0</v>
      </c>
      <c r="MX201" s="6">
        <f t="shared" si="809"/>
        <v>0</v>
      </c>
      <c r="MY201" s="6">
        <f t="shared" si="809"/>
        <v>0</v>
      </c>
      <c r="MZ201" s="6">
        <f t="shared" si="809"/>
        <v>0</v>
      </c>
      <c r="NA201" s="6">
        <f t="shared" si="809"/>
        <v>0</v>
      </c>
      <c r="NB201" s="6">
        <f t="shared" si="809"/>
        <v>0</v>
      </c>
      <c r="NC201" s="6">
        <f t="shared" si="809"/>
        <v>0</v>
      </c>
      <c r="ND201" s="6">
        <f t="shared" si="809"/>
        <v>0</v>
      </c>
      <c r="NE201" s="6">
        <f t="shared" si="809"/>
        <v>0</v>
      </c>
      <c r="NF201" s="6">
        <f t="shared" si="809"/>
        <v>0</v>
      </c>
      <c r="NG201" s="6">
        <f t="shared" si="809"/>
        <v>0</v>
      </c>
      <c r="NH201" s="6">
        <f t="shared" si="809"/>
        <v>0</v>
      </c>
      <c r="NI201" s="6">
        <f t="shared" si="809"/>
        <v>0</v>
      </c>
      <c r="NJ201" s="6">
        <f t="shared" si="809"/>
        <v>0</v>
      </c>
      <c r="NK201" s="6">
        <f t="shared" si="809"/>
        <v>0</v>
      </c>
      <c r="NL201" s="6">
        <f t="shared" si="809"/>
        <v>0</v>
      </c>
      <c r="NM201" s="6">
        <f t="shared" si="809"/>
        <v>0</v>
      </c>
      <c r="NN201" s="6">
        <f t="shared" si="809"/>
        <v>0</v>
      </c>
      <c r="NO201" s="6">
        <f t="shared" si="809"/>
        <v>0</v>
      </c>
      <c r="NP201" s="6">
        <f t="shared" si="809"/>
        <v>0</v>
      </c>
      <c r="NQ201" s="6">
        <f t="shared" si="809"/>
        <v>0</v>
      </c>
      <c r="NR201" s="6">
        <f t="shared" si="809"/>
        <v>0</v>
      </c>
      <c r="NS201" s="6">
        <f t="shared" si="809"/>
        <v>0</v>
      </c>
      <c r="NT201" s="6">
        <f t="shared" si="809"/>
        <v>0</v>
      </c>
      <c r="NU201" s="6">
        <f t="shared" si="809"/>
        <v>0</v>
      </c>
      <c r="NV201" s="6">
        <f t="shared" si="809"/>
        <v>0</v>
      </c>
      <c r="NW201" s="6">
        <f t="shared" si="809"/>
        <v>0</v>
      </c>
      <c r="NX201" s="6">
        <f t="shared" si="809"/>
        <v>0</v>
      </c>
      <c r="NY201" s="6">
        <f t="shared" si="809"/>
        <v>0</v>
      </c>
      <c r="NZ201" s="6">
        <f t="shared" si="809"/>
        <v>0</v>
      </c>
      <c r="OA201" s="6">
        <f t="shared" si="809"/>
        <v>0</v>
      </c>
      <c r="OB201" s="6">
        <f t="shared" si="809"/>
        <v>0</v>
      </c>
      <c r="OC201" s="6">
        <f t="shared" si="809"/>
        <v>0</v>
      </c>
      <c r="OD201" s="6">
        <f t="shared" si="809"/>
        <v>0</v>
      </c>
      <c r="OE201" s="6">
        <f t="shared" si="809"/>
        <v>0</v>
      </c>
      <c r="OF201" s="6">
        <f t="shared" si="809"/>
        <v>0</v>
      </c>
      <c r="OG201" s="6">
        <f t="shared" si="809"/>
        <v>0</v>
      </c>
      <c r="OH201" s="6">
        <f t="shared" si="809"/>
        <v>0</v>
      </c>
      <c r="OI201" s="6">
        <f t="shared" si="809"/>
        <v>0</v>
      </c>
      <c r="OJ201" s="6">
        <f t="shared" si="809"/>
        <v>0</v>
      </c>
      <c r="OK201" s="6">
        <f t="shared" si="809"/>
        <v>0</v>
      </c>
      <c r="OL201" s="6">
        <f t="shared" si="809"/>
        <v>0</v>
      </c>
      <c r="OM201" s="6">
        <f t="shared" si="809"/>
        <v>0</v>
      </c>
      <c r="ON201" s="6">
        <f t="shared" si="809"/>
        <v>0</v>
      </c>
      <c r="OO201" s="6">
        <f t="shared" si="809"/>
        <v>0</v>
      </c>
      <c r="OP201" s="6">
        <f t="shared" si="809"/>
        <v>0</v>
      </c>
      <c r="OQ201" s="6">
        <f t="shared" si="809"/>
        <v>0</v>
      </c>
      <c r="OR201" s="6">
        <f t="shared" si="809"/>
        <v>0</v>
      </c>
      <c r="OS201" s="6">
        <f t="shared" si="809"/>
        <v>0</v>
      </c>
      <c r="OT201" s="6">
        <f t="shared" si="809"/>
        <v>0</v>
      </c>
      <c r="OU201" s="6">
        <f t="shared" si="809"/>
        <v>0</v>
      </c>
      <c r="OV201" s="6">
        <f t="shared" si="809"/>
        <v>0</v>
      </c>
      <c r="OW201" s="6">
        <f t="shared" si="809"/>
        <v>0</v>
      </c>
      <c r="OX201" s="6">
        <f t="shared" si="809"/>
        <v>0</v>
      </c>
      <c r="OY201" s="6">
        <f t="shared" ref="OY201:PC201" si="810">SUM(OY190, -OY197)</f>
        <v>0</v>
      </c>
      <c r="OZ201" s="6">
        <f t="shared" si="810"/>
        <v>0</v>
      </c>
      <c r="PA201" s="6">
        <f t="shared" si="810"/>
        <v>0</v>
      </c>
      <c r="PB201" s="6">
        <f t="shared" si="810"/>
        <v>0</v>
      </c>
      <c r="PC201" s="6">
        <f t="shared" si="810"/>
        <v>0</v>
      </c>
      <c r="PE201" s="6">
        <f t="shared" ref="PE201:RP201" si="811">SUM(PE190, -PE197)</f>
        <v>0</v>
      </c>
      <c r="PF201" s="6">
        <f t="shared" si="811"/>
        <v>0</v>
      </c>
      <c r="PG201" s="6">
        <f t="shared" si="811"/>
        <v>0</v>
      </c>
      <c r="PH201" s="6">
        <f t="shared" si="811"/>
        <v>0</v>
      </c>
      <c r="PI201" s="6">
        <f t="shared" si="811"/>
        <v>0</v>
      </c>
      <c r="PJ201" s="6">
        <f t="shared" si="811"/>
        <v>0</v>
      </c>
      <c r="PK201" s="6">
        <f t="shared" si="811"/>
        <v>0</v>
      </c>
      <c r="PL201" s="6">
        <f t="shared" si="811"/>
        <v>0</v>
      </c>
      <c r="PM201" s="6">
        <f t="shared" si="811"/>
        <v>0</v>
      </c>
      <c r="PN201" s="6">
        <f t="shared" si="811"/>
        <v>0</v>
      </c>
      <c r="PO201" s="6">
        <f t="shared" si="811"/>
        <v>0</v>
      </c>
      <c r="PP201" s="6">
        <f t="shared" si="811"/>
        <v>0</v>
      </c>
      <c r="PQ201" s="6">
        <f t="shared" si="811"/>
        <v>0</v>
      </c>
      <c r="PR201" s="6">
        <f t="shared" si="811"/>
        <v>0</v>
      </c>
      <c r="PS201" s="6">
        <f t="shared" si="811"/>
        <v>0</v>
      </c>
      <c r="PT201" s="6">
        <f t="shared" si="811"/>
        <v>0</v>
      </c>
      <c r="PU201" s="6">
        <f t="shared" si="811"/>
        <v>0</v>
      </c>
      <c r="PV201" s="6">
        <f t="shared" si="811"/>
        <v>0</v>
      </c>
      <c r="PW201" s="6">
        <f t="shared" si="811"/>
        <v>0</v>
      </c>
      <c r="PX201" s="6">
        <f t="shared" si="811"/>
        <v>0</v>
      </c>
      <c r="PY201" s="6">
        <f t="shared" si="811"/>
        <v>0</v>
      </c>
      <c r="PZ201" s="6">
        <f t="shared" si="811"/>
        <v>0</v>
      </c>
      <c r="QA201" s="6">
        <f t="shared" si="811"/>
        <v>0</v>
      </c>
      <c r="QB201" s="6">
        <f t="shared" si="811"/>
        <v>0</v>
      </c>
      <c r="QC201" s="6">
        <f t="shared" si="811"/>
        <v>0</v>
      </c>
      <c r="QD201" s="6">
        <f t="shared" si="811"/>
        <v>0</v>
      </c>
      <c r="QE201" s="6">
        <f t="shared" si="811"/>
        <v>0</v>
      </c>
      <c r="QF201" s="6">
        <f t="shared" si="811"/>
        <v>0</v>
      </c>
      <c r="QG201" s="6">
        <f t="shared" si="811"/>
        <v>0</v>
      </c>
      <c r="QH201" s="6">
        <f t="shared" si="811"/>
        <v>0</v>
      </c>
      <c r="QI201" s="6">
        <f t="shared" si="811"/>
        <v>0</v>
      </c>
      <c r="QJ201" s="6">
        <f t="shared" si="811"/>
        <v>0</v>
      </c>
      <c r="QK201" s="6">
        <f t="shared" si="811"/>
        <v>0</v>
      </c>
      <c r="QL201" s="6">
        <f t="shared" si="811"/>
        <v>0</v>
      </c>
      <c r="QM201" s="6">
        <f t="shared" si="811"/>
        <v>0</v>
      </c>
      <c r="QN201" s="6">
        <f t="shared" si="811"/>
        <v>0</v>
      </c>
      <c r="QO201" s="6">
        <f t="shared" si="811"/>
        <v>0</v>
      </c>
      <c r="QP201" s="6">
        <f t="shared" si="811"/>
        <v>0</v>
      </c>
      <c r="QQ201" s="6">
        <f t="shared" si="811"/>
        <v>0</v>
      </c>
      <c r="QR201" s="6">
        <f t="shared" si="811"/>
        <v>0</v>
      </c>
      <c r="QS201" s="6">
        <f t="shared" si="811"/>
        <v>0</v>
      </c>
      <c r="QT201" s="6">
        <f t="shared" si="811"/>
        <v>0</v>
      </c>
      <c r="QU201" s="6">
        <f t="shared" si="811"/>
        <v>0</v>
      </c>
      <c r="QV201" s="6">
        <f t="shared" si="811"/>
        <v>0</v>
      </c>
      <c r="QW201" s="6">
        <f t="shared" si="811"/>
        <v>0</v>
      </c>
      <c r="QX201" s="6">
        <f t="shared" si="811"/>
        <v>0</v>
      </c>
      <c r="QY201" s="6">
        <f t="shared" si="811"/>
        <v>0</v>
      </c>
      <c r="QZ201" s="6">
        <f t="shared" si="811"/>
        <v>0</v>
      </c>
      <c r="RA201" s="6">
        <f t="shared" si="811"/>
        <v>0</v>
      </c>
      <c r="RB201" s="6">
        <f t="shared" si="811"/>
        <v>0</v>
      </c>
      <c r="RC201" s="6">
        <f t="shared" si="811"/>
        <v>0</v>
      </c>
      <c r="RD201" s="6">
        <f t="shared" si="811"/>
        <v>0</v>
      </c>
      <c r="RE201" s="6">
        <f t="shared" si="811"/>
        <v>0</v>
      </c>
      <c r="RF201" s="6">
        <f t="shared" si="811"/>
        <v>0</v>
      </c>
      <c r="RG201" s="6">
        <f t="shared" si="811"/>
        <v>0</v>
      </c>
      <c r="RH201" s="6">
        <f t="shared" si="811"/>
        <v>0</v>
      </c>
      <c r="RI201" s="6">
        <f t="shared" si="811"/>
        <v>0</v>
      </c>
      <c r="RJ201" s="6">
        <f t="shared" si="811"/>
        <v>0</v>
      </c>
      <c r="RK201" s="6">
        <f t="shared" si="811"/>
        <v>0</v>
      </c>
      <c r="RL201" s="6">
        <f t="shared" si="811"/>
        <v>0</v>
      </c>
      <c r="RM201" s="6">
        <f t="shared" si="811"/>
        <v>0</v>
      </c>
      <c r="RN201" s="6">
        <f t="shared" si="811"/>
        <v>0</v>
      </c>
      <c r="RO201" s="6">
        <f t="shared" si="811"/>
        <v>0</v>
      </c>
      <c r="RP201" s="6">
        <f t="shared" si="811"/>
        <v>0</v>
      </c>
      <c r="RQ201" s="6">
        <f t="shared" ref="RQ201:RU201" si="812">SUM(RQ190, -RQ197)</f>
        <v>0</v>
      </c>
      <c r="RR201" s="6">
        <f t="shared" si="812"/>
        <v>0</v>
      </c>
      <c r="RS201" s="6">
        <f t="shared" si="812"/>
        <v>0</v>
      </c>
      <c r="RT201" s="6">
        <f t="shared" si="812"/>
        <v>0</v>
      </c>
      <c r="RU201" s="6">
        <f t="shared" si="812"/>
        <v>0</v>
      </c>
    </row>
    <row r="202" spans="2:48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118" t="s">
        <v>65</v>
      </c>
      <c r="JQ202" s="59"/>
      <c r="JR202" s="59"/>
      <c r="JS202" s="59"/>
      <c r="JU202" s="158" t="s">
        <v>65</v>
      </c>
      <c r="JV202" s="183" t="s">
        <v>44</v>
      </c>
      <c r="JW202" s="169" t="s">
        <v>70</v>
      </c>
      <c r="JX202" s="137" t="s">
        <v>70</v>
      </c>
      <c r="JY202" s="118" t="s">
        <v>65</v>
      </c>
      <c r="JZ202" s="178" t="s">
        <v>36</v>
      </c>
      <c r="KA202" s="147" t="s">
        <v>70</v>
      </c>
      <c r="KB202" s="109" t="s">
        <v>70</v>
      </c>
      <c r="KC202" s="169" t="s">
        <v>63</v>
      </c>
      <c r="KD202" s="153" t="s">
        <v>39</v>
      </c>
      <c r="KE202" s="117" t="s">
        <v>36</v>
      </c>
      <c r="KF202" s="178" t="s">
        <v>36</v>
      </c>
      <c r="KG202" s="158" t="s">
        <v>65</v>
      </c>
      <c r="KH202" s="109" t="s">
        <v>63</v>
      </c>
      <c r="KI202" s="178" t="s">
        <v>46</v>
      </c>
      <c r="KJ202" s="159" t="s">
        <v>44</v>
      </c>
      <c r="KK202" s="183" t="s">
        <v>52</v>
      </c>
      <c r="KL202" s="178" t="s">
        <v>44</v>
      </c>
      <c r="KM202" s="149" t="s">
        <v>44</v>
      </c>
      <c r="KN202" s="117" t="s">
        <v>44</v>
      </c>
      <c r="KO202" s="178" t="s">
        <v>46</v>
      </c>
      <c r="KP202" s="147" t="s">
        <v>52</v>
      </c>
      <c r="KQ202" s="109" t="s">
        <v>52</v>
      </c>
      <c r="KR202" s="172" t="s">
        <v>65</v>
      </c>
      <c r="KS202" s="158" t="s">
        <v>84</v>
      </c>
      <c r="KT202" s="109" t="s">
        <v>52</v>
      </c>
      <c r="KU202" s="172" t="s">
        <v>60</v>
      </c>
      <c r="KV202" s="137" t="s">
        <v>60</v>
      </c>
      <c r="KW202" s="112" t="s">
        <v>60</v>
      </c>
      <c r="KX202" s="179" t="s">
        <v>84</v>
      </c>
      <c r="KY202" s="137" t="s">
        <v>60</v>
      </c>
      <c r="KZ202" s="117" t="s">
        <v>36</v>
      </c>
      <c r="LA202" s="193" t="s">
        <v>55</v>
      </c>
      <c r="LB202" s="109" t="s">
        <v>46</v>
      </c>
      <c r="LC202" s="112" t="s">
        <v>55</v>
      </c>
      <c r="LD202" s="112" t="s">
        <v>55</v>
      </c>
      <c r="LE202" s="59"/>
      <c r="LF202" s="59"/>
      <c r="LG202" s="59"/>
      <c r="LH202" s="59"/>
      <c r="LI202" s="59"/>
      <c r="LJ202" s="59"/>
      <c r="LK202" s="59"/>
      <c r="LL202" s="59"/>
      <c r="LM202" s="59"/>
      <c r="LN202" s="59"/>
      <c r="LO202" s="59"/>
      <c r="LP202" s="59"/>
      <c r="LQ202" s="59"/>
      <c r="LR202" s="59"/>
      <c r="LS202" s="59"/>
      <c r="LT202" s="59"/>
      <c r="LU202" s="59"/>
      <c r="LV202" s="59"/>
      <c r="LW202" s="59"/>
      <c r="LX202" s="59"/>
      <c r="LY202" s="59"/>
      <c r="LZ202" s="59"/>
      <c r="MA202" s="59"/>
      <c r="MB202" s="59"/>
      <c r="MC202" s="59"/>
      <c r="MD202" s="59"/>
      <c r="ME202" s="59"/>
      <c r="MF202" s="59"/>
      <c r="MG202" s="59"/>
      <c r="MH202" s="59"/>
      <c r="MI202" s="59"/>
      <c r="MJ202" s="59"/>
      <c r="MK202" s="59"/>
      <c r="MM202" s="59"/>
      <c r="MN202" s="59"/>
      <c r="MO202" s="59"/>
      <c r="MP202" s="59"/>
      <c r="MQ202" s="59"/>
      <c r="MR202" s="59"/>
      <c r="MS202" s="59"/>
      <c r="MT202" s="59"/>
      <c r="MU202" s="59"/>
      <c r="MV202" s="59"/>
      <c r="MW202" s="59"/>
      <c r="MX202" s="59"/>
      <c r="MY202" s="59"/>
      <c r="MZ202" s="59"/>
      <c r="NA202" s="59"/>
      <c r="NB202" s="59"/>
      <c r="NC202" s="59"/>
      <c r="ND202" s="59"/>
      <c r="NE202" s="59"/>
      <c r="NF202" s="59"/>
      <c r="NG202" s="59"/>
      <c r="NH202" s="59"/>
      <c r="NI202" s="59"/>
      <c r="NJ202" s="59"/>
      <c r="NK202" s="59"/>
      <c r="NL202" s="59"/>
      <c r="NM202" s="59"/>
      <c r="NN202" s="59"/>
      <c r="NO202" s="59"/>
      <c r="NP202" s="59"/>
      <c r="NQ202" s="59"/>
      <c r="NR202" s="59"/>
      <c r="NS202" s="59"/>
      <c r="NT202" s="59"/>
      <c r="NU202" s="59"/>
      <c r="NV202" s="59"/>
      <c r="NW202" s="59"/>
      <c r="NX202" s="59"/>
      <c r="NY202" s="59"/>
      <c r="NZ202" s="59"/>
      <c r="OA202" s="59"/>
      <c r="OB202" s="59"/>
      <c r="OC202" s="59"/>
      <c r="OD202" s="59"/>
      <c r="OE202" s="59"/>
      <c r="OF202" s="59"/>
      <c r="OG202" s="59"/>
      <c r="OH202" s="59"/>
      <c r="OI202" s="59"/>
      <c r="OJ202" s="59"/>
      <c r="OK202" s="59"/>
      <c r="OL202" s="59"/>
      <c r="OM202" s="59"/>
      <c r="ON202" s="59"/>
      <c r="OO202" s="59"/>
      <c r="OP202" s="59"/>
      <c r="OQ202" s="59"/>
      <c r="OR202" s="59"/>
      <c r="OS202" s="59"/>
      <c r="OT202" s="59"/>
      <c r="OU202" s="59"/>
      <c r="OV202" s="59"/>
      <c r="OW202" s="59"/>
      <c r="OX202" s="59"/>
      <c r="OY202" s="59"/>
      <c r="OZ202" s="59"/>
      <c r="PA202" s="59"/>
      <c r="PB202" s="59"/>
      <c r="PC202" s="59"/>
      <c r="PE202" s="59"/>
      <c r="PF202" s="59"/>
      <c r="PG202" s="59"/>
      <c r="PH202" s="59"/>
      <c r="PI202" s="59"/>
      <c r="PJ202" s="59"/>
      <c r="PK202" s="59"/>
      <c r="PL202" s="59"/>
      <c r="PM202" s="59"/>
      <c r="PN202" s="59"/>
      <c r="PO202" s="59"/>
      <c r="PP202" s="59"/>
      <c r="PQ202" s="59"/>
      <c r="PR202" s="59"/>
      <c r="PS202" s="59"/>
      <c r="PT202" s="59"/>
      <c r="PU202" s="59"/>
      <c r="PV202" s="59"/>
      <c r="PW202" s="59"/>
      <c r="PX202" s="59"/>
      <c r="PY202" s="59"/>
      <c r="PZ202" s="59"/>
      <c r="QA202" s="59"/>
      <c r="QB202" s="59"/>
      <c r="QC202" s="59"/>
      <c r="QD202" s="59"/>
      <c r="QE202" s="59"/>
      <c r="QF202" s="59"/>
      <c r="QG202" s="59"/>
      <c r="QH202" s="59"/>
      <c r="QI202" s="59"/>
      <c r="QJ202" s="59"/>
      <c r="QK202" s="59"/>
      <c r="QL202" s="59"/>
      <c r="QM202" s="59"/>
      <c r="QN202" s="59"/>
      <c r="QO202" s="59"/>
      <c r="QP202" s="59"/>
      <c r="QQ202" s="59"/>
      <c r="QR202" s="59"/>
      <c r="QS202" s="59"/>
      <c r="QT202" s="59"/>
      <c r="QU202" s="59"/>
      <c r="QV202" s="59"/>
      <c r="QW202" s="59"/>
      <c r="QX202" s="59"/>
      <c r="QY202" s="59"/>
      <c r="QZ202" s="59"/>
      <c r="RA202" s="59"/>
      <c r="RB202" s="59"/>
      <c r="RC202" s="59"/>
      <c r="RD202" s="59"/>
      <c r="RE202" s="59"/>
      <c r="RF202" s="59"/>
      <c r="RG202" s="59"/>
      <c r="RH202" s="59"/>
      <c r="RI202" s="59"/>
      <c r="RJ202" s="59"/>
      <c r="RK202" s="59"/>
      <c r="RL202" s="59"/>
      <c r="RM202" s="59"/>
      <c r="RN202" s="59"/>
      <c r="RO202" s="59"/>
      <c r="RP202" s="59"/>
      <c r="RQ202" s="59"/>
      <c r="RR202" s="59"/>
      <c r="RS202" s="59"/>
      <c r="RT202" s="59"/>
      <c r="RU202" s="59"/>
    </row>
    <row r="203" spans="2:48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115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1">
        <f>SUM(JU139, -JU140)</f>
        <v>1.2500000000000001E-2</v>
      </c>
      <c r="JV203" s="115">
        <f>SUM(JV136, -JV137)</f>
        <v>4.599999999999993E-3</v>
      </c>
      <c r="JW203" s="174">
        <f>SUM(JW140, -JW141)</f>
        <v>2.5000000000000001E-3</v>
      </c>
      <c r="JX203" s="141">
        <f>SUM(JX140, -JX141)</f>
        <v>1.4199999999999999E-2</v>
      </c>
      <c r="JY203" s="115">
        <f>SUM(JY139, -JY140)</f>
        <v>7.9000000000000008E-3</v>
      </c>
      <c r="JZ203" s="171">
        <f>SUM(JZ137, -JZ138)</f>
        <v>5.400000000000002E-3</v>
      </c>
      <c r="KA203" s="141">
        <f>SUM(KA139, -KA140)</f>
        <v>8.0000000000000002E-3</v>
      </c>
      <c r="KB203" s="115">
        <f>SUM(KB139, -KB140)</f>
        <v>7.5000000000000006E-3</v>
      </c>
      <c r="KC203" s="171">
        <f>SUM(KC139, -KC140)</f>
        <v>8.2000000000000007E-3</v>
      </c>
      <c r="KD203" s="139">
        <f>SUM(KD138, -KD139)</f>
        <v>2.2499999999999999E-2</v>
      </c>
      <c r="KE203" s="111">
        <f>SUM(KE137, -KE138)</f>
        <v>3.0300000000000007E-2</v>
      </c>
      <c r="KF203" s="171">
        <f>SUM(KF137, -KF138)</f>
        <v>3.0899999999999997E-2</v>
      </c>
      <c r="KG203" s="141">
        <f>SUM(KG140, -KG141)</f>
        <v>2.3399999999999997E-2</v>
      </c>
      <c r="KH203" s="111">
        <f>SUM(KH139, -KH140)</f>
        <v>2.6799999999999997E-2</v>
      </c>
      <c r="KI203" s="267">
        <f>SUM(KI137, -KI138)</f>
        <v>2.5099999999999997E-2</v>
      </c>
      <c r="KJ203" s="141">
        <f>SUM(KJ136, -KJ137)</f>
        <v>1.7399999999999999E-2</v>
      </c>
      <c r="KK203" s="110">
        <f>SUM(KK137, -KK138)</f>
        <v>1.3600000000000001E-2</v>
      </c>
      <c r="KL203" s="174">
        <f>SUM(KL136, -KL137)</f>
        <v>3.5999999999999921E-3</v>
      </c>
      <c r="KM203" s="141">
        <f>SUM(KM136, -KM137)</f>
        <v>1.4999999999999875E-3</v>
      </c>
      <c r="KN203" s="115">
        <f>SUM(KN137, -KN138)</f>
        <v>1.2200000000000003E-2</v>
      </c>
      <c r="KO203" s="267">
        <f>SUM(KO136, -KO137)</f>
        <v>8.3000000000000018E-3</v>
      </c>
      <c r="KP203" s="148">
        <f>SUM(KP137, -KP138)</f>
        <v>1.2300000000000005E-2</v>
      </c>
      <c r="KQ203" s="110">
        <f>SUM(KQ137, -KQ138)</f>
        <v>5.1000000000000073E-3</v>
      </c>
      <c r="KR203" s="174">
        <f>SUM(KR140, -KR141)</f>
        <v>1.7899999999999999E-2</v>
      </c>
      <c r="KS203" s="139">
        <f>SUM(KS141, -KS142)</f>
        <v>2.7199999999999995E-2</v>
      </c>
      <c r="KT203" s="110">
        <f>SUM(KT137, -KT138)</f>
        <v>7.6999999999999985E-3</v>
      </c>
      <c r="KU203" s="174">
        <f>SUM(KU140, -KU141)</f>
        <v>4.8999999999999946E-3</v>
      </c>
      <c r="KV203" s="141">
        <f>SUM(KV140, -KV141)</f>
        <v>1.15E-2</v>
      </c>
      <c r="KW203" s="115">
        <f>SUM(KW140, -KW141)</f>
        <v>2.29E-2</v>
      </c>
      <c r="KX203" s="171">
        <f>SUM(KX141, -KX142)</f>
        <v>1.7399999999999999E-2</v>
      </c>
      <c r="KY203" s="141">
        <f>SUM(KY140, -KY141)</f>
        <v>2.9699999999999997E-2</v>
      </c>
      <c r="KZ203" s="111">
        <f>SUM(KZ137, -KZ138)</f>
        <v>2.5000000000000008E-2</v>
      </c>
      <c r="LA203" s="173">
        <f>SUM(LA139, -LA140)</f>
        <v>8.6999999999999994E-3</v>
      </c>
      <c r="LB203" s="241">
        <f>SUM(LB136, -LB137)</f>
        <v>7.3000000000000009E-3</v>
      </c>
      <c r="LC203" s="113">
        <f>SUM(LC139, -LC140)</f>
        <v>2.41E-2</v>
      </c>
      <c r="LD203" s="113">
        <f>SUM(LD139, -LD140)</f>
        <v>8.0999999999999996E-3</v>
      </c>
      <c r="LE203" s="6">
        <f>SUM(LE190, -LE196,)</f>
        <v>0</v>
      </c>
      <c r="LF203" s="6">
        <f>SUM(LF191, -LF197)</f>
        <v>0</v>
      </c>
      <c r="LG203" s="6">
        <f>SUM(LG190, -LG196)</f>
        <v>0</v>
      </c>
      <c r="LH203" s="6">
        <f>SUM(LH190, -LH196,)</f>
        <v>0</v>
      </c>
      <c r="LI203" s="6">
        <f>SUM(LI191, -LI197)</f>
        <v>0</v>
      </c>
      <c r="LJ203" s="6">
        <f>SUM(LJ190, -LJ196)</f>
        <v>0</v>
      </c>
      <c r="LK203" s="6">
        <f>SUM(LK190, -LK196,)</f>
        <v>0</v>
      </c>
      <c r="LL203" s="6">
        <f>SUM(LL191, -LL197)</f>
        <v>0</v>
      </c>
      <c r="LM203" s="6">
        <f>SUM(LM190, -LM196)</f>
        <v>0</v>
      </c>
      <c r="LN203" s="6">
        <f>SUM(LN190, -LN196,)</f>
        <v>0</v>
      </c>
      <c r="LO203" s="6">
        <f>SUM(LO191, -LO197)</f>
        <v>0</v>
      </c>
      <c r="LP203" s="6">
        <f>SUM(LP190, -LP196)</f>
        <v>0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117" t="s">
        <v>44</v>
      </c>
      <c r="JQ204" s="59"/>
      <c r="JR204" s="59"/>
      <c r="JS204" s="59"/>
      <c r="JU204" s="149" t="s">
        <v>44</v>
      </c>
      <c r="JV204" s="116" t="s">
        <v>59</v>
      </c>
      <c r="JW204" s="177" t="s">
        <v>63</v>
      </c>
      <c r="JX204" s="158" t="s">
        <v>65</v>
      </c>
      <c r="JY204" s="116" t="s">
        <v>59</v>
      </c>
      <c r="JZ204" s="177" t="s">
        <v>65</v>
      </c>
      <c r="KA204" s="153" t="s">
        <v>36</v>
      </c>
      <c r="KB204" s="112" t="s">
        <v>65</v>
      </c>
      <c r="KC204" s="177" t="s">
        <v>65</v>
      </c>
      <c r="KD204" s="158" t="s">
        <v>65</v>
      </c>
      <c r="KE204" s="112" t="s">
        <v>65</v>
      </c>
      <c r="KF204" s="172" t="s">
        <v>65</v>
      </c>
      <c r="KG204" s="147" t="s">
        <v>63</v>
      </c>
      <c r="KH204" s="114" t="s">
        <v>39</v>
      </c>
      <c r="KI204" s="169" t="s">
        <v>39</v>
      </c>
      <c r="KJ204" s="147" t="s">
        <v>39</v>
      </c>
      <c r="KK204" s="117" t="s">
        <v>44</v>
      </c>
      <c r="KL204" s="177" t="s">
        <v>65</v>
      </c>
      <c r="KM204" s="137" t="s">
        <v>65</v>
      </c>
      <c r="KN204" s="109" t="s">
        <v>46</v>
      </c>
      <c r="KO204" s="172" t="s">
        <v>65</v>
      </c>
      <c r="KP204" s="137" t="s">
        <v>65</v>
      </c>
      <c r="KQ204" s="118" t="s">
        <v>65</v>
      </c>
      <c r="KR204" s="193" t="s">
        <v>52</v>
      </c>
      <c r="KS204" s="159" t="s">
        <v>52</v>
      </c>
      <c r="KT204" s="118" t="s">
        <v>84</v>
      </c>
      <c r="KU204" s="175" t="s">
        <v>37</v>
      </c>
      <c r="KV204" s="153" t="s">
        <v>37</v>
      </c>
      <c r="KW204" s="183" t="s">
        <v>37</v>
      </c>
      <c r="KX204" s="178" t="s">
        <v>46</v>
      </c>
      <c r="KY204" s="149" t="s">
        <v>46</v>
      </c>
      <c r="KZ204" s="112" t="s">
        <v>60</v>
      </c>
      <c r="LA204" s="169" t="s">
        <v>46</v>
      </c>
      <c r="LB204" s="183" t="s">
        <v>55</v>
      </c>
      <c r="LC204" s="109" t="s">
        <v>46</v>
      </c>
      <c r="LD204" s="109" t="s">
        <v>46</v>
      </c>
      <c r="LE204" s="59"/>
      <c r="LF204" s="59"/>
      <c r="LG204" s="59"/>
      <c r="LH204" s="59"/>
      <c r="LI204" s="59"/>
      <c r="LJ204" s="59"/>
      <c r="LK204" s="59"/>
      <c r="LL204" s="59"/>
      <c r="LM204" s="59"/>
      <c r="LN204" s="59"/>
      <c r="LO204" s="59"/>
      <c r="LP204" s="59"/>
      <c r="LQ204" s="59"/>
      <c r="LR204" s="59"/>
      <c r="LS204" s="59"/>
      <c r="LT204" s="59"/>
      <c r="LU204" s="59"/>
      <c r="LV204" s="59"/>
      <c r="LW204" s="59"/>
      <c r="LX204" s="59"/>
      <c r="LY204" s="59"/>
      <c r="LZ204" s="59"/>
      <c r="MA204" s="59"/>
      <c r="MB204" s="59"/>
      <c r="MC204" s="59"/>
      <c r="MD204" s="59"/>
      <c r="ME204" s="59"/>
      <c r="MF204" s="59"/>
      <c r="MG204" s="59"/>
      <c r="MH204" s="59"/>
      <c r="MI204" s="59"/>
      <c r="MJ204" s="59"/>
      <c r="MK204" s="59"/>
      <c r="MM204" s="59"/>
      <c r="MN204" s="59"/>
      <c r="MO204" s="59"/>
      <c r="MP204" s="59"/>
      <c r="MQ204" s="59"/>
      <c r="MR204" s="59"/>
      <c r="MS204" s="59"/>
      <c r="MT204" s="59"/>
      <c r="MU204" s="59"/>
      <c r="MV204" s="59"/>
      <c r="MW204" s="59"/>
      <c r="MX204" s="59"/>
      <c r="MY204" s="59"/>
      <c r="MZ204" s="59"/>
      <c r="NA204" s="59"/>
      <c r="NB204" s="59"/>
      <c r="NC204" s="59"/>
      <c r="ND204" s="59"/>
      <c r="NE204" s="59"/>
      <c r="NF204" s="59"/>
      <c r="NG204" s="59"/>
      <c r="NH204" s="59"/>
      <c r="NI204" s="59"/>
      <c r="NJ204" s="59"/>
      <c r="NK204" s="59"/>
      <c r="NL204" s="59"/>
      <c r="NM204" s="59"/>
      <c r="NN204" s="59"/>
      <c r="NO204" s="59"/>
      <c r="NP204" s="59"/>
      <c r="NQ204" s="59"/>
      <c r="NR204" s="59"/>
      <c r="NS204" s="59"/>
      <c r="NT204" s="59"/>
      <c r="NU204" s="59"/>
      <c r="NV204" s="59"/>
      <c r="NW204" s="59"/>
      <c r="NX204" s="59"/>
      <c r="NY204" s="59"/>
      <c r="NZ204" s="59"/>
      <c r="OA204" s="59"/>
      <c r="OB204" s="59"/>
      <c r="OC204" s="59"/>
      <c r="OD204" s="59"/>
      <c r="OE204" s="59"/>
      <c r="OF204" s="59"/>
      <c r="OG204" s="59"/>
      <c r="OH204" s="59"/>
      <c r="OI204" s="59"/>
      <c r="OJ204" s="59"/>
      <c r="OK204" s="59"/>
      <c r="OL204" s="59"/>
      <c r="OM204" s="59"/>
      <c r="ON204" s="59"/>
      <c r="OO204" s="59"/>
      <c r="OP204" s="59"/>
      <c r="OQ204" s="59"/>
      <c r="OR204" s="59"/>
      <c r="OS204" s="59"/>
      <c r="OT204" s="59"/>
      <c r="OU204" s="59"/>
      <c r="OV204" s="59"/>
      <c r="OW204" s="59"/>
      <c r="OX204" s="59"/>
      <c r="OY204" s="59"/>
      <c r="OZ204" s="59"/>
      <c r="PA204" s="59"/>
      <c r="PB204" s="59"/>
      <c r="PC204" s="59"/>
      <c r="PE204" s="59"/>
      <c r="PF204" s="59"/>
      <c r="PG204" s="59"/>
      <c r="PH204" s="59"/>
      <c r="PI204" s="59"/>
      <c r="PJ204" s="59"/>
      <c r="PK204" s="59"/>
      <c r="PL204" s="59"/>
      <c r="PM204" s="59"/>
      <c r="PN204" s="59"/>
      <c r="PO204" s="59"/>
      <c r="PP204" s="59"/>
      <c r="PQ204" s="59"/>
      <c r="PR204" s="59"/>
      <c r="PS204" s="59"/>
      <c r="PT204" s="59"/>
      <c r="PU204" s="59"/>
      <c r="PV204" s="59"/>
      <c r="PW204" s="59"/>
      <c r="PX204" s="59"/>
      <c r="PY204" s="59"/>
      <c r="PZ204" s="59"/>
      <c r="QA204" s="59"/>
      <c r="QB204" s="59"/>
      <c r="QC204" s="59"/>
      <c r="QD204" s="59"/>
      <c r="QE204" s="59"/>
      <c r="QF204" s="59"/>
      <c r="QG204" s="59"/>
      <c r="QH204" s="59"/>
      <c r="QI204" s="59"/>
      <c r="QJ204" s="59"/>
      <c r="QK204" s="59"/>
      <c r="QL204" s="59"/>
      <c r="QM204" s="59"/>
      <c r="QN204" s="59"/>
      <c r="QO204" s="59"/>
      <c r="QP204" s="59"/>
      <c r="QQ204" s="59"/>
      <c r="QR204" s="59"/>
      <c r="QS204" s="59"/>
      <c r="QT204" s="59"/>
      <c r="QU204" s="59"/>
      <c r="QV204" s="59"/>
      <c r="QW204" s="59"/>
      <c r="QX204" s="59"/>
      <c r="QY204" s="59"/>
      <c r="QZ204" s="59"/>
      <c r="RA204" s="59"/>
      <c r="RB204" s="59"/>
      <c r="RC204" s="59"/>
      <c r="RD204" s="59"/>
      <c r="RE204" s="59"/>
      <c r="RF204" s="59"/>
      <c r="RG204" s="59"/>
      <c r="RH204" s="59"/>
      <c r="RI204" s="59"/>
      <c r="RJ204" s="59"/>
      <c r="RK204" s="59"/>
      <c r="RL204" s="59"/>
      <c r="RM204" s="59"/>
      <c r="RN204" s="59"/>
      <c r="RO204" s="59"/>
      <c r="RP204" s="59"/>
      <c r="RQ204" s="59"/>
      <c r="RR204" s="59"/>
      <c r="RS204" s="59"/>
      <c r="RT204" s="59"/>
      <c r="RU204" s="59"/>
    </row>
    <row r="205" spans="2:48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813">SUM(IR138, -IR139)</f>
        <v>8.9999999999999941E-3</v>
      </c>
      <c r="IS205" s="219">
        <f t="shared" si="813"/>
        <v>1.3999999999999985E-3</v>
      </c>
      <c r="IT205" s="91">
        <f t="shared" si="813"/>
        <v>3.599999999999999E-3</v>
      </c>
      <c r="IU205" s="144">
        <f t="shared" si="813"/>
        <v>4.6999999999999958E-3</v>
      </c>
      <c r="IV205" s="143">
        <f t="shared" si="813"/>
        <v>1.5999999999999973E-3</v>
      </c>
      <c r="IW205" s="113">
        <f t="shared" si="813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115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3">
        <f>SUM(JU136, -JU137)</f>
        <v>1.0000000000000286E-4</v>
      </c>
      <c r="JV205" s="241">
        <f>SUM(JV142, -JV143)</f>
        <v>1.0000000000001674E-4</v>
      </c>
      <c r="JW205" s="182">
        <f>SUM(JW139, -JW140)</f>
        <v>4.0000000000000007E-4</v>
      </c>
      <c r="JX205" s="143">
        <f>SUM(JX139, -JX140)</f>
        <v>4.9999999999999992E-3</v>
      </c>
      <c r="JY205" s="241">
        <f>SUM(JY142, -JY143)</f>
        <v>6.8999999999999895E-3</v>
      </c>
      <c r="JZ205" s="173">
        <f>SUM(JZ140, -JZ141)</f>
        <v>3.700000000000001E-3</v>
      </c>
      <c r="KA205" s="161">
        <f>SUM(KA137, -KA138)</f>
        <v>3.0000000000000859E-4</v>
      </c>
      <c r="KB205" s="113">
        <f>SUM(KB140, -KB141)</f>
        <v>2.8999999999999998E-3</v>
      </c>
      <c r="KC205" s="173">
        <f>SUM(KC140, -KC141)</f>
        <v>3.2999999999999991E-3</v>
      </c>
      <c r="KD205" s="143">
        <f>SUM(KD140, -KD141)</f>
        <v>7.3000000000000009E-3</v>
      </c>
      <c r="KE205" s="113">
        <f>SUM(KE140, -KE141)</f>
        <v>2.4999999999999988E-3</v>
      </c>
      <c r="KF205" s="173">
        <f>SUM(KF140, -KF141)</f>
        <v>1.0500000000000001E-2</v>
      </c>
      <c r="KG205" s="161">
        <f>SUM(KG139, -KG140)</f>
        <v>1.06E-2</v>
      </c>
      <c r="KH205" s="202">
        <f>SUM(KH138, -KH139)</f>
        <v>2.5300000000000003E-2</v>
      </c>
      <c r="KI205" s="182">
        <f>SUM(KI138, -KI139)</f>
        <v>2.3999999999999994E-3</v>
      </c>
      <c r="KJ205" s="161">
        <f>SUM(KJ138, -KJ139)</f>
        <v>1.3499999999999998E-2</v>
      </c>
      <c r="KK205" s="113">
        <f>SUM(KK136, -KK137)</f>
        <v>9.5000000000000084E-3</v>
      </c>
      <c r="KL205" s="173">
        <f>SUM(KL140, -KL141)</f>
        <v>2.6999999999999993E-3</v>
      </c>
      <c r="KM205" s="143">
        <f>SUM(KM140, -KM141)</f>
        <v>1.0000000000000286E-4</v>
      </c>
      <c r="KN205" s="241">
        <f>SUM(KN136, -KN137)</f>
        <v>2.5000000000000022E-3</v>
      </c>
      <c r="KO205" s="173">
        <f>SUM(KO140, -KO141)</f>
        <v>2.1000000000000012E-3</v>
      </c>
      <c r="KP205" s="143">
        <f>SUM(KP140, -KP141)</f>
        <v>1.4000000000000019E-3</v>
      </c>
      <c r="KQ205" s="113">
        <f>SUM(KQ140, -KQ141)</f>
        <v>4.0000000000000001E-3</v>
      </c>
      <c r="KR205" s="267">
        <f>SUM(KR137, -KR138)</f>
        <v>3.600000000000006E-3</v>
      </c>
      <c r="KS205" s="240">
        <f>SUM(KS137, -KS138)</f>
        <v>8.9999999999999802E-4</v>
      </c>
      <c r="KT205" s="202">
        <f>SUM(KT141, -KT142)</f>
        <v>1.9999999999999879E-4</v>
      </c>
      <c r="KU205" s="173">
        <f>SUM(KU138, -KU139)</f>
        <v>1.9999999999999948E-3</v>
      </c>
      <c r="KV205" s="143">
        <f>SUM(KV138, -KV139)</f>
        <v>4.2000000000000023E-3</v>
      </c>
      <c r="KW205" s="113">
        <f>SUM(KW138, -KW139)</f>
        <v>2.9999999999999472E-4</v>
      </c>
      <c r="KX205" s="267">
        <f>SUM(KX136, -KX137)</f>
        <v>5.0000000000000044E-4</v>
      </c>
      <c r="KY205" s="240">
        <f>SUM(KY136, -KY137)</f>
        <v>6.6000000000000086E-3</v>
      </c>
      <c r="KZ205" s="113">
        <f>SUM(KZ140, -KZ141)</f>
        <v>2.1199999999999997E-2</v>
      </c>
      <c r="LA205" s="267">
        <f>SUM(LA136, -LA137)</f>
        <v>3.7000000000000088E-3</v>
      </c>
      <c r="LB205" s="113">
        <f>SUM(LB139, -LB140)</f>
        <v>7.1000000000000004E-3</v>
      </c>
      <c r="LC205" s="241">
        <f>SUM(LC136, -LC137)</f>
        <v>2.0000000000000573E-4</v>
      </c>
      <c r="LD205" s="241">
        <f>SUM(LD136, -LD137)</f>
        <v>5.1999999999999824E-3</v>
      </c>
      <c r="LE205" s="6">
        <f>SUM(LE191, -LE197)</f>
        <v>0</v>
      </c>
      <c r="LF205" s="6">
        <f>SUM(LF190, -LF196)</f>
        <v>0</v>
      </c>
      <c r="LG205" s="6">
        <f>SUM(LG191, -LG197)</f>
        <v>0</v>
      </c>
      <c r="LH205" s="6">
        <f>SUM(LH191, -LH197)</f>
        <v>0</v>
      </c>
      <c r="LI205" s="6">
        <f>SUM(LI190, -LI196)</f>
        <v>0</v>
      </c>
      <c r="LJ205" s="6">
        <f>SUM(LJ191, -LJ197)</f>
        <v>0</v>
      </c>
      <c r="LK205" s="6">
        <f>SUM(LK191, -LK197)</f>
        <v>0</v>
      </c>
      <c r="LL205" s="6">
        <f>SUM(LL190, -LL196)</f>
        <v>0</v>
      </c>
      <c r="LM205" s="6">
        <f>SUM(LM191, -LM197)</f>
        <v>0</v>
      </c>
      <c r="LN205" s="6">
        <f>SUM(LN191, -LN197)</f>
        <v>0</v>
      </c>
      <c r="LO205" s="6">
        <f>SUM(LO190, -LO196)</f>
        <v>0</v>
      </c>
      <c r="LP205" s="6">
        <f>SUM(LP191, -LP197)</f>
        <v>0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</row>
    <row r="207" spans="2:48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T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489" ht="15.75" thickBot="1" x14ac:dyDescent="0.3">
      <c r="GV208" t="s">
        <v>62</v>
      </c>
      <c r="KE208" s="49" t="s">
        <v>121</v>
      </c>
      <c r="KF208" s="50" t="s">
        <v>62</v>
      </c>
      <c r="KG208" s="49" t="s">
        <v>1</v>
      </c>
      <c r="KH208" s="49" t="s">
        <v>2</v>
      </c>
      <c r="KI208" s="49" t="s">
        <v>3</v>
      </c>
      <c r="KJ208" s="50" t="s">
        <v>62</v>
      </c>
      <c r="KK208" s="50" t="s">
        <v>62</v>
      </c>
      <c r="KL208" s="49" t="s">
        <v>6</v>
      </c>
      <c r="KM208" s="49" t="s">
        <v>7</v>
      </c>
      <c r="KN208" s="49" t="s">
        <v>8</v>
      </c>
      <c r="KO208" s="49" t="s">
        <v>9</v>
      </c>
      <c r="KP208" s="49" t="s">
        <v>10</v>
      </c>
      <c r="KQ208" s="50" t="s">
        <v>62</v>
      </c>
      <c r="KR208" s="50" t="s">
        <v>62</v>
      </c>
      <c r="KS208" s="49" t="s">
        <v>13</v>
      </c>
      <c r="KT208" s="49" t="s">
        <v>14</v>
      </c>
      <c r="KU208" s="49" t="s">
        <v>15</v>
      </c>
      <c r="KV208" s="49" t="s">
        <v>16</v>
      </c>
      <c r="KW208" s="49" t="s">
        <v>17</v>
      </c>
      <c r="KX208" s="50" t="s">
        <v>62</v>
      </c>
      <c r="KY208" s="50" t="s">
        <v>62</v>
      </c>
      <c r="KZ208" s="49" t="s">
        <v>20</v>
      </c>
      <c r="LA208" s="49" t="s">
        <v>21</v>
      </c>
      <c r="LB208" s="49" t="s">
        <v>22</v>
      </c>
      <c r="LC208" s="49" t="s">
        <v>23</v>
      </c>
      <c r="LD208" s="49" t="s">
        <v>24</v>
      </c>
      <c r="LE208" s="50" t="s">
        <v>62</v>
      </c>
      <c r="LF208" s="50" t="s">
        <v>62</v>
      </c>
      <c r="LG208" s="49" t="s">
        <v>27</v>
      </c>
      <c r="LH208" s="49" t="s">
        <v>28</v>
      </c>
      <c r="LI208" s="49" t="s">
        <v>29</v>
      </c>
      <c r="LJ208" s="49" t="s">
        <v>30</v>
      </c>
      <c r="LK208" s="49" t="s">
        <v>31</v>
      </c>
      <c r="LL208" s="50"/>
      <c r="LM208" s="50"/>
      <c r="LN208" s="273" t="s">
        <v>123</v>
      </c>
      <c r="LO208" t="s">
        <v>62</v>
      </c>
      <c r="MM208" s="49" t="s">
        <v>122</v>
      </c>
      <c r="MN208" s="50" t="s">
        <v>62</v>
      </c>
      <c r="MO208" s="50" t="s">
        <v>62</v>
      </c>
      <c r="MP208" s="50" t="s">
        <v>62</v>
      </c>
      <c r="MQ208" s="49" t="s">
        <v>3</v>
      </c>
      <c r="MR208" s="49" t="s">
        <v>4</v>
      </c>
      <c r="MS208" s="49" t="s">
        <v>5</v>
      </c>
      <c r="MT208" s="49" t="s">
        <v>6</v>
      </c>
      <c r="MU208" s="49" t="s">
        <v>7</v>
      </c>
      <c r="MV208" s="50" t="s">
        <v>62</v>
      </c>
      <c r="MW208" s="50" t="s">
        <v>62</v>
      </c>
      <c r="MX208" s="49" t="s">
        <v>10</v>
      </c>
      <c r="MY208" s="49" t="s">
        <v>11</v>
      </c>
      <c r="MZ208" s="49" t="s">
        <v>12</v>
      </c>
      <c r="NA208" s="49" t="s">
        <v>13</v>
      </c>
      <c r="NB208" s="49" t="s">
        <v>14</v>
      </c>
      <c r="NC208" s="50" t="s">
        <v>62</v>
      </c>
      <c r="ND208" s="50" t="s">
        <v>62</v>
      </c>
      <c r="NE208" s="49" t="s">
        <v>17</v>
      </c>
      <c r="NF208" s="49" t="s">
        <v>18</v>
      </c>
      <c r="NG208" s="49" t="s">
        <v>19</v>
      </c>
      <c r="NH208" s="49" t="s">
        <v>20</v>
      </c>
      <c r="NI208" s="49" t="s">
        <v>21</v>
      </c>
      <c r="NJ208" s="50" t="s">
        <v>62</v>
      </c>
      <c r="NK208" s="50" t="s">
        <v>62</v>
      </c>
      <c r="NL208" s="49" t="s">
        <v>24</v>
      </c>
      <c r="NM208" s="49" t="s">
        <v>25</v>
      </c>
      <c r="NN208" s="49" t="s">
        <v>26</v>
      </c>
      <c r="NO208" s="49" t="s">
        <v>27</v>
      </c>
      <c r="NP208" s="49" t="s">
        <v>28</v>
      </c>
      <c r="NQ208" s="50" t="s">
        <v>62</v>
      </c>
      <c r="NR208" s="50" t="s">
        <v>62</v>
      </c>
      <c r="NS208" s="50" t="s">
        <v>62</v>
      </c>
      <c r="NT208" s="50"/>
      <c r="NU208" s="50"/>
      <c r="NV208" s="273" t="s">
        <v>122</v>
      </c>
    </row>
    <row r="209" spans="2:41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KG209" s="22">
        <v>2.6800000000000001E-2</v>
      </c>
      <c r="KH209" s="22">
        <v>2.8299999999999999E-2</v>
      </c>
      <c r="KI209" s="22">
        <v>8.4000000000000005E-2</v>
      </c>
      <c r="KJ209" s="54"/>
      <c r="KK209" s="54"/>
      <c r="KL209" s="22">
        <v>5.79E-2</v>
      </c>
      <c r="KM209" s="48">
        <v>8.2400000000000001E-2</v>
      </c>
      <c r="KN209" s="48">
        <v>0.105</v>
      </c>
      <c r="KO209" s="48">
        <v>0.1166</v>
      </c>
      <c r="KP209" s="48">
        <v>8.9700000000000002E-2</v>
      </c>
      <c r="KQ209" s="54"/>
      <c r="KR209" s="54"/>
      <c r="KS209" s="48">
        <v>0.1447</v>
      </c>
      <c r="KT209" s="48">
        <v>0.13100000000000001</v>
      </c>
      <c r="KU209" s="48">
        <v>0.1411</v>
      </c>
      <c r="KV209" s="48">
        <v>0.1431</v>
      </c>
      <c r="KW209" s="54"/>
      <c r="KX209" s="54"/>
      <c r="KY209" s="54"/>
      <c r="KZ209" s="15"/>
      <c r="LA209" s="15"/>
      <c r="LB209" s="54"/>
      <c r="LC209" s="54"/>
      <c r="LD209" s="54"/>
      <c r="LE209" s="54"/>
      <c r="LF209" s="54"/>
      <c r="LG209" s="54"/>
      <c r="LH209" s="54"/>
      <c r="LI209" s="54"/>
      <c r="LJ209" s="54"/>
      <c r="LK209" s="54"/>
      <c r="LL209" s="496" t="s">
        <v>32</v>
      </c>
      <c r="LM209" s="3" t="s">
        <v>33</v>
      </c>
      <c r="LN209" s="496" t="s">
        <v>34</v>
      </c>
      <c r="MO209" s="54"/>
      <c r="MP209" s="54"/>
      <c r="MQ209" s="54"/>
      <c r="MR209" s="54"/>
      <c r="MS209" s="54"/>
      <c r="MT209" s="15"/>
      <c r="MU209" s="15"/>
      <c r="MV209" s="54"/>
      <c r="MW209" s="54"/>
      <c r="MX209" s="54"/>
      <c r="MY209" s="54"/>
      <c r="MZ209" s="54"/>
      <c r="NA209" s="15"/>
      <c r="NB209" s="15"/>
      <c r="NC209" s="54"/>
      <c r="ND209" s="54"/>
      <c r="NE209" s="54"/>
      <c r="NF209" s="54"/>
      <c r="NG209" s="54"/>
      <c r="NH209" s="15"/>
      <c r="NI209" s="15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496" t="s">
        <v>32</v>
      </c>
      <c r="NU209" s="3" t="s">
        <v>33</v>
      </c>
      <c r="NV209" s="496" t="s">
        <v>34</v>
      </c>
    </row>
    <row r="210" spans="2:41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CJ210" t="s">
        <v>62</v>
      </c>
      <c r="CL210" t="s">
        <v>62</v>
      </c>
      <c r="CM210" t="s">
        <v>62</v>
      </c>
      <c r="CN210" t="s">
        <v>62</v>
      </c>
      <c r="CO210" t="s">
        <v>62</v>
      </c>
      <c r="CP210" t="s">
        <v>62</v>
      </c>
      <c r="CQ210" t="s">
        <v>62</v>
      </c>
      <c r="CR210" t="s">
        <v>62</v>
      </c>
      <c r="CT210" t="s">
        <v>62</v>
      </c>
      <c r="EL210" t="s">
        <v>62</v>
      </c>
      <c r="JH210" t="s">
        <v>62</v>
      </c>
      <c r="KG210" s="87">
        <v>2.6200000000000001E-2</v>
      </c>
      <c r="KH210" s="87">
        <v>2.5700000000000001E-2</v>
      </c>
      <c r="KI210" s="87">
        <v>1.7600000000000001E-2</v>
      </c>
      <c r="KJ210" s="54"/>
      <c r="KK210" s="54"/>
      <c r="KL210" s="48">
        <v>4.4699999999999997E-2</v>
      </c>
      <c r="KM210" s="22">
        <v>4.3400000000000001E-2</v>
      </c>
      <c r="KN210" s="7">
        <v>0.02</v>
      </c>
      <c r="KO210" s="87">
        <v>4.1399999999999999E-2</v>
      </c>
      <c r="KP210" s="87">
        <v>6.2899999999999998E-2</v>
      </c>
      <c r="KQ210" s="54"/>
      <c r="KR210" s="54"/>
      <c r="KS210" s="87">
        <v>0.11310000000000001</v>
      </c>
      <c r="KT210" s="87">
        <v>0.10199999999999999</v>
      </c>
      <c r="KU210" s="87">
        <v>0.109</v>
      </c>
      <c r="KV210" s="87">
        <v>0.12039999999999999</v>
      </c>
      <c r="KW210" s="54"/>
      <c r="KX210" s="54"/>
      <c r="KY210" s="54"/>
      <c r="KZ210" s="6" t="s">
        <v>62</v>
      </c>
      <c r="LA210" s="6"/>
      <c r="LB210" s="54"/>
      <c r="LC210" s="54"/>
      <c r="LD210" s="54"/>
      <c r="LE210" s="54"/>
      <c r="LF210" s="54"/>
      <c r="LG210" s="54"/>
      <c r="LH210" s="54"/>
      <c r="LI210" s="54"/>
      <c r="LJ210" s="54"/>
      <c r="LK210" s="54"/>
      <c r="LL210" s="54">
        <f>MIN(LX172:LX178,LX180:LX185,LX187:LX191,LX193:LX196,LX198:LX200,LX202:LX203,LX205)</f>
        <v>0</v>
      </c>
      <c r="LM210" s="52">
        <f>AVERAGE(LY172:LY178,LY180:LY185,LY187:LY191,LY193:LY196,LY198:LY200,LY202:LY203,LY205)</f>
        <v>0</v>
      </c>
      <c r="LN210" s="54">
        <f>MAX(LZ172:LZ178,LZ180:LZ185,LZ187:LZ191,LZ193:LZ196,LZ198:LZ200,LZ202:LZ203,LZ205)</f>
        <v>0</v>
      </c>
      <c r="MO210" s="54"/>
      <c r="MP210" s="54"/>
      <c r="MQ210" s="54"/>
      <c r="MR210" s="54"/>
      <c r="MS210" s="54"/>
      <c r="MT210" s="6" t="s">
        <v>62</v>
      </c>
      <c r="MU210" s="6"/>
      <c r="MV210" s="54"/>
      <c r="MW210" s="54"/>
      <c r="MX210" s="54"/>
      <c r="MY210" s="54"/>
      <c r="MZ210" s="54"/>
      <c r="NA210" s="6" t="s">
        <v>62</v>
      </c>
      <c r="NB210" s="6"/>
      <c r="NC210" s="54"/>
      <c r="ND210" s="54"/>
      <c r="NE210" s="54"/>
      <c r="NF210" s="54"/>
      <c r="NG210" s="54"/>
      <c r="NH210" s="6" t="s">
        <v>62</v>
      </c>
      <c r="NI210" s="6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>
        <f>MIN(OP172:OP178,OP180:OP185,OP187:OP191,OP193:OP196,OP198:OP200,OP202:OP203,OP205)</f>
        <v>0</v>
      </c>
      <c r="NU210" s="52">
        <f>AVERAGE(OQ172:OQ178,OQ180:OQ185,OQ187:OQ191,OQ193:OQ196,OQ198:OQ200,OQ202:OQ203,OQ205)</f>
        <v>0</v>
      </c>
      <c r="NV210" s="54">
        <f>MAX(OR172:OR178,OR180:OR185,OR187:OR191,OR193:OR196,OR198:OR200,OR202:OR203,OR205)</f>
        <v>0</v>
      </c>
    </row>
    <row r="211" spans="2:41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CI211" s="55" t="s">
        <v>90</v>
      </c>
      <c r="CJ211" t="s">
        <v>62</v>
      </c>
      <c r="CL211" t="s">
        <v>62</v>
      </c>
      <c r="CT211" t="s">
        <v>62</v>
      </c>
      <c r="IE211" t="s">
        <v>62</v>
      </c>
      <c r="KF211" t="s">
        <v>62</v>
      </c>
      <c r="KG211" s="48">
        <v>1.54E-2</v>
      </c>
      <c r="KH211" s="7">
        <v>2.4299999999999999E-2</v>
      </c>
      <c r="KI211" s="48">
        <v>1.47E-2</v>
      </c>
      <c r="KJ211" s="54"/>
      <c r="KK211" s="54"/>
      <c r="KL211" s="87">
        <v>2.2800000000000001E-2</v>
      </c>
      <c r="KM211" s="87">
        <v>1.0200000000000001E-2</v>
      </c>
      <c r="KN211" s="22">
        <v>1.5699999999999999E-2</v>
      </c>
      <c r="KO211" s="16">
        <v>1.89E-2</v>
      </c>
      <c r="KP211" s="16">
        <v>2.6100000000000002E-2</v>
      </c>
      <c r="KQ211" s="54"/>
      <c r="KR211" s="54"/>
      <c r="KS211" s="16">
        <v>3.1699999999999999E-2</v>
      </c>
      <c r="KT211" s="16">
        <v>2.5499999999999998E-2</v>
      </c>
      <c r="KU211" s="16">
        <v>3.1399999999999997E-2</v>
      </c>
      <c r="KV211" s="7">
        <v>4.8599999999999997E-2</v>
      </c>
      <c r="KW211" s="54"/>
      <c r="KX211" s="54"/>
      <c r="KY211" s="54"/>
      <c r="LA211" s="6"/>
      <c r="LB211" s="54"/>
      <c r="LC211" s="54"/>
      <c r="LD211" s="54"/>
      <c r="LE211" s="54"/>
      <c r="LF211" s="54"/>
      <c r="LG211" s="54"/>
      <c r="LH211" s="54"/>
      <c r="LI211" s="54"/>
      <c r="LJ211" s="54"/>
      <c r="LK211" s="54"/>
      <c r="LL211" s="54"/>
      <c r="LM211" s="55" t="s">
        <v>73</v>
      </c>
      <c r="LN211" s="54"/>
      <c r="MM211" t="s">
        <v>62</v>
      </c>
      <c r="MN211" t="s">
        <v>62</v>
      </c>
      <c r="MO211" s="54"/>
      <c r="MP211" s="54"/>
      <c r="MQ211" s="54"/>
      <c r="MR211" s="54"/>
      <c r="MS211" s="54"/>
      <c r="MU211" s="6"/>
      <c r="MV211" s="54"/>
      <c r="MW211" s="54"/>
      <c r="MX211" s="54"/>
      <c r="MY211" s="54"/>
      <c r="MZ211" s="54"/>
      <c r="NB211" s="6"/>
      <c r="NC211" s="54"/>
      <c r="ND211" s="54"/>
      <c r="NE211" s="54"/>
      <c r="NF211" s="54"/>
      <c r="NG211" s="54"/>
      <c r="NI211" s="6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5" t="s">
        <v>73</v>
      </c>
      <c r="NV211" s="54"/>
    </row>
    <row r="212" spans="2:41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  <c r="CI212" s="343">
        <v>43586</v>
      </c>
      <c r="CJ212" s="343">
        <v>43587</v>
      </c>
      <c r="CK212" s="346" t="s">
        <v>100</v>
      </c>
      <c r="CL212" s="343">
        <v>43591</v>
      </c>
      <c r="CM212" s="343">
        <v>43592</v>
      </c>
      <c r="CN212" s="343">
        <v>43593</v>
      </c>
      <c r="CO212" s="343">
        <v>43594</v>
      </c>
      <c r="CP212" s="343">
        <v>43595</v>
      </c>
      <c r="CQ212" s="343">
        <v>43598</v>
      </c>
      <c r="CR212" s="343">
        <v>43599</v>
      </c>
      <c r="CS212" s="343">
        <v>43600</v>
      </c>
      <c r="CT212" s="343">
        <v>43601</v>
      </c>
      <c r="CU212" s="343">
        <v>43602</v>
      </c>
      <c r="CV212" s="343">
        <v>43605</v>
      </c>
      <c r="CW212" s="343">
        <v>43606</v>
      </c>
      <c r="CX212" s="343">
        <v>43607</v>
      </c>
      <c r="CY212" s="343">
        <v>43608</v>
      </c>
      <c r="CZ212" s="343">
        <v>43609</v>
      </c>
      <c r="DA212" s="343">
        <v>43612</v>
      </c>
      <c r="DB212" s="343">
        <v>43613</v>
      </c>
      <c r="DC212" s="343">
        <v>43614</v>
      </c>
      <c r="DD212" s="343">
        <v>43615</v>
      </c>
      <c r="DE212" s="343">
        <v>43616</v>
      </c>
      <c r="KG212" s="7">
        <v>1.4E-2</v>
      </c>
      <c r="KH212" s="48">
        <v>1.6899999999999998E-2</v>
      </c>
      <c r="KI212" s="7">
        <v>-7.1999999999999998E-3</v>
      </c>
      <c r="KJ212" s="54"/>
      <c r="KK212" s="54"/>
      <c r="KL212" s="7">
        <v>8.2000000000000007E-3</v>
      </c>
      <c r="KM212" s="7">
        <v>7.4000000000000003E-3</v>
      </c>
      <c r="KN212" s="16">
        <v>1.5599999999999999E-2</v>
      </c>
      <c r="KO212" s="7">
        <v>8.8000000000000005E-3</v>
      </c>
      <c r="KP212" s="7">
        <v>-3.3999999999999998E-3</v>
      </c>
      <c r="KQ212" s="54"/>
      <c r="KR212" s="54"/>
      <c r="KS212" s="7">
        <v>6.4000000000000003E-3</v>
      </c>
      <c r="KT212" s="7">
        <v>1.6799999999999999E-2</v>
      </c>
      <c r="KU212" s="7">
        <v>2.5399999999999999E-2</v>
      </c>
      <c r="KV212" s="16">
        <v>3.1899999999999998E-2</v>
      </c>
      <c r="KW212" s="54"/>
      <c r="KX212" s="54"/>
      <c r="KY212" s="54"/>
      <c r="KZ212" s="6" t="s">
        <v>62</v>
      </c>
      <c r="LA212" s="6"/>
      <c r="LB212" s="54"/>
      <c r="LC212" s="54"/>
      <c r="LD212" s="54"/>
      <c r="LE212" s="54"/>
      <c r="LF212" s="54"/>
      <c r="LG212" s="54"/>
      <c r="LH212" s="54"/>
      <c r="LI212" s="54"/>
      <c r="LJ212" s="54"/>
      <c r="LK212" s="54"/>
      <c r="LL212" s="54"/>
      <c r="LM212" s="55" t="s">
        <v>74</v>
      </c>
      <c r="LN212" s="54"/>
      <c r="MM212" t="s">
        <v>62</v>
      </c>
      <c r="MO212" s="54"/>
      <c r="MP212" s="54"/>
      <c r="MQ212" s="54"/>
      <c r="MR212" s="54"/>
      <c r="MS212" s="54"/>
      <c r="MT212" s="6" t="s">
        <v>62</v>
      </c>
      <c r="MU212" s="6"/>
      <c r="MV212" s="54"/>
      <c r="MW212" s="54"/>
      <c r="MX212" s="54"/>
      <c r="MY212" s="54"/>
      <c r="MZ212" s="54"/>
      <c r="NA212" s="6" t="s">
        <v>62</v>
      </c>
      <c r="NB212" s="6"/>
      <c r="NC212" s="54"/>
      <c r="ND212" s="54"/>
      <c r="NE212" s="54"/>
      <c r="NF212" s="54"/>
      <c r="NG212" s="54"/>
      <c r="NH212" s="6" t="s">
        <v>62</v>
      </c>
      <c r="NI212" s="6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5" t="s">
        <v>74</v>
      </c>
      <c r="NV212" s="54"/>
    </row>
    <row r="213" spans="2:41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CH213" s="22">
        <v>0.32829999999999998</v>
      </c>
      <c r="CI213" s="22">
        <v>0.35510000000000003</v>
      </c>
      <c r="CJ213" s="22">
        <v>0.35659999999999997</v>
      </c>
      <c r="CK213" s="22">
        <v>0.4123</v>
      </c>
      <c r="CL213" s="22">
        <v>0.38619999999999999</v>
      </c>
      <c r="CM213" s="22">
        <v>0.37169999999999997</v>
      </c>
      <c r="CN213" s="22">
        <v>0.34399999999999997</v>
      </c>
      <c r="CO213" s="22">
        <v>0.33150000000000002</v>
      </c>
      <c r="CP213" s="22">
        <v>0.31929999999999997</v>
      </c>
      <c r="CQ213" s="22">
        <v>0.30299999999999999</v>
      </c>
      <c r="CR213" s="22">
        <v>0.28189999999999998</v>
      </c>
      <c r="CS213" s="22">
        <v>0.25159999999999999</v>
      </c>
      <c r="CT213" s="22">
        <v>0.24060000000000001</v>
      </c>
      <c r="HS213" t="s">
        <v>62</v>
      </c>
      <c r="KF213" t="s">
        <v>62</v>
      </c>
      <c r="KG213" s="16">
        <v>1.2999999999999999E-3</v>
      </c>
      <c r="KH213" s="16">
        <v>-3.7000000000000002E-3</v>
      </c>
      <c r="KI213" s="16">
        <v>-1.1599999999999999E-2</v>
      </c>
      <c r="KJ213" s="54"/>
      <c r="KK213" s="54"/>
      <c r="KL213" s="16">
        <v>5.7000000000000002E-3</v>
      </c>
      <c r="KM213" s="16">
        <v>1.5E-3</v>
      </c>
      <c r="KN213" s="87">
        <v>1.26E-2</v>
      </c>
      <c r="KO213" s="22">
        <v>3.2000000000000002E-3</v>
      </c>
      <c r="KP213" s="22">
        <v>-8.9999999999999993E-3</v>
      </c>
      <c r="KQ213" s="54"/>
      <c r="KR213" s="54"/>
      <c r="KS213" s="22">
        <v>-2.53E-2</v>
      </c>
      <c r="KT213" s="41">
        <v>-2.8400000000000002E-2</v>
      </c>
      <c r="KU213" s="41">
        <v>-8.3000000000000001E-3</v>
      </c>
      <c r="KV213" s="41">
        <v>-2.5000000000000001E-3</v>
      </c>
      <c r="KW213" s="54"/>
      <c r="KX213" s="54"/>
      <c r="KY213" s="54"/>
      <c r="KZ213" t="s">
        <v>62</v>
      </c>
      <c r="LA213" s="6"/>
      <c r="LB213" s="54"/>
      <c r="LC213" s="54"/>
      <c r="LD213" s="54"/>
      <c r="LE213" s="54"/>
      <c r="LF213" s="54"/>
      <c r="LG213" s="54"/>
      <c r="LH213" s="54"/>
      <c r="LI213" s="54"/>
      <c r="LJ213" s="54"/>
      <c r="LK213" s="54"/>
      <c r="LL213" s="3" t="s">
        <v>32</v>
      </c>
      <c r="LM213" s="3" t="s">
        <v>33</v>
      </c>
      <c r="LN213" s="3" t="s">
        <v>34</v>
      </c>
      <c r="MM213" t="s">
        <v>62</v>
      </c>
      <c r="MO213" s="54"/>
      <c r="MP213" s="54"/>
      <c r="MQ213" s="54"/>
      <c r="MR213" s="54"/>
      <c r="MS213" s="54"/>
      <c r="MT213" t="s">
        <v>62</v>
      </c>
      <c r="MU213" s="6"/>
      <c r="MV213" s="54"/>
      <c r="MW213" s="54"/>
      <c r="MX213" s="54"/>
      <c r="MY213" s="54"/>
      <c r="MZ213" s="54"/>
      <c r="NA213" t="s">
        <v>62</v>
      </c>
      <c r="NB213" s="6"/>
      <c r="NC213" s="54"/>
      <c r="ND213" s="54"/>
      <c r="NE213" s="54"/>
      <c r="NF213" s="54"/>
      <c r="NG213" s="54"/>
      <c r="NH213" t="s">
        <v>62</v>
      </c>
      <c r="NI213" s="6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3" t="s">
        <v>32</v>
      </c>
      <c r="NU213" s="3" t="s">
        <v>33</v>
      </c>
      <c r="NV213" s="3" t="s">
        <v>34</v>
      </c>
    </row>
    <row r="214" spans="2:41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  <c r="CH214" s="31">
        <v>0.114</v>
      </c>
      <c r="CI214" s="31">
        <v>9.1899999999999996E-2</v>
      </c>
      <c r="CJ214" s="31">
        <v>8.6300000000000002E-2</v>
      </c>
      <c r="CK214" s="31">
        <v>8.2600000000000007E-2</v>
      </c>
      <c r="CL214" s="31">
        <v>6.9599999999999995E-2</v>
      </c>
      <c r="CM214" s="31">
        <v>9.0200000000000002E-2</v>
      </c>
      <c r="CN214" s="31">
        <v>7.6300000000000007E-2</v>
      </c>
      <c r="CO214" s="31">
        <v>6.3200000000000006E-2</v>
      </c>
      <c r="CP214" s="41">
        <v>7.2900000000000006E-2</v>
      </c>
      <c r="CQ214" s="7">
        <v>4.8300000000000003E-2</v>
      </c>
      <c r="CR214" s="41">
        <v>6.1199999999999997E-2</v>
      </c>
      <c r="CS214" s="41">
        <v>8.1299999999999997E-2</v>
      </c>
      <c r="CT214" s="7">
        <v>9.0499999999999997E-2</v>
      </c>
      <c r="KB214" t="s">
        <v>62</v>
      </c>
      <c r="KE214" t="s">
        <v>62</v>
      </c>
      <c r="KF214" t="s">
        <v>62</v>
      </c>
      <c r="KG214" s="41">
        <v>-1.23E-2</v>
      </c>
      <c r="KH214" s="41">
        <v>-1.8700000000000001E-2</v>
      </c>
      <c r="KI214" s="41">
        <v>-2.1999999999999999E-2</v>
      </c>
      <c r="KJ214" s="54"/>
      <c r="KK214" s="54"/>
      <c r="KL214" s="41">
        <v>-2.12E-2</v>
      </c>
      <c r="KM214" s="31">
        <v>-2.3800000000000002E-2</v>
      </c>
      <c r="KN214" s="41">
        <v>-2.7699999999999999E-2</v>
      </c>
      <c r="KO214" s="41">
        <v>-3.5999999999999997E-2</v>
      </c>
      <c r="KP214" s="41">
        <v>-1.67E-2</v>
      </c>
      <c r="KQ214" s="54"/>
      <c r="KR214" s="54"/>
      <c r="KS214" s="41">
        <v>-4.3999999999999997E-2</v>
      </c>
      <c r="KT214" s="22">
        <v>-4.6399999999999997E-2</v>
      </c>
      <c r="KU214" s="22">
        <v>-7.6700000000000004E-2</v>
      </c>
      <c r="KV214" s="22">
        <v>-8.77E-2</v>
      </c>
      <c r="KW214" s="54"/>
      <c r="KX214" s="54"/>
      <c r="KY214" s="54"/>
      <c r="KZ214" s="6"/>
      <c r="LA214" s="6"/>
      <c r="LB214" s="54" t="s">
        <v>62</v>
      </c>
      <c r="LC214" s="54"/>
      <c r="LD214" s="54"/>
      <c r="LE214" s="54"/>
      <c r="LF214" s="54"/>
      <c r="LG214" s="54"/>
      <c r="LH214" s="54"/>
      <c r="LI214" s="54"/>
      <c r="LJ214" s="54"/>
      <c r="LK214" s="54"/>
      <c r="LL214" s="52">
        <f>MIN(LX179,LX186,LX192,LX197,LX201,LX204,LX206,LX207)</f>
        <v>0</v>
      </c>
      <c r="LM214" s="52">
        <f>AVERAGE(LY179,LY186,LY192,LY197,LY201,LY204,LY206,LY207)</f>
        <v>0</v>
      </c>
      <c r="LN214" s="52">
        <f>MAX(LZ179,LZ186,LZ192,LZ197,LZ201,LZ204,LZ206,LZ207)</f>
        <v>0</v>
      </c>
      <c r="MM214" t="s">
        <v>62</v>
      </c>
      <c r="MO214" s="54"/>
      <c r="MP214" s="54"/>
      <c r="MQ214" s="54"/>
      <c r="MR214" s="54"/>
      <c r="MS214" s="54"/>
      <c r="MT214" s="6"/>
      <c r="MU214" s="6"/>
      <c r="MV214" s="54"/>
      <c r="MW214" s="54"/>
      <c r="MX214" s="54"/>
      <c r="MY214" s="54"/>
      <c r="MZ214" s="54"/>
      <c r="NA214" s="6"/>
      <c r="NB214" s="6"/>
      <c r="NC214" s="54"/>
      <c r="ND214" s="54"/>
      <c r="NE214" s="54"/>
      <c r="NF214" s="54"/>
      <c r="NG214" s="54"/>
      <c r="NH214" s="6"/>
      <c r="NI214" s="6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2">
        <f>MIN(OP179,OP186,OP192,OP197,OP201,OP204,OP206,OP207)</f>
        <v>0</v>
      </c>
      <c r="NU214" s="52">
        <f>AVERAGE(OQ179,OQ186,OQ192,OQ197,OQ201,OQ204,OQ206,OQ207)</f>
        <v>0</v>
      </c>
      <c r="NV214" s="52">
        <f>MAX(OR179,OR186,OR192,OR197,OR201,OR204,OR206,OR207)</f>
        <v>0</v>
      </c>
    </row>
    <row r="215" spans="2:41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  <c r="CH215" s="41">
        <v>8.9599999999999999E-2</v>
      </c>
      <c r="CI215" s="41">
        <v>7.7299999999999994E-2</v>
      </c>
      <c r="CJ215" s="41">
        <v>7.0900000000000005E-2</v>
      </c>
      <c r="CK215" s="41">
        <v>6.7599999999999993E-2</v>
      </c>
      <c r="CL215" s="41">
        <v>6.8400000000000002E-2</v>
      </c>
      <c r="CM215" s="41">
        <v>5.3100000000000001E-2</v>
      </c>
      <c r="CN215" s="41">
        <v>6.1899999999999997E-2</v>
      </c>
      <c r="CO215" s="41">
        <v>5.3600000000000002E-2</v>
      </c>
      <c r="CP215" s="31">
        <v>6.6699999999999995E-2</v>
      </c>
      <c r="CQ215" s="41">
        <v>4.5600000000000002E-2</v>
      </c>
      <c r="CR215" s="7">
        <v>5.8700000000000002E-2</v>
      </c>
      <c r="CS215" s="7">
        <v>6.7299999999999999E-2</v>
      </c>
      <c r="CT215" s="41">
        <v>8.7099999999999997E-2</v>
      </c>
      <c r="KD215" t="s">
        <v>62</v>
      </c>
      <c r="KG215" s="31">
        <v>-2.2100000000000002E-2</v>
      </c>
      <c r="KH215" s="31">
        <v>-2.7699999999999999E-2</v>
      </c>
      <c r="KI215" s="31">
        <v>-3.1399999999999997E-2</v>
      </c>
      <c r="KJ215" s="54"/>
      <c r="KK215" s="54"/>
      <c r="KL215" s="31">
        <v>-4.4400000000000002E-2</v>
      </c>
      <c r="KM215" s="41">
        <v>-3.6499999999999998E-2</v>
      </c>
      <c r="KN215" s="31">
        <v>-3.7699999999999997E-2</v>
      </c>
      <c r="KO215" s="31">
        <v>-5.0799999999999998E-2</v>
      </c>
      <c r="KP215" s="31">
        <v>-4.7300000000000002E-2</v>
      </c>
      <c r="KQ215" s="54"/>
      <c r="KR215" s="54"/>
      <c r="KS215" s="31">
        <v>-9.8799999999999999E-2</v>
      </c>
      <c r="KT215" s="31">
        <v>-9.01E-2</v>
      </c>
      <c r="KU215" s="31">
        <v>-0.10199999999999999</v>
      </c>
      <c r="KV215" s="31">
        <v>-0.122</v>
      </c>
      <c r="KW215" s="54"/>
      <c r="KX215" s="54"/>
      <c r="KY215" s="54"/>
      <c r="KZ215" s="6"/>
      <c r="LA215" s="6"/>
      <c r="LB215" s="54"/>
      <c r="LC215" s="54"/>
      <c r="LD215" s="54"/>
      <c r="LE215" s="54"/>
      <c r="LF215" s="54"/>
      <c r="LG215" s="54"/>
      <c r="LH215" s="54"/>
      <c r="LI215" s="54"/>
      <c r="LJ215" s="54"/>
      <c r="LK215" s="54"/>
      <c r="LL215" s="54"/>
      <c r="LM215" s="55" t="s">
        <v>75</v>
      </c>
      <c r="LN215" s="54"/>
      <c r="LP215" t="s">
        <v>62</v>
      </c>
      <c r="MK215" t="s">
        <v>62</v>
      </c>
      <c r="MM215" t="s">
        <v>62</v>
      </c>
      <c r="MN215" t="s">
        <v>62</v>
      </c>
      <c r="MO215" s="54"/>
      <c r="MP215" s="54"/>
      <c r="MQ215" s="54"/>
      <c r="MR215" s="54"/>
      <c r="MS215" s="54"/>
      <c r="MT215" s="6"/>
      <c r="MU215" s="6"/>
      <c r="MV215" s="54"/>
      <c r="MW215" s="54"/>
      <c r="MX215" s="54"/>
      <c r="MY215" s="54"/>
      <c r="MZ215" s="54"/>
      <c r="NA215" s="6"/>
      <c r="NB215" s="6"/>
      <c r="NC215" s="54"/>
      <c r="ND215" s="54"/>
      <c r="NE215" s="54"/>
      <c r="NF215" s="54"/>
      <c r="NG215" s="54"/>
      <c r="NH215" s="6"/>
      <c r="NI215" s="6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5" t="s">
        <v>75</v>
      </c>
      <c r="NV215" s="54"/>
      <c r="PC215" t="s">
        <v>62</v>
      </c>
    </row>
    <row r="216" spans="2:41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  <c r="CH216" s="7">
        <v>4.19E-2</v>
      </c>
      <c r="CI216" s="7">
        <v>5.5899999999999998E-2</v>
      </c>
      <c r="CJ216" s="7">
        <v>6.6199999999999995E-2</v>
      </c>
      <c r="CK216" s="7">
        <v>3.4700000000000002E-2</v>
      </c>
      <c r="CL216" s="7">
        <v>5.0099999999999999E-2</v>
      </c>
      <c r="CM216" s="7">
        <v>4.9299999999999997E-2</v>
      </c>
      <c r="CN216" s="7">
        <v>6.1899999999999997E-2</v>
      </c>
      <c r="CO216" s="7">
        <v>5.0700000000000002E-2</v>
      </c>
      <c r="CP216" s="7">
        <v>3.85E-2</v>
      </c>
      <c r="CQ216" s="16">
        <v>0.04</v>
      </c>
      <c r="CR216" s="16">
        <v>3.3799999999999997E-2</v>
      </c>
      <c r="CS216" s="16">
        <v>3.9699999999999999E-2</v>
      </c>
      <c r="CT216" s="16">
        <v>4.02E-2</v>
      </c>
      <c r="KE216" t="s">
        <v>62</v>
      </c>
      <c r="KF216" t="s">
        <v>62</v>
      </c>
      <c r="KG216" s="35">
        <v>-4.9299999999999997E-2</v>
      </c>
      <c r="KH216" s="35">
        <v>-4.5100000000000001E-2</v>
      </c>
      <c r="KI216" s="35">
        <v>-4.41E-2</v>
      </c>
      <c r="KJ216" s="54"/>
      <c r="KK216" s="54"/>
      <c r="KL216" s="35">
        <v>-7.3700000000000002E-2</v>
      </c>
      <c r="KM216" s="35">
        <v>-8.4599999999999995E-2</v>
      </c>
      <c r="KN216" s="35">
        <v>-0.10349999999999999</v>
      </c>
      <c r="KO216" s="35">
        <v>-0.1021</v>
      </c>
      <c r="KP216" s="35">
        <v>-0.1023</v>
      </c>
      <c r="KQ216" s="54"/>
      <c r="KR216" s="54" t="s">
        <v>62</v>
      </c>
      <c r="KS216" s="35">
        <v>-0.1278</v>
      </c>
      <c r="KT216" s="35">
        <v>-0.1104</v>
      </c>
      <c r="KU216" s="35">
        <v>-0.11990000000000001</v>
      </c>
      <c r="KV216" s="35">
        <v>-0.1318</v>
      </c>
      <c r="KW216" s="54" t="s">
        <v>62</v>
      </c>
      <c r="KX216" s="54" t="s">
        <v>62</v>
      </c>
      <c r="KY216" s="54" t="s">
        <v>62</v>
      </c>
      <c r="KZ216" s="10" t="s">
        <v>62</v>
      </c>
      <c r="LA216" s="10" t="s">
        <v>62</v>
      </c>
      <c r="LB216" s="54" t="s">
        <v>62</v>
      </c>
      <c r="LC216" s="54" t="s">
        <v>62</v>
      </c>
      <c r="LD216" s="54" t="s">
        <v>62</v>
      </c>
      <c r="LE216" s="54" t="s">
        <v>62</v>
      </c>
      <c r="LF216" s="54"/>
      <c r="LG216" s="54"/>
      <c r="LH216" s="54"/>
      <c r="LI216" s="54"/>
      <c r="LJ216" s="54"/>
      <c r="LK216" s="54"/>
      <c r="LL216" s="54"/>
      <c r="LM216" s="62" t="s">
        <v>76</v>
      </c>
      <c r="LN216" s="54"/>
      <c r="MC216" t="s">
        <v>62</v>
      </c>
      <c r="MD216" t="s">
        <v>62</v>
      </c>
      <c r="ME216" t="s">
        <v>62</v>
      </c>
      <c r="MG216" t="s">
        <v>62</v>
      </c>
      <c r="MO216" s="54"/>
      <c r="MP216" s="54"/>
      <c r="MQ216" s="54"/>
      <c r="MR216" s="54"/>
      <c r="MS216" s="54"/>
      <c r="MT216" s="10" t="s">
        <v>62</v>
      </c>
      <c r="MU216" s="10"/>
      <c r="MV216" s="54"/>
      <c r="MW216" s="54"/>
      <c r="MX216" s="54"/>
      <c r="MY216" s="54"/>
      <c r="MZ216" s="54"/>
      <c r="NA216" s="10" t="s">
        <v>62</v>
      </c>
      <c r="NB216" s="10"/>
      <c r="NC216" s="54"/>
      <c r="ND216" s="54"/>
      <c r="NE216" s="54"/>
      <c r="NF216" s="54"/>
      <c r="NG216" s="54"/>
      <c r="NH216" s="10" t="s">
        <v>62</v>
      </c>
      <c r="NI216" s="10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62" t="s">
        <v>76</v>
      </c>
      <c r="NV216" s="54"/>
      <c r="OU216" t="s">
        <v>62</v>
      </c>
      <c r="OV216" t="s">
        <v>62</v>
      </c>
      <c r="OW216" t="s">
        <v>62</v>
      </c>
      <c r="OY216" t="s">
        <v>62</v>
      </c>
    </row>
    <row r="217" spans="2:41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  <c r="CH217" s="16">
        <v>8.3000000000000001E-3</v>
      </c>
      <c r="CI217" s="16">
        <v>9.5999999999999992E-3</v>
      </c>
      <c r="CJ217" s="16">
        <v>4.5999999999999999E-3</v>
      </c>
      <c r="CK217" s="16">
        <v>-3.3E-3</v>
      </c>
      <c r="CL217" s="16">
        <v>1.4E-2</v>
      </c>
      <c r="CM217" s="16">
        <v>9.7999999999999997E-3</v>
      </c>
      <c r="CN217" s="16">
        <v>2.3900000000000001E-2</v>
      </c>
      <c r="CO217" s="16">
        <v>2.7199999999999998E-2</v>
      </c>
      <c r="CP217" s="16">
        <v>3.44E-2</v>
      </c>
      <c r="CQ217" s="31">
        <v>1.52E-2</v>
      </c>
      <c r="CR217" s="31">
        <v>2.3900000000000001E-2</v>
      </c>
      <c r="CS217" s="31">
        <v>1.2E-2</v>
      </c>
      <c r="CT217" s="31">
        <v>-8.0000000000000002E-3</v>
      </c>
      <c r="JT217" t="s">
        <v>62</v>
      </c>
      <c r="JU217" s="500" t="s">
        <v>91</v>
      </c>
      <c r="JV217" s="472"/>
      <c r="JW217" s="472"/>
      <c r="JX217" s="472"/>
      <c r="JY217" s="472"/>
      <c r="JZ217" s="472"/>
      <c r="KA217" s="472"/>
      <c r="KB217" s="472"/>
      <c r="KC217" s="472"/>
      <c r="KD217" s="472"/>
      <c r="KE217" s="472"/>
      <c r="KF217" s="472"/>
      <c r="KG217" s="472"/>
      <c r="KH217" s="472"/>
      <c r="KI217" s="472"/>
      <c r="KJ217" s="472"/>
      <c r="KK217" s="472"/>
      <c r="KL217" s="472"/>
      <c r="KM217" s="472"/>
      <c r="KN217" s="472"/>
      <c r="KO217" s="472"/>
      <c r="KP217" s="472"/>
      <c r="KQ217" s="472"/>
      <c r="KR217" s="472"/>
      <c r="KS217" s="472"/>
      <c r="KT217" s="472"/>
      <c r="KU217" s="472"/>
      <c r="KV217" s="472"/>
      <c r="KW217" s="472"/>
      <c r="KX217" s="472"/>
      <c r="KY217" s="472"/>
      <c r="KZ217" s="472"/>
      <c r="LA217" s="472"/>
      <c r="LB217" s="77"/>
      <c r="LC217" s="77"/>
      <c r="LD217" s="77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  <c r="MA217" s="77"/>
      <c r="MB217" s="77"/>
      <c r="MC217" s="77"/>
      <c r="MD217" s="77"/>
      <c r="ME217" s="77"/>
      <c r="MF217" s="77"/>
      <c r="MG217" s="77"/>
      <c r="MH217" s="77"/>
      <c r="MI217" s="77"/>
      <c r="MJ217" s="77"/>
      <c r="MK217" s="77"/>
      <c r="MM217" s="274" t="s">
        <v>91</v>
      </c>
      <c r="MN217" s="77"/>
      <c r="MO217" s="77"/>
      <c r="MP217" s="77"/>
      <c r="MQ217" s="77"/>
      <c r="MR217" s="77"/>
      <c r="MS217" s="77"/>
      <c r="MT217" s="77"/>
      <c r="MU217" s="77"/>
      <c r="MV217" s="77"/>
      <c r="MW217" s="77"/>
      <c r="MX217" s="77"/>
      <c r="MY217" s="77"/>
      <c r="MZ217" s="77"/>
      <c r="NA217" s="77"/>
      <c r="NB217" s="77"/>
      <c r="NC217" s="77"/>
      <c r="ND217" s="77"/>
      <c r="NE217" s="77"/>
      <c r="NF217" s="77"/>
      <c r="NG217" s="77"/>
      <c r="NH217" s="77"/>
      <c r="NI217" s="77"/>
      <c r="NJ217" s="77"/>
      <c r="NK217" s="77"/>
      <c r="NL217" s="77"/>
      <c r="NM217" s="77"/>
      <c r="NN217" s="77"/>
      <c r="NO217" s="77"/>
      <c r="NP217" s="77"/>
      <c r="NQ217" s="77"/>
      <c r="NR217" s="77"/>
      <c r="NS217" s="77"/>
      <c r="NT217" s="77"/>
      <c r="NU217" s="77"/>
      <c r="NV217" s="77"/>
      <c r="NW217" s="77"/>
      <c r="NX217" s="77"/>
      <c r="NY217" s="77"/>
      <c r="NZ217" s="77"/>
      <c r="OA217" s="77"/>
      <c r="OB217" s="77"/>
      <c r="OC217" s="77"/>
      <c r="OD217" s="77"/>
      <c r="OE217" s="77"/>
      <c r="OF217" s="77"/>
      <c r="OG217" s="77"/>
      <c r="OH217" s="77"/>
      <c r="OI217" s="77"/>
      <c r="OJ217" s="77"/>
      <c r="OK217" s="77"/>
      <c r="OL217" s="77"/>
      <c r="OM217" s="77"/>
      <c r="ON217" s="77"/>
      <c r="OO217" s="77"/>
      <c r="OP217" s="77"/>
      <c r="OQ217" s="77"/>
      <c r="OR217" s="77"/>
      <c r="OS217" s="77"/>
      <c r="OT217" s="77"/>
      <c r="OU217" s="77"/>
      <c r="OV217" s="77"/>
      <c r="OW217" s="77"/>
      <c r="OX217" s="77"/>
      <c r="OY217" s="77"/>
      <c r="OZ217" s="77"/>
      <c r="PA217" s="77"/>
      <c r="PB217" s="77"/>
      <c r="PC217" s="77"/>
    </row>
    <row r="218" spans="2:41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H218" s="35">
        <v>-2.7000000000000001E-3</v>
      </c>
      <c r="CI218" s="35">
        <v>-5.1999999999999998E-2</v>
      </c>
      <c r="CJ218" s="35">
        <v>-4.7800000000000002E-2</v>
      </c>
      <c r="CK218" s="35">
        <v>-4.6800000000000001E-2</v>
      </c>
      <c r="CL218" s="35">
        <v>-7.6399999999999996E-2</v>
      </c>
      <c r="CM218" s="35">
        <v>-8.7300000000000003E-2</v>
      </c>
      <c r="CN218" s="35">
        <v>-0.1062</v>
      </c>
      <c r="CO218" s="35">
        <v>-0.1048</v>
      </c>
      <c r="CP218" s="35">
        <v>-0.105</v>
      </c>
      <c r="CQ218" s="48">
        <v>-8.7999999999999995E-2</v>
      </c>
      <c r="CR218" s="48">
        <v>-0.1017</v>
      </c>
      <c r="CS218" s="48">
        <v>-9.1600000000000001E-2</v>
      </c>
      <c r="CT218" s="48">
        <v>-8.9599999999999999E-2</v>
      </c>
      <c r="JU218" s="473"/>
      <c r="JV218" s="474">
        <v>43586</v>
      </c>
      <c r="JW218" s="475"/>
      <c r="JX218" s="473"/>
      <c r="JY218" s="474">
        <v>43587</v>
      </c>
      <c r="JZ218" s="501"/>
      <c r="KA218" s="473"/>
      <c r="KB218" s="474">
        <v>43588</v>
      </c>
      <c r="KC218" s="503" t="s">
        <v>77</v>
      </c>
      <c r="KD218" s="485"/>
      <c r="KE218" s="486">
        <v>43591</v>
      </c>
      <c r="KF218" s="504"/>
      <c r="KG218" s="485"/>
      <c r="KH218" s="486">
        <v>43592</v>
      </c>
      <c r="KI218" s="487"/>
      <c r="KJ218" s="485"/>
      <c r="KK218" s="486">
        <v>43593</v>
      </c>
      <c r="KL218" s="487"/>
      <c r="KM218" s="485"/>
      <c r="KN218" s="486">
        <v>43594</v>
      </c>
      <c r="KO218" s="487"/>
      <c r="KP218" s="485"/>
      <c r="KQ218" s="486">
        <v>43595</v>
      </c>
      <c r="KR218" s="487"/>
      <c r="KS218" s="507"/>
      <c r="KT218" s="508">
        <v>43598</v>
      </c>
      <c r="KU218" s="509"/>
      <c r="KV218" s="507"/>
      <c r="KW218" s="508">
        <v>43599</v>
      </c>
      <c r="KX218" s="509"/>
      <c r="KY218" s="507"/>
      <c r="KZ218" s="508">
        <v>43600</v>
      </c>
      <c r="LA218" s="509"/>
      <c r="LB218" s="272"/>
      <c r="LC218" s="71">
        <v>43601</v>
      </c>
      <c r="LD218" s="250"/>
      <c r="LE218" s="249"/>
      <c r="LF218" s="71">
        <v>43602</v>
      </c>
      <c r="LG218" s="250"/>
      <c r="LH218" s="269"/>
      <c r="LI218" s="74">
        <v>43605</v>
      </c>
      <c r="LJ218" s="270"/>
      <c r="LK218" s="269"/>
      <c r="LL218" s="74">
        <v>43606</v>
      </c>
      <c r="LM218" s="270"/>
      <c r="LN218" s="269"/>
      <c r="LO218" s="74">
        <v>43607</v>
      </c>
      <c r="LP218" s="270"/>
      <c r="LQ218" s="269"/>
      <c r="LR218" s="74">
        <v>43608</v>
      </c>
      <c r="LS218" s="270"/>
      <c r="LT218" s="269"/>
      <c r="LU218" s="74">
        <v>43609</v>
      </c>
      <c r="LV218" s="270"/>
      <c r="LW218" s="242"/>
      <c r="LX218" s="64">
        <v>43612</v>
      </c>
      <c r="LY218" s="244"/>
      <c r="LZ218" s="242"/>
      <c r="MA218" s="64">
        <v>43613</v>
      </c>
      <c r="MB218" s="244"/>
      <c r="MC218" s="242"/>
      <c r="MD218" s="64">
        <v>43614</v>
      </c>
      <c r="ME218" s="244"/>
      <c r="MF218" s="66"/>
      <c r="MG218" s="64">
        <v>43615</v>
      </c>
      <c r="MH218" s="65"/>
      <c r="MI218" s="242"/>
      <c r="MJ218" s="64">
        <v>43616</v>
      </c>
      <c r="MK218" s="498"/>
      <c r="MM218" s="246"/>
      <c r="MN218" s="68">
        <v>43619</v>
      </c>
      <c r="MO218" s="296"/>
      <c r="MP218" s="246"/>
      <c r="MQ218" s="68">
        <v>43620</v>
      </c>
      <c r="MR218" s="291"/>
      <c r="MS218" s="246"/>
      <c r="MT218" s="68">
        <v>43621</v>
      </c>
      <c r="MU218" s="248"/>
      <c r="MV218" s="246"/>
      <c r="MW218" s="68">
        <v>43622</v>
      </c>
      <c r="MX218" s="296"/>
      <c r="MY218" s="246"/>
      <c r="MZ218" s="68">
        <v>43623</v>
      </c>
      <c r="NA218" s="350" t="s">
        <v>77</v>
      </c>
      <c r="NB218" s="249"/>
      <c r="NC218" s="71">
        <v>43626</v>
      </c>
      <c r="ND218" s="250"/>
      <c r="NE218" s="249"/>
      <c r="NF218" s="71">
        <v>43627</v>
      </c>
      <c r="NG218" s="250"/>
      <c r="NH218" s="249"/>
      <c r="NI218" s="71">
        <v>43628</v>
      </c>
      <c r="NJ218" s="250"/>
      <c r="NK218" s="249"/>
      <c r="NL218" s="71">
        <v>43629</v>
      </c>
      <c r="NM218" s="250"/>
      <c r="NN218" s="249"/>
      <c r="NO218" s="71">
        <v>43630</v>
      </c>
      <c r="NP218" s="250"/>
      <c r="NQ218" s="269"/>
      <c r="NR218" s="74">
        <v>43633</v>
      </c>
      <c r="NS218" s="270"/>
      <c r="NT218" s="269"/>
      <c r="NU218" s="74">
        <v>43634</v>
      </c>
      <c r="NV218" s="270"/>
      <c r="NW218" s="269"/>
      <c r="NX218" s="74">
        <v>43635</v>
      </c>
      <c r="NY218" s="270"/>
      <c r="NZ218" s="269"/>
      <c r="OA218" s="74">
        <v>43636</v>
      </c>
      <c r="OB218" s="270"/>
      <c r="OC218" s="269"/>
      <c r="OD218" s="74">
        <v>43637</v>
      </c>
      <c r="OE218" s="270"/>
      <c r="OF218" s="242"/>
      <c r="OG218" s="64">
        <v>43640</v>
      </c>
      <c r="OH218" s="244"/>
      <c r="OI218" s="242"/>
      <c r="OJ218" s="64">
        <v>43641</v>
      </c>
      <c r="OK218" s="66"/>
      <c r="OL218" s="242"/>
      <c r="OM218" s="64">
        <v>43642</v>
      </c>
      <c r="ON218" s="244"/>
      <c r="OO218" s="242"/>
      <c r="OP218" s="64">
        <v>43643</v>
      </c>
      <c r="OQ218" s="244"/>
      <c r="OR218" s="242"/>
      <c r="OS218" s="64">
        <v>43644</v>
      </c>
      <c r="OT218" s="244"/>
      <c r="OU218" s="246"/>
      <c r="OV218" s="68"/>
      <c r="OW218" s="248"/>
      <c r="OX218" s="484"/>
      <c r="OY218" s="68"/>
      <c r="OZ218" s="69"/>
      <c r="PA218" s="67"/>
      <c r="PB218" s="68"/>
      <c r="PC218" s="69"/>
    </row>
    <row r="219" spans="2:41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H219" s="48">
        <v>-0.23269999999999999</v>
      </c>
      <c r="CI219" s="48">
        <v>-0.21729999999999999</v>
      </c>
      <c r="CJ219" s="48">
        <v>-0.21579999999999999</v>
      </c>
      <c r="CK219" s="48">
        <v>-0.218</v>
      </c>
      <c r="CL219" s="48">
        <v>-0.188</v>
      </c>
      <c r="CM219" s="48">
        <v>-0.15029999999999999</v>
      </c>
      <c r="CN219" s="48">
        <v>-0.12770000000000001</v>
      </c>
      <c r="CO219" s="48">
        <v>-0.11609999999999999</v>
      </c>
      <c r="CP219" s="48">
        <v>-0.14299999999999999</v>
      </c>
      <c r="CQ219" s="35">
        <v>-0.1305</v>
      </c>
      <c r="CR219" s="35">
        <v>-0.11310000000000001</v>
      </c>
      <c r="CS219" s="35">
        <v>-0.1226</v>
      </c>
      <c r="CT219" s="35">
        <v>-0.13450000000000001</v>
      </c>
      <c r="JU219" s="120" t="s">
        <v>78</v>
      </c>
      <c r="JV219" s="56" t="s">
        <v>79</v>
      </c>
      <c r="JW219" s="121" t="s">
        <v>80</v>
      </c>
      <c r="JX219" s="120" t="s">
        <v>78</v>
      </c>
      <c r="JY219" s="56" t="s">
        <v>79</v>
      </c>
      <c r="JZ219" s="121" t="s">
        <v>80</v>
      </c>
      <c r="KA219" s="120" t="s">
        <v>78</v>
      </c>
      <c r="KB219" s="56" t="s">
        <v>79</v>
      </c>
      <c r="KC219" s="121" t="s">
        <v>80</v>
      </c>
      <c r="KD219" s="120" t="s">
        <v>78</v>
      </c>
      <c r="KE219" s="56" t="s">
        <v>79</v>
      </c>
      <c r="KF219" s="121" t="s">
        <v>80</v>
      </c>
      <c r="KG219" s="120" t="s">
        <v>78</v>
      </c>
      <c r="KH219" s="56" t="s">
        <v>79</v>
      </c>
      <c r="KI219" s="121" t="s">
        <v>80</v>
      </c>
      <c r="KJ219" s="120" t="s">
        <v>78</v>
      </c>
      <c r="KK219" s="56" t="s">
        <v>79</v>
      </c>
      <c r="KL219" s="121" t="s">
        <v>80</v>
      </c>
      <c r="KM219" s="120" t="s">
        <v>78</v>
      </c>
      <c r="KN219" s="56" t="s">
        <v>79</v>
      </c>
      <c r="KO219" s="121" t="s">
        <v>80</v>
      </c>
      <c r="KP219" s="120" t="s">
        <v>78</v>
      </c>
      <c r="KQ219" s="56" t="s">
        <v>79</v>
      </c>
      <c r="KR219" s="121" t="s">
        <v>80</v>
      </c>
      <c r="KS219" s="120" t="s">
        <v>78</v>
      </c>
      <c r="KT219" s="56" t="s">
        <v>79</v>
      </c>
      <c r="KU219" s="121" t="s">
        <v>80</v>
      </c>
      <c r="KV219" s="120" t="s">
        <v>78</v>
      </c>
      <c r="KW219" s="56" t="s">
        <v>79</v>
      </c>
      <c r="KX219" s="121" t="s">
        <v>80</v>
      </c>
      <c r="KY219" s="120" t="s">
        <v>78</v>
      </c>
      <c r="KZ219" s="56" t="s">
        <v>79</v>
      </c>
      <c r="LA219" s="121" t="s">
        <v>80</v>
      </c>
      <c r="LB219" s="260" t="s">
        <v>78</v>
      </c>
      <c r="LC219" s="56" t="s">
        <v>79</v>
      </c>
      <c r="LD219" s="121" t="s">
        <v>80</v>
      </c>
      <c r="LE219" s="120" t="s">
        <v>78</v>
      </c>
      <c r="LF219" s="56" t="s">
        <v>79</v>
      </c>
      <c r="LG219" s="121" t="s">
        <v>80</v>
      </c>
      <c r="LH219" s="120" t="s">
        <v>78</v>
      </c>
      <c r="LI219" s="56" t="s">
        <v>79</v>
      </c>
      <c r="LJ219" s="121" t="s">
        <v>80</v>
      </c>
      <c r="LK219" s="120" t="s">
        <v>78</v>
      </c>
      <c r="LL219" s="56" t="s">
        <v>79</v>
      </c>
      <c r="LM219" s="121" t="s">
        <v>80</v>
      </c>
      <c r="LN219" s="120" t="s">
        <v>78</v>
      </c>
      <c r="LO219" s="56" t="s">
        <v>79</v>
      </c>
      <c r="LP219" s="121" t="s">
        <v>80</v>
      </c>
      <c r="LQ219" s="120" t="s">
        <v>78</v>
      </c>
      <c r="LR219" s="56" t="s">
        <v>79</v>
      </c>
      <c r="LS219" s="259" t="s">
        <v>80</v>
      </c>
      <c r="LT219" s="120" t="s">
        <v>78</v>
      </c>
      <c r="LU219" s="56" t="s">
        <v>79</v>
      </c>
      <c r="LV219" s="121" t="s">
        <v>80</v>
      </c>
      <c r="LW219" s="120" t="s">
        <v>78</v>
      </c>
      <c r="LX219" s="56" t="s">
        <v>79</v>
      </c>
      <c r="LY219" s="121" t="s">
        <v>80</v>
      </c>
      <c r="LZ219" s="120" t="s">
        <v>78</v>
      </c>
      <c r="MA219" s="56" t="s">
        <v>79</v>
      </c>
      <c r="MB219" s="121" t="s">
        <v>80</v>
      </c>
      <c r="MC219" s="120" t="s">
        <v>78</v>
      </c>
      <c r="MD219" s="56" t="s">
        <v>79</v>
      </c>
      <c r="ME219" s="121" t="s">
        <v>80</v>
      </c>
      <c r="MF219" s="260" t="s">
        <v>78</v>
      </c>
      <c r="MG219" s="56" t="s">
        <v>79</v>
      </c>
      <c r="MH219" s="56" t="s">
        <v>80</v>
      </c>
      <c r="MI219" s="56" t="s">
        <v>78</v>
      </c>
      <c r="MJ219" s="56" t="s">
        <v>79</v>
      </c>
      <c r="MK219" s="56" t="s">
        <v>80</v>
      </c>
      <c r="MM219" s="120" t="s">
        <v>78</v>
      </c>
      <c r="MN219" s="56" t="s">
        <v>79</v>
      </c>
      <c r="MO219" s="121" t="s">
        <v>80</v>
      </c>
      <c r="MP219" s="120" t="s">
        <v>78</v>
      </c>
      <c r="MQ219" s="56" t="s">
        <v>79</v>
      </c>
      <c r="MR219" s="121" t="s">
        <v>80</v>
      </c>
      <c r="MS219" s="120" t="s">
        <v>78</v>
      </c>
      <c r="MT219" s="56" t="s">
        <v>79</v>
      </c>
      <c r="MU219" s="121" t="s">
        <v>80</v>
      </c>
      <c r="MV219" s="120" t="s">
        <v>78</v>
      </c>
      <c r="MW219" s="56" t="s">
        <v>79</v>
      </c>
      <c r="MX219" s="121" t="s">
        <v>80</v>
      </c>
      <c r="MY219" s="120" t="s">
        <v>78</v>
      </c>
      <c r="MZ219" s="56" t="s">
        <v>79</v>
      </c>
      <c r="NA219" s="121" t="s">
        <v>80</v>
      </c>
      <c r="NB219" s="120" t="s">
        <v>78</v>
      </c>
      <c r="NC219" s="56" t="s">
        <v>79</v>
      </c>
      <c r="ND219" s="121" t="s">
        <v>80</v>
      </c>
      <c r="NE219" s="120" t="s">
        <v>78</v>
      </c>
      <c r="NF219" s="56" t="s">
        <v>79</v>
      </c>
      <c r="NG219" s="121" t="s">
        <v>80</v>
      </c>
      <c r="NH219" s="120" t="s">
        <v>78</v>
      </c>
      <c r="NI219" s="56" t="s">
        <v>79</v>
      </c>
      <c r="NJ219" s="121" t="s">
        <v>80</v>
      </c>
      <c r="NK219" s="120" t="s">
        <v>78</v>
      </c>
      <c r="NL219" s="56" t="s">
        <v>79</v>
      </c>
      <c r="NM219" s="121" t="s">
        <v>80</v>
      </c>
      <c r="NN219" s="120" t="s">
        <v>78</v>
      </c>
      <c r="NO219" s="56" t="s">
        <v>79</v>
      </c>
      <c r="NP219" s="121" t="s">
        <v>80</v>
      </c>
      <c r="NQ219" s="120" t="s">
        <v>78</v>
      </c>
      <c r="NR219" s="56" t="s">
        <v>79</v>
      </c>
      <c r="NS219" s="121" t="s">
        <v>80</v>
      </c>
      <c r="NT219" s="120" t="s">
        <v>78</v>
      </c>
      <c r="NU219" s="56" t="s">
        <v>79</v>
      </c>
      <c r="NV219" s="121" t="s">
        <v>80</v>
      </c>
      <c r="NW219" s="120" t="s">
        <v>78</v>
      </c>
      <c r="NX219" s="56" t="s">
        <v>79</v>
      </c>
      <c r="NY219" s="121" t="s">
        <v>80</v>
      </c>
      <c r="NZ219" s="120" t="s">
        <v>78</v>
      </c>
      <c r="OA219" s="56" t="s">
        <v>79</v>
      </c>
      <c r="OB219" s="121" t="s">
        <v>80</v>
      </c>
      <c r="OC219" s="120" t="s">
        <v>78</v>
      </c>
      <c r="OD219" s="56" t="s">
        <v>79</v>
      </c>
      <c r="OE219" s="121" t="s">
        <v>80</v>
      </c>
      <c r="OF219" s="120" t="s">
        <v>78</v>
      </c>
      <c r="OG219" s="56" t="s">
        <v>79</v>
      </c>
      <c r="OH219" s="121" t="s">
        <v>80</v>
      </c>
      <c r="OI219" s="120" t="s">
        <v>78</v>
      </c>
      <c r="OJ219" s="56" t="s">
        <v>79</v>
      </c>
      <c r="OK219" s="259" t="s">
        <v>80</v>
      </c>
      <c r="OL219" s="120" t="s">
        <v>78</v>
      </c>
      <c r="OM219" s="56" t="s">
        <v>79</v>
      </c>
      <c r="ON219" s="121" t="s">
        <v>80</v>
      </c>
      <c r="OO219" s="120" t="s">
        <v>78</v>
      </c>
      <c r="OP219" s="56" t="s">
        <v>79</v>
      </c>
      <c r="OQ219" s="121" t="s">
        <v>80</v>
      </c>
      <c r="OR219" s="120" t="s">
        <v>78</v>
      </c>
      <c r="OS219" s="56" t="s">
        <v>79</v>
      </c>
      <c r="OT219" s="121" t="s">
        <v>80</v>
      </c>
      <c r="OU219" s="120" t="s">
        <v>78</v>
      </c>
      <c r="OV219" s="56" t="s">
        <v>79</v>
      </c>
      <c r="OW219" s="121" t="s">
        <v>80</v>
      </c>
      <c r="OX219" s="260" t="s">
        <v>78</v>
      </c>
      <c r="OY219" s="56" t="s">
        <v>79</v>
      </c>
      <c r="OZ219" s="56" t="s">
        <v>80</v>
      </c>
      <c r="PA219" s="56" t="s">
        <v>78</v>
      </c>
      <c r="PB219" s="56" t="s">
        <v>79</v>
      </c>
      <c r="PC219" s="56" t="s">
        <v>80</v>
      </c>
    </row>
    <row r="220" spans="2:41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  <c r="CH220" s="87">
        <v>-0.3377</v>
      </c>
      <c r="CI220" s="87">
        <v>-0.3115</v>
      </c>
      <c r="CJ220" s="87">
        <v>-0.312</v>
      </c>
      <c r="CK220" s="87">
        <v>-0.3201</v>
      </c>
      <c r="CL220" s="87">
        <v>-0.31490000000000001</v>
      </c>
      <c r="CM220" s="87">
        <v>-0.32750000000000001</v>
      </c>
      <c r="CN220" s="87">
        <v>-0.3251</v>
      </c>
      <c r="CO220" s="87">
        <v>-0.29630000000000001</v>
      </c>
      <c r="CP220" s="87">
        <v>-0.27479999999999999</v>
      </c>
      <c r="CQ220" s="87">
        <v>-0.22459999999999999</v>
      </c>
      <c r="CR220" s="87">
        <v>-0.23569999999999999</v>
      </c>
      <c r="CS220" s="87">
        <v>-0.22869999999999999</v>
      </c>
      <c r="CT220" s="87">
        <v>-0.21729999999999999</v>
      </c>
      <c r="JU220" s="122" t="s">
        <v>81</v>
      </c>
      <c r="JV220" s="55" t="s">
        <v>82</v>
      </c>
      <c r="JW220" s="123" t="s">
        <v>83</v>
      </c>
      <c r="JX220" s="122" t="s">
        <v>81</v>
      </c>
      <c r="JY220" s="55" t="s">
        <v>82</v>
      </c>
      <c r="JZ220" s="123" t="s">
        <v>83</v>
      </c>
      <c r="KA220" s="122" t="s">
        <v>81</v>
      </c>
      <c r="KB220" s="55" t="s">
        <v>82</v>
      </c>
      <c r="KC220" s="123" t="s">
        <v>83</v>
      </c>
      <c r="KD220" s="122" t="s">
        <v>81</v>
      </c>
      <c r="KE220" s="55" t="s">
        <v>82</v>
      </c>
      <c r="KF220" s="123" t="s">
        <v>83</v>
      </c>
      <c r="KG220" s="122" t="s">
        <v>81</v>
      </c>
      <c r="KH220" s="55" t="s">
        <v>82</v>
      </c>
      <c r="KI220" s="123" t="s">
        <v>83</v>
      </c>
      <c r="KJ220" s="122" t="s">
        <v>81</v>
      </c>
      <c r="KK220" s="55" t="s">
        <v>82</v>
      </c>
      <c r="KL220" s="123" t="s">
        <v>83</v>
      </c>
      <c r="KM220" s="122" t="s">
        <v>81</v>
      </c>
      <c r="KN220" s="55" t="s">
        <v>82</v>
      </c>
      <c r="KO220" s="123" t="s">
        <v>83</v>
      </c>
      <c r="KP220" s="122" t="s">
        <v>81</v>
      </c>
      <c r="KQ220" s="55" t="s">
        <v>82</v>
      </c>
      <c r="KR220" s="123" t="s">
        <v>83</v>
      </c>
      <c r="KS220" s="122" t="s">
        <v>81</v>
      </c>
      <c r="KT220" s="55" t="s">
        <v>82</v>
      </c>
      <c r="KU220" s="123" t="s">
        <v>83</v>
      </c>
      <c r="KV220" s="122" t="s">
        <v>81</v>
      </c>
      <c r="KW220" s="55" t="s">
        <v>82</v>
      </c>
      <c r="KX220" s="123" t="s">
        <v>83</v>
      </c>
      <c r="KY220" s="122" t="s">
        <v>81</v>
      </c>
      <c r="KZ220" s="55" t="s">
        <v>82</v>
      </c>
      <c r="LA220" s="123" t="s">
        <v>83</v>
      </c>
      <c r="LB220" s="99" t="s">
        <v>81</v>
      </c>
      <c r="LC220" s="55" t="s">
        <v>82</v>
      </c>
      <c r="LD220" s="123" t="s">
        <v>83</v>
      </c>
      <c r="LE220" s="122" t="s">
        <v>81</v>
      </c>
      <c r="LF220" s="55" t="s">
        <v>82</v>
      </c>
      <c r="LG220" s="123" t="s">
        <v>83</v>
      </c>
      <c r="LH220" s="122" t="s">
        <v>81</v>
      </c>
      <c r="LI220" s="55" t="s">
        <v>82</v>
      </c>
      <c r="LJ220" s="123" t="s">
        <v>83</v>
      </c>
      <c r="LK220" s="122" t="s">
        <v>81</v>
      </c>
      <c r="LL220" s="55" t="s">
        <v>82</v>
      </c>
      <c r="LM220" s="123" t="s">
        <v>83</v>
      </c>
      <c r="LN220" s="122" t="s">
        <v>81</v>
      </c>
      <c r="LO220" s="55" t="s">
        <v>82</v>
      </c>
      <c r="LP220" s="123" t="s">
        <v>83</v>
      </c>
      <c r="LQ220" s="122" t="s">
        <v>81</v>
      </c>
      <c r="LR220" s="55" t="s">
        <v>82</v>
      </c>
      <c r="LS220" s="92" t="s">
        <v>83</v>
      </c>
      <c r="LT220" s="122" t="s">
        <v>81</v>
      </c>
      <c r="LU220" s="55" t="s">
        <v>82</v>
      </c>
      <c r="LV220" s="123" t="s">
        <v>83</v>
      </c>
      <c r="LW220" s="122" t="s">
        <v>81</v>
      </c>
      <c r="LX220" s="55" t="s">
        <v>82</v>
      </c>
      <c r="LY220" s="123" t="s">
        <v>83</v>
      </c>
      <c r="LZ220" s="122" t="s">
        <v>81</v>
      </c>
      <c r="MA220" s="55" t="s">
        <v>82</v>
      </c>
      <c r="MB220" s="123" t="s">
        <v>83</v>
      </c>
      <c r="MC220" s="122" t="s">
        <v>81</v>
      </c>
      <c r="MD220" s="55" t="s">
        <v>82</v>
      </c>
      <c r="ME220" s="123" t="s">
        <v>83</v>
      </c>
      <c r="MF220" s="99" t="s">
        <v>81</v>
      </c>
      <c r="MG220" s="55" t="s">
        <v>82</v>
      </c>
      <c r="MH220" s="55" t="s">
        <v>83</v>
      </c>
      <c r="MI220" s="55" t="s">
        <v>81</v>
      </c>
      <c r="MJ220" s="55" t="s">
        <v>82</v>
      </c>
      <c r="MK220" s="55" t="s">
        <v>83</v>
      </c>
      <c r="MM220" s="122" t="s">
        <v>81</v>
      </c>
      <c r="MN220" s="55" t="s">
        <v>82</v>
      </c>
      <c r="MO220" s="123" t="s">
        <v>83</v>
      </c>
      <c r="MP220" s="122" t="s">
        <v>81</v>
      </c>
      <c r="MQ220" s="55" t="s">
        <v>82</v>
      </c>
      <c r="MR220" s="123" t="s">
        <v>83</v>
      </c>
      <c r="MS220" s="122" t="s">
        <v>81</v>
      </c>
      <c r="MT220" s="55" t="s">
        <v>82</v>
      </c>
      <c r="MU220" s="123" t="s">
        <v>83</v>
      </c>
      <c r="MV220" s="122" t="s">
        <v>81</v>
      </c>
      <c r="MW220" s="55" t="s">
        <v>82</v>
      </c>
      <c r="MX220" s="123" t="s">
        <v>83</v>
      </c>
      <c r="MY220" s="122" t="s">
        <v>81</v>
      </c>
      <c r="MZ220" s="55" t="s">
        <v>82</v>
      </c>
      <c r="NA220" s="123" t="s">
        <v>83</v>
      </c>
      <c r="NB220" s="122" t="s">
        <v>81</v>
      </c>
      <c r="NC220" s="55" t="s">
        <v>82</v>
      </c>
      <c r="ND220" s="123" t="s">
        <v>83</v>
      </c>
      <c r="NE220" s="122" t="s">
        <v>81</v>
      </c>
      <c r="NF220" s="55" t="s">
        <v>82</v>
      </c>
      <c r="NG220" s="123" t="s">
        <v>83</v>
      </c>
      <c r="NH220" s="122" t="s">
        <v>81</v>
      </c>
      <c r="NI220" s="55" t="s">
        <v>82</v>
      </c>
      <c r="NJ220" s="123" t="s">
        <v>83</v>
      </c>
      <c r="NK220" s="122" t="s">
        <v>81</v>
      </c>
      <c r="NL220" s="55" t="s">
        <v>82</v>
      </c>
      <c r="NM220" s="123" t="s">
        <v>83</v>
      </c>
      <c r="NN220" s="122" t="s">
        <v>81</v>
      </c>
      <c r="NO220" s="55" t="s">
        <v>82</v>
      </c>
      <c r="NP220" s="123" t="s">
        <v>83</v>
      </c>
      <c r="NQ220" s="122" t="s">
        <v>81</v>
      </c>
      <c r="NR220" s="55" t="s">
        <v>82</v>
      </c>
      <c r="NS220" s="123" t="s">
        <v>83</v>
      </c>
      <c r="NT220" s="122" t="s">
        <v>81</v>
      </c>
      <c r="NU220" s="55" t="s">
        <v>82</v>
      </c>
      <c r="NV220" s="123" t="s">
        <v>83</v>
      </c>
      <c r="NW220" s="122" t="s">
        <v>81</v>
      </c>
      <c r="NX220" s="55" t="s">
        <v>82</v>
      </c>
      <c r="NY220" s="123" t="s">
        <v>83</v>
      </c>
      <c r="NZ220" s="122" t="s">
        <v>81</v>
      </c>
      <c r="OA220" s="55" t="s">
        <v>82</v>
      </c>
      <c r="OB220" s="123" t="s">
        <v>83</v>
      </c>
      <c r="OC220" s="122" t="s">
        <v>81</v>
      </c>
      <c r="OD220" s="55" t="s">
        <v>82</v>
      </c>
      <c r="OE220" s="123" t="s">
        <v>83</v>
      </c>
      <c r="OF220" s="122" t="s">
        <v>81</v>
      </c>
      <c r="OG220" s="55" t="s">
        <v>82</v>
      </c>
      <c r="OH220" s="123" t="s">
        <v>83</v>
      </c>
      <c r="OI220" s="122" t="s">
        <v>81</v>
      </c>
      <c r="OJ220" s="55" t="s">
        <v>82</v>
      </c>
      <c r="OK220" s="92" t="s">
        <v>83</v>
      </c>
      <c r="OL220" s="122" t="s">
        <v>81</v>
      </c>
      <c r="OM220" s="55" t="s">
        <v>82</v>
      </c>
      <c r="ON220" s="123" t="s">
        <v>83</v>
      </c>
      <c r="OO220" s="122" t="s">
        <v>81</v>
      </c>
      <c r="OP220" s="55" t="s">
        <v>82</v>
      </c>
      <c r="OQ220" s="123" t="s">
        <v>83</v>
      </c>
      <c r="OR220" s="122" t="s">
        <v>81</v>
      </c>
      <c r="OS220" s="55" t="s">
        <v>82</v>
      </c>
      <c r="OT220" s="123" t="s">
        <v>83</v>
      </c>
      <c r="OU220" s="122" t="s">
        <v>81</v>
      </c>
      <c r="OV220" s="55" t="s">
        <v>82</v>
      </c>
      <c r="OW220" s="123" t="s">
        <v>83</v>
      </c>
      <c r="OX220" s="99" t="s">
        <v>81</v>
      </c>
      <c r="OY220" s="55" t="s">
        <v>82</v>
      </c>
      <c r="OZ220" s="55" t="s">
        <v>83</v>
      </c>
      <c r="PA220" s="55" t="s">
        <v>81</v>
      </c>
      <c r="PB220" s="55" t="s">
        <v>82</v>
      </c>
      <c r="PC220" s="55" t="s">
        <v>83</v>
      </c>
    </row>
    <row r="221" spans="2:41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  <c r="CI221" s="55" t="s">
        <v>114</v>
      </c>
      <c r="CJ221" t="s">
        <v>62</v>
      </c>
      <c r="CP221" t="s">
        <v>62</v>
      </c>
      <c r="CR221" t="s">
        <v>62</v>
      </c>
      <c r="CS221" t="s">
        <v>62</v>
      </c>
      <c r="CU221" t="s">
        <v>62</v>
      </c>
      <c r="JR221" t="s">
        <v>62</v>
      </c>
      <c r="JT221" t="s">
        <v>62</v>
      </c>
      <c r="JU221" s="129">
        <v>1.03E-2</v>
      </c>
      <c r="JV221" s="87">
        <v>1.89E-2</v>
      </c>
      <c r="JW221" s="82">
        <v>2.6800000000000001E-2</v>
      </c>
      <c r="JX221" s="129">
        <v>3.04E-2</v>
      </c>
      <c r="JY221" s="22">
        <v>2.5700000000000001E-2</v>
      </c>
      <c r="JZ221" s="82">
        <v>2.8299999999999999E-2</v>
      </c>
      <c r="KA221" s="129">
        <v>2.9499999999999998E-2</v>
      </c>
      <c r="KB221" s="7">
        <v>3.0300000000000001E-2</v>
      </c>
      <c r="KC221" s="82">
        <v>8.4000000000000005E-2</v>
      </c>
      <c r="KD221" s="129">
        <v>7.0999999999999994E-2</v>
      </c>
      <c r="KE221" s="22">
        <v>5.9799999999999999E-2</v>
      </c>
      <c r="KF221" s="82">
        <v>5.79E-2</v>
      </c>
      <c r="KG221" s="129">
        <v>6.3899999999999998E-2</v>
      </c>
      <c r="KH221" s="48">
        <v>5.4800000000000001E-2</v>
      </c>
      <c r="KI221" s="80">
        <v>8.2400000000000001E-2</v>
      </c>
      <c r="KJ221" s="125">
        <v>9.0300000000000005E-2</v>
      </c>
      <c r="KK221" s="48">
        <v>9.7799999999999998E-2</v>
      </c>
      <c r="KL221" s="80">
        <v>0.105</v>
      </c>
      <c r="KM221" s="125">
        <v>0.12089999999999999</v>
      </c>
      <c r="KN221" s="48">
        <v>0.1222</v>
      </c>
      <c r="KO221" s="80">
        <v>0.1166</v>
      </c>
      <c r="KP221" s="125">
        <v>0.1123</v>
      </c>
      <c r="KQ221" s="48">
        <v>0.10970000000000001</v>
      </c>
      <c r="KR221" s="80">
        <v>8.9700000000000002E-2</v>
      </c>
      <c r="KS221" s="125">
        <v>0.10580000000000001</v>
      </c>
      <c r="KT221" s="48">
        <v>0.1129</v>
      </c>
      <c r="KU221" s="80">
        <v>0.1447</v>
      </c>
      <c r="KV221" s="125">
        <v>0.12</v>
      </c>
      <c r="KW221" s="48">
        <v>0.1198</v>
      </c>
      <c r="KX221" s="80">
        <v>0.13100000000000001</v>
      </c>
      <c r="KY221" s="125">
        <v>0.12939999999999999</v>
      </c>
      <c r="KZ221" s="48">
        <v>0.1578</v>
      </c>
      <c r="LA221" s="80">
        <v>0.1411</v>
      </c>
      <c r="LB221" s="100">
        <v>0.1502</v>
      </c>
      <c r="LC221" s="48">
        <v>0.13800000000000001</v>
      </c>
      <c r="LD221" s="48">
        <v>0.1431</v>
      </c>
      <c r="LE221" s="48"/>
      <c r="LF221" s="48"/>
      <c r="LG221" s="48"/>
      <c r="LH221" s="488"/>
      <c r="LI221" s="54"/>
      <c r="LJ221" s="489"/>
      <c r="LK221" s="488"/>
      <c r="LL221" s="54"/>
      <c r="LM221" s="489"/>
      <c r="LN221" s="488"/>
      <c r="LO221" s="54"/>
      <c r="LP221" s="489"/>
      <c r="LQ221" s="488"/>
      <c r="LR221" s="54"/>
      <c r="LS221" s="93"/>
      <c r="LT221" s="488"/>
      <c r="LU221" s="54"/>
      <c r="LV221" s="489"/>
      <c r="LW221" s="488"/>
      <c r="LX221" s="54"/>
      <c r="LY221" s="489"/>
      <c r="LZ221" s="488"/>
      <c r="MA221" s="54"/>
      <c r="MB221" s="489"/>
      <c r="MC221" s="488"/>
      <c r="MD221" s="54"/>
      <c r="ME221" s="489"/>
      <c r="MF221" s="490"/>
      <c r="MG221" s="54"/>
      <c r="MH221" s="54"/>
      <c r="MI221" s="54"/>
      <c r="MJ221" s="54"/>
      <c r="MK221" s="54"/>
      <c r="MM221" s="488"/>
      <c r="MN221" s="54"/>
      <c r="MO221" s="489"/>
      <c r="MP221" s="488"/>
      <c r="MQ221" s="54"/>
      <c r="MR221" s="489"/>
      <c r="MS221" s="488"/>
      <c r="MT221" s="54"/>
      <c r="MU221" s="489"/>
      <c r="MV221" s="488"/>
      <c r="MW221" s="54"/>
      <c r="MX221" s="489"/>
      <c r="MY221" s="488"/>
      <c r="MZ221" s="54"/>
      <c r="NA221" s="489"/>
      <c r="NB221" s="488"/>
      <c r="NC221" s="54"/>
      <c r="ND221" s="489"/>
      <c r="NE221" s="488"/>
      <c r="NF221" s="54"/>
      <c r="NG221" s="489"/>
      <c r="NH221" s="488"/>
      <c r="NI221" s="54"/>
      <c r="NJ221" s="489"/>
      <c r="NK221" s="488"/>
      <c r="NL221" s="54"/>
      <c r="NM221" s="489"/>
      <c r="NN221" s="488"/>
      <c r="NO221" s="54"/>
      <c r="NP221" s="489"/>
      <c r="NQ221" s="488"/>
      <c r="NR221" s="54"/>
      <c r="NS221" s="489"/>
      <c r="NT221" s="488"/>
      <c r="NU221" s="54"/>
      <c r="NV221" s="489"/>
      <c r="NW221" s="488"/>
      <c r="NX221" s="54"/>
      <c r="NY221" s="489"/>
      <c r="NZ221" s="488"/>
      <c r="OA221" s="54"/>
      <c r="OB221" s="489"/>
      <c r="OC221" s="488"/>
      <c r="OD221" s="54"/>
      <c r="OE221" s="489"/>
      <c r="OF221" s="488"/>
      <c r="OG221" s="54"/>
      <c r="OH221" s="489"/>
      <c r="OI221" s="488"/>
      <c r="OJ221" s="54"/>
      <c r="OK221" s="93"/>
      <c r="OL221" s="488"/>
      <c r="OM221" s="54"/>
      <c r="ON221" s="489"/>
      <c r="OO221" s="488"/>
      <c r="OP221" s="54"/>
      <c r="OQ221" s="489"/>
      <c r="OR221" s="488"/>
      <c r="OS221" s="54"/>
      <c r="OT221" s="489"/>
      <c r="OU221" s="488"/>
      <c r="OV221" s="54"/>
      <c r="OW221" s="489"/>
      <c r="OX221" s="490"/>
      <c r="OY221" s="54"/>
      <c r="OZ221" s="54"/>
      <c r="PA221" s="54"/>
      <c r="PB221" s="54"/>
      <c r="PC221" s="54"/>
    </row>
    <row r="222" spans="2:41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  <c r="CI222" s="343">
        <v>43586</v>
      </c>
      <c r="CJ222" s="343">
        <v>43587</v>
      </c>
      <c r="CK222" s="346" t="s">
        <v>100</v>
      </c>
      <c r="CL222" s="343">
        <v>43591</v>
      </c>
      <c r="CM222" s="343">
        <v>43592</v>
      </c>
      <c r="CN222" s="343">
        <v>43593</v>
      </c>
      <c r="CO222" s="343">
        <v>43594</v>
      </c>
      <c r="CP222" s="343">
        <v>43595</v>
      </c>
      <c r="CQ222" s="343">
        <v>43598</v>
      </c>
      <c r="CR222" s="343">
        <v>43599</v>
      </c>
      <c r="CS222" s="343">
        <v>43600</v>
      </c>
      <c r="CT222" s="343">
        <v>43601</v>
      </c>
      <c r="CU222" s="343">
        <v>43602</v>
      </c>
      <c r="CV222" s="343">
        <v>43605</v>
      </c>
      <c r="CW222" s="343">
        <v>43606</v>
      </c>
      <c r="CX222" s="343">
        <v>43607</v>
      </c>
      <c r="CY222" s="343">
        <v>43608</v>
      </c>
      <c r="CZ222" s="343">
        <v>43609</v>
      </c>
      <c r="DA222" s="343">
        <v>43612</v>
      </c>
      <c r="DB222" s="343">
        <v>43613</v>
      </c>
      <c r="DC222" s="343">
        <v>43614</v>
      </c>
      <c r="DD222" s="343">
        <v>43615</v>
      </c>
      <c r="DE222" s="343">
        <v>43616</v>
      </c>
      <c r="JR222" t="s">
        <v>62</v>
      </c>
      <c r="JS222" t="s">
        <v>62</v>
      </c>
      <c r="JU222" s="124">
        <v>6.7999999999999996E-3</v>
      </c>
      <c r="JV222" s="22">
        <v>1.8800000000000001E-2</v>
      </c>
      <c r="JW222" s="81">
        <v>2.6200000000000001E-2</v>
      </c>
      <c r="JX222" s="127">
        <v>2.29E-2</v>
      </c>
      <c r="JY222" s="87">
        <v>1.37E-2</v>
      </c>
      <c r="JZ222" s="81">
        <v>2.5700000000000001E-2</v>
      </c>
      <c r="KA222" s="128">
        <v>2.76E-2</v>
      </c>
      <c r="KB222" s="48">
        <v>2.1100000000000001E-2</v>
      </c>
      <c r="KC222" s="81">
        <v>1.7600000000000001E-2</v>
      </c>
      <c r="KD222" s="125">
        <v>5.5199999999999999E-2</v>
      </c>
      <c r="KE222" s="48">
        <v>5.0200000000000002E-2</v>
      </c>
      <c r="KF222" s="80">
        <v>4.4699999999999997E-2</v>
      </c>
      <c r="KG222" s="125">
        <v>3.5999999999999997E-2</v>
      </c>
      <c r="KH222" s="22">
        <v>4.65E-2</v>
      </c>
      <c r="KI222" s="82">
        <v>4.3400000000000001E-2</v>
      </c>
      <c r="KJ222" s="129">
        <v>3.2800000000000003E-2</v>
      </c>
      <c r="KK222" s="87">
        <v>2.9499999999999998E-2</v>
      </c>
      <c r="KL222" s="83">
        <v>0.02</v>
      </c>
      <c r="KM222" s="129">
        <v>2.2599999999999999E-2</v>
      </c>
      <c r="KN222" s="87">
        <v>2.4799999999999999E-2</v>
      </c>
      <c r="KO222" s="81">
        <v>4.1399999999999999E-2</v>
      </c>
      <c r="KP222" s="127">
        <v>3.9699999999999999E-2</v>
      </c>
      <c r="KQ222" s="87">
        <v>4.6100000000000002E-2</v>
      </c>
      <c r="KR222" s="81">
        <v>6.2899999999999998E-2</v>
      </c>
      <c r="KS222" s="127">
        <v>7.6999999999999999E-2</v>
      </c>
      <c r="KT222" s="87">
        <v>9.3299999999999994E-2</v>
      </c>
      <c r="KU222" s="81">
        <v>0.11310000000000001</v>
      </c>
      <c r="KV222" s="127">
        <v>0.1096</v>
      </c>
      <c r="KW222" s="87">
        <v>0.1033</v>
      </c>
      <c r="KX222" s="81">
        <v>0.10199999999999999</v>
      </c>
      <c r="KY222" s="127">
        <v>0.1043</v>
      </c>
      <c r="KZ222" s="87">
        <v>0.1128</v>
      </c>
      <c r="LA222" s="81">
        <v>0.109</v>
      </c>
      <c r="LB222" s="103">
        <v>0.1168</v>
      </c>
      <c r="LC222" s="87">
        <v>0.1066</v>
      </c>
      <c r="LD222" s="87">
        <v>0.12039999999999999</v>
      </c>
      <c r="LE222" s="87"/>
      <c r="LF222" s="87"/>
      <c r="LG222" s="87"/>
      <c r="LH222" s="488"/>
      <c r="LI222" s="54"/>
      <c r="LJ222" s="489"/>
      <c r="LK222" s="488"/>
      <c r="LL222" s="54"/>
      <c r="LM222" s="489"/>
      <c r="LN222" s="488"/>
      <c r="LO222" s="54"/>
      <c r="LP222" s="489"/>
      <c r="LQ222" s="488"/>
      <c r="LR222" s="54"/>
      <c r="LS222" s="93"/>
      <c r="LT222" s="488"/>
      <c r="LU222" s="54"/>
      <c r="LV222" s="489"/>
      <c r="LW222" s="488"/>
      <c r="LX222" s="54"/>
      <c r="LY222" s="489"/>
      <c r="LZ222" s="488"/>
      <c r="MA222" s="54"/>
      <c r="MB222" s="489"/>
      <c r="MC222" s="488"/>
      <c r="MD222" s="54"/>
      <c r="ME222" s="489"/>
      <c r="MF222" s="490"/>
      <c r="MG222" s="54"/>
      <c r="MH222" s="54"/>
      <c r="MI222" s="54"/>
      <c r="MJ222" s="54"/>
      <c r="MK222" s="54"/>
      <c r="MM222" s="488"/>
      <c r="MN222" s="54"/>
      <c r="MO222" s="489"/>
      <c r="MP222" s="488"/>
      <c r="MQ222" s="54"/>
      <c r="MR222" s="489"/>
      <c r="MS222" s="488"/>
      <c r="MT222" s="54"/>
      <c r="MU222" s="489"/>
      <c r="MV222" s="488"/>
      <c r="MW222" s="54"/>
      <c r="MX222" s="489"/>
      <c r="MY222" s="488"/>
      <c r="MZ222" s="54"/>
      <c r="NA222" s="489"/>
      <c r="NB222" s="488"/>
      <c r="NC222" s="54"/>
      <c r="ND222" s="489"/>
      <c r="NE222" s="488"/>
      <c r="NF222" s="54"/>
      <c r="NG222" s="489"/>
      <c r="NH222" s="488"/>
      <c r="NI222" s="54"/>
      <c r="NJ222" s="489"/>
      <c r="NK222" s="488"/>
      <c r="NL222" s="54"/>
      <c r="NM222" s="489"/>
      <c r="NN222" s="488"/>
      <c r="NO222" s="54"/>
      <c r="NP222" s="489"/>
      <c r="NQ222" s="488"/>
      <c r="NR222" s="54"/>
      <c r="NS222" s="489"/>
      <c r="NT222" s="488"/>
      <c r="NU222" s="54"/>
      <c r="NV222" s="489"/>
      <c r="NW222" s="488"/>
      <c r="NX222" s="54"/>
      <c r="NY222" s="489"/>
      <c r="NZ222" s="488"/>
      <c r="OA222" s="54"/>
      <c r="OB222" s="489"/>
      <c r="OC222" s="488"/>
      <c r="OD222" s="54"/>
      <c r="OE222" s="489"/>
      <c r="OF222" s="488"/>
      <c r="OG222" s="54"/>
      <c r="OH222" s="489"/>
      <c r="OI222" s="488"/>
      <c r="OJ222" s="54"/>
      <c r="OK222" s="93"/>
      <c r="OL222" s="488"/>
      <c r="OM222" s="54"/>
      <c r="ON222" s="489"/>
      <c r="OO222" s="488"/>
      <c r="OP222" s="54"/>
      <c r="OQ222" s="489"/>
      <c r="OR222" s="488"/>
      <c r="OS222" s="54"/>
      <c r="OT222" s="489"/>
      <c r="OU222" s="488"/>
      <c r="OV222" s="54"/>
      <c r="OW222" s="489"/>
      <c r="OX222" s="490"/>
      <c r="OY222" s="54"/>
      <c r="OZ222" s="54"/>
      <c r="PA222" s="54"/>
      <c r="PB222" s="54"/>
      <c r="PC222" s="54"/>
    </row>
    <row r="223" spans="2:41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  <c r="CH223" s="16">
        <v>9.1300000000000006E-2</v>
      </c>
      <c r="CI223" s="22">
        <v>0.1144</v>
      </c>
      <c r="CJ223" s="22">
        <v>0.1159</v>
      </c>
      <c r="CK223" s="22">
        <v>0.1716</v>
      </c>
      <c r="CL223" s="22">
        <v>0.14549999999999999</v>
      </c>
      <c r="CM223" s="22">
        <v>0.13100000000000001</v>
      </c>
      <c r="CN223" s="16">
        <v>0.1069</v>
      </c>
      <c r="CO223" s="16">
        <v>0.11020000000000001</v>
      </c>
      <c r="CP223" s="16">
        <v>0.1174</v>
      </c>
      <c r="CQ223" s="48">
        <v>0.13</v>
      </c>
      <c r="CR223" s="16">
        <v>0.1168</v>
      </c>
      <c r="CS223" s="48">
        <v>0.12640000000000001</v>
      </c>
      <c r="CT223" s="48">
        <v>0.12839999999999999</v>
      </c>
      <c r="JS223" t="s">
        <v>62</v>
      </c>
      <c r="JU223" s="126">
        <v>6.7000000000000002E-3</v>
      </c>
      <c r="JV223" s="16">
        <v>1.0500000000000001E-2</v>
      </c>
      <c r="JW223" s="80">
        <v>1.54E-2</v>
      </c>
      <c r="JX223" s="128">
        <v>1.26E-2</v>
      </c>
      <c r="JY223" s="7">
        <v>1.24E-2</v>
      </c>
      <c r="JZ223" s="83">
        <v>2.4299999999999999E-2</v>
      </c>
      <c r="KA223" s="125">
        <v>2.01E-2</v>
      </c>
      <c r="KB223" s="87">
        <v>1.95E-2</v>
      </c>
      <c r="KC223" s="80">
        <v>1.47E-2</v>
      </c>
      <c r="KD223" s="127">
        <v>3.15E-2</v>
      </c>
      <c r="KE223" s="87">
        <v>1.8800000000000001E-2</v>
      </c>
      <c r="KF223" s="81">
        <v>2.2800000000000001E-2</v>
      </c>
      <c r="KG223" s="127">
        <v>1.6400000000000001E-2</v>
      </c>
      <c r="KH223" s="7">
        <v>7.4999999999999997E-3</v>
      </c>
      <c r="KI223" s="81">
        <v>1.0200000000000001E-2</v>
      </c>
      <c r="KJ223" s="126">
        <v>1.17E-2</v>
      </c>
      <c r="KK223" s="16">
        <v>1.49E-2</v>
      </c>
      <c r="KL223" s="82">
        <v>1.5699999999999999E-2</v>
      </c>
      <c r="KM223" s="126">
        <v>2.0400000000000001E-2</v>
      </c>
      <c r="KN223" s="7">
        <v>2.01E-2</v>
      </c>
      <c r="KO223" s="131">
        <v>1.89E-2</v>
      </c>
      <c r="KP223" s="126">
        <v>2.3300000000000001E-2</v>
      </c>
      <c r="KQ223" s="16">
        <v>2.9700000000000001E-2</v>
      </c>
      <c r="KR223" s="131">
        <v>2.6100000000000002E-2</v>
      </c>
      <c r="KS223" s="126">
        <v>3.2300000000000002E-2</v>
      </c>
      <c r="KT223" s="16">
        <v>2.7300000000000001E-2</v>
      </c>
      <c r="KU223" s="131">
        <v>3.1699999999999999E-2</v>
      </c>
      <c r="KV223" s="126">
        <v>3.9800000000000002E-2</v>
      </c>
      <c r="KW223" s="16">
        <v>3.7999999999999999E-2</v>
      </c>
      <c r="KX223" s="131">
        <v>2.5499999999999998E-2</v>
      </c>
      <c r="KY223" s="126">
        <v>0.03</v>
      </c>
      <c r="KZ223" s="7">
        <v>2.6800000000000001E-2</v>
      </c>
      <c r="LA223" s="131">
        <v>3.1399999999999997E-2</v>
      </c>
      <c r="LB223" s="104">
        <v>3.6900000000000002E-2</v>
      </c>
      <c r="LC223" s="16">
        <v>3.1800000000000002E-2</v>
      </c>
      <c r="LD223" s="7">
        <v>4.8599999999999997E-2</v>
      </c>
      <c r="LE223" s="7"/>
      <c r="LF223" s="7"/>
      <c r="LG223" s="7"/>
      <c r="LH223" s="488"/>
      <c r="LI223" s="54"/>
      <c r="LJ223" s="489"/>
      <c r="LK223" s="488"/>
      <c r="LL223" s="54"/>
      <c r="LM223" s="489"/>
      <c r="LN223" s="488"/>
      <c r="LO223" s="54"/>
      <c r="LP223" s="489"/>
      <c r="LQ223" s="488"/>
      <c r="LR223" s="54"/>
      <c r="LS223" s="93"/>
      <c r="LT223" s="488"/>
      <c r="LU223" s="54"/>
      <c r="LV223" s="489"/>
      <c r="LW223" s="488"/>
      <c r="LX223" s="54"/>
      <c r="LY223" s="489"/>
      <c r="LZ223" s="488"/>
      <c r="MA223" s="54"/>
      <c r="MB223" s="489"/>
      <c r="MC223" s="488"/>
      <c r="MD223" s="54"/>
      <c r="ME223" s="489"/>
      <c r="MF223" s="490"/>
      <c r="MG223" s="54"/>
      <c r="MH223" s="54"/>
      <c r="MI223" s="54"/>
      <c r="MJ223" s="54"/>
      <c r="MK223" s="54"/>
      <c r="MM223" s="488"/>
      <c r="MN223" s="54"/>
      <c r="MO223" s="489"/>
      <c r="MP223" s="488"/>
      <c r="MQ223" s="54"/>
      <c r="MR223" s="489"/>
      <c r="MS223" s="488"/>
      <c r="MT223" s="54"/>
      <c r="MU223" s="489"/>
      <c r="MV223" s="488"/>
      <c r="MW223" s="54"/>
      <c r="MX223" s="489"/>
      <c r="MY223" s="488"/>
      <c r="MZ223" s="54"/>
      <c r="NA223" s="489"/>
      <c r="NB223" s="488"/>
      <c r="NC223" s="54"/>
      <c r="ND223" s="489"/>
      <c r="NE223" s="488"/>
      <c r="NF223" s="54"/>
      <c r="NG223" s="489"/>
      <c r="NH223" s="488"/>
      <c r="NI223" s="54"/>
      <c r="NJ223" s="489"/>
      <c r="NK223" s="488"/>
      <c r="NL223" s="54"/>
      <c r="NM223" s="489"/>
      <c r="NN223" s="488"/>
      <c r="NO223" s="54"/>
      <c r="NP223" s="489"/>
      <c r="NQ223" s="488"/>
      <c r="NR223" s="54"/>
      <c r="NS223" s="489"/>
      <c r="NT223" s="488"/>
      <c r="NU223" s="54"/>
      <c r="NV223" s="489"/>
      <c r="NW223" s="488"/>
      <c r="NX223" s="54"/>
      <c r="NY223" s="489"/>
      <c r="NZ223" s="488"/>
      <c r="OA223" s="54"/>
      <c r="OB223" s="489"/>
      <c r="OC223" s="488"/>
      <c r="OD223" s="54"/>
      <c r="OE223" s="489"/>
      <c r="OF223" s="488"/>
      <c r="OG223" s="54"/>
      <c r="OH223" s="489"/>
      <c r="OI223" s="488"/>
      <c r="OJ223" s="54"/>
      <c r="OK223" s="93"/>
      <c r="OL223" s="488"/>
      <c r="OM223" s="54"/>
      <c r="ON223" s="489"/>
      <c r="OO223" s="488"/>
      <c r="OP223" s="54"/>
      <c r="OQ223" s="489"/>
      <c r="OR223" s="488"/>
      <c r="OS223" s="54"/>
      <c r="OT223" s="489"/>
      <c r="OU223" s="488"/>
      <c r="OV223" s="54"/>
      <c r="OW223" s="489"/>
      <c r="OX223" s="490"/>
      <c r="OY223" s="54"/>
      <c r="OZ223" s="54"/>
      <c r="PA223" s="54"/>
      <c r="PB223" s="54"/>
      <c r="PC223" s="54"/>
    </row>
    <row r="224" spans="2:41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  <c r="CH224" s="22">
        <v>8.7599999999999997E-2</v>
      </c>
      <c r="CI224" s="16">
        <v>9.2600000000000002E-2</v>
      </c>
      <c r="CJ224" s="16">
        <v>8.7599999999999997E-2</v>
      </c>
      <c r="CK224" s="16">
        <v>7.9699999999999993E-2</v>
      </c>
      <c r="CL224" s="16">
        <v>9.7000000000000003E-2</v>
      </c>
      <c r="CM224" s="16">
        <v>9.2799999999999994E-2</v>
      </c>
      <c r="CN224" s="22">
        <v>0.1033</v>
      </c>
      <c r="CO224" s="48">
        <v>0.1019</v>
      </c>
      <c r="CP224" s="22">
        <v>7.8600000000000003E-2</v>
      </c>
      <c r="CQ224" s="16">
        <v>0.123</v>
      </c>
      <c r="CR224" s="48">
        <v>0.1163</v>
      </c>
      <c r="CS224" s="16">
        <v>0.1227</v>
      </c>
      <c r="CT224" s="16">
        <v>0.1232</v>
      </c>
      <c r="JS224" t="s">
        <v>62</v>
      </c>
      <c r="JU224" s="130">
        <v>6.6E-3</v>
      </c>
      <c r="JV224" s="48">
        <v>1.2999999999999999E-3</v>
      </c>
      <c r="JW224" s="83">
        <v>1.4E-2</v>
      </c>
      <c r="JX224" s="126">
        <v>3.0999999999999999E-3</v>
      </c>
      <c r="JY224" s="16">
        <v>6.7999999999999996E-3</v>
      </c>
      <c r="JZ224" s="80">
        <v>1.6899999999999998E-2</v>
      </c>
      <c r="KA224" s="127">
        <v>1.8800000000000001E-2</v>
      </c>
      <c r="KB224" s="22">
        <v>1.89E-2</v>
      </c>
      <c r="KC224" s="83">
        <v>-7.1999999999999998E-3</v>
      </c>
      <c r="KD224" s="128">
        <v>5.1000000000000004E-3</v>
      </c>
      <c r="KE224" s="7">
        <v>1.0800000000000001E-2</v>
      </c>
      <c r="KF224" s="83">
        <v>8.2000000000000007E-3</v>
      </c>
      <c r="KG224" s="126">
        <v>2E-3</v>
      </c>
      <c r="KH224" s="87">
        <v>7.1000000000000004E-3</v>
      </c>
      <c r="KI224" s="83">
        <v>7.4000000000000003E-3</v>
      </c>
      <c r="KJ224" s="127">
        <v>1.01E-2</v>
      </c>
      <c r="KK224" s="7">
        <v>1.01E-2</v>
      </c>
      <c r="KL224" s="131">
        <v>1.5599999999999999E-2</v>
      </c>
      <c r="KM224" s="128">
        <v>1.6899999999999998E-2</v>
      </c>
      <c r="KN224" s="16">
        <v>1.37E-2</v>
      </c>
      <c r="KO224" s="83">
        <v>8.8000000000000005E-3</v>
      </c>
      <c r="KP224" s="128">
        <v>7.7000000000000002E-3</v>
      </c>
      <c r="KQ224" s="22">
        <v>2.3E-3</v>
      </c>
      <c r="KR224" s="83">
        <v>-3.3999999999999998E-3</v>
      </c>
      <c r="KS224" s="129">
        <v>4.4000000000000003E-3</v>
      </c>
      <c r="KT224" s="22">
        <v>2.8999999999999998E-3</v>
      </c>
      <c r="KU224" s="83">
        <v>6.4000000000000003E-3</v>
      </c>
      <c r="KV224" s="128">
        <v>4.1999999999999997E-3</v>
      </c>
      <c r="KW224" s="7">
        <v>6.1999999999999998E-3</v>
      </c>
      <c r="KX224" s="83">
        <v>1.6799999999999999E-2</v>
      </c>
      <c r="KY224" s="128">
        <v>2.2100000000000002E-2</v>
      </c>
      <c r="KZ224" s="16">
        <v>1.84E-2</v>
      </c>
      <c r="LA224" s="83">
        <v>2.5399999999999999E-2</v>
      </c>
      <c r="LB224" s="102">
        <v>2.8199999999999999E-2</v>
      </c>
      <c r="LC224" s="7">
        <v>2.8299999999999999E-2</v>
      </c>
      <c r="LD224" s="16">
        <v>3.1899999999999998E-2</v>
      </c>
      <c r="LE224" s="16"/>
      <c r="LF224" s="16"/>
      <c r="LG224" s="16"/>
      <c r="LH224" s="488"/>
      <c r="LI224" s="54"/>
      <c r="LJ224" s="489"/>
      <c r="LK224" s="488"/>
      <c r="LL224" s="54"/>
      <c r="LM224" s="489"/>
      <c r="LN224" s="488"/>
      <c r="LO224" s="54"/>
      <c r="LP224" s="489"/>
      <c r="LQ224" s="488"/>
      <c r="LR224" s="54"/>
      <c r="LS224" s="93"/>
      <c r="LT224" s="488"/>
      <c r="LU224" s="54"/>
      <c r="LV224" s="489"/>
      <c r="LW224" s="488"/>
      <c r="LX224" s="54"/>
      <c r="LY224" s="489"/>
      <c r="LZ224" s="488"/>
      <c r="MA224" s="54"/>
      <c r="MB224" s="489"/>
      <c r="MC224" s="488"/>
      <c r="MD224" s="54"/>
      <c r="ME224" s="489"/>
      <c r="MF224" s="490"/>
      <c r="MG224" s="54"/>
      <c r="MH224" s="54"/>
      <c r="MI224" s="54"/>
      <c r="MJ224" s="54"/>
      <c r="MK224" s="54"/>
      <c r="MM224" s="488"/>
      <c r="MN224" s="54"/>
      <c r="MO224" s="489"/>
      <c r="MP224" s="488"/>
      <c r="MQ224" s="54"/>
      <c r="MR224" s="489"/>
      <c r="MS224" s="488"/>
      <c r="MT224" s="54"/>
      <c r="MU224" s="489"/>
      <c r="MV224" s="488"/>
      <c r="MW224" s="54"/>
      <c r="MX224" s="489"/>
      <c r="MY224" s="488"/>
      <c r="MZ224" s="54"/>
      <c r="NA224" s="489"/>
      <c r="NB224" s="488"/>
      <c r="NC224" s="54"/>
      <c r="ND224" s="489"/>
      <c r="NE224" s="488"/>
      <c r="NF224" s="54"/>
      <c r="NG224" s="489"/>
      <c r="NH224" s="488"/>
      <c r="NI224" s="54"/>
      <c r="NJ224" s="489"/>
      <c r="NK224" s="488"/>
      <c r="NL224" s="54"/>
      <c r="NM224" s="489"/>
      <c r="NN224" s="488"/>
      <c r="NO224" s="54"/>
      <c r="NP224" s="489"/>
      <c r="NQ224" s="488"/>
      <c r="NR224" s="54"/>
      <c r="NS224" s="489"/>
      <c r="NT224" s="488"/>
      <c r="NU224" s="54"/>
      <c r="NV224" s="489"/>
      <c r="NW224" s="488"/>
      <c r="NX224" s="54"/>
      <c r="NY224" s="489"/>
      <c r="NZ224" s="488"/>
      <c r="OA224" s="54"/>
      <c r="OB224" s="489"/>
      <c r="OC224" s="488"/>
      <c r="OD224" s="54"/>
      <c r="OE224" s="489"/>
      <c r="OF224" s="488"/>
      <c r="OG224" s="54"/>
      <c r="OH224" s="489"/>
      <c r="OI224" s="488"/>
      <c r="OJ224" s="54"/>
      <c r="OK224" s="93"/>
      <c r="OL224" s="488"/>
      <c r="OM224" s="54"/>
      <c r="ON224" s="489"/>
      <c r="OO224" s="488"/>
      <c r="OP224" s="54"/>
      <c r="OQ224" s="489"/>
      <c r="OR224" s="488"/>
      <c r="OS224" s="54"/>
      <c r="OT224" s="489"/>
      <c r="OU224" s="488"/>
      <c r="OV224" s="54"/>
      <c r="OW224" s="489"/>
      <c r="OX224" s="490"/>
      <c r="OY224" s="54"/>
      <c r="OZ224" s="54"/>
      <c r="PA224" s="54"/>
      <c r="PB224" s="54"/>
      <c r="PC224" s="54"/>
    </row>
    <row r="225" spans="9:419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  <c r="CH225" s="7">
        <v>5.79E-2</v>
      </c>
      <c r="CI225" s="7">
        <v>7.1900000000000006E-2</v>
      </c>
      <c r="CJ225" s="7">
        <v>8.2199999999999995E-2</v>
      </c>
      <c r="CK225" s="7">
        <v>5.0700000000000002E-2</v>
      </c>
      <c r="CL225" s="7">
        <v>6.6100000000000006E-2</v>
      </c>
      <c r="CM225" s="48">
        <v>6.7699999999999996E-2</v>
      </c>
      <c r="CN225" s="48">
        <v>9.0300000000000005E-2</v>
      </c>
      <c r="CO225" s="22">
        <v>9.0800000000000006E-2</v>
      </c>
      <c r="CP225" s="48">
        <v>7.4999999999999997E-2</v>
      </c>
      <c r="CQ225" s="7">
        <v>6.4299999999999996E-2</v>
      </c>
      <c r="CR225" s="7">
        <v>7.4700000000000003E-2</v>
      </c>
      <c r="CS225" s="7">
        <v>8.3299999999999999E-2</v>
      </c>
      <c r="CT225" s="7">
        <v>0.1065</v>
      </c>
      <c r="JS225" t="s">
        <v>62</v>
      </c>
      <c r="JT225" t="s">
        <v>62</v>
      </c>
      <c r="JU225" s="128">
        <v>4.0000000000000001E-3</v>
      </c>
      <c r="JV225" s="31">
        <v>-2.3999999999999998E-3</v>
      </c>
      <c r="JW225" s="131">
        <v>1.2999999999999999E-3</v>
      </c>
      <c r="JX225" s="125">
        <v>2E-3</v>
      </c>
      <c r="JY225" s="48">
        <v>5.7999999999999996E-3</v>
      </c>
      <c r="JZ225" s="131">
        <v>-3.7000000000000002E-3</v>
      </c>
      <c r="KA225" s="126">
        <v>-6.1000000000000004E-3</v>
      </c>
      <c r="KB225" s="16">
        <v>-1.1299999999999999E-2</v>
      </c>
      <c r="KC225" s="131">
        <v>-1.1599999999999999E-2</v>
      </c>
      <c r="KD225" s="126">
        <v>-2E-3</v>
      </c>
      <c r="KE225" s="16">
        <v>7.7000000000000002E-3</v>
      </c>
      <c r="KF225" s="131">
        <v>5.7000000000000002E-3</v>
      </c>
      <c r="KG225" s="128">
        <v>-5.1999999999999998E-3</v>
      </c>
      <c r="KH225" s="16">
        <v>5.0000000000000001E-3</v>
      </c>
      <c r="KI225" s="131">
        <v>1.5E-3</v>
      </c>
      <c r="KJ225" s="128">
        <v>4.1999999999999997E-3</v>
      </c>
      <c r="KK225" s="22">
        <v>9.1000000000000004E-3</v>
      </c>
      <c r="KL225" s="81">
        <v>1.26E-2</v>
      </c>
      <c r="KM225" s="127">
        <v>1.67E-2</v>
      </c>
      <c r="KN225" s="22">
        <v>5.1999999999999998E-3</v>
      </c>
      <c r="KO225" s="82">
        <v>3.2000000000000002E-3</v>
      </c>
      <c r="KP225" s="129">
        <v>-2.3E-3</v>
      </c>
      <c r="KQ225" s="7">
        <v>1.6000000000000001E-3</v>
      </c>
      <c r="KR225" s="82">
        <v>-8.9999999999999993E-3</v>
      </c>
      <c r="KS225" s="128">
        <v>0</v>
      </c>
      <c r="KT225" s="7">
        <v>-2.0999999999999999E-3</v>
      </c>
      <c r="KU225" s="82">
        <v>-2.53E-2</v>
      </c>
      <c r="KV225" s="129">
        <v>-2.9700000000000001E-2</v>
      </c>
      <c r="KW225" s="22">
        <v>-2.3199999999999998E-2</v>
      </c>
      <c r="KX225" s="85">
        <v>-2.8400000000000002E-2</v>
      </c>
      <c r="KY225" s="124">
        <v>-2.8000000000000001E-2</v>
      </c>
      <c r="KZ225" s="41">
        <v>-2.8000000000000001E-2</v>
      </c>
      <c r="LA225" s="85">
        <v>-8.3000000000000001E-3</v>
      </c>
      <c r="LB225" s="101">
        <v>-7.4000000000000003E-3</v>
      </c>
      <c r="LC225" s="41">
        <v>5.1000000000000004E-3</v>
      </c>
      <c r="LD225" s="41">
        <v>-2.5000000000000001E-3</v>
      </c>
      <c r="LE225" s="41"/>
      <c r="LF225" s="41"/>
      <c r="LG225" s="41"/>
      <c r="LH225" s="488"/>
      <c r="LI225" s="54"/>
      <c r="LJ225" s="489"/>
      <c r="LK225" s="488"/>
      <c r="LL225" s="54"/>
      <c r="LM225" s="489"/>
      <c r="LN225" s="488"/>
      <c r="LO225" s="54"/>
      <c r="LP225" s="489"/>
      <c r="LQ225" s="488"/>
      <c r="LR225" s="54"/>
      <c r="LS225" s="93"/>
      <c r="LT225" s="488"/>
      <c r="LU225" s="54"/>
      <c r="LV225" s="489"/>
      <c r="LW225" s="488"/>
      <c r="LX225" s="54"/>
      <c r="LY225" s="489"/>
      <c r="LZ225" s="488"/>
      <c r="MA225" s="54"/>
      <c r="MB225" s="489"/>
      <c r="MC225" s="488"/>
      <c r="MD225" s="54"/>
      <c r="ME225" s="489"/>
      <c r="MF225" s="490"/>
      <c r="MG225" s="54"/>
      <c r="MH225" s="54"/>
      <c r="MI225" s="54"/>
      <c r="MJ225" s="54"/>
      <c r="MK225" s="54"/>
      <c r="MM225" s="488"/>
      <c r="MN225" s="54"/>
      <c r="MO225" s="489"/>
      <c r="MP225" s="488"/>
      <c r="MQ225" s="54"/>
      <c r="MR225" s="489"/>
      <c r="MS225" s="488"/>
      <c r="MT225" s="54"/>
      <c r="MU225" s="489"/>
      <c r="MV225" s="488"/>
      <c r="MW225" s="54"/>
      <c r="MX225" s="489"/>
      <c r="MY225" s="488"/>
      <c r="MZ225" s="54"/>
      <c r="NA225" s="489"/>
      <c r="NB225" s="488"/>
      <c r="NC225" s="54"/>
      <c r="ND225" s="489"/>
      <c r="NE225" s="488"/>
      <c r="NF225" s="54"/>
      <c r="NG225" s="489"/>
      <c r="NH225" s="488"/>
      <c r="NI225" s="54"/>
      <c r="NJ225" s="489"/>
      <c r="NK225" s="488"/>
      <c r="NL225" s="54"/>
      <c r="NM225" s="489"/>
      <c r="NN225" s="488"/>
      <c r="NO225" s="54"/>
      <c r="NP225" s="489"/>
      <c r="NQ225" s="488"/>
      <c r="NR225" s="54"/>
      <c r="NS225" s="489"/>
      <c r="NT225" s="488"/>
      <c r="NU225" s="54"/>
      <c r="NV225" s="489"/>
      <c r="NW225" s="488"/>
      <c r="NX225" s="54"/>
      <c r="NY225" s="489"/>
      <c r="NZ225" s="488"/>
      <c r="OA225" s="54"/>
      <c r="OB225" s="489"/>
      <c r="OC225" s="488"/>
      <c r="OD225" s="54"/>
      <c r="OE225" s="489"/>
      <c r="OF225" s="488"/>
      <c r="OG225" s="54"/>
      <c r="OH225" s="489"/>
      <c r="OI225" s="488"/>
      <c r="OJ225" s="54"/>
      <c r="OK225" s="93"/>
      <c r="OL225" s="488"/>
      <c r="OM225" s="54"/>
      <c r="ON225" s="489"/>
      <c r="OO225" s="488"/>
      <c r="OP225" s="54"/>
      <c r="OQ225" s="489"/>
      <c r="OR225" s="488"/>
      <c r="OS225" s="54"/>
      <c r="OT225" s="489"/>
      <c r="OU225" s="488"/>
      <c r="OV225" s="54"/>
      <c r="OW225" s="489"/>
      <c r="OX225" s="490"/>
      <c r="OY225" s="54"/>
      <c r="OZ225" s="54"/>
      <c r="PA225" s="54"/>
      <c r="PB225" s="54"/>
      <c r="PC225" s="54"/>
    </row>
    <row r="226" spans="9:419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  <c r="CH226" s="31">
        <v>2.3199999999999998E-2</v>
      </c>
      <c r="CI226" s="31">
        <v>1.1000000000000001E-3</v>
      </c>
      <c r="CJ226" s="48">
        <v>2.2000000000000001E-3</v>
      </c>
      <c r="CK226" s="48">
        <v>0</v>
      </c>
      <c r="CL226" s="48">
        <v>0.03</v>
      </c>
      <c r="CM226" s="7">
        <v>6.5299999999999997E-2</v>
      </c>
      <c r="CN226" s="7">
        <v>7.7899999999999997E-2</v>
      </c>
      <c r="CO226" s="7">
        <v>6.6699999999999995E-2</v>
      </c>
      <c r="CP226" s="7">
        <v>5.45E-2</v>
      </c>
      <c r="CQ226" s="22">
        <v>6.2300000000000001E-2</v>
      </c>
      <c r="CR226" s="22">
        <v>4.1200000000000001E-2</v>
      </c>
      <c r="CS226" s="22">
        <v>1.09E-2</v>
      </c>
      <c r="CT226" s="41">
        <v>8.0000000000000002E-3</v>
      </c>
      <c r="JS226" t="s">
        <v>62</v>
      </c>
      <c r="JU226" s="127">
        <v>2.9999999999999997E-4</v>
      </c>
      <c r="JV226" s="7">
        <v>-5.5999999999999999E-3</v>
      </c>
      <c r="JW226" s="85">
        <v>-1.23E-2</v>
      </c>
      <c r="JX226" s="124">
        <v>-8.9999999999999993E-3</v>
      </c>
      <c r="JY226" s="41">
        <v>-8.6999999999999994E-3</v>
      </c>
      <c r="JZ226" s="85">
        <v>-1.8700000000000001E-2</v>
      </c>
      <c r="KA226" s="124">
        <v>-1.3100000000000001E-2</v>
      </c>
      <c r="KB226" s="41">
        <v>-1.1599999999999999E-2</v>
      </c>
      <c r="KC226" s="85">
        <v>-2.1999999999999999E-2</v>
      </c>
      <c r="KD226" s="124">
        <v>-5.0799999999999998E-2</v>
      </c>
      <c r="KE226" s="41">
        <v>-3.44E-2</v>
      </c>
      <c r="KF226" s="85">
        <v>-2.12E-2</v>
      </c>
      <c r="KG226" s="130">
        <v>-1.2500000000000001E-2</v>
      </c>
      <c r="KH226" s="31">
        <v>-9.9000000000000008E-3</v>
      </c>
      <c r="KI226" s="86">
        <v>-2.3800000000000002E-2</v>
      </c>
      <c r="KJ226" s="130">
        <v>-1.6E-2</v>
      </c>
      <c r="KK226" s="31">
        <v>-3.0499999999999999E-2</v>
      </c>
      <c r="KL226" s="85">
        <v>-2.7699999999999999E-2</v>
      </c>
      <c r="KM226" s="124">
        <v>-0.04</v>
      </c>
      <c r="KN226" s="41">
        <v>-2.7699999999999999E-2</v>
      </c>
      <c r="KO226" s="85">
        <v>-3.5999999999999997E-2</v>
      </c>
      <c r="KP226" s="124">
        <v>-3.2000000000000001E-2</v>
      </c>
      <c r="KQ226" s="41">
        <v>-4.1000000000000002E-2</v>
      </c>
      <c r="KR226" s="85">
        <v>-1.67E-2</v>
      </c>
      <c r="KS226" s="124">
        <v>-2.6800000000000001E-2</v>
      </c>
      <c r="KT226" s="41">
        <v>-2.9600000000000001E-2</v>
      </c>
      <c r="KU226" s="85">
        <v>-4.3999999999999997E-2</v>
      </c>
      <c r="KV226" s="124">
        <v>-4.0899999999999999E-2</v>
      </c>
      <c r="KW226" s="41">
        <v>-3.5799999999999998E-2</v>
      </c>
      <c r="KX226" s="82">
        <v>-4.6399999999999997E-2</v>
      </c>
      <c r="KY226" s="129">
        <v>-3.9100000000000003E-2</v>
      </c>
      <c r="KZ226" s="22">
        <v>-4.6800000000000001E-2</v>
      </c>
      <c r="LA226" s="82">
        <v>-7.6700000000000004E-2</v>
      </c>
      <c r="LB226" s="107">
        <v>-7.7399999999999997E-2</v>
      </c>
      <c r="LC226" s="22">
        <v>-9.6100000000000005E-2</v>
      </c>
      <c r="LD226" s="22">
        <v>-8.77E-2</v>
      </c>
      <c r="LE226" s="22"/>
      <c r="LF226" s="22"/>
      <c r="LG226" s="22"/>
      <c r="LH226" s="488"/>
      <c r="LI226" s="54"/>
      <c r="LJ226" s="489"/>
      <c r="LK226" s="488"/>
      <c r="LL226" s="54"/>
      <c r="LM226" s="489"/>
      <c r="LN226" s="488"/>
      <c r="LO226" s="54"/>
      <c r="LP226" s="489"/>
      <c r="LQ226" s="488"/>
      <c r="LR226" s="54"/>
      <c r="LS226" s="93"/>
      <c r="LT226" s="488"/>
      <c r="LU226" s="54"/>
      <c r="LV226" s="489"/>
      <c r="LW226" s="488"/>
      <c r="LX226" s="54"/>
      <c r="LY226" s="489"/>
      <c r="LZ226" s="488"/>
      <c r="MA226" s="54"/>
      <c r="MB226" s="489"/>
      <c r="MC226" s="488"/>
      <c r="MD226" s="54"/>
      <c r="ME226" s="489"/>
      <c r="MF226" s="490"/>
      <c r="MG226" s="54"/>
      <c r="MH226" s="54"/>
      <c r="MI226" s="54"/>
      <c r="MJ226" s="54"/>
      <c r="MK226" s="54"/>
      <c r="MM226" s="488"/>
      <c r="MN226" s="54"/>
      <c r="MO226" s="489"/>
      <c r="MP226" s="488"/>
      <c r="MQ226" s="54"/>
      <c r="MR226" s="489"/>
      <c r="MS226" s="488"/>
      <c r="MT226" s="54"/>
      <c r="MU226" s="489"/>
      <c r="MV226" s="488"/>
      <c r="MW226" s="54"/>
      <c r="MX226" s="489"/>
      <c r="MY226" s="488"/>
      <c r="MZ226" s="54"/>
      <c r="NA226" s="489"/>
      <c r="NB226" s="488"/>
      <c r="NC226" s="54"/>
      <c r="ND226" s="489"/>
      <c r="NE226" s="488"/>
      <c r="NF226" s="54"/>
      <c r="NG226" s="489"/>
      <c r="NH226" s="488"/>
      <c r="NI226" s="54"/>
      <c r="NJ226" s="489"/>
      <c r="NK226" s="488"/>
      <c r="NL226" s="54"/>
      <c r="NM226" s="489"/>
      <c r="NN226" s="488"/>
      <c r="NO226" s="54"/>
      <c r="NP226" s="489"/>
      <c r="NQ226" s="488"/>
      <c r="NR226" s="54"/>
      <c r="NS226" s="489"/>
      <c r="NT226" s="488"/>
      <c r="NU226" s="54"/>
      <c r="NV226" s="489"/>
      <c r="NW226" s="488"/>
      <c r="NX226" s="54"/>
      <c r="NY226" s="489"/>
      <c r="NZ226" s="488"/>
      <c r="OA226" s="54"/>
      <c r="OB226" s="489"/>
      <c r="OC226" s="488"/>
      <c r="OD226" s="54"/>
      <c r="OE226" s="489"/>
      <c r="OF226" s="488"/>
      <c r="OG226" s="54"/>
      <c r="OH226" s="489"/>
      <c r="OI226" s="488"/>
      <c r="OJ226" s="54"/>
      <c r="OK226" s="93"/>
      <c r="OL226" s="488"/>
      <c r="OM226" s="54"/>
      <c r="ON226" s="489"/>
      <c r="OO226" s="488"/>
      <c r="OP226" s="54"/>
      <c r="OQ226" s="489"/>
      <c r="OR226" s="488"/>
      <c r="OS226" s="54"/>
      <c r="OT226" s="489"/>
      <c r="OU226" s="488"/>
      <c r="OV226" s="54"/>
      <c r="OW226" s="489"/>
      <c r="OX226" s="490"/>
      <c r="OY226" s="54"/>
      <c r="OZ226" s="54"/>
      <c r="PA226" s="54"/>
      <c r="PB226" s="54"/>
      <c r="PC226" s="54"/>
    </row>
    <row r="227" spans="9:419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  <c r="CH227" s="41">
        <v>1.0500000000000001E-2</v>
      </c>
      <c r="CI227" s="48">
        <v>6.9999999999999999E-4</v>
      </c>
      <c r="CJ227" s="31">
        <v>-4.4999999999999997E-3</v>
      </c>
      <c r="CK227" s="31">
        <v>-8.2000000000000007E-3</v>
      </c>
      <c r="CL227" s="41">
        <v>-1.0699999999999999E-2</v>
      </c>
      <c r="CM227" s="31">
        <v>-5.9999999999999995E-4</v>
      </c>
      <c r="CN227" s="31">
        <v>-1.4500000000000001E-2</v>
      </c>
      <c r="CO227" s="41">
        <v>-2.5499999999999998E-2</v>
      </c>
      <c r="CP227" s="41">
        <v>-6.1999999999999998E-3</v>
      </c>
      <c r="CQ227" s="41">
        <v>-3.3500000000000002E-2</v>
      </c>
      <c r="CR227" s="41">
        <v>-1.7899999999999999E-2</v>
      </c>
      <c r="CS227" s="41">
        <v>2.2000000000000001E-3</v>
      </c>
      <c r="CT227" s="22">
        <v>-1E-4</v>
      </c>
      <c r="JS227" t="s">
        <v>62</v>
      </c>
      <c r="JT227" t="s">
        <v>62</v>
      </c>
      <c r="JU227" s="125">
        <v>-5.1999999999999998E-3</v>
      </c>
      <c r="JV227" s="41">
        <v>-1.1299999999999999E-2</v>
      </c>
      <c r="JW227" s="86">
        <v>-2.2100000000000002E-2</v>
      </c>
      <c r="JX227" s="130">
        <v>-1.67E-2</v>
      </c>
      <c r="JY227" s="31">
        <v>-1.35E-2</v>
      </c>
      <c r="JZ227" s="86">
        <v>-2.7699999999999999E-2</v>
      </c>
      <c r="KA227" s="130">
        <v>-3.4799999999999998E-2</v>
      </c>
      <c r="KB227" s="31">
        <v>-2.7199999999999998E-2</v>
      </c>
      <c r="KC227" s="86">
        <v>-3.1399999999999997E-2</v>
      </c>
      <c r="KD227" s="132">
        <v>-5.3800000000000001E-2</v>
      </c>
      <c r="KE227" s="31">
        <v>-4.9599999999999998E-2</v>
      </c>
      <c r="KF227" s="86">
        <v>-4.4400000000000002E-2</v>
      </c>
      <c r="KG227" s="124">
        <v>-2.3199999999999998E-2</v>
      </c>
      <c r="KH227" s="41">
        <v>-2.7900000000000001E-2</v>
      </c>
      <c r="KI227" s="85">
        <v>-3.6499999999999998E-2</v>
      </c>
      <c r="KJ227" s="124">
        <v>-3.2899999999999999E-2</v>
      </c>
      <c r="KK227" s="41">
        <v>-3.1699999999999999E-2</v>
      </c>
      <c r="KL227" s="86">
        <v>-3.7699999999999997E-2</v>
      </c>
      <c r="KM227" s="130">
        <v>-5.28E-2</v>
      </c>
      <c r="KN227" s="31">
        <v>-5.3400000000000003E-2</v>
      </c>
      <c r="KO227" s="86">
        <v>-5.0799999999999998E-2</v>
      </c>
      <c r="KP227" s="130">
        <v>-4.6100000000000002E-2</v>
      </c>
      <c r="KQ227" s="31">
        <v>-4.9700000000000001E-2</v>
      </c>
      <c r="KR227" s="86">
        <v>-4.7300000000000002E-2</v>
      </c>
      <c r="KS227" s="130">
        <v>-7.0499999999999993E-2</v>
      </c>
      <c r="KT227" s="31">
        <v>-8.1199999999999994E-2</v>
      </c>
      <c r="KU227" s="86">
        <v>-9.8799999999999999E-2</v>
      </c>
      <c r="KV227" s="130">
        <v>-9.1700000000000004E-2</v>
      </c>
      <c r="KW227" s="31">
        <v>-9.6299999999999997E-2</v>
      </c>
      <c r="KX227" s="86">
        <v>-9.01E-2</v>
      </c>
      <c r="KY227" s="130">
        <v>-0.1011</v>
      </c>
      <c r="KZ227" s="31">
        <v>-0.11119999999999999</v>
      </c>
      <c r="LA227" s="86">
        <v>-0.10199999999999999</v>
      </c>
      <c r="LB227" s="105">
        <v>-0.1187</v>
      </c>
      <c r="LC227" s="31">
        <v>-0.1067</v>
      </c>
      <c r="LD227" s="31">
        <v>-0.122</v>
      </c>
      <c r="LE227" s="31"/>
      <c r="LF227" s="31"/>
      <c r="LG227" s="31"/>
      <c r="LH227" s="488"/>
      <c r="LI227" s="54"/>
      <c r="LJ227" s="489"/>
      <c r="LK227" s="488"/>
      <c r="LL227" s="54"/>
      <c r="LM227" s="489"/>
      <c r="LN227" s="488"/>
      <c r="LO227" s="54"/>
      <c r="LP227" s="489"/>
      <c r="LQ227" s="488"/>
      <c r="LR227" s="54"/>
      <c r="LS227" s="93"/>
      <c r="LT227" s="488"/>
      <c r="LU227" s="54"/>
      <c r="LV227" s="489"/>
      <c r="LW227" s="488"/>
      <c r="LX227" s="54"/>
      <c r="LY227" s="489"/>
      <c r="LZ227" s="488"/>
      <c r="MA227" s="54"/>
      <c r="MB227" s="489"/>
      <c r="MC227" s="488"/>
      <c r="MD227" s="54"/>
      <c r="ME227" s="489"/>
      <c r="MF227" s="490"/>
      <c r="MG227" s="54"/>
      <c r="MH227" s="54"/>
      <c r="MI227" s="54"/>
      <c r="MJ227" s="54"/>
      <c r="MK227" s="54"/>
      <c r="MM227" s="488"/>
      <c r="MN227" s="54"/>
      <c r="MO227" s="489"/>
      <c r="MP227" s="488"/>
      <c r="MQ227" s="54"/>
      <c r="MR227" s="489"/>
      <c r="MS227" s="488"/>
      <c r="MT227" s="54"/>
      <c r="MU227" s="489"/>
      <c r="MV227" s="488"/>
      <c r="MW227" s="54"/>
      <c r="MX227" s="489"/>
      <c r="MY227" s="488"/>
      <c r="MZ227" s="54"/>
      <c r="NA227" s="489"/>
      <c r="NB227" s="488"/>
      <c r="NC227" s="54"/>
      <c r="ND227" s="489"/>
      <c r="NE227" s="488"/>
      <c r="NF227" s="54"/>
      <c r="NG227" s="489"/>
      <c r="NH227" s="488"/>
      <c r="NI227" s="54"/>
      <c r="NJ227" s="489"/>
      <c r="NK227" s="488"/>
      <c r="NL227" s="54"/>
      <c r="NM227" s="489"/>
      <c r="NN227" s="488"/>
      <c r="NO227" s="54"/>
      <c r="NP227" s="489"/>
      <c r="NQ227" s="488"/>
      <c r="NR227" s="54"/>
      <c r="NS227" s="489"/>
      <c r="NT227" s="488"/>
      <c r="NU227" s="54"/>
      <c r="NV227" s="489"/>
      <c r="NW227" s="488"/>
      <c r="NX227" s="54"/>
      <c r="NY227" s="489"/>
      <c r="NZ227" s="488"/>
      <c r="OA227" s="54"/>
      <c r="OB227" s="489"/>
      <c r="OC227" s="488"/>
      <c r="OD227" s="54"/>
      <c r="OE227" s="489"/>
      <c r="OF227" s="488"/>
      <c r="OG227" s="54"/>
      <c r="OH227" s="489"/>
      <c r="OI227" s="488"/>
      <c r="OJ227" s="54"/>
      <c r="OK227" s="93"/>
      <c r="OL227" s="488"/>
      <c r="OM227" s="54"/>
      <c r="ON227" s="489"/>
      <c r="OO227" s="488"/>
      <c r="OP227" s="54"/>
      <c r="OQ227" s="489"/>
      <c r="OR227" s="488"/>
      <c r="OS227" s="54"/>
      <c r="OT227" s="489"/>
      <c r="OU227" s="488"/>
      <c r="OV227" s="54"/>
      <c r="OW227" s="489"/>
      <c r="OX227" s="490"/>
      <c r="OY227" s="54"/>
      <c r="OZ227" s="54"/>
      <c r="PA227" s="54"/>
      <c r="PB227" s="54"/>
      <c r="PC227" s="54"/>
    </row>
    <row r="228" spans="9:419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  <c r="CH228" s="48">
        <v>-1.47E-2</v>
      </c>
      <c r="CI228" s="41">
        <v>-1.8E-3</v>
      </c>
      <c r="CJ228" s="41">
        <v>-8.2000000000000007E-3</v>
      </c>
      <c r="CK228" s="41">
        <v>-1.15E-2</v>
      </c>
      <c r="CL228" s="31">
        <v>-2.12E-2</v>
      </c>
      <c r="CM228" s="41">
        <v>-2.5999999999999999E-2</v>
      </c>
      <c r="CN228" s="41">
        <v>-1.72E-2</v>
      </c>
      <c r="CO228" s="31">
        <v>-2.76E-2</v>
      </c>
      <c r="CP228" s="31">
        <v>-2.41E-2</v>
      </c>
      <c r="CQ228" s="87">
        <v>-3.8399999999999997E-2</v>
      </c>
      <c r="CR228" s="87">
        <v>-4.9500000000000002E-2</v>
      </c>
      <c r="CS228" s="87">
        <v>-4.2500000000000003E-2</v>
      </c>
      <c r="CT228" s="87">
        <v>-3.1099999999999999E-2</v>
      </c>
      <c r="JT228" t="s">
        <v>62</v>
      </c>
      <c r="JU228" s="132">
        <v>-2.9499999999999998E-2</v>
      </c>
      <c r="JV228" s="35">
        <v>-3.0200000000000001E-2</v>
      </c>
      <c r="JW228" s="84">
        <v>-4.9299999999999997E-2</v>
      </c>
      <c r="JX228" s="132">
        <v>-4.53E-2</v>
      </c>
      <c r="JY228" s="35">
        <v>-4.2200000000000001E-2</v>
      </c>
      <c r="JZ228" s="84">
        <v>-4.5100000000000001E-2</v>
      </c>
      <c r="KA228" s="132">
        <v>-4.2000000000000003E-2</v>
      </c>
      <c r="KB228" s="35">
        <v>-3.9699999999999999E-2</v>
      </c>
      <c r="KC228" s="84">
        <v>-4.41E-2</v>
      </c>
      <c r="KD228" s="130">
        <v>-5.62E-2</v>
      </c>
      <c r="KE228" s="35">
        <v>-6.3299999999999995E-2</v>
      </c>
      <c r="KF228" s="84">
        <v>-7.3700000000000002E-2</v>
      </c>
      <c r="KG228" s="132">
        <v>-7.7399999999999997E-2</v>
      </c>
      <c r="KH228" s="35">
        <v>-8.3099999999999993E-2</v>
      </c>
      <c r="KI228" s="84">
        <v>-8.4599999999999995E-2</v>
      </c>
      <c r="KJ228" s="132">
        <v>-0.1002</v>
      </c>
      <c r="KK228" s="35">
        <v>-9.9199999999999997E-2</v>
      </c>
      <c r="KL228" s="84">
        <v>-0.10349999999999999</v>
      </c>
      <c r="KM228" s="132">
        <v>-0.1047</v>
      </c>
      <c r="KN228" s="35">
        <v>-0.10489999999999999</v>
      </c>
      <c r="KO228" s="84">
        <v>-0.1021</v>
      </c>
      <c r="KP228" s="132">
        <v>-0.1026</v>
      </c>
      <c r="KQ228" s="35">
        <v>-9.8699999999999996E-2</v>
      </c>
      <c r="KR228" s="84">
        <v>-0.1023</v>
      </c>
      <c r="KS228" s="132">
        <v>-0.1222</v>
      </c>
      <c r="KT228" s="35">
        <v>-0.1235</v>
      </c>
      <c r="KU228" s="84">
        <v>-0.1278</v>
      </c>
      <c r="KV228" s="132">
        <v>-0.1113</v>
      </c>
      <c r="KW228" s="35">
        <v>-0.112</v>
      </c>
      <c r="KX228" s="84">
        <v>-0.1104</v>
      </c>
      <c r="KY228" s="132">
        <v>-0.1176</v>
      </c>
      <c r="KZ228" s="35">
        <v>-0.1298</v>
      </c>
      <c r="LA228" s="84">
        <v>-0.11990000000000001</v>
      </c>
      <c r="LB228" s="106">
        <v>-0.12859999999999999</v>
      </c>
      <c r="LC228" s="35">
        <v>-0.107</v>
      </c>
      <c r="LD228" s="35">
        <v>-0.1318</v>
      </c>
      <c r="LE228" s="35"/>
      <c r="LF228" s="35"/>
      <c r="LG228" s="35"/>
      <c r="LH228" s="488"/>
      <c r="LI228" s="54"/>
      <c r="LJ228" s="489"/>
      <c r="LK228" s="488"/>
      <c r="LL228" s="54"/>
      <c r="LM228" s="489"/>
      <c r="LN228" s="488"/>
      <c r="LO228" s="54"/>
      <c r="LP228" s="489"/>
      <c r="LQ228" s="488"/>
      <c r="LR228" s="54"/>
      <c r="LS228" s="93"/>
      <c r="LT228" s="488"/>
      <c r="LU228" s="54"/>
      <c r="LV228" s="489"/>
      <c r="LW228" s="488"/>
      <c r="LX228" s="54"/>
      <c r="LY228" s="489"/>
      <c r="LZ228" s="488"/>
      <c r="MA228" s="54"/>
      <c r="MB228" s="489"/>
      <c r="MC228" s="488"/>
      <c r="MD228" s="54"/>
      <c r="ME228" s="489"/>
      <c r="MF228" s="490"/>
      <c r="MG228" s="54"/>
      <c r="MH228" s="54"/>
      <c r="MI228" s="54"/>
      <c r="MJ228" s="54"/>
      <c r="MK228" s="54"/>
      <c r="MM228" s="488"/>
      <c r="MN228" s="54"/>
      <c r="MO228" s="489"/>
      <c r="MP228" s="488"/>
      <c r="MQ228" s="54"/>
      <c r="MR228" s="489"/>
      <c r="MS228" s="488"/>
      <c r="MT228" s="54"/>
      <c r="MU228" s="489"/>
      <c r="MV228" s="488"/>
      <c r="MW228" s="54"/>
      <c r="MX228" s="489"/>
      <c r="MY228" s="488"/>
      <c r="MZ228" s="54"/>
      <c r="NA228" s="489"/>
      <c r="NB228" s="488"/>
      <c r="NC228" s="54"/>
      <c r="ND228" s="489"/>
      <c r="NE228" s="488"/>
      <c r="NF228" s="54"/>
      <c r="NG228" s="489"/>
      <c r="NH228" s="488"/>
      <c r="NI228" s="54"/>
      <c r="NJ228" s="489"/>
      <c r="NK228" s="488"/>
      <c r="NL228" s="54"/>
      <c r="NM228" s="489"/>
      <c r="NN228" s="488"/>
      <c r="NO228" s="54"/>
      <c r="NP228" s="489"/>
      <c r="NQ228" s="488"/>
      <c r="NR228" s="54"/>
      <c r="NS228" s="489"/>
      <c r="NT228" s="488"/>
      <c r="NU228" s="54"/>
      <c r="NV228" s="489"/>
      <c r="NW228" s="488"/>
      <c r="NX228" s="54"/>
      <c r="NY228" s="489"/>
      <c r="NZ228" s="488"/>
      <c r="OA228" s="54"/>
      <c r="OB228" s="489"/>
      <c r="OC228" s="488"/>
      <c r="OD228" s="54"/>
      <c r="OE228" s="489"/>
      <c r="OF228" s="488"/>
      <c r="OG228" s="54"/>
      <c r="OH228" s="489"/>
      <c r="OI228" s="488"/>
      <c r="OJ228" s="54"/>
      <c r="OK228" s="93"/>
      <c r="OL228" s="488"/>
      <c r="OM228" s="54"/>
      <c r="ON228" s="489"/>
      <c r="OO228" s="488"/>
      <c r="OP228" s="54"/>
      <c r="OQ228" s="489"/>
      <c r="OR228" s="488"/>
      <c r="OS228" s="54"/>
      <c r="OT228" s="489"/>
      <c r="OU228" s="488"/>
      <c r="OV228" s="54"/>
      <c r="OW228" s="489"/>
      <c r="OX228" s="490"/>
      <c r="OY228" s="54"/>
      <c r="OZ228" s="54"/>
      <c r="PA228" s="54"/>
      <c r="PB228" s="54"/>
      <c r="PC228" s="54"/>
    </row>
    <row r="229" spans="9:419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  <c r="CH229" s="35">
        <v>-0.10249999999999999</v>
      </c>
      <c r="CI229" s="87">
        <v>-0.12529999999999999</v>
      </c>
      <c r="CJ229" s="87">
        <v>-0.1258</v>
      </c>
      <c r="CK229" s="87">
        <v>-0.13389999999999999</v>
      </c>
      <c r="CL229" s="87">
        <v>-0.12870000000000001</v>
      </c>
      <c r="CM229" s="87">
        <v>-0.14130000000000001</v>
      </c>
      <c r="CN229" s="87">
        <v>-0.1389</v>
      </c>
      <c r="CO229" s="87">
        <v>-0.1101</v>
      </c>
      <c r="CP229" s="87">
        <v>-8.8599999999999998E-2</v>
      </c>
      <c r="CQ229" s="31">
        <v>-7.5600000000000001E-2</v>
      </c>
      <c r="CR229" s="31">
        <v>-6.6900000000000001E-2</v>
      </c>
      <c r="CS229" s="31">
        <v>-7.8799999999999995E-2</v>
      </c>
      <c r="CT229" s="31">
        <v>-9.8799999999999999E-2</v>
      </c>
      <c r="JS229" t="s">
        <v>62</v>
      </c>
      <c r="JU229" s="78"/>
      <c r="JV229" s="57"/>
      <c r="JW229" s="79"/>
      <c r="JX229" s="78"/>
      <c r="JY229" s="57"/>
      <c r="JZ229" s="79"/>
      <c r="KA229" s="78"/>
      <c r="KB229" s="57"/>
      <c r="KC229" s="79"/>
      <c r="KD229" s="78"/>
      <c r="KE229" s="57"/>
      <c r="KF229" s="79"/>
      <c r="KG229" s="78"/>
      <c r="KH229" s="57"/>
      <c r="KI229" s="79"/>
      <c r="KJ229" s="78"/>
      <c r="KK229" s="57"/>
      <c r="KL229" s="79"/>
      <c r="KM229" s="78"/>
      <c r="KN229" s="57"/>
      <c r="KO229" s="79"/>
      <c r="KP229" s="78"/>
      <c r="KQ229" s="57"/>
      <c r="KR229" s="79"/>
      <c r="KS229" s="78"/>
      <c r="KT229" s="57"/>
      <c r="KU229" s="79"/>
      <c r="KV229" s="78"/>
      <c r="KW229" s="57"/>
      <c r="KX229" s="79"/>
      <c r="KY229" s="78"/>
      <c r="KZ229" s="57"/>
      <c r="LA229" s="79"/>
      <c r="LB229" s="108"/>
      <c r="LC229" s="57"/>
      <c r="LD229" s="79"/>
      <c r="LE229" s="78"/>
      <c r="LF229" s="57"/>
      <c r="LG229" s="79"/>
      <c r="LH229" s="78"/>
      <c r="LI229" s="57"/>
      <c r="LJ229" s="79"/>
      <c r="LK229" s="78"/>
      <c r="LL229" s="57"/>
      <c r="LM229" s="79"/>
      <c r="LN229" s="78"/>
      <c r="LO229" s="57"/>
      <c r="LP229" s="79"/>
      <c r="LQ229" s="78"/>
      <c r="LR229" s="57"/>
      <c r="LS229" s="94"/>
      <c r="LT229" s="78"/>
      <c r="LU229" s="57"/>
      <c r="LV229" s="79"/>
      <c r="LW229" s="78"/>
      <c r="LX229" s="57"/>
      <c r="LY229" s="79"/>
      <c r="LZ229" s="78"/>
      <c r="MA229" s="57"/>
      <c r="MB229" s="79"/>
      <c r="MC229" s="78"/>
      <c r="MD229" s="57"/>
      <c r="ME229" s="79"/>
      <c r="MF229" s="108"/>
      <c r="MG229" s="57"/>
      <c r="MH229" s="57"/>
      <c r="MI229" s="57"/>
      <c r="MJ229" s="57"/>
      <c r="MK229" s="57"/>
      <c r="MM229" s="78"/>
      <c r="MN229" s="57"/>
      <c r="MO229" s="79"/>
      <c r="MP229" s="78"/>
      <c r="MQ229" s="57"/>
      <c r="MR229" s="79"/>
      <c r="MS229" s="78"/>
      <c r="MT229" s="57"/>
      <c r="MU229" s="79"/>
      <c r="MV229" s="78"/>
      <c r="MW229" s="57"/>
      <c r="MX229" s="79"/>
      <c r="MY229" s="78"/>
      <c r="MZ229" s="57"/>
      <c r="NA229" s="79"/>
      <c r="NB229" s="78"/>
      <c r="NC229" s="57"/>
      <c r="ND229" s="79"/>
      <c r="NE229" s="78"/>
      <c r="NF229" s="57"/>
      <c r="NG229" s="79"/>
      <c r="NH229" s="78"/>
      <c r="NI229" s="57"/>
      <c r="NJ229" s="79"/>
      <c r="NK229" s="78"/>
      <c r="NL229" s="57"/>
      <c r="NM229" s="79"/>
      <c r="NN229" s="78"/>
      <c r="NO229" s="57"/>
      <c r="NP229" s="79"/>
      <c r="NQ229" s="78"/>
      <c r="NR229" s="57"/>
      <c r="NS229" s="79"/>
      <c r="NT229" s="78"/>
      <c r="NU229" s="57"/>
      <c r="NV229" s="79"/>
      <c r="NW229" s="78"/>
      <c r="NX229" s="57"/>
      <c r="NY229" s="79"/>
      <c r="NZ229" s="78"/>
      <c r="OA229" s="57"/>
      <c r="OB229" s="79"/>
      <c r="OC229" s="78"/>
      <c r="OD229" s="57"/>
      <c r="OE229" s="79"/>
      <c r="OF229" s="78"/>
      <c r="OG229" s="57"/>
      <c r="OH229" s="79"/>
      <c r="OI229" s="78"/>
      <c r="OJ229" s="57"/>
      <c r="OK229" s="94"/>
      <c r="OL229" s="78"/>
      <c r="OM229" s="57"/>
      <c r="ON229" s="79"/>
      <c r="OO229" s="78"/>
      <c r="OP229" s="57"/>
      <c r="OQ229" s="79"/>
      <c r="OR229" s="78"/>
      <c r="OS229" s="57"/>
      <c r="OT229" s="79"/>
      <c r="OU229" s="78"/>
      <c r="OV229" s="57"/>
      <c r="OW229" s="79"/>
      <c r="OX229" s="108"/>
      <c r="OY229" s="57"/>
      <c r="OZ229" s="57"/>
      <c r="PA229" s="57"/>
      <c r="PB229" s="57"/>
      <c r="PC229" s="57"/>
    </row>
    <row r="230" spans="9:419" ht="16.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s="87">
        <v>-0.1515</v>
      </c>
      <c r="CI230" s="35">
        <v>-0.15179999999999999</v>
      </c>
      <c r="CJ230" s="35">
        <v>-0.14760000000000001</v>
      </c>
      <c r="CK230" s="35">
        <v>-0.14660000000000001</v>
      </c>
      <c r="CL230" s="35">
        <v>-0.1762</v>
      </c>
      <c r="CM230" s="35">
        <v>-0.18709999999999999</v>
      </c>
      <c r="CN230" s="35">
        <v>-0.20599999999999999</v>
      </c>
      <c r="CO230" s="35">
        <v>-0.2046</v>
      </c>
      <c r="CP230" s="35">
        <v>-0.20480000000000001</v>
      </c>
      <c r="CQ230" s="35">
        <v>-0.2303</v>
      </c>
      <c r="CR230" s="35">
        <v>-0.21290000000000001</v>
      </c>
      <c r="CS230" s="35">
        <v>-0.22239999999999999</v>
      </c>
      <c r="CT230" s="35">
        <v>-0.23430000000000001</v>
      </c>
      <c r="JU230" s="405">
        <v>1.03E-2</v>
      </c>
      <c r="JV230" s="366">
        <v>1.8599999999999998E-2</v>
      </c>
      <c r="JW230" s="446">
        <v>1.9599999999999999E-2</v>
      </c>
      <c r="JX230" s="448">
        <v>5.4000000000000003E-3</v>
      </c>
      <c r="JY230" s="444">
        <v>3.8E-3</v>
      </c>
      <c r="JZ230" s="459">
        <v>1.2E-2</v>
      </c>
      <c r="KA230" s="465">
        <v>5.5999999999999999E-3</v>
      </c>
      <c r="KB230" s="453">
        <v>7.6E-3</v>
      </c>
      <c r="KC230" s="445">
        <v>6.5100000000000005E-2</v>
      </c>
      <c r="KD230" s="458">
        <v>4.0500000000000001E-2</v>
      </c>
      <c r="KE230" s="451">
        <v>1.6400000000000001E-2</v>
      </c>
      <c r="KF230" s="442">
        <v>1.32E-2</v>
      </c>
      <c r="KG230" s="448">
        <v>3.1899999999999998E-2</v>
      </c>
      <c r="KH230" s="444">
        <v>1.8800000000000001E-2</v>
      </c>
      <c r="KI230" s="443">
        <v>2.76E-2</v>
      </c>
      <c r="KJ230" s="404">
        <v>1.0200000000000001E-2</v>
      </c>
      <c r="KK230" s="366">
        <v>1.9400000000000001E-2</v>
      </c>
      <c r="KL230" s="446">
        <v>9.9000000000000008E-3</v>
      </c>
      <c r="KM230" s="458">
        <v>1.5900000000000001E-2</v>
      </c>
      <c r="KN230" s="451">
        <v>1.23E-2</v>
      </c>
      <c r="KO230" s="459">
        <v>1.66E-2</v>
      </c>
      <c r="KP230" s="448">
        <v>4.7000000000000002E-3</v>
      </c>
      <c r="KQ230" s="455">
        <v>6.4000000000000003E-3</v>
      </c>
      <c r="KR230" s="442">
        <v>2.4299999999999999E-2</v>
      </c>
      <c r="KS230" s="458">
        <v>1.61E-2</v>
      </c>
      <c r="KT230" s="366">
        <v>1.6299999999999999E-2</v>
      </c>
      <c r="KU230" s="443">
        <v>3.1800000000000002E-2</v>
      </c>
      <c r="KV230" s="454">
        <v>1.6500000000000001E-2</v>
      </c>
      <c r="KW230" s="364">
        <v>6.4999999999999997E-3</v>
      </c>
      <c r="KX230" s="446">
        <v>1.1599999999999999E-2</v>
      </c>
      <c r="KY230" s="405">
        <v>7.3000000000000001E-3</v>
      </c>
      <c r="KZ230" s="458">
        <v>2.8400000000000002E-2</v>
      </c>
      <c r="LA230" s="442">
        <v>1.9699999999999999E-2</v>
      </c>
      <c r="LB230" s="444">
        <v>9.1000000000000004E-3</v>
      </c>
      <c r="LC230" s="454">
        <v>2.1600000000000001E-2</v>
      </c>
      <c r="LD230" s="446">
        <v>2.0299999999999999E-2</v>
      </c>
      <c r="LE230" s="492"/>
      <c r="LF230" s="493"/>
      <c r="LG230" s="494"/>
      <c r="LH230" s="492"/>
      <c r="LI230" s="493"/>
      <c r="LJ230" s="494"/>
      <c r="LK230" s="492"/>
      <c r="LL230" s="493"/>
      <c r="LM230" s="494"/>
      <c r="LN230" s="492"/>
      <c r="LO230" s="493"/>
      <c r="LP230" s="494"/>
      <c r="LQ230" s="492"/>
      <c r="LR230" s="493"/>
      <c r="LS230" s="494"/>
      <c r="LT230" s="492"/>
      <c r="LU230" s="493"/>
      <c r="LV230" s="494"/>
      <c r="LW230" s="492"/>
      <c r="LX230" s="493"/>
      <c r="LY230" s="494"/>
      <c r="LZ230" s="492"/>
      <c r="MA230" s="493"/>
      <c r="MB230" s="494"/>
      <c r="MC230" s="492"/>
      <c r="MD230" s="493"/>
      <c r="ME230" s="494"/>
      <c r="MF230" s="492"/>
      <c r="MG230" s="493"/>
      <c r="MH230" s="494"/>
      <c r="MI230" s="492"/>
      <c r="MJ230" s="493"/>
      <c r="MK230" s="494"/>
      <c r="MM230" s="492"/>
      <c r="MN230" s="493"/>
      <c r="MO230" s="494"/>
      <c r="MP230" s="492"/>
      <c r="MQ230" s="493"/>
      <c r="MR230" s="494"/>
      <c r="MS230" s="492"/>
      <c r="MT230" s="493"/>
      <c r="MU230" s="494"/>
      <c r="MV230" s="492"/>
      <c r="MW230" s="493"/>
      <c r="MX230" s="494"/>
      <c r="MY230" s="492"/>
      <c r="MZ230" s="493"/>
      <c r="NA230" s="494"/>
      <c r="NB230" s="492"/>
      <c r="NC230" s="493"/>
      <c r="ND230" s="494"/>
      <c r="NE230" s="492"/>
      <c r="NF230" s="493"/>
      <c r="NG230" s="494"/>
      <c r="NH230" s="492"/>
      <c r="NI230" s="493"/>
      <c r="NJ230" s="494"/>
      <c r="NK230" s="492"/>
      <c r="NL230" s="493"/>
      <c r="NM230" s="494"/>
      <c r="NN230" s="492"/>
      <c r="NO230" s="493"/>
      <c r="NP230" s="494"/>
      <c r="NQ230" s="492"/>
      <c r="NR230" s="493"/>
      <c r="NS230" s="494"/>
      <c r="NT230" s="492"/>
      <c r="NU230" s="493"/>
      <c r="NV230" s="494"/>
      <c r="NW230" s="492"/>
      <c r="NX230" s="493"/>
      <c r="NY230" s="494"/>
      <c r="NZ230" s="492"/>
      <c r="OA230" s="493"/>
      <c r="OB230" s="494"/>
      <c r="OC230" s="492"/>
      <c r="OD230" s="493"/>
      <c r="OE230" s="494"/>
      <c r="OF230" s="492"/>
      <c r="OG230" s="493"/>
      <c r="OH230" s="494"/>
      <c r="OI230" s="492"/>
      <c r="OJ230" s="493"/>
      <c r="OK230" s="494"/>
      <c r="OL230" s="492"/>
      <c r="OM230" s="493"/>
      <c r="ON230" s="494"/>
      <c r="OO230" s="492"/>
      <c r="OP230" s="493"/>
      <c r="OQ230" s="494"/>
      <c r="OR230" s="492"/>
      <c r="OS230" s="493"/>
      <c r="OT230" s="494"/>
      <c r="OU230" s="492"/>
      <c r="OV230" s="493"/>
      <c r="OW230" s="494"/>
      <c r="OX230" s="492"/>
      <c r="OY230" s="493"/>
      <c r="OZ230" s="494"/>
      <c r="PA230" s="492"/>
      <c r="PB230" s="493"/>
      <c r="PC230" s="494"/>
    </row>
    <row r="231" spans="9:419" ht="16.5" thickBot="1" x14ac:dyDescent="0.3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  <c r="CI231" s="55" t="s">
        <v>91</v>
      </c>
      <c r="CJ231" t="s">
        <v>62</v>
      </c>
      <c r="CM231" t="s">
        <v>62</v>
      </c>
      <c r="CP231" t="s">
        <v>62</v>
      </c>
      <c r="CR231" t="s">
        <v>62</v>
      </c>
      <c r="CS231" t="s">
        <v>62</v>
      </c>
      <c r="CU231" t="s">
        <v>62</v>
      </c>
      <c r="JU231" s="454">
        <v>-2.9499999999999998E-2</v>
      </c>
      <c r="JV231" s="451">
        <v>-1.8100000000000002E-2</v>
      </c>
      <c r="JW231" s="449">
        <v>-1.9699999999999999E-2</v>
      </c>
      <c r="JX231" s="458">
        <v>-1.34E-2</v>
      </c>
      <c r="JY231" s="366">
        <v>-9.1999999999999998E-3</v>
      </c>
      <c r="JZ231" s="449">
        <v>-1.4200000000000001E-2</v>
      </c>
      <c r="KA231" s="448">
        <v>-7.1000000000000004E-3</v>
      </c>
      <c r="KB231" s="364">
        <v>-1.06E-2</v>
      </c>
      <c r="KC231" s="446">
        <v>-3.7499999999999999E-2</v>
      </c>
      <c r="KD231" s="465">
        <v>-2.8799999999999999E-2</v>
      </c>
      <c r="KE231" s="366">
        <v>-1.2699999999999999E-2</v>
      </c>
      <c r="KF231" s="456">
        <v>-1.04E-2</v>
      </c>
      <c r="KG231" s="450">
        <v>-1.34E-2</v>
      </c>
      <c r="KH231" s="364">
        <v>-1.7399999999999999E-2</v>
      </c>
      <c r="KI231" s="449">
        <v>-1.3899999999999999E-2</v>
      </c>
      <c r="KJ231" s="454">
        <v>-1.5599999999999999E-2</v>
      </c>
      <c r="KK231" s="364">
        <v>-2.3699999999999999E-2</v>
      </c>
      <c r="KL231" s="459">
        <v>-1.6899999999999998E-2</v>
      </c>
      <c r="KM231" s="448">
        <v>-1.5100000000000001E-2</v>
      </c>
      <c r="KN231" s="364">
        <v>-1.7399999999999999E-2</v>
      </c>
      <c r="KO231" s="446">
        <v>-1.1299999999999999E-2</v>
      </c>
      <c r="KP231" s="405">
        <v>-5.4999999999999997E-3</v>
      </c>
      <c r="KQ231" s="451">
        <v>-8.9999999999999993E-3</v>
      </c>
      <c r="KR231" s="443">
        <v>-0.02</v>
      </c>
      <c r="KS231" s="448">
        <v>-2.3199999999999998E-2</v>
      </c>
      <c r="KT231" s="453">
        <v>-1.0699999999999999E-2</v>
      </c>
      <c r="KU231" s="445">
        <v>-2.8199999999999999E-2</v>
      </c>
      <c r="KV231" s="458">
        <v>-2.47E-2</v>
      </c>
      <c r="KW231" s="366">
        <v>-6.3E-3</v>
      </c>
      <c r="KX231" s="445">
        <v>-2.3199999999999998E-2</v>
      </c>
      <c r="KY231" s="448">
        <v>-1.0999999999999999E-2</v>
      </c>
      <c r="KZ231" s="454">
        <v>-1.2200000000000001E-2</v>
      </c>
      <c r="LA231" s="445">
        <v>-2.9899999999999999E-2</v>
      </c>
      <c r="LB231" s="453">
        <v>-1.67E-2</v>
      </c>
      <c r="LC231" s="405">
        <v>-1.8700000000000001E-2</v>
      </c>
      <c r="LD231" s="456">
        <v>-2.4799999999999999E-2</v>
      </c>
      <c r="LE231" s="492"/>
      <c r="LF231" s="493"/>
      <c r="LG231" s="494"/>
      <c r="LH231" s="492"/>
      <c r="LI231" s="493"/>
      <c r="LJ231" s="494"/>
      <c r="LK231" s="492"/>
      <c r="LL231" s="493"/>
      <c r="LM231" s="494"/>
      <c r="LN231" s="492"/>
      <c r="LO231" s="493"/>
      <c r="LP231" s="494"/>
      <c r="LQ231" s="492"/>
      <c r="LR231" s="493"/>
      <c r="LS231" s="494"/>
      <c r="LT231" s="492"/>
      <c r="LU231" s="493"/>
      <c r="LV231" s="494"/>
      <c r="LW231" s="492"/>
      <c r="LX231" s="493"/>
      <c r="LY231" s="494"/>
      <c r="LZ231" s="492"/>
      <c r="MA231" s="493"/>
      <c r="MB231" s="494"/>
      <c r="MC231" s="492"/>
      <c r="MD231" s="493"/>
      <c r="ME231" s="494"/>
      <c r="MF231" s="492"/>
      <c r="MG231" s="493"/>
      <c r="MH231" s="494"/>
      <c r="MI231" s="492"/>
      <c r="MJ231" s="493"/>
      <c r="MK231" s="494"/>
      <c r="MM231" s="492"/>
      <c r="MN231" s="493"/>
      <c r="MO231" s="494"/>
      <c r="MP231" s="492"/>
      <c r="MQ231" s="493"/>
      <c r="MR231" s="494"/>
      <c r="MS231" s="492"/>
      <c r="MT231" s="493"/>
      <c r="MU231" s="494"/>
      <c r="MV231" s="492"/>
      <c r="MW231" s="493"/>
      <c r="MX231" s="494"/>
      <c r="MY231" s="492"/>
      <c r="MZ231" s="493"/>
      <c r="NA231" s="494"/>
      <c r="NB231" s="492"/>
      <c r="NC231" s="493"/>
      <c r="ND231" s="494"/>
      <c r="NE231" s="492"/>
      <c r="NF231" s="493"/>
      <c r="NG231" s="494"/>
      <c r="NH231" s="492"/>
      <c r="NI231" s="493"/>
      <c r="NJ231" s="494"/>
      <c r="NK231" s="492"/>
      <c r="NL231" s="493"/>
      <c r="NM231" s="494"/>
      <c r="NN231" s="492"/>
      <c r="NO231" s="493"/>
      <c r="NP231" s="494"/>
      <c r="NQ231" s="492"/>
      <c r="NR231" s="493"/>
      <c r="NS231" s="494"/>
      <c r="NT231" s="492"/>
      <c r="NU231" s="493"/>
      <c r="NV231" s="494"/>
      <c r="NW231" s="492"/>
      <c r="NX231" s="493"/>
      <c r="NY231" s="494"/>
      <c r="NZ231" s="492"/>
      <c r="OA231" s="493"/>
      <c r="OB231" s="494"/>
      <c r="OC231" s="492"/>
      <c r="OD231" s="493"/>
      <c r="OE231" s="494"/>
      <c r="OF231" s="492"/>
      <c r="OG231" s="493"/>
      <c r="OH231" s="494"/>
      <c r="OI231" s="492"/>
      <c r="OJ231" s="493"/>
      <c r="OK231" s="494"/>
      <c r="OL231" s="492"/>
      <c r="OM231" s="493"/>
      <c r="ON231" s="494"/>
      <c r="OO231" s="492"/>
      <c r="OP231" s="493"/>
      <c r="OQ231" s="494"/>
      <c r="OR231" s="492"/>
      <c r="OS231" s="493"/>
      <c r="OT231" s="494"/>
      <c r="OU231" s="492"/>
      <c r="OV231" s="493"/>
      <c r="OW231" s="494"/>
      <c r="OX231" s="492"/>
      <c r="OY231" s="493"/>
      <c r="OZ231" s="494"/>
      <c r="PA231" s="492"/>
      <c r="PB231" s="493"/>
      <c r="PC231" s="494"/>
    </row>
    <row r="232" spans="9:419" ht="16.5" thickBot="1" x14ac:dyDescent="0.3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  <c r="CI232" s="55" t="s">
        <v>121</v>
      </c>
      <c r="CJ232" s="343">
        <v>43587</v>
      </c>
      <c r="CK232" s="346" t="s">
        <v>100</v>
      </c>
      <c r="CL232" s="343">
        <v>43591</v>
      </c>
      <c r="CM232" s="343">
        <v>43592</v>
      </c>
      <c r="CN232" s="343">
        <v>43593</v>
      </c>
      <c r="CO232" s="343">
        <v>43594</v>
      </c>
      <c r="CP232" s="343">
        <v>43595</v>
      </c>
      <c r="CQ232" s="343">
        <v>43598</v>
      </c>
      <c r="CR232" s="343">
        <v>43599</v>
      </c>
      <c r="CS232" s="343">
        <v>43600</v>
      </c>
      <c r="CT232" s="343">
        <v>43601</v>
      </c>
      <c r="CU232" s="343">
        <v>43602</v>
      </c>
      <c r="CV232" s="343">
        <v>43605</v>
      </c>
      <c r="CW232" s="343">
        <v>43606</v>
      </c>
      <c r="CX232" s="343">
        <v>43607</v>
      </c>
      <c r="CY232" s="343">
        <v>43608</v>
      </c>
      <c r="CZ232" s="343">
        <v>43609</v>
      </c>
      <c r="DA232" s="343">
        <v>43612</v>
      </c>
      <c r="DB232" s="343">
        <v>43613</v>
      </c>
      <c r="DC232" s="343">
        <v>43614</v>
      </c>
      <c r="DD232" s="343">
        <v>43615</v>
      </c>
      <c r="DE232" s="343">
        <v>43616</v>
      </c>
      <c r="JU232" s="133"/>
      <c r="JV232" s="134"/>
      <c r="JW232" s="365">
        <v>2.6800000000000001E-2</v>
      </c>
      <c r="JX232" s="133" t="s">
        <v>62</v>
      </c>
      <c r="JY232" s="134"/>
      <c r="JZ232" s="441">
        <v>1.03E-2</v>
      </c>
      <c r="KA232" s="133" t="s">
        <v>62</v>
      </c>
      <c r="KB232" s="134"/>
      <c r="KC232" s="365">
        <v>5.57E-2</v>
      </c>
      <c r="KD232" s="133"/>
      <c r="KE232" s="134" t="s">
        <v>62</v>
      </c>
      <c r="KF232" s="462">
        <v>0.03</v>
      </c>
      <c r="KG232" s="133" t="s">
        <v>62</v>
      </c>
      <c r="KH232" s="134" t="s">
        <v>62</v>
      </c>
      <c r="KI232" s="462">
        <v>3.7699999999999997E-2</v>
      </c>
      <c r="KJ232" s="133"/>
      <c r="KK232" s="134"/>
      <c r="KL232" s="462">
        <v>2.2599999999999999E-2</v>
      </c>
      <c r="KM232" s="133" t="s">
        <v>62</v>
      </c>
      <c r="KN232" s="134" t="s">
        <v>62</v>
      </c>
      <c r="KO232" s="367">
        <v>2.8799999999999999E-2</v>
      </c>
      <c r="KP232" s="133" t="s">
        <v>62</v>
      </c>
      <c r="KQ232" s="134"/>
      <c r="KR232" s="367">
        <v>2.1499999999999998E-2</v>
      </c>
      <c r="KS232" s="133"/>
      <c r="KT232" s="134"/>
      <c r="KU232" s="462">
        <v>5.5E-2</v>
      </c>
      <c r="KV232" s="133"/>
      <c r="KW232" s="134"/>
      <c r="KX232" s="440">
        <v>1.7399999999999999E-2</v>
      </c>
      <c r="KY232" s="133"/>
      <c r="KZ232" s="134"/>
      <c r="LA232" s="452">
        <v>2.01E-2</v>
      </c>
      <c r="LB232" s="134"/>
      <c r="LC232" s="134"/>
      <c r="LD232" s="441">
        <v>2.3199999999999998E-2</v>
      </c>
      <c r="LE232" s="133"/>
      <c r="LF232" s="134"/>
      <c r="LG232" s="495"/>
      <c r="LH232" s="133"/>
      <c r="LI232" s="134"/>
      <c r="LJ232" s="495"/>
      <c r="LK232" s="133"/>
      <c r="LL232" s="134"/>
      <c r="LM232" s="495"/>
      <c r="LN232" s="133"/>
      <c r="LO232" s="134"/>
      <c r="LP232" s="495"/>
      <c r="LQ232" s="133"/>
      <c r="LR232" s="134"/>
      <c r="LS232" s="495"/>
      <c r="LT232" s="133"/>
      <c r="LU232" s="134"/>
      <c r="LV232" s="495"/>
      <c r="LW232" s="133"/>
      <c r="LX232" s="134"/>
      <c r="LY232" s="495"/>
      <c r="LZ232" s="133"/>
      <c r="MA232" s="134"/>
      <c r="MB232" s="495"/>
      <c r="MC232" s="133"/>
      <c r="MD232" s="134"/>
      <c r="ME232" s="495"/>
      <c r="MF232" s="133"/>
      <c r="MG232" s="134"/>
      <c r="MH232" s="495"/>
      <c r="MI232" s="133"/>
      <c r="MJ232" s="134"/>
      <c r="MK232" s="495"/>
      <c r="MM232" s="133"/>
      <c r="MN232" s="134"/>
      <c r="MO232" s="495"/>
      <c r="MP232" s="133"/>
      <c r="MQ232" s="134"/>
      <c r="MR232" s="495"/>
      <c r="MS232" s="133"/>
      <c r="MT232" s="134"/>
      <c r="MU232" s="495"/>
      <c r="MV232" s="133"/>
      <c r="MW232" s="134"/>
      <c r="MX232" s="495"/>
      <c r="MY232" s="133"/>
      <c r="MZ232" s="134"/>
      <c r="NA232" s="495"/>
      <c r="NB232" s="133"/>
      <c r="NC232" s="134"/>
      <c r="ND232" s="495"/>
      <c r="NE232" s="133"/>
      <c r="NF232" s="134"/>
      <c r="NG232" s="495"/>
      <c r="NH232" s="133"/>
      <c r="NI232" s="134"/>
      <c r="NJ232" s="495"/>
      <c r="NK232" s="133"/>
      <c r="NL232" s="134"/>
      <c r="NM232" s="495"/>
      <c r="NN232" s="133"/>
      <c r="NO232" s="134"/>
      <c r="NP232" s="495"/>
      <c r="NQ232" s="133"/>
      <c r="NR232" s="134"/>
      <c r="NS232" s="495"/>
      <c r="NT232" s="133"/>
      <c r="NU232" s="134"/>
      <c r="NV232" s="495"/>
      <c r="NW232" s="133"/>
      <c r="NX232" s="134"/>
      <c r="NY232" s="495"/>
      <c r="NZ232" s="133"/>
      <c r="OA232" s="134"/>
      <c r="OB232" s="495"/>
      <c r="OC232" s="133"/>
      <c r="OD232" s="134"/>
      <c r="OE232" s="495"/>
      <c r="OF232" s="133"/>
      <c r="OG232" s="134"/>
      <c r="OH232" s="495"/>
      <c r="OI232" s="133"/>
      <c r="OJ232" s="134"/>
      <c r="OK232" s="495"/>
      <c r="OL232" s="133"/>
      <c r="OM232" s="134"/>
      <c r="ON232" s="495"/>
      <c r="OO232" s="133"/>
      <c r="OP232" s="134"/>
      <c r="OQ232" s="495"/>
      <c r="OR232" s="133"/>
      <c r="OS232" s="134"/>
      <c r="OT232" s="495"/>
      <c r="OU232" s="133"/>
      <c r="OV232" s="134"/>
      <c r="OW232" s="495"/>
      <c r="OX232" s="133"/>
      <c r="OY232" s="134"/>
      <c r="OZ232" s="495"/>
      <c r="PA232" s="133"/>
      <c r="PB232" s="134"/>
      <c r="PC232" s="495"/>
    </row>
    <row r="233" spans="9:419" ht="16.5" thickBot="1" x14ac:dyDescent="0.3">
      <c r="V233" t="s">
        <v>62</v>
      </c>
      <c r="AT233" t="s">
        <v>62</v>
      </c>
      <c r="BU233" t="s">
        <v>62</v>
      </c>
      <c r="CF233" t="s">
        <v>62</v>
      </c>
      <c r="CI233" s="22">
        <v>2.6800000000000001E-2</v>
      </c>
      <c r="CJ233" s="22">
        <v>2.8299999999999999E-2</v>
      </c>
      <c r="CK233" s="22">
        <v>8.4000000000000005E-2</v>
      </c>
      <c r="CL233" s="22">
        <v>5.79E-2</v>
      </c>
      <c r="CM233" s="48">
        <v>8.2400000000000001E-2</v>
      </c>
      <c r="CN233" s="48">
        <v>0.105</v>
      </c>
      <c r="CO233" s="48">
        <v>0.1166</v>
      </c>
      <c r="CP233" s="48">
        <v>8.9700000000000002E-2</v>
      </c>
      <c r="CQ233" s="48">
        <v>0.1447</v>
      </c>
      <c r="CR233" s="48">
        <v>0.13100000000000001</v>
      </c>
      <c r="CS233" s="48">
        <v>0.1411</v>
      </c>
      <c r="CT233" s="48">
        <v>0.1431</v>
      </c>
      <c r="JU233" s="133" t="s">
        <v>62</v>
      </c>
      <c r="JV233" s="134" t="s">
        <v>62</v>
      </c>
      <c r="JW233" s="440">
        <v>-4.9299999999999997E-2</v>
      </c>
      <c r="JX233" s="133" t="s">
        <v>62</v>
      </c>
      <c r="JY233" s="134" t="s">
        <v>62</v>
      </c>
      <c r="JZ233" s="452">
        <v>-6.4000000000000003E-3</v>
      </c>
      <c r="KA233" s="133" t="s">
        <v>62</v>
      </c>
      <c r="KB233" s="134" t="s">
        <v>62</v>
      </c>
      <c r="KC233" s="441">
        <v>-3.15E-2</v>
      </c>
      <c r="KD233" s="133"/>
      <c r="KE233" s="134" t="s">
        <v>62</v>
      </c>
      <c r="KF233" s="440">
        <v>-2.9600000000000001E-2</v>
      </c>
      <c r="KG233" s="133" t="s">
        <v>62</v>
      </c>
      <c r="KH233" s="134" t="s">
        <v>62</v>
      </c>
      <c r="KI233" s="452">
        <v>-1.5299999999999999E-2</v>
      </c>
      <c r="KJ233" s="133" t="s">
        <v>62</v>
      </c>
      <c r="KK233" s="134" t="s">
        <v>62</v>
      </c>
      <c r="KL233" s="365">
        <v>-2.7699999999999999E-2</v>
      </c>
      <c r="KM233" s="133" t="s">
        <v>62</v>
      </c>
      <c r="KN233" s="134" t="s">
        <v>62</v>
      </c>
      <c r="KO233" s="457">
        <v>-1.3100000000000001E-2</v>
      </c>
      <c r="KP233" s="133" t="s">
        <v>62</v>
      </c>
      <c r="KQ233" s="134" t="s">
        <v>62</v>
      </c>
      <c r="KR233" s="462">
        <v>-2.69E-2</v>
      </c>
      <c r="KS233" s="133" t="s">
        <v>62</v>
      </c>
      <c r="KT233" s="134" t="s">
        <v>62</v>
      </c>
      <c r="KU233" s="457">
        <v>-5.1499999999999997E-2</v>
      </c>
      <c r="KV233" s="133" t="s">
        <v>62</v>
      </c>
      <c r="KW233" s="134" t="s">
        <v>62</v>
      </c>
      <c r="KX233" s="365">
        <v>-2.1100000000000001E-2</v>
      </c>
      <c r="KY233" s="133" t="s">
        <v>62</v>
      </c>
      <c r="KZ233" s="134" t="s">
        <v>62</v>
      </c>
      <c r="LA233" s="365">
        <v>-3.0300000000000001E-2</v>
      </c>
      <c r="LB233" s="134" t="s">
        <v>62</v>
      </c>
      <c r="LC233" s="134" t="s">
        <v>62</v>
      </c>
      <c r="LD233" s="457">
        <v>-0.02</v>
      </c>
      <c r="LE233" s="133" t="s">
        <v>62</v>
      </c>
      <c r="LF233" s="134" t="s">
        <v>62</v>
      </c>
      <c r="LG233" s="495"/>
      <c r="LH233" s="133" t="s">
        <v>62</v>
      </c>
      <c r="LI233" s="134" t="s">
        <v>62</v>
      </c>
      <c r="LJ233" s="495"/>
      <c r="LK233" s="133" t="s">
        <v>62</v>
      </c>
      <c r="LL233" s="134" t="s">
        <v>62</v>
      </c>
      <c r="LM233" s="495"/>
      <c r="LN233" s="133" t="s">
        <v>62</v>
      </c>
      <c r="LO233" s="134" t="s">
        <v>62</v>
      </c>
      <c r="LP233" s="495"/>
      <c r="LQ233" s="133" t="s">
        <v>62</v>
      </c>
      <c r="LR233" s="134" t="s">
        <v>62</v>
      </c>
      <c r="LS233" s="495"/>
      <c r="LT233" s="133" t="s">
        <v>62</v>
      </c>
      <c r="LU233" s="134" t="s">
        <v>62</v>
      </c>
      <c r="LV233" s="495"/>
      <c r="LW233" s="133" t="s">
        <v>62</v>
      </c>
      <c r="LX233" s="134" t="s">
        <v>62</v>
      </c>
      <c r="LY233" s="495"/>
      <c r="LZ233" s="133" t="s">
        <v>62</v>
      </c>
      <c r="MA233" s="134" t="s">
        <v>62</v>
      </c>
      <c r="MB233" s="495"/>
      <c r="MC233" s="133" t="s">
        <v>62</v>
      </c>
      <c r="MD233" s="134" t="s">
        <v>62</v>
      </c>
      <c r="ME233" s="495"/>
      <c r="MF233" s="133" t="s">
        <v>62</v>
      </c>
      <c r="MG233" s="134" t="s">
        <v>62</v>
      </c>
      <c r="MH233" s="495"/>
      <c r="MI233" s="133" t="s">
        <v>62</v>
      </c>
      <c r="MJ233" s="134" t="s">
        <v>62</v>
      </c>
      <c r="MK233" s="495"/>
      <c r="MM233" s="133" t="s">
        <v>62</v>
      </c>
      <c r="MN233" s="134" t="s">
        <v>62</v>
      </c>
      <c r="MO233" s="495"/>
      <c r="MP233" s="133" t="s">
        <v>62</v>
      </c>
      <c r="MQ233" s="134" t="s">
        <v>62</v>
      </c>
      <c r="MR233" s="495"/>
      <c r="MS233" s="133" t="s">
        <v>62</v>
      </c>
      <c r="MT233" s="134" t="s">
        <v>62</v>
      </c>
      <c r="MU233" s="495"/>
      <c r="MV233" s="133" t="s">
        <v>62</v>
      </c>
      <c r="MW233" s="134" t="s">
        <v>62</v>
      </c>
      <c r="MX233" s="495"/>
      <c r="MY233" s="133" t="s">
        <v>62</v>
      </c>
      <c r="MZ233" s="134" t="s">
        <v>62</v>
      </c>
      <c r="NA233" s="495"/>
      <c r="NB233" s="133" t="s">
        <v>62</v>
      </c>
      <c r="NC233" s="134" t="s">
        <v>62</v>
      </c>
      <c r="ND233" s="495"/>
      <c r="NE233" s="133" t="s">
        <v>62</v>
      </c>
      <c r="NF233" s="134" t="s">
        <v>62</v>
      </c>
      <c r="NG233" s="495"/>
      <c r="NH233" s="133" t="s">
        <v>62</v>
      </c>
      <c r="NI233" s="134" t="s">
        <v>62</v>
      </c>
      <c r="NJ233" s="495"/>
      <c r="NK233" s="133" t="s">
        <v>62</v>
      </c>
      <c r="NL233" s="134" t="s">
        <v>62</v>
      </c>
      <c r="NM233" s="495"/>
      <c r="NN233" s="133" t="s">
        <v>62</v>
      </c>
      <c r="NO233" s="134" t="s">
        <v>62</v>
      </c>
      <c r="NP233" s="495"/>
      <c r="NQ233" s="133" t="s">
        <v>62</v>
      </c>
      <c r="NR233" s="134" t="s">
        <v>62</v>
      </c>
      <c r="NS233" s="495"/>
      <c r="NT233" s="133" t="s">
        <v>62</v>
      </c>
      <c r="NU233" s="134" t="s">
        <v>62</v>
      </c>
      <c r="NV233" s="495"/>
      <c r="NW233" s="133" t="s">
        <v>62</v>
      </c>
      <c r="NX233" s="134" t="s">
        <v>62</v>
      </c>
      <c r="NY233" s="495"/>
      <c r="NZ233" s="133" t="s">
        <v>62</v>
      </c>
      <c r="OA233" s="134" t="s">
        <v>62</v>
      </c>
      <c r="OB233" s="495"/>
      <c r="OC233" s="133" t="s">
        <v>62</v>
      </c>
      <c r="OD233" s="134" t="s">
        <v>62</v>
      </c>
      <c r="OE233" s="495"/>
      <c r="OF233" s="133" t="s">
        <v>62</v>
      </c>
      <c r="OG233" s="134" t="s">
        <v>62</v>
      </c>
      <c r="OH233" s="495"/>
      <c r="OI233" s="133" t="s">
        <v>62</v>
      </c>
      <c r="OJ233" s="134" t="s">
        <v>62</v>
      </c>
      <c r="OK233" s="495"/>
      <c r="OL233" s="133" t="s">
        <v>62</v>
      </c>
      <c r="OM233" s="134" t="s">
        <v>62</v>
      </c>
      <c r="ON233" s="495"/>
      <c r="OO233" s="133" t="s">
        <v>62</v>
      </c>
      <c r="OP233" s="134" t="s">
        <v>62</v>
      </c>
      <c r="OQ233" s="495"/>
      <c r="OR233" s="133" t="s">
        <v>62</v>
      </c>
      <c r="OS233" s="134" t="s">
        <v>62</v>
      </c>
      <c r="OT233" s="495"/>
      <c r="OU233" s="133" t="s">
        <v>62</v>
      </c>
      <c r="OV233" s="134" t="s">
        <v>62</v>
      </c>
      <c r="OW233" s="495"/>
      <c r="OX233" s="133" t="s">
        <v>62</v>
      </c>
      <c r="OY233" s="134" t="s">
        <v>62</v>
      </c>
      <c r="OZ233" s="495"/>
      <c r="PA233" s="133" t="s">
        <v>62</v>
      </c>
      <c r="PB233" s="134" t="s">
        <v>62</v>
      </c>
      <c r="PC233" s="495"/>
    </row>
    <row r="234" spans="9:419" ht="15.75" thickBot="1" x14ac:dyDescent="0.3">
      <c r="BM234" t="s">
        <v>62</v>
      </c>
      <c r="CI234" s="87">
        <v>2.6200000000000001E-2</v>
      </c>
      <c r="CJ234" s="87">
        <v>2.5700000000000001E-2</v>
      </c>
      <c r="CK234" s="87">
        <v>1.7600000000000001E-2</v>
      </c>
      <c r="CL234" s="48">
        <v>4.4699999999999997E-2</v>
      </c>
      <c r="CM234" s="22">
        <v>4.3400000000000001E-2</v>
      </c>
      <c r="CN234" s="7">
        <v>0.02</v>
      </c>
      <c r="CO234" s="87">
        <v>4.1399999999999999E-2</v>
      </c>
      <c r="CP234" s="87">
        <v>6.2899999999999998E-2</v>
      </c>
      <c r="CQ234" s="87">
        <v>0.11310000000000001</v>
      </c>
      <c r="CR234" s="87">
        <v>0.10199999999999999</v>
      </c>
      <c r="CS234" s="87">
        <v>0.109</v>
      </c>
      <c r="CT234" s="87">
        <v>0.12039999999999999</v>
      </c>
      <c r="JU234" s="255">
        <v>1.9613</v>
      </c>
      <c r="JV234" s="251">
        <v>0.67620000000000002</v>
      </c>
      <c r="JW234" s="256">
        <v>1.9709000000000001</v>
      </c>
      <c r="JX234" s="255">
        <v>1.9699</v>
      </c>
      <c r="JY234" s="251">
        <v>1.9688000000000001</v>
      </c>
      <c r="JZ234" s="256">
        <v>1.9697</v>
      </c>
      <c r="KA234" s="255">
        <v>1.9673</v>
      </c>
      <c r="KB234" s="251">
        <v>0.66169999999999995</v>
      </c>
      <c r="KC234" s="256">
        <v>146.38</v>
      </c>
      <c r="KD234" s="255">
        <v>1.8781000000000001</v>
      </c>
      <c r="KE234" s="251">
        <v>1.9810000000000001</v>
      </c>
      <c r="KF234" s="256">
        <v>1.982</v>
      </c>
      <c r="KG234" s="255">
        <v>1.9841</v>
      </c>
      <c r="KH234" s="251">
        <v>72.959999999999994</v>
      </c>
      <c r="KI234" s="256">
        <v>72.760000000000005</v>
      </c>
      <c r="KJ234" s="255">
        <v>72.569999999999993</v>
      </c>
      <c r="KK234" s="251">
        <v>72.53</v>
      </c>
      <c r="KL234" s="256">
        <v>72.400000000000006</v>
      </c>
      <c r="KM234" s="255">
        <v>72.260000000000005</v>
      </c>
      <c r="KN234" s="251">
        <v>72.209999999999994</v>
      </c>
      <c r="KO234" s="256">
        <v>72.319999999999993</v>
      </c>
      <c r="KP234" s="255">
        <v>72.38</v>
      </c>
      <c r="KQ234" s="251">
        <v>72.37</v>
      </c>
      <c r="KR234" s="256">
        <v>72.53</v>
      </c>
      <c r="KS234" s="255">
        <v>72.17</v>
      </c>
      <c r="KT234" s="251">
        <v>72.14</v>
      </c>
      <c r="KU234" s="256">
        <v>71.77</v>
      </c>
      <c r="KV234" s="255">
        <v>72.180000000000007</v>
      </c>
      <c r="KW234" s="251">
        <v>72.150000000000006</v>
      </c>
      <c r="KX234" s="256">
        <v>72.06</v>
      </c>
      <c r="KY234" s="255">
        <v>72.010000000000005</v>
      </c>
      <c r="KZ234" s="251">
        <v>71.64</v>
      </c>
      <c r="LA234" s="256">
        <v>71.92</v>
      </c>
      <c r="LB234" s="251">
        <v>71.760000000000005</v>
      </c>
      <c r="LC234" s="251">
        <v>72.09</v>
      </c>
      <c r="LD234" s="251">
        <v>71.790000000000006</v>
      </c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</row>
    <row r="235" spans="9:419" ht="15.75" thickBot="1" x14ac:dyDescent="0.3">
      <c r="Y235" t="s">
        <v>62</v>
      </c>
      <c r="CI235" s="48">
        <v>1.54E-2</v>
      </c>
      <c r="CJ235" s="7">
        <v>2.4299999999999999E-2</v>
      </c>
      <c r="CK235" s="48">
        <v>1.47E-2</v>
      </c>
      <c r="CL235" s="87">
        <v>2.2800000000000001E-2</v>
      </c>
      <c r="CM235" s="87">
        <v>1.0200000000000001E-2</v>
      </c>
      <c r="CN235" s="22">
        <v>1.5699999999999999E-2</v>
      </c>
      <c r="CO235" s="16">
        <v>1.89E-2</v>
      </c>
      <c r="CP235" s="16">
        <v>2.6100000000000002E-2</v>
      </c>
      <c r="CQ235" s="16">
        <v>3.1699999999999999E-2</v>
      </c>
      <c r="CR235" s="16">
        <v>2.5499999999999998E-2</v>
      </c>
      <c r="CS235" s="16">
        <v>3.1399999999999997E-2</v>
      </c>
      <c r="CT235" s="7">
        <v>4.8599999999999997E-2</v>
      </c>
      <c r="JU235" s="156" t="s">
        <v>54</v>
      </c>
      <c r="JV235" s="116" t="s">
        <v>59</v>
      </c>
      <c r="JW235" s="257" t="s">
        <v>54</v>
      </c>
      <c r="JX235" s="156" t="s">
        <v>54</v>
      </c>
      <c r="JY235" s="254" t="s">
        <v>54</v>
      </c>
      <c r="JZ235" s="257" t="s">
        <v>54</v>
      </c>
      <c r="KA235" s="156" t="s">
        <v>54</v>
      </c>
      <c r="KB235" s="114" t="s">
        <v>41</v>
      </c>
      <c r="KC235" s="257" t="s">
        <v>54</v>
      </c>
      <c r="KD235" s="159" t="s">
        <v>53</v>
      </c>
      <c r="KE235" s="254" t="s">
        <v>54</v>
      </c>
      <c r="KF235" s="257" t="s">
        <v>54</v>
      </c>
      <c r="KG235" s="156" t="s">
        <v>54</v>
      </c>
      <c r="KH235" s="109" t="s">
        <v>67</v>
      </c>
      <c r="KI235" s="169" t="s">
        <v>67</v>
      </c>
      <c r="KJ235" s="147" t="s">
        <v>67</v>
      </c>
      <c r="KK235" s="109" t="s">
        <v>67</v>
      </c>
      <c r="KL235" s="169" t="s">
        <v>67</v>
      </c>
      <c r="KM235" s="147" t="s">
        <v>67</v>
      </c>
      <c r="KN235" s="109" t="s">
        <v>67</v>
      </c>
      <c r="KO235" s="169" t="s">
        <v>67</v>
      </c>
      <c r="KP235" s="147" t="s">
        <v>67</v>
      </c>
      <c r="KQ235" s="109" t="s">
        <v>67</v>
      </c>
      <c r="KR235" s="169" t="s">
        <v>67</v>
      </c>
      <c r="KS235" s="147" t="s">
        <v>67</v>
      </c>
      <c r="KT235" s="109" t="s">
        <v>67</v>
      </c>
      <c r="KU235" s="169" t="s">
        <v>67</v>
      </c>
      <c r="KV235" s="147" t="s">
        <v>67</v>
      </c>
      <c r="KW235" s="109" t="s">
        <v>67</v>
      </c>
      <c r="KX235" s="169" t="s">
        <v>67</v>
      </c>
      <c r="KY235" s="147" t="s">
        <v>67</v>
      </c>
      <c r="KZ235" s="109" t="s">
        <v>67</v>
      </c>
      <c r="LA235" s="169" t="s">
        <v>67</v>
      </c>
      <c r="LB235" s="109" t="s">
        <v>67</v>
      </c>
      <c r="LC235" s="109" t="s">
        <v>67</v>
      </c>
      <c r="LD235" s="109" t="s">
        <v>67</v>
      </c>
      <c r="LE235" s="59"/>
      <c r="LF235" s="59"/>
      <c r="LG235" s="59"/>
      <c r="LH235" s="59"/>
      <c r="LI235" s="59"/>
      <c r="LJ235" s="59"/>
      <c r="LK235" s="59"/>
      <c r="LL235" s="59"/>
      <c r="LM235" s="59"/>
      <c r="LN235" s="59"/>
      <c r="LO235" s="59"/>
      <c r="LP235" s="59"/>
      <c r="LQ235" s="59"/>
      <c r="LR235" s="59"/>
      <c r="LS235" s="59"/>
      <c r="LT235" s="59"/>
      <c r="LU235" s="59"/>
      <c r="LV235" s="59"/>
      <c r="LW235" s="59"/>
      <c r="LX235" s="59"/>
      <c r="LY235" s="59"/>
      <c r="LZ235" s="59"/>
      <c r="MA235" s="59"/>
      <c r="MB235" s="59"/>
      <c r="MC235" s="59"/>
      <c r="MD235" s="59"/>
      <c r="ME235" s="59"/>
      <c r="MF235" s="59"/>
      <c r="MG235" s="59"/>
      <c r="MH235" s="59"/>
      <c r="MI235" s="59"/>
      <c r="MJ235" s="59"/>
      <c r="MK235" s="59"/>
      <c r="MM235" s="59"/>
      <c r="MN235" s="59"/>
      <c r="MO235" s="59"/>
      <c r="MP235" s="59"/>
      <c r="MQ235" s="59"/>
      <c r="MR235" s="59"/>
      <c r="MS235" s="59"/>
      <c r="MT235" s="59"/>
      <c r="MU235" s="59"/>
      <c r="MV235" s="59"/>
      <c r="MW235" s="59"/>
      <c r="MX235" s="59"/>
      <c r="MY235" s="59"/>
      <c r="MZ235" s="59"/>
      <c r="NA235" s="59"/>
      <c r="NB235" s="59"/>
      <c r="NC235" s="59"/>
      <c r="ND235" s="59"/>
      <c r="NE235" s="59"/>
      <c r="NF235" s="59"/>
      <c r="NG235" s="59"/>
      <c r="NH235" s="59"/>
      <c r="NI235" s="59"/>
      <c r="NJ235" s="59"/>
      <c r="NK235" s="59"/>
      <c r="NL235" s="59"/>
      <c r="NM235" s="59"/>
      <c r="NN235" s="59"/>
      <c r="NO235" s="59"/>
      <c r="NP235" s="59"/>
      <c r="NQ235" s="59"/>
      <c r="NR235" s="59"/>
      <c r="NS235" s="59"/>
      <c r="NT235" s="59"/>
      <c r="NU235" s="59"/>
      <c r="NV235" s="59"/>
      <c r="NW235" s="59"/>
      <c r="NX235" s="59"/>
      <c r="NY235" s="59"/>
      <c r="NZ235" s="59"/>
      <c r="OA235" s="59"/>
      <c r="OB235" s="59"/>
      <c r="OC235" s="59"/>
      <c r="OD235" s="59"/>
      <c r="OE235" s="59"/>
      <c r="OF235" s="59"/>
      <c r="OG235" s="59"/>
      <c r="OH235" s="59"/>
      <c r="OI235" s="59"/>
      <c r="OJ235" s="59"/>
      <c r="OK235" s="59"/>
      <c r="OL235" s="59"/>
      <c r="OM235" s="59"/>
      <c r="ON235" s="59"/>
      <c r="OO235" s="59"/>
      <c r="OP235" s="59"/>
      <c r="OQ235" s="59"/>
      <c r="OR235" s="59"/>
      <c r="OS235" s="59"/>
      <c r="OT235" s="59"/>
      <c r="OU235" s="59"/>
      <c r="OV235" s="59"/>
      <c r="OW235" s="59"/>
      <c r="OX235" s="59"/>
      <c r="OY235" s="59"/>
      <c r="OZ235" s="59"/>
      <c r="PA235" s="59"/>
      <c r="PB235" s="59"/>
      <c r="PC235" s="59"/>
    </row>
    <row r="236" spans="9:419" ht="15.75" thickBot="1" x14ac:dyDescent="0.3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  <c r="CG236" t="s">
        <v>62</v>
      </c>
      <c r="CI236" s="7">
        <v>1.4E-2</v>
      </c>
      <c r="CJ236" s="48">
        <v>1.6899999999999998E-2</v>
      </c>
      <c r="CK236" s="7">
        <v>-7.1999999999999998E-3</v>
      </c>
      <c r="CL236" s="7">
        <v>8.2000000000000007E-3</v>
      </c>
      <c r="CM236" s="7">
        <v>7.4000000000000003E-3</v>
      </c>
      <c r="CN236" s="16">
        <v>1.5599999999999999E-2</v>
      </c>
      <c r="CO236" s="7">
        <v>8.8000000000000005E-3</v>
      </c>
      <c r="CP236" s="7">
        <v>-3.3999999999999998E-3</v>
      </c>
      <c r="CQ236" s="7">
        <v>6.4000000000000003E-3</v>
      </c>
      <c r="CR236" s="7">
        <v>1.6799999999999999E-2</v>
      </c>
      <c r="CS236" s="7">
        <v>2.5399999999999999E-2</v>
      </c>
      <c r="CT236" s="16">
        <v>3.1899999999999998E-2</v>
      </c>
      <c r="JU236" s="143">
        <f t="shared" ref="JU236:KR236" si="814">SUM(JU221, -JU228)</f>
        <v>3.9800000000000002E-2</v>
      </c>
      <c r="JV236" s="110">
        <f t="shared" si="814"/>
        <v>4.9100000000000005E-2</v>
      </c>
      <c r="JW236" s="173">
        <f t="shared" si="814"/>
        <v>7.6100000000000001E-2</v>
      </c>
      <c r="JX236" s="143">
        <f t="shared" si="814"/>
        <v>7.5700000000000003E-2</v>
      </c>
      <c r="JY236" s="113">
        <f t="shared" si="814"/>
        <v>6.7900000000000002E-2</v>
      </c>
      <c r="JZ236" s="173">
        <f t="shared" si="814"/>
        <v>7.3399999999999993E-2</v>
      </c>
      <c r="KA236" s="143">
        <f t="shared" si="814"/>
        <v>7.1500000000000008E-2</v>
      </c>
      <c r="KB236" s="115">
        <f t="shared" si="814"/>
        <v>7.0000000000000007E-2</v>
      </c>
      <c r="KC236" s="173">
        <f t="shared" si="814"/>
        <v>0.12809999999999999</v>
      </c>
      <c r="KD236" s="161">
        <f t="shared" si="814"/>
        <v>0.12719999999999998</v>
      </c>
      <c r="KE236" s="113">
        <f t="shared" si="814"/>
        <v>0.12309999999999999</v>
      </c>
      <c r="KF236" s="173">
        <f t="shared" si="814"/>
        <v>0.13159999999999999</v>
      </c>
      <c r="KG236" s="143">
        <f t="shared" si="814"/>
        <v>0.14129999999999998</v>
      </c>
      <c r="KH236" s="202">
        <f t="shared" si="814"/>
        <v>0.13789999999999999</v>
      </c>
      <c r="KI236" s="182">
        <f t="shared" si="814"/>
        <v>0.16699999999999998</v>
      </c>
      <c r="KJ236" s="161">
        <f t="shared" si="814"/>
        <v>0.1905</v>
      </c>
      <c r="KK236" s="202">
        <f t="shared" si="814"/>
        <v>0.19700000000000001</v>
      </c>
      <c r="KL236" s="182">
        <f t="shared" si="814"/>
        <v>0.20849999999999999</v>
      </c>
      <c r="KM236" s="161">
        <f t="shared" si="814"/>
        <v>0.22559999999999999</v>
      </c>
      <c r="KN236" s="202">
        <f t="shared" si="814"/>
        <v>0.2271</v>
      </c>
      <c r="KO236" s="182">
        <f t="shared" si="814"/>
        <v>0.21870000000000001</v>
      </c>
      <c r="KP236" s="161">
        <f t="shared" si="814"/>
        <v>0.21489999999999998</v>
      </c>
      <c r="KQ236" s="202">
        <f t="shared" si="814"/>
        <v>0.2084</v>
      </c>
      <c r="KR236" s="182">
        <f t="shared" si="814"/>
        <v>0.192</v>
      </c>
      <c r="KS236" s="161">
        <f t="shared" ref="KS236:KT236" si="815">SUM(KS221, -KS228)</f>
        <v>0.22800000000000001</v>
      </c>
      <c r="KT236" s="202">
        <f t="shared" si="815"/>
        <v>0.2364</v>
      </c>
      <c r="KU236" s="182">
        <f t="shared" ref="KU236:KV236" si="816">SUM(KU221, -KU228)</f>
        <v>0.27249999999999996</v>
      </c>
      <c r="KV236" s="161">
        <f t="shared" ref="KV236:KW236" si="817">SUM(KV221, -KV228)</f>
        <v>0.23130000000000001</v>
      </c>
      <c r="KW236" s="202">
        <f t="shared" ref="KW236:KX236" si="818">SUM(KW221, -KW228)</f>
        <v>0.23180000000000001</v>
      </c>
      <c r="KX236" s="182">
        <f t="shared" ref="KX236:KY236" si="819">SUM(KX221, -KX228)</f>
        <v>0.2414</v>
      </c>
      <c r="KY236" s="161">
        <f t="shared" si="819"/>
        <v>0.247</v>
      </c>
      <c r="KZ236" s="202">
        <f t="shared" ref="KZ236:LA236" si="820">SUM(KZ221, -KZ228)</f>
        <v>0.28759999999999997</v>
      </c>
      <c r="LA236" s="182">
        <f t="shared" ref="LA236:LB236" si="821">SUM(LA221, -LA228)</f>
        <v>0.26100000000000001</v>
      </c>
      <c r="LB236" s="202">
        <f>SUM(LB221, -LB228)</f>
        <v>0.27879999999999999</v>
      </c>
      <c r="LC236" s="202">
        <f>SUM(LC221, -LC228)</f>
        <v>0.245</v>
      </c>
      <c r="LD236" s="202">
        <f>SUM(LD221, -LD228)</f>
        <v>0.27490000000000003</v>
      </c>
      <c r="LE236" s="6">
        <f t="shared" ref="KS236:MF236" si="822">SUM(LE221, -LE228)</f>
        <v>0</v>
      </c>
      <c r="LF236" s="6">
        <f t="shared" si="822"/>
        <v>0</v>
      </c>
      <c r="LG236" s="6">
        <f t="shared" si="822"/>
        <v>0</v>
      </c>
      <c r="LH236" s="6">
        <f t="shared" si="822"/>
        <v>0</v>
      </c>
      <c r="LI236" s="6">
        <f t="shared" si="822"/>
        <v>0</v>
      </c>
      <c r="LJ236" s="6">
        <f t="shared" si="822"/>
        <v>0</v>
      </c>
      <c r="LK236" s="6">
        <f t="shared" si="822"/>
        <v>0</v>
      </c>
      <c r="LL236" s="6">
        <f t="shared" si="822"/>
        <v>0</v>
      </c>
      <c r="LM236" s="6">
        <f t="shared" si="822"/>
        <v>0</v>
      </c>
      <c r="LN236" s="6">
        <f t="shared" si="822"/>
        <v>0</v>
      </c>
      <c r="LO236" s="6">
        <f t="shared" si="822"/>
        <v>0</v>
      </c>
      <c r="LP236" s="6">
        <f t="shared" si="822"/>
        <v>0</v>
      </c>
      <c r="LQ236" s="6">
        <f t="shared" si="822"/>
        <v>0</v>
      </c>
      <c r="LR236" s="6">
        <f t="shared" si="822"/>
        <v>0</v>
      </c>
      <c r="LS236" s="6">
        <f t="shared" si="822"/>
        <v>0</v>
      </c>
      <c r="LT236" s="6">
        <f t="shared" si="822"/>
        <v>0</v>
      </c>
      <c r="LU236" s="6">
        <f t="shared" si="822"/>
        <v>0</v>
      </c>
      <c r="LV236" s="6">
        <f t="shared" si="822"/>
        <v>0</v>
      </c>
      <c r="LW236" s="6">
        <f t="shared" si="822"/>
        <v>0</v>
      </c>
      <c r="LX236" s="6">
        <f t="shared" si="822"/>
        <v>0</v>
      </c>
      <c r="LY236" s="6">
        <f t="shared" si="822"/>
        <v>0</v>
      </c>
      <c r="LZ236" s="6">
        <f t="shared" si="822"/>
        <v>0</v>
      </c>
      <c r="MA236" s="6">
        <f t="shared" si="822"/>
        <v>0</v>
      </c>
      <c r="MB236" s="6">
        <f t="shared" si="822"/>
        <v>0</v>
      </c>
      <c r="MC236" s="6">
        <f t="shared" si="822"/>
        <v>0</v>
      </c>
      <c r="MD236" s="6">
        <f t="shared" si="822"/>
        <v>0</v>
      </c>
      <c r="ME236" s="6">
        <f t="shared" si="822"/>
        <v>0</v>
      </c>
      <c r="MF236" s="6">
        <f t="shared" si="822"/>
        <v>0</v>
      </c>
      <c r="MG236" s="6">
        <f t="shared" ref="MG236:MK236" si="823">SUM(MG221, -MG228)</f>
        <v>0</v>
      </c>
      <c r="MH236" s="6">
        <f t="shared" si="823"/>
        <v>0</v>
      </c>
      <c r="MI236" s="6">
        <f t="shared" si="823"/>
        <v>0</v>
      </c>
      <c r="MJ236" s="6">
        <f t="shared" si="823"/>
        <v>0</v>
      </c>
      <c r="MK236" s="6">
        <f t="shared" si="823"/>
        <v>0</v>
      </c>
      <c r="MM236" s="6">
        <f t="shared" ref="MM236:OX236" si="824">SUM(MM221, -MM228)</f>
        <v>0</v>
      </c>
      <c r="MN236" s="6">
        <f t="shared" si="824"/>
        <v>0</v>
      </c>
      <c r="MO236" s="6">
        <f t="shared" si="824"/>
        <v>0</v>
      </c>
      <c r="MP236" s="6">
        <f t="shared" si="824"/>
        <v>0</v>
      </c>
      <c r="MQ236" s="6">
        <f t="shared" si="824"/>
        <v>0</v>
      </c>
      <c r="MR236" s="6">
        <f t="shared" si="824"/>
        <v>0</v>
      </c>
      <c r="MS236" s="6">
        <f t="shared" si="824"/>
        <v>0</v>
      </c>
      <c r="MT236" s="6">
        <f t="shared" si="824"/>
        <v>0</v>
      </c>
      <c r="MU236" s="6">
        <f t="shared" si="824"/>
        <v>0</v>
      </c>
      <c r="MV236" s="6">
        <f t="shared" si="824"/>
        <v>0</v>
      </c>
      <c r="MW236" s="6">
        <f t="shared" si="824"/>
        <v>0</v>
      </c>
      <c r="MX236" s="6">
        <f t="shared" si="824"/>
        <v>0</v>
      </c>
      <c r="MY236" s="6">
        <f t="shared" si="824"/>
        <v>0</v>
      </c>
      <c r="MZ236" s="6">
        <f t="shared" si="824"/>
        <v>0</v>
      </c>
      <c r="NA236" s="6">
        <f t="shared" si="824"/>
        <v>0</v>
      </c>
      <c r="NB236" s="6">
        <f t="shared" si="824"/>
        <v>0</v>
      </c>
      <c r="NC236" s="6">
        <f t="shared" si="824"/>
        <v>0</v>
      </c>
      <c r="ND236" s="6">
        <f t="shared" si="824"/>
        <v>0</v>
      </c>
      <c r="NE236" s="6">
        <f t="shared" si="824"/>
        <v>0</v>
      </c>
      <c r="NF236" s="6">
        <f t="shared" si="824"/>
        <v>0</v>
      </c>
      <c r="NG236" s="6">
        <f t="shared" si="824"/>
        <v>0</v>
      </c>
      <c r="NH236" s="6">
        <f t="shared" si="824"/>
        <v>0</v>
      </c>
      <c r="NI236" s="6">
        <f t="shared" si="824"/>
        <v>0</v>
      </c>
      <c r="NJ236" s="6">
        <f t="shared" si="824"/>
        <v>0</v>
      </c>
      <c r="NK236" s="6">
        <f t="shared" si="824"/>
        <v>0</v>
      </c>
      <c r="NL236" s="6">
        <f t="shared" si="824"/>
        <v>0</v>
      </c>
      <c r="NM236" s="6">
        <f t="shared" si="824"/>
        <v>0</v>
      </c>
      <c r="NN236" s="6">
        <f t="shared" si="824"/>
        <v>0</v>
      </c>
      <c r="NO236" s="6">
        <f t="shared" si="824"/>
        <v>0</v>
      </c>
      <c r="NP236" s="6">
        <f t="shared" si="824"/>
        <v>0</v>
      </c>
      <c r="NQ236" s="6">
        <f t="shared" si="824"/>
        <v>0</v>
      </c>
      <c r="NR236" s="6">
        <f t="shared" si="824"/>
        <v>0</v>
      </c>
      <c r="NS236" s="6">
        <f t="shared" si="824"/>
        <v>0</v>
      </c>
      <c r="NT236" s="6">
        <f t="shared" si="824"/>
        <v>0</v>
      </c>
      <c r="NU236" s="6">
        <f t="shared" si="824"/>
        <v>0</v>
      </c>
      <c r="NV236" s="6">
        <f t="shared" si="824"/>
        <v>0</v>
      </c>
      <c r="NW236" s="6">
        <f t="shared" si="824"/>
        <v>0</v>
      </c>
      <c r="NX236" s="6">
        <f t="shared" si="824"/>
        <v>0</v>
      </c>
      <c r="NY236" s="6">
        <f t="shared" si="824"/>
        <v>0</v>
      </c>
      <c r="NZ236" s="6">
        <f t="shared" si="824"/>
        <v>0</v>
      </c>
      <c r="OA236" s="6">
        <f t="shared" si="824"/>
        <v>0</v>
      </c>
      <c r="OB236" s="6">
        <f t="shared" si="824"/>
        <v>0</v>
      </c>
      <c r="OC236" s="6">
        <f t="shared" si="824"/>
        <v>0</v>
      </c>
      <c r="OD236" s="6">
        <f t="shared" si="824"/>
        <v>0</v>
      </c>
      <c r="OE236" s="6">
        <f t="shared" si="824"/>
        <v>0</v>
      </c>
      <c r="OF236" s="6">
        <f t="shared" si="824"/>
        <v>0</v>
      </c>
      <c r="OG236" s="6">
        <f t="shared" si="824"/>
        <v>0</v>
      </c>
      <c r="OH236" s="6">
        <f t="shared" si="824"/>
        <v>0</v>
      </c>
      <c r="OI236" s="6">
        <f t="shared" si="824"/>
        <v>0</v>
      </c>
      <c r="OJ236" s="6">
        <f t="shared" si="824"/>
        <v>0</v>
      </c>
      <c r="OK236" s="6">
        <f t="shared" si="824"/>
        <v>0</v>
      </c>
      <c r="OL236" s="6">
        <f t="shared" si="824"/>
        <v>0</v>
      </c>
      <c r="OM236" s="6">
        <f t="shared" si="824"/>
        <v>0</v>
      </c>
      <c r="ON236" s="6">
        <f t="shared" si="824"/>
        <v>0</v>
      </c>
      <c r="OO236" s="6">
        <f t="shared" si="824"/>
        <v>0</v>
      </c>
      <c r="OP236" s="6">
        <f t="shared" si="824"/>
        <v>0</v>
      </c>
      <c r="OQ236" s="6">
        <f t="shared" si="824"/>
        <v>0</v>
      </c>
      <c r="OR236" s="6">
        <f t="shared" si="824"/>
        <v>0</v>
      </c>
      <c r="OS236" s="6">
        <f t="shared" si="824"/>
        <v>0</v>
      </c>
      <c r="OT236" s="6">
        <f t="shared" si="824"/>
        <v>0</v>
      </c>
      <c r="OU236" s="6">
        <f t="shared" si="824"/>
        <v>0</v>
      </c>
      <c r="OV236" s="6">
        <f t="shared" si="824"/>
        <v>0</v>
      </c>
      <c r="OW236" s="6">
        <f t="shared" si="824"/>
        <v>0</v>
      </c>
      <c r="OX236" s="6">
        <f t="shared" si="824"/>
        <v>0</v>
      </c>
      <c r="OY236" s="6">
        <f t="shared" ref="OY236:PC236" si="825">SUM(OY221, -OY228)</f>
        <v>0</v>
      </c>
      <c r="OZ236" s="6">
        <f t="shared" si="825"/>
        <v>0</v>
      </c>
      <c r="PA236" s="6">
        <f t="shared" si="825"/>
        <v>0</v>
      </c>
      <c r="PB236" s="6">
        <f t="shared" si="825"/>
        <v>0</v>
      </c>
      <c r="PC236" s="6">
        <f t="shared" si="825"/>
        <v>0</v>
      </c>
    </row>
    <row r="237" spans="9:419" ht="15.75" thickBot="1" x14ac:dyDescent="0.3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  <c r="CG237" t="s">
        <v>62</v>
      </c>
      <c r="CI237" s="16">
        <v>1.2999999999999999E-3</v>
      </c>
      <c r="CJ237" s="16">
        <v>-3.7000000000000002E-3</v>
      </c>
      <c r="CK237" s="16">
        <v>-1.1599999999999999E-2</v>
      </c>
      <c r="CL237" s="16">
        <v>5.7000000000000002E-3</v>
      </c>
      <c r="CM237" s="16">
        <v>1.5E-3</v>
      </c>
      <c r="CN237" s="87">
        <v>1.26E-2</v>
      </c>
      <c r="CO237" s="22">
        <v>3.2000000000000002E-3</v>
      </c>
      <c r="CP237" s="22">
        <v>-8.9999999999999993E-3</v>
      </c>
      <c r="CQ237" s="22">
        <v>-2.53E-2</v>
      </c>
      <c r="CR237" s="41">
        <v>-2.8400000000000002E-2</v>
      </c>
      <c r="CS237" s="41">
        <v>-8.3000000000000001E-3</v>
      </c>
      <c r="CT237" s="41">
        <v>-2.5000000000000001E-3</v>
      </c>
      <c r="JU237" s="137" t="s">
        <v>68</v>
      </c>
      <c r="JV237" s="254" t="s">
        <v>54</v>
      </c>
      <c r="JW237" s="179" t="s">
        <v>59</v>
      </c>
      <c r="JX237" s="151" t="s">
        <v>59</v>
      </c>
      <c r="JY237" s="116" t="s">
        <v>59</v>
      </c>
      <c r="JZ237" s="179" t="s">
        <v>59</v>
      </c>
      <c r="KA237" s="153" t="s">
        <v>41</v>
      </c>
      <c r="KB237" s="109" t="s">
        <v>67</v>
      </c>
      <c r="KC237" s="193" t="s">
        <v>53</v>
      </c>
      <c r="KD237" s="156" t="s">
        <v>54</v>
      </c>
      <c r="KE237" s="109" t="s">
        <v>67</v>
      </c>
      <c r="KF237" s="169" t="s">
        <v>67</v>
      </c>
      <c r="KG237" s="147" t="s">
        <v>67</v>
      </c>
      <c r="KH237" s="254" t="s">
        <v>54</v>
      </c>
      <c r="KI237" s="257" t="s">
        <v>54</v>
      </c>
      <c r="KJ237" s="156" t="s">
        <v>54</v>
      </c>
      <c r="KK237" s="109" t="s">
        <v>70</v>
      </c>
      <c r="KL237" s="169" t="s">
        <v>63</v>
      </c>
      <c r="KM237" s="147" t="s">
        <v>63</v>
      </c>
      <c r="KN237" s="109" t="s">
        <v>63</v>
      </c>
      <c r="KO237" s="169" t="s">
        <v>63</v>
      </c>
      <c r="KP237" s="147" t="s">
        <v>63</v>
      </c>
      <c r="KQ237" s="109" t="s">
        <v>63</v>
      </c>
      <c r="KR237" s="179" t="s">
        <v>59</v>
      </c>
      <c r="KS237" s="151" t="s">
        <v>59</v>
      </c>
      <c r="KT237" s="116" t="s">
        <v>59</v>
      </c>
      <c r="KU237" s="169" t="s">
        <v>63</v>
      </c>
      <c r="KV237" s="151" t="s">
        <v>59</v>
      </c>
      <c r="KW237" s="109" t="s">
        <v>63</v>
      </c>
      <c r="KX237" s="169" t="s">
        <v>63</v>
      </c>
      <c r="KY237" s="147" t="s">
        <v>63</v>
      </c>
      <c r="KZ237" s="109" t="s">
        <v>63</v>
      </c>
      <c r="LA237" s="169" t="s">
        <v>63</v>
      </c>
      <c r="LB237" s="109" t="s">
        <v>63</v>
      </c>
      <c r="LC237" s="109" t="s">
        <v>63</v>
      </c>
      <c r="LD237" s="109" t="s">
        <v>63</v>
      </c>
      <c r="LE237" s="59"/>
      <c r="LF237" s="59"/>
      <c r="LG237" s="59"/>
      <c r="LH237" s="59"/>
      <c r="LI237" s="59"/>
      <c r="LJ237" s="59"/>
      <c r="LK237" s="59"/>
      <c r="LL237" s="59"/>
      <c r="LM237" s="59"/>
      <c r="LN237" s="59"/>
      <c r="LO237" s="59"/>
      <c r="LP237" s="59"/>
      <c r="LQ237" s="59"/>
      <c r="LR237" s="59"/>
      <c r="LS237" s="59"/>
      <c r="LT237" s="59"/>
      <c r="LU237" s="59"/>
      <c r="LV237" s="59"/>
      <c r="LW237" s="59"/>
      <c r="LX237" s="59"/>
      <c r="LY237" s="59"/>
      <c r="LZ237" s="59"/>
      <c r="MA237" s="59"/>
      <c r="MB237" s="59"/>
      <c r="MC237" s="59"/>
      <c r="MD237" s="59"/>
      <c r="ME237" s="59"/>
      <c r="MF237" s="59"/>
      <c r="MG237" s="59"/>
      <c r="MH237" s="59"/>
      <c r="MI237" s="59"/>
      <c r="MJ237" s="59"/>
      <c r="MK237" s="59"/>
      <c r="MM237" s="59"/>
      <c r="MN237" s="59"/>
      <c r="MO237" s="59"/>
      <c r="MP237" s="59"/>
      <c r="MQ237" s="59"/>
      <c r="MR237" s="59"/>
      <c r="MS237" s="59"/>
      <c r="MT237" s="59"/>
      <c r="MU237" s="59"/>
      <c r="MV237" s="59"/>
      <c r="MW237" s="59"/>
      <c r="MX237" s="59"/>
      <c r="MY237" s="59"/>
      <c r="MZ237" s="59"/>
      <c r="NA237" s="59"/>
      <c r="NB237" s="59"/>
      <c r="NC237" s="59"/>
      <c r="ND237" s="59"/>
      <c r="NE237" s="59"/>
      <c r="NF237" s="59"/>
      <c r="NG237" s="59"/>
      <c r="NH237" s="59"/>
      <c r="NI237" s="59"/>
      <c r="NJ237" s="59"/>
      <c r="NK237" s="59"/>
      <c r="NL237" s="59"/>
      <c r="NM237" s="59"/>
      <c r="NN237" s="59"/>
      <c r="NO237" s="59"/>
      <c r="NP237" s="59"/>
      <c r="NQ237" s="59"/>
      <c r="NR237" s="59"/>
      <c r="NS237" s="59"/>
      <c r="NT237" s="59"/>
      <c r="NU237" s="59"/>
      <c r="NV237" s="59"/>
      <c r="NW237" s="59"/>
      <c r="NX237" s="59"/>
      <c r="NY237" s="59"/>
      <c r="NZ237" s="59"/>
      <c r="OA237" s="59"/>
      <c r="OB237" s="59"/>
      <c r="OC237" s="59"/>
      <c r="OD237" s="59"/>
      <c r="OE237" s="59"/>
      <c r="OF237" s="59"/>
      <c r="OG237" s="59"/>
      <c r="OH237" s="59"/>
      <c r="OI237" s="59"/>
      <c r="OJ237" s="59"/>
      <c r="OK237" s="59"/>
      <c r="OL237" s="59"/>
      <c r="OM237" s="59"/>
      <c r="ON237" s="59"/>
      <c r="OO237" s="59"/>
      <c r="OP237" s="59"/>
      <c r="OQ237" s="59"/>
      <c r="OR237" s="59"/>
      <c r="OS237" s="59"/>
      <c r="OT237" s="59"/>
      <c r="OU237" s="59"/>
      <c r="OV237" s="59"/>
      <c r="OW237" s="59"/>
      <c r="OX237" s="59"/>
      <c r="OY237" s="59"/>
      <c r="OZ237" s="59"/>
      <c r="PA237" s="59"/>
      <c r="PB237" s="59"/>
      <c r="PC237" s="59"/>
    </row>
    <row r="238" spans="9:419" ht="15.75" thickBot="1" x14ac:dyDescent="0.3">
      <c r="CF238" t="s">
        <v>62</v>
      </c>
      <c r="CH238" t="s">
        <v>62</v>
      </c>
      <c r="CI238" s="41">
        <v>-1.23E-2</v>
      </c>
      <c r="CJ238" s="41">
        <v>-1.8700000000000001E-2</v>
      </c>
      <c r="CK238" s="41">
        <v>-2.1999999999999999E-2</v>
      </c>
      <c r="CL238" s="41">
        <v>-2.12E-2</v>
      </c>
      <c r="CM238" s="31">
        <v>-2.3800000000000002E-2</v>
      </c>
      <c r="CN238" s="41">
        <v>-2.7699999999999999E-2</v>
      </c>
      <c r="CO238" s="41">
        <v>-3.5999999999999997E-2</v>
      </c>
      <c r="CP238" s="41">
        <v>-1.67E-2</v>
      </c>
      <c r="CQ238" s="41">
        <v>-4.3999999999999997E-2</v>
      </c>
      <c r="CR238" s="22">
        <v>-4.6399999999999997E-2</v>
      </c>
      <c r="CS238" s="22">
        <v>-7.6700000000000004E-2</v>
      </c>
      <c r="CT238" s="22">
        <v>-8.77E-2</v>
      </c>
      <c r="JU238" s="139">
        <f t="shared" ref="JU238:KB238" si="826">SUM(JU222, -JU228)</f>
        <v>3.6299999999999999E-2</v>
      </c>
      <c r="JV238" s="113">
        <f t="shared" si="826"/>
        <v>4.9000000000000002E-2</v>
      </c>
      <c r="JW238" s="170">
        <f t="shared" si="826"/>
        <v>7.5499999999999998E-2</v>
      </c>
      <c r="JX238" s="148">
        <f t="shared" si="826"/>
        <v>6.8199999999999997E-2</v>
      </c>
      <c r="JY238" s="110">
        <f t="shared" si="826"/>
        <v>5.5900000000000005E-2</v>
      </c>
      <c r="JZ238" s="170">
        <f t="shared" si="826"/>
        <v>7.0800000000000002E-2</v>
      </c>
      <c r="KA238" s="141">
        <f t="shared" si="826"/>
        <v>6.9599999999999995E-2</v>
      </c>
      <c r="KB238" s="202">
        <f t="shared" si="826"/>
        <v>6.08E-2</v>
      </c>
      <c r="KC238" s="182">
        <f>SUM(KC221, -KC227)</f>
        <v>0.1154</v>
      </c>
      <c r="KD238" s="143">
        <f>SUM(KD221, -KD227)</f>
        <v>0.12479999999999999</v>
      </c>
      <c r="KE238" s="202">
        <f t="shared" ref="KE238:KJ238" si="827">SUM(KE222, -KE228)</f>
        <v>0.11349999999999999</v>
      </c>
      <c r="KF238" s="182">
        <f t="shared" si="827"/>
        <v>0.11840000000000001</v>
      </c>
      <c r="KG238" s="161">
        <f t="shared" si="827"/>
        <v>0.1134</v>
      </c>
      <c r="KH238" s="113">
        <f t="shared" si="827"/>
        <v>0.12959999999999999</v>
      </c>
      <c r="KI238" s="173">
        <f t="shared" si="827"/>
        <v>0.128</v>
      </c>
      <c r="KJ238" s="143">
        <f t="shared" si="827"/>
        <v>0.13300000000000001</v>
      </c>
      <c r="KK238" s="115">
        <f t="shared" ref="KK238:KQ238" si="828">SUM(KK221, -KK227)</f>
        <v>0.1295</v>
      </c>
      <c r="KL238" s="171">
        <f t="shared" si="828"/>
        <v>0.14269999999999999</v>
      </c>
      <c r="KM238" s="139">
        <f t="shared" si="828"/>
        <v>0.17369999999999999</v>
      </c>
      <c r="KN238" s="111">
        <f t="shared" si="828"/>
        <v>0.17560000000000001</v>
      </c>
      <c r="KO238" s="171">
        <f t="shared" si="828"/>
        <v>0.16739999999999999</v>
      </c>
      <c r="KP238" s="139">
        <f t="shared" si="828"/>
        <v>0.15839999999999999</v>
      </c>
      <c r="KQ238" s="111">
        <f t="shared" si="828"/>
        <v>0.15940000000000001</v>
      </c>
      <c r="KR238" s="170">
        <f>SUM(KR222, -KR228)</f>
        <v>0.16520000000000001</v>
      </c>
      <c r="KS238" s="148">
        <f>SUM(KS222, -KS228)</f>
        <v>0.19919999999999999</v>
      </c>
      <c r="KT238" s="110">
        <f>SUM(KT222, -KT228)</f>
        <v>0.21679999999999999</v>
      </c>
      <c r="KU238" s="171">
        <f>SUM(KU221, -KU227)</f>
        <v>0.24349999999999999</v>
      </c>
      <c r="KV238" s="148">
        <f>SUM(KV222, -KV228)</f>
        <v>0.22089999999999999</v>
      </c>
      <c r="KW238" s="111">
        <f>SUM(KW221, -KW227)</f>
        <v>0.21610000000000001</v>
      </c>
      <c r="KX238" s="171">
        <f>SUM(KX221, -KX227)</f>
        <v>0.22110000000000002</v>
      </c>
      <c r="KY238" s="139">
        <f>SUM(KY221, -KY227)</f>
        <v>0.23049999999999998</v>
      </c>
      <c r="KZ238" s="111">
        <f>SUM(KZ221, -KZ227)</f>
        <v>0.26900000000000002</v>
      </c>
      <c r="LA238" s="171">
        <f>SUM(LA221, -LA227)</f>
        <v>0.24309999999999998</v>
      </c>
      <c r="LB238" s="111">
        <f>SUM(LB221, -LB227)</f>
        <v>0.26890000000000003</v>
      </c>
      <c r="LC238" s="111">
        <f>SUM(LC221, -LC227)</f>
        <v>0.24470000000000003</v>
      </c>
      <c r="LD238" s="111">
        <f>SUM(LD221, -LD227)</f>
        <v>0.2651</v>
      </c>
      <c r="LE238" s="6">
        <f>SUM(LE221, -LE227,)</f>
        <v>0</v>
      </c>
      <c r="LF238" s="6">
        <f>SUM(LF222, -LF228)</f>
        <v>0</v>
      </c>
      <c r="LG238" s="6">
        <f>SUM(LG221, -LG227)</f>
        <v>0</v>
      </c>
      <c r="LH238" s="6">
        <f>SUM(LH221, -LH227,)</f>
        <v>0</v>
      </c>
      <c r="LI238" s="6">
        <f>SUM(LI222, -LI228)</f>
        <v>0</v>
      </c>
      <c r="LJ238" s="6">
        <f>SUM(LJ221, -LJ227)</f>
        <v>0</v>
      </c>
      <c r="LK238" s="6">
        <f>SUM(LK221, -LK227,)</f>
        <v>0</v>
      </c>
      <c r="LL238" s="6">
        <f>SUM(LL222, -LL228)</f>
        <v>0</v>
      </c>
      <c r="LM238" s="6">
        <f>SUM(LM221, -LM227)</f>
        <v>0</v>
      </c>
      <c r="LN238" s="6">
        <f>SUM(LN221, -LN227,)</f>
        <v>0</v>
      </c>
      <c r="LO238" s="6">
        <f>SUM(LO222, -LO228)</f>
        <v>0</v>
      </c>
      <c r="LP238" s="6">
        <f>SUM(LP221, -LP227)</f>
        <v>0</v>
      </c>
      <c r="LQ238" s="6">
        <f>SUM(LQ221, -LQ227,)</f>
        <v>0</v>
      </c>
      <c r="LR238" s="6">
        <f>SUM(LR222, -LR228)</f>
        <v>0</v>
      </c>
      <c r="LS238" s="6">
        <f>SUM(LS221, -LS227)</f>
        <v>0</v>
      </c>
      <c r="LT238" s="6">
        <f>SUM(LT221, -LT227,)</f>
        <v>0</v>
      </c>
      <c r="LU238" s="6">
        <f>SUM(LU222, -LU228)</f>
        <v>0</v>
      </c>
      <c r="LV238" s="6">
        <f>SUM(LV221, -LV227)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9:419" ht="15.75" thickBot="1" x14ac:dyDescent="0.3">
      <c r="CI239" s="31">
        <v>-2.2100000000000002E-2</v>
      </c>
      <c r="CJ239" s="31">
        <v>-2.7699999999999999E-2</v>
      </c>
      <c r="CK239" s="31">
        <v>-3.1399999999999997E-2</v>
      </c>
      <c r="CL239" s="31">
        <v>-4.4400000000000002E-2</v>
      </c>
      <c r="CM239" s="41">
        <v>-3.6499999999999998E-2</v>
      </c>
      <c r="CN239" s="31">
        <v>-3.7699999999999997E-2</v>
      </c>
      <c r="CO239" s="31">
        <v>-5.0799999999999998E-2</v>
      </c>
      <c r="CP239" s="31">
        <v>-4.7300000000000002E-2</v>
      </c>
      <c r="CQ239" s="31">
        <v>-9.8799999999999999E-2</v>
      </c>
      <c r="CR239" s="31">
        <v>-9.01E-2</v>
      </c>
      <c r="CS239" s="31">
        <v>-0.10199999999999999</v>
      </c>
      <c r="CT239" s="31">
        <v>-0.122</v>
      </c>
      <c r="JU239" s="149" t="s">
        <v>48</v>
      </c>
      <c r="JV239" s="117" t="s">
        <v>48</v>
      </c>
      <c r="JW239" s="169" t="s">
        <v>67</v>
      </c>
      <c r="JX239" s="153" t="s">
        <v>41</v>
      </c>
      <c r="JY239" s="114" t="s">
        <v>41</v>
      </c>
      <c r="JZ239" s="175" t="s">
        <v>41</v>
      </c>
      <c r="KA239" s="159" t="s">
        <v>53</v>
      </c>
      <c r="KB239" s="116" t="s">
        <v>59</v>
      </c>
      <c r="KC239" s="193" t="s">
        <v>55</v>
      </c>
      <c r="KD239" s="159" t="s">
        <v>55</v>
      </c>
      <c r="KE239" s="183" t="s">
        <v>53</v>
      </c>
      <c r="KF239" s="193" t="s">
        <v>53</v>
      </c>
      <c r="KG239" s="151" t="s">
        <v>59</v>
      </c>
      <c r="KH239" s="114" t="s">
        <v>41</v>
      </c>
      <c r="KI239" s="169" t="s">
        <v>70</v>
      </c>
      <c r="KJ239" s="147" t="s">
        <v>70</v>
      </c>
      <c r="KK239" s="116" t="s">
        <v>59</v>
      </c>
      <c r="KL239" s="169" t="s">
        <v>70</v>
      </c>
      <c r="KM239" s="147" t="s">
        <v>70</v>
      </c>
      <c r="KN239" s="109" t="s">
        <v>70</v>
      </c>
      <c r="KO239" s="169" t="s">
        <v>70</v>
      </c>
      <c r="KP239" s="147" t="s">
        <v>70</v>
      </c>
      <c r="KQ239" s="109" t="s">
        <v>70</v>
      </c>
      <c r="KR239" s="169" t="s">
        <v>63</v>
      </c>
      <c r="KS239" s="147" t="s">
        <v>63</v>
      </c>
      <c r="KT239" s="109" t="s">
        <v>63</v>
      </c>
      <c r="KU239" s="179" t="s">
        <v>59</v>
      </c>
      <c r="KV239" s="147" t="s">
        <v>63</v>
      </c>
      <c r="KW239" s="116" t="s">
        <v>59</v>
      </c>
      <c r="KX239" s="179" t="s">
        <v>59</v>
      </c>
      <c r="KY239" s="151" t="s">
        <v>59</v>
      </c>
      <c r="KZ239" s="116" t="s">
        <v>59</v>
      </c>
      <c r="LA239" s="179" t="s">
        <v>59</v>
      </c>
      <c r="LB239" s="116" t="s">
        <v>59</v>
      </c>
      <c r="LC239" s="109" t="s">
        <v>52</v>
      </c>
      <c r="LD239" s="116" t="s">
        <v>59</v>
      </c>
      <c r="LE239" s="59"/>
      <c r="LF239" s="59"/>
      <c r="LG239" s="59"/>
      <c r="LH239" s="59"/>
      <c r="LI239" s="59"/>
      <c r="LJ239" s="59"/>
      <c r="LK239" s="59"/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</row>
    <row r="240" spans="9:419" ht="15.75" thickBot="1" x14ac:dyDescent="0.3">
      <c r="CI240" s="35">
        <v>-4.9299999999999997E-2</v>
      </c>
      <c r="CJ240" s="35">
        <v>-4.5100000000000001E-2</v>
      </c>
      <c r="CK240" s="35">
        <v>-4.41E-2</v>
      </c>
      <c r="CL240" s="35">
        <v>-7.3700000000000002E-2</v>
      </c>
      <c r="CM240" s="35">
        <v>-8.4599999999999995E-2</v>
      </c>
      <c r="CN240" s="35">
        <v>-0.10349999999999999</v>
      </c>
      <c r="CO240" s="35">
        <v>-0.1021</v>
      </c>
      <c r="CP240" s="35">
        <v>-0.1023</v>
      </c>
      <c r="CQ240" s="35">
        <v>-0.1278</v>
      </c>
      <c r="CR240" s="35">
        <v>-0.1104</v>
      </c>
      <c r="CS240" s="35">
        <v>-0.11990000000000001</v>
      </c>
      <c r="CT240" s="35">
        <v>-0.1318</v>
      </c>
      <c r="JU240" s="141">
        <f t="shared" ref="JU240:JZ240" si="829">SUM(JU223, -JU228)</f>
        <v>3.6199999999999996E-2</v>
      </c>
      <c r="JV240" s="115">
        <f t="shared" si="829"/>
        <v>4.07E-2</v>
      </c>
      <c r="JW240" s="182">
        <f t="shared" si="829"/>
        <v>6.4699999999999994E-2</v>
      </c>
      <c r="JX240" s="141">
        <f t="shared" si="829"/>
        <v>5.79E-2</v>
      </c>
      <c r="JY240" s="115">
        <f t="shared" si="829"/>
        <v>5.4600000000000003E-2</v>
      </c>
      <c r="JZ240" s="174">
        <f t="shared" si="829"/>
        <v>6.9400000000000003E-2</v>
      </c>
      <c r="KA240" s="161">
        <f>SUM(KA221, -KA227)</f>
        <v>6.4299999999999996E-2</v>
      </c>
      <c r="KB240" s="110">
        <f>SUM(KB223, -KB228)</f>
        <v>5.9200000000000003E-2</v>
      </c>
      <c r="KC240" s="173">
        <f>SUM(KC221, -KC226)</f>
        <v>0.10600000000000001</v>
      </c>
      <c r="KD240" s="143">
        <f>SUM(KD221, -KD226)</f>
        <v>0.12179999999999999</v>
      </c>
      <c r="KE240" s="202">
        <f>SUM(KE221, -KE227)</f>
        <v>0.1094</v>
      </c>
      <c r="KF240" s="182">
        <f>SUM(KF221, -KF227)</f>
        <v>0.1023</v>
      </c>
      <c r="KG240" s="148">
        <f>SUM(KG223, -KG228)</f>
        <v>9.3799999999999994E-2</v>
      </c>
      <c r="KH240" s="115">
        <f>SUM(KH223, -KH228)</f>
        <v>9.0599999999999986E-2</v>
      </c>
      <c r="KI240" s="174">
        <f>SUM(KI221, -KI227)</f>
        <v>0.11890000000000001</v>
      </c>
      <c r="KJ240" s="141">
        <f>SUM(KJ221, -KJ227)</f>
        <v>0.1232</v>
      </c>
      <c r="KK240" s="110">
        <f>SUM(KK222, -KK228)</f>
        <v>0.12869999999999998</v>
      </c>
      <c r="KL240" s="174">
        <f t="shared" ref="KL240:KQ240" si="830">SUM(KL221, -KL226)</f>
        <v>0.13269999999999998</v>
      </c>
      <c r="KM240" s="141">
        <f t="shared" si="830"/>
        <v>0.16089999999999999</v>
      </c>
      <c r="KN240" s="115">
        <f t="shared" si="830"/>
        <v>0.14990000000000001</v>
      </c>
      <c r="KO240" s="174">
        <f t="shared" si="830"/>
        <v>0.15259999999999999</v>
      </c>
      <c r="KP240" s="141">
        <f t="shared" si="830"/>
        <v>0.14429999999999998</v>
      </c>
      <c r="KQ240" s="115">
        <f t="shared" si="830"/>
        <v>0.1507</v>
      </c>
      <c r="KR240" s="171">
        <f>SUM(KR221, -KR227)</f>
        <v>0.13700000000000001</v>
      </c>
      <c r="KS240" s="139">
        <f>SUM(KS221, -KS227)</f>
        <v>0.17630000000000001</v>
      </c>
      <c r="KT240" s="111">
        <f>SUM(KT221, -KT227)</f>
        <v>0.19409999999999999</v>
      </c>
      <c r="KU240" s="170">
        <f>SUM(KU222, -KU228)</f>
        <v>0.2409</v>
      </c>
      <c r="KV240" s="139">
        <f>SUM(KV221, -KV227)</f>
        <v>0.2117</v>
      </c>
      <c r="KW240" s="110">
        <f>SUM(KW222, -KW228)</f>
        <v>0.21529999999999999</v>
      </c>
      <c r="KX240" s="170">
        <f>SUM(KX222, -KX228)</f>
        <v>0.21239999999999998</v>
      </c>
      <c r="KY240" s="148">
        <f>SUM(KY222, -KY228)</f>
        <v>0.22189999999999999</v>
      </c>
      <c r="KZ240" s="110">
        <f>SUM(KZ222, -KZ228)</f>
        <v>0.24259999999999998</v>
      </c>
      <c r="LA240" s="170">
        <f>SUM(LA222, -LA228)</f>
        <v>0.22889999999999999</v>
      </c>
      <c r="LB240" s="110">
        <f>SUM(LB222, -LB228)</f>
        <v>0.24540000000000001</v>
      </c>
      <c r="LC240" s="110">
        <f>SUM(LC221, -LC226)</f>
        <v>0.23410000000000003</v>
      </c>
      <c r="LD240" s="110">
        <f>SUM(LD222, -LD228)</f>
        <v>0.25219999999999998</v>
      </c>
      <c r="LE240" s="6">
        <f>SUM(LE222, -LE228)</f>
        <v>0</v>
      </c>
      <c r="LF240" s="6">
        <f>SUM(LF221, -LF227)</f>
        <v>0</v>
      </c>
      <c r="LG240" s="6">
        <f>SUM(LG222, -LG228)</f>
        <v>0</v>
      </c>
      <c r="LH240" s="6">
        <f>SUM(LH222, -LH228)</f>
        <v>0</v>
      </c>
      <c r="LI240" s="6">
        <f>SUM(LI221, -LI227)</f>
        <v>0</v>
      </c>
      <c r="LJ240" s="6">
        <f>SUM(LJ222, -LJ228)</f>
        <v>0</v>
      </c>
      <c r="LK240" s="6">
        <f>SUM(LK222, -LK228)</f>
        <v>0</v>
      </c>
      <c r="LL240" s="6">
        <f>SUM(LL221, -LL227)</f>
        <v>0</v>
      </c>
      <c r="LM240" s="6">
        <f>SUM(LM222, -LM228)</f>
        <v>0</v>
      </c>
      <c r="LN240" s="6">
        <f>SUM(LN222, -LN228)</f>
        <v>0</v>
      </c>
      <c r="LO240" s="6">
        <f>SUM(LO221, -LO227)</f>
        <v>0</v>
      </c>
      <c r="LP240" s="6">
        <f>SUM(LP222, -LP228)</f>
        <v>0</v>
      </c>
      <c r="LQ240" s="6">
        <f>SUM(LQ222, -LQ228)</f>
        <v>0</v>
      </c>
      <c r="LR240" s="6">
        <f>SUM(LR221, -LR227)</f>
        <v>0</v>
      </c>
      <c r="LS240" s="6">
        <f>SUM(LS222, -LS228)</f>
        <v>0</v>
      </c>
      <c r="LT240" s="6">
        <f>SUM(LT222, -LT228)</f>
        <v>0</v>
      </c>
      <c r="LU240" s="6">
        <f>SUM(LU221, -LU227)</f>
        <v>0</v>
      </c>
      <c r="LV240" s="6">
        <f>SUM(LV222,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CQ241" t="s">
        <v>62</v>
      </c>
      <c r="JU241" s="158" t="s">
        <v>64</v>
      </c>
      <c r="JV241" s="109" t="s">
        <v>67</v>
      </c>
      <c r="JW241" s="175" t="s">
        <v>41</v>
      </c>
      <c r="JX241" s="149" t="s">
        <v>48</v>
      </c>
      <c r="JY241" s="117" t="s">
        <v>48</v>
      </c>
      <c r="JZ241" s="169" t="s">
        <v>67</v>
      </c>
      <c r="KA241" s="153" t="s">
        <v>40</v>
      </c>
      <c r="KB241" s="254" t="s">
        <v>54</v>
      </c>
      <c r="KC241" s="193" t="s">
        <v>44</v>
      </c>
      <c r="KD241" s="147" t="s">
        <v>63</v>
      </c>
      <c r="KE241" s="109" t="s">
        <v>63</v>
      </c>
      <c r="KF241" s="179" t="s">
        <v>59</v>
      </c>
      <c r="KG241" s="159" t="s">
        <v>55</v>
      </c>
      <c r="KH241" s="116" t="s">
        <v>59</v>
      </c>
      <c r="KI241" s="169" t="s">
        <v>63</v>
      </c>
      <c r="KJ241" s="149" t="s">
        <v>48</v>
      </c>
      <c r="KK241" s="109" t="s">
        <v>63</v>
      </c>
      <c r="KL241" s="175" t="s">
        <v>41</v>
      </c>
      <c r="KM241" s="156" t="s">
        <v>54</v>
      </c>
      <c r="KN241" s="116" t="s">
        <v>59</v>
      </c>
      <c r="KO241" s="179" t="s">
        <v>59</v>
      </c>
      <c r="KP241" s="151" t="s">
        <v>59</v>
      </c>
      <c r="KQ241" s="116" t="s">
        <v>59</v>
      </c>
      <c r="KR241" s="178" t="s">
        <v>48</v>
      </c>
      <c r="KS241" s="149" t="s">
        <v>48</v>
      </c>
      <c r="KT241" s="116" t="s">
        <v>84</v>
      </c>
      <c r="KU241" s="179" t="s">
        <v>84</v>
      </c>
      <c r="KV241" s="151" t="s">
        <v>84</v>
      </c>
      <c r="KW241" s="116" t="s">
        <v>84</v>
      </c>
      <c r="KX241" s="179" t="s">
        <v>84</v>
      </c>
      <c r="KY241" s="151" t="s">
        <v>84</v>
      </c>
      <c r="KZ241" s="116" t="s">
        <v>84</v>
      </c>
      <c r="LA241" s="169" t="s">
        <v>52</v>
      </c>
      <c r="LB241" s="116" t="s">
        <v>84</v>
      </c>
      <c r="LC241" s="116" t="s">
        <v>59</v>
      </c>
      <c r="LD241" s="116" t="s">
        <v>84</v>
      </c>
      <c r="LE241" s="59"/>
      <c r="LF241" s="59"/>
      <c r="LG241" s="59"/>
      <c r="LH241" s="59"/>
      <c r="LI241" s="59"/>
      <c r="LJ241" s="59"/>
      <c r="LK241" s="59"/>
      <c r="LL241" s="59"/>
      <c r="LM241" s="59"/>
      <c r="LN241" s="59"/>
      <c r="LO241" s="59"/>
      <c r="LP241" s="59"/>
      <c r="LQ241" s="59"/>
      <c r="LR241" s="59"/>
      <c r="LS241" s="59"/>
      <c r="LT241" s="59"/>
      <c r="LU241" s="59"/>
      <c r="LV241" s="59"/>
      <c r="LW241" s="59"/>
      <c r="LX241" s="59"/>
      <c r="LY241" s="59"/>
      <c r="LZ241" s="59"/>
      <c r="MA241" s="59"/>
      <c r="MB241" s="59"/>
      <c r="MC241" s="59"/>
      <c r="MD241" s="59"/>
      <c r="ME241" s="59"/>
      <c r="MF241" s="59"/>
      <c r="MG241" s="59"/>
      <c r="MH241" s="59"/>
      <c r="MI241" s="59"/>
      <c r="MJ241" s="59"/>
      <c r="MK241" s="59"/>
      <c r="MM241" s="59"/>
      <c r="MN241" s="59"/>
      <c r="MO241" s="59"/>
      <c r="MP241" s="59"/>
      <c r="MQ241" s="59"/>
      <c r="MR241" s="59"/>
      <c r="MS241" s="59"/>
      <c r="MT241" s="59"/>
      <c r="MU241" s="59"/>
      <c r="MV241" s="59"/>
      <c r="MW241" s="59"/>
      <c r="MX241" s="59"/>
      <c r="MY241" s="59"/>
      <c r="MZ241" s="59"/>
      <c r="NA241" s="59"/>
      <c r="NB241" s="59"/>
      <c r="NC241" s="59"/>
      <c r="ND241" s="59"/>
      <c r="NE241" s="59"/>
      <c r="NF241" s="59"/>
      <c r="NG241" s="59"/>
      <c r="NH241" s="59"/>
      <c r="NI241" s="59"/>
      <c r="NJ241" s="59"/>
      <c r="NK241" s="59"/>
      <c r="NL241" s="59"/>
      <c r="NM241" s="59"/>
      <c r="NN241" s="59"/>
      <c r="NO241" s="59"/>
      <c r="NP241" s="59"/>
      <c r="NQ241" s="59"/>
      <c r="NR241" s="59"/>
      <c r="NS241" s="59"/>
      <c r="NT241" s="59"/>
      <c r="NU241" s="59"/>
      <c r="NV241" s="59"/>
      <c r="NW241" s="59"/>
      <c r="NX241" s="59"/>
      <c r="NY241" s="59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59"/>
      <c r="OL241" s="59"/>
      <c r="OM241" s="59"/>
      <c r="ON241" s="59"/>
      <c r="OO241" s="59"/>
      <c r="OP241" s="59"/>
      <c r="OQ241" s="59"/>
      <c r="OR241" s="59"/>
      <c r="OS241" s="59"/>
      <c r="OT241" s="59"/>
      <c r="OU241" s="59"/>
      <c r="OV241" s="59"/>
      <c r="OW241" s="59"/>
      <c r="OX241" s="59"/>
      <c r="OY241" s="59"/>
      <c r="OZ241" s="59"/>
      <c r="PA241" s="59"/>
      <c r="PB241" s="59"/>
      <c r="PC241" s="59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CM242" t="s">
        <v>62</v>
      </c>
      <c r="JU242" s="141">
        <f t="shared" ref="JU242:JZ242" si="831">SUM(JU224, -JU228)</f>
        <v>3.61E-2</v>
      </c>
      <c r="JV242" s="202">
        <f t="shared" si="831"/>
        <v>3.15E-2</v>
      </c>
      <c r="JW242" s="174">
        <f t="shared" si="831"/>
        <v>6.3299999999999995E-2</v>
      </c>
      <c r="JX242" s="141">
        <f t="shared" si="831"/>
        <v>4.8399999999999999E-2</v>
      </c>
      <c r="JY242" s="115">
        <f t="shared" si="831"/>
        <v>4.9000000000000002E-2</v>
      </c>
      <c r="JZ242" s="182">
        <f t="shared" si="831"/>
        <v>6.2E-2</v>
      </c>
      <c r="KA242" s="141">
        <f>SUM(KA222, -KA227)</f>
        <v>6.2399999999999997E-2</v>
      </c>
      <c r="KB242" s="113">
        <f>SUM(KB224, -KB228)</f>
        <v>5.8599999999999999E-2</v>
      </c>
      <c r="KC242" s="174">
        <f>SUM(KC221, -KC225)</f>
        <v>9.5600000000000004E-2</v>
      </c>
      <c r="KD242" s="139">
        <f>SUM(KD222, -KD228)</f>
        <v>0.1114</v>
      </c>
      <c r="KE242" s="111">
        <f>SUM(KE222, -KE227)</f>
        <v>9.98E-2</v>
      </c>
      <c r="KF242" s="170">
        <f>SUM(KF223, -KF228)</f>
        <v>9.6500000000000002E-2</v>
      </c>
      <c r="KG242" s="143">
        <f>SUM(KG221, -KG227)</f>
        <v>8.7099999999999997E-2</v>
      </c>
      <c r="KH242" s="110">
        <f>SUM(KH224, -KH228)</f>
        <v>9.0199999999999989E-2</v>
      </c>
      <c r="KI242" s="171">
        <f>SUM(KI221, -KI226)</f>
        <v>0.1062</v>
      </c>
      <c r="KJ242" s="141">
        <f>SUM(KJ223, -KJ228)</f>
        <v>0.1119</v>
      </c>
      <c r="KK242" s="111">
        <f>SUM(KK221, -KK226)</f>
        <v>0.1283</v>
      </c>
      <c r="KL242" s="174">
        <f t="shared" ref="KL242:KQ242" si="832">SUM(KL222, -KL228)</f>
        <v>0.1235</v>
      </c>
      <c r="KM242" s="143">
        <f t="shared" si="832"/>
        <v>0.1273</v>
      </c>
      <c r="KN242" s="110">
        <f t="shared" si="832"/>
        <v>0.12969999999999998</v>
      </c>
      <c r="KO242" s="170">
        <f t="shared" si="832"/>
        <v>0.14349999999999999</v>
      </c>
      <c r="KP242" s="148">
        <f t="shared" si="832"/>
        <v>0.14229999999999998</v>
      </c>
      <c r="KQ242" s="110">
        <f t="shared" si="832"/>
        <v>0.14479999999999998</v>
      </c>
      <c r="KR242" s="174">
        <f>SUM(KR223, -KR228)</f>
        <v>0.12840000000000001</v>
      </c>
      <c r="KS242" s="141">
        <f>SUM(KS223, -KS228)</f>
        <v>0.1545</v>
      </c>
      <c r="KT242" s="111">
        <f>SUM(KT222, -KT227)</f>
        <v>0.17449999999999999</v>
      </c>
      <c r="KU242" s="171">
        <f>SUM(KU222, -KU227)</f>
        <v>0.21190000000000001</v>
      </c>
      <c r="KV242" s="139">
        <f>SUM(KV222, -KV227)</f>
        <v>0.20130000000000001</v>
      </c>
      <c r="KW242" s="111">
        <f>SUM(KW222, -KW227)</f>
        <v>0.1996</v>
      </c>
      <c r="KX242" s="171">
        <f>SUM(KX222, -KX227)</f>
        <v>0.19209999999999999</v>
      </c>
      <c r="KY242" s="139">
        <f>SUM(KY222, -KY227)</f>
        <v>0.2054</v>
      </c>
      <c r="KZ242" s="111">
        <f>SUM(KZ222, -KZ227)</f>
        <v>0.22399999999999998</v>
      </c>
      <c r="LA242" s="170">
        <f>SUM(LA221, -LA226)</f>
        <v>0.21779999999999999</v>
      </c>
      <c r="LB242" s="111">
        <f>SUM(LB222, -LB227)</f>
        <v>0.23549999999999999</v>
      </c>
      <c r="LC242" s="110">
        <f>SUM(LC222, -LC228)</f>
        <v>0.21360000000000001</v>
      </c>
      <c r="LD242" s="111">
        <f>SUM(LD222, -LD227)</f>
        <v>0.2424</v>
      </c>
      <c r="LE242" s="6">
        <f t="shared" ref="KS242:MF242" si="833">SUM(LE227, -LE238)</f>
        <v>0</v>
      </c>
      <c r="LF242" s="6">
        <f t="shared" si="833"/>
        <v>0</v>
      </c>
      <c r="LG242" s="6">
        <f t="shared" si="833"/>
        <v>0</v>
      </c>
      <c r="LH242" s="6">
        <f t="shared" si="833"/>
        <v>0</v>
      </c>
      <c r="LI242" s="6">
        <f t="shared" si="833"/>
        <v>0</v>
      </c>
      <c r="LJ242" s="6">
        <f t="shared" si="833"/>
        <v>0</v>
      </c>
      <c r="LK242" s="6">
        <f t="shared" si="833"/>
        <v>0</v>
      </c>
      <c r="LL242" s="6">
        <f t="shared" si="833"/>
        <v>0</v>
      </c>
      <c r="LM242" s="6">
        <f t="shared" si="833"/>
        <v>0</v>
      </c>
      <c r="LN242" s="6">
        <f t="shared" si="833"/>
        <v>0</v>
      </c>
      <c r="LO242" s="6">
        <f t="shared" si="833"/>
        <v>0</v>
      </c>
      <c r="LP242" s="6">
        <f t="shared" si="833"/>
        <v>0</v>
      </c>
      <c r="LQ242" s="6">
        <f t="shared" si="833"/>
        <v>0</v>
      </c>
      <c r="LR242" s="6">
        <f t="shared" si="833"/>
        <v>0</v>
      </c>
      <c r="LS242" s="6">
        <f t="shared" si="833"/>
        <v>0</v>
      </c>
      <c r="LT242" s="6">
        <f t="shared" si="833"/>
        <v>0</v>
      </c>
      <c r="LU242" s="6">
        <f t="shared" si="833"/>
        <v>0</v>
      </c>
      <c r="LV242" s="6">
        <f t="shared" si="833"/>
        <v>0</v>
      </c>
      <c r="LW242" s="6">
        <f t="shared" si="833"/>
        <v>0</v>
      </c>
      <c r="LX242" s="6">
        <f t="shared" si="833"/>
        <v>0</v>
      </c>
      <c r="LY242" s="6">
        <f t="shared" si="833"/>
        <v>0</v>
      </c>
      <c r="LZ242" s="6">
        <f t="shared" si="833"/>
        <v>0</v>
      </c>
      <c r="MA242" s="6">
        <f t="shared" si="833"/>
        <v>0</v>
      </c>
      <c r="MB242" s="6">
        <f t="shared" si="833"/>
        <v>0</v>
      </c>
      <c r="MC242" s="6">
        <f t="shared" si="833"/>
        <v>0</v>
      </c>
      <c r="MD242" s="6">
        <f t="shared" si="833"/>
        <v>0</v>
      </c>
      <c r="ME242" s="6">
        <f t="shared" si="833"/>
        <v>0</v>
      </c>
      <c r="MF242" s="6">
        <f t="shared" si="833"/>
        <v>0</v>
      </c>
      <c r="MG242" s="6">
        <f t="shared" ref="MG242:MK242" si="834">SUM(MG227, -MG238)</f>
        <v>0</v>
      </c>
      <c r="MH242" s="6">
        <f t="shared" si="834"/>
        <v>0</v>
      </c>
      <c r="MI242" s="6">
        <f t="shared" si="834"/>
        <v>0</v>
      </c>
      <c r="MJ242" s="6">
        <f t="shared" si="834"/>
        <v>0</v>
      </c>
      <c r="MK242" s="6">
        <f t="shared" si="834"/>
        <v>0</v>
      </c>
      <c r="MM242" s="6">
        <f t="shared" ref="MM242:OX242" si="835">SUM(MM227, -MM238)</f>
        <v>0</v>
      </c>
      <c r="MN242" s="6">
        <f t="shared" si="835"/>
        <v>0</v>
      </c>
      <c r="MO242" s="6">
        <f t="shared" si="835"/>
        <v>0</v>
      </c>
      <c r="MP242" s="6">
        <f t="shared" si="835"/>
        <v>0</v>
      </c>
      <c r="MQ242" s="6">
        <f t="shared" si="835"/>
        <v>0</v>
      </c>
      <c r="MR242" s="6">
        <f t="shared" si="835"/>
        <v>0</v>
      </c>
      <c r="MS242" s="6">
        <f t="shared" si="835"/>
        <v>0</v>
      </c>
      <c r="MT242" s="6">
        <f t="shared" si="835"/>
        <v>0</v>
      </c>
      <c r="MU242" s="6">
        <f t="shared" si="835"/>
        <v>0</v>
      </c>
      <c r="MV242" s="6">
        <f t="shared" si="835"/>
        <v>0</v>
      </c>
      <c r="MW242" s="6">
        <f t="shared" si="835"/>
        <v>0</v>
      </c>
      <c r="MX242" s="6">
        <f t="shared" si="835"/>
        <v>0</v>
      </c>
      <c r="MY242" s="6">
        <f t="shared" si="835"/>
        <v>0</v>
      </c>
      <c r="MZ242" s="6">
        <f t="shared" si="835"/>
        <v>0</v>
      </c>
      <c r="NA242" s="6">
        <f t="shared" si="835"/>
        <v>0</v>
      </c>
      <c r="NB242" s="6">
        <f t="shared" si="835"/>
        <v>0</v>
      </c>
      <c r="NC242" s="6">
        <f t="shared" si="835"/>
        <v>0</v>
      </c>
      <c r="ND242" s="6">
        <f t="shared" si="835"/>
        <v>0</v>
      </c>
      <c r="NE242" s="6">
        <f t="shared" si="835"/>
        <v>0</v>
      </c>
      <c r="NF242" s="6">
        <f t="shared" si="835"/>
        <v>0</v>
      </c>
      <c r="NG242" s="6">
        <f t="shared" si="835"/>
        <v>0</v>
      </c>
      <c r="NH242" s="6">
        <f t="shared" si="835"/>
        <v>0</v>
      </c>
      <c r="NI242" s="6">
        <f t="shared" si="835"/>
        <v>0</v>
      </c>
      <c r="NJ242" s="6">
        <f t="shared" si="835"/>
        <v>0</v>
      </c>
      <c r="NK242" s="6">
        <f t="shared" si="835"/>
        <v>0</v>
      </c>
      <c r="NL242" s="6">
        <f t="shared" si="835"/>
        <v>0</v>
      </c>
      <c r="NM242" s="6">
        <f t="shared" si="835"/>
        <v>0</v>
      </c>
      <c r="NN242" s="6">
        <f t="shared" si="835"/>
        <v>0</v>
      </c>
      <c r="NO242" s="6">
        <f t="shared" si="835"/>
        <v>0</v>
      </c>
      <c r="NP242" s="6">
        <f t="shared" si="835"/>
        <v>0</v>
      </c>
      <c r="NQ242" s="6">
        <f t="shared" si="835"/>
        <v>0</v>
      </c>
      <c r="NR242" s="6">
        <f t="shared" si="835"/>
        <v>0</v>
      </c>
      <c r="NS242" s="6">
        <f t="shared" si="835"/>
        <v>0</v>
      </c>
      <c r="NT242" s="6">
        <f t="shared" si="835"/>
        <v>0</v>
      </c>
      <c r="NU242" s="6">
        <f t="shared" si="835"/>
        <v>0</v>
      </c>
      <c r="NV242" s="6">
        <f t="shared" si="835"/>
        <v>0</v>
      </c>
      <c r="NW242" s="6">
        <f t="shared" si="835"/>
        <v>0</v>
      </c>
      <c r="NX242" s="6">
        <f t="shared" si="835"/>
        <v>0</v>
      </c>
      <c r="NY242" s="6">
        <f t="shared" si="835"/>
        <v>0</v>
      </c>
      <c r="NZ242" s="6">
        <f t="shared" si="835"/>
        <v>0</v>
      </c>
      <c r="OA242" s="6">
        <f t="shared" si="835"/>
        <v>0</v>
      </c>
      <c r="OB242" s="6">
        <f t="shared" si="835"/>
        <v>0</v>
      </c>
      <c r="OC242" s="6">
        <f t="shared" si="835"/>
        <v>0</v>
      </c>
      <c r="OD242" s="6">
        <f t="shared" si="835"/>
        <v>0</v>
      </c>
      <c r="OE242" s="6">
        <f t="shared" si="835"/>
        <v>0</v>
      </c>
      <c r="OF242" s="6">
        <f t="shared" si="835"/>
        <v>0</v>
      </c>
      <c r="OG242" s="6">
        <f t="shared" si="835"/>
        <v>0</v>
      </c>
      <c r="OH242" s="6">
        <f t="shared" si="835"/>
        <v>0</v>
      </c>
      <c r="OI242" s="6">
        <f t="shared" si="835"/>
        <v>0</v>
      </c>
      <c r="OJ242" s="6">
        <f t="shared" si="835"/>
        <v>0</v>
      </c>
      <c r="OK242" s="6">
        <f t="shared" si="835"/>
        <v>0</v>
      </c>
      <c r="OL242" s="6">
        <f t="shared" si="835"/>
        <v>0</v>
      </c>
      <c r="OM242" s="6">
        <f t="shared" si="835"/>
        <v>0</v>
      </c>
      <c r="ON242" s="6">
        <f t="shared" si="835"/>
        <v>0</v>
      </c>
      <c r="OO242" s="6">
        <f t="shared" si="835"/>
        <v>0</v>
      </c>
      <c r="OP242" s="6">
        <f t="shared" si="835"/>
        <v>0</v>
      </c>
      <c r="OQ242" s="6">
        <f t="shared" si="835"/>
        <v>0</v>
      </c>
      <c r="OR242" s="6">
        <f t="shared" si="835"/>
        <v>0</v>
      </c>
      <c r="OS242" s="6">
        <f t="shared" si="835"/>
        <v>0</v>
      </c>
      <c r="OT242" s="6">
        <f t="shared" si="835"/>
        <v>0</v>
      </c>
      <c r="OU242" s="6">
        <f t="shared" si="835"/>
        <v>0</v>
      </c>
      <c r="OV242" s="6">
        <f t="shared" si="835"/>
        <v>0</v>
      </c>
      <c r="OW242" s="6">
        <f t="shared" si="835"/>
        <v>0</v>
      </c>
      <c r="OX242" s="6">
        <f t="shared" si="835"/>
        <v>0</v>
      </c>
      <c r="OY242" s="6">
        <f t="shared" ref="OY242:PC242" si="836">SUM(OY227, -OY238)</f>
        <v>0</v>
      </c>
      <c r="OZ242" s="6">
        <f t="shared" si="836"/>
        <v>0</v>
      </c>
      <c r="PA242" s="6">
        <f t="shared" si="836"/>
        <v>0</v>
      </c>
      <c r="PB242" s="6">
        <f t="shared" si="836"/>
        <v>0</v>
      </c>
      <c r="PC242" s="6">
        <f t="shared" si="836"/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CI243" t="s">
        <v>62</v>
      </c>
      <c r="JU243" s="153" t="s">
        <v>41</v>
      </c>
      <c r="JV243" s="116" t="s">
        <v>60</v>
      </c>
      <c r="JW243" s="178" t="s">
        <v>48</v>
      </c>
      <c r="JX243" s="147" t="s">
        <v>67</v>
      </c>
      <c r="JY243" s="109" t="s">
        <v>67</v>
      </c>
      <c r="JZ243" s="193" t="s">
        <v>53</v>
      </c>
      <c r="KA243" s="147" t="s">
        <v>67</v>
      </c>
      <c r="KB243" s="114" t="s">
        <v>40</v>
      </c>
      <c r="KC243" s="193" t="s">
        <v>37</v>
      </c>
      <c r="KD243" s="147" t="s">
        <v>67</v>
      </c>
      <c r="KE243" s="183" t="s">
        <v>55</v>
      </c>
      <c r="KF243" s="169" t="s">
        <v>63</v>
      </c>
      <c r="KG243" s="149" t="s">
        <v>48</v>
      </c>
      <c r="KH243" s="117" t="s">
        <v>48</v>
      </c>
      <c r="KI243" s="179" t="s">
        <v>59</v>
      </c>
      <c r="KJ243" s="151" t="s">
        <v>59</v>
      </c>
      <c r="KK243" s="117" t="s">
        <v>48</v>
      </c>
      <c r="KL243" s="257" t="s">
        <v>54</v>
      </c>
      <c r="KM243" s="149" t="s">
        <v>48</v>
      </c>
      <c r="KN243" s="114" t="s">
        <v>41</v>
      </c>
      <c r="KO243" s="178" t="s">
        <v>48</v>
      </c>
      <c r="KP243" s="149" t="s">
        <v>48</v>
      </c>
      <c r="KQ243" s="117" t="s">
        <v>48</v>
      </c>
      <c r="KR243" s="179" t="s">
        <v>84</v>
      </c>
      <c r="KS243" s="151" t="s">
        <v>84</v>
      </c>
      <c r="KT243" s="117" t="s">
        <v>48</v>
      </c>
      <c r="KU243" s="169" t="s">
        <v>70</v>
      </c>
      <c r="KV243" s="147" t="s">
        <v>70</v>
      </c>
      <c r="KW243" s="109" t="s">
        <v>70</v>
      </c>
      <c r="KX243" s="169" t="s">
        <v>52</v>
      </c>
      <c r="KY243" s="147" t="s">
        <v>52</v>
      </c>
      <c r="KZ243" s="109" t="s">
        <v>52</v>
      </c>
      <c r="LA243" s="179" t="s">
        <v>84</v>
      </c>
      <c r="LB243" s="109" t="s">
        <v>52</v>
      </c>
      <c r="LC243" s="116" t="s">
        <v>84</v>
      </c>
      <c r="LD243" s="109" t="s">
        <v>52</v>
      </c>
      <c r="LE243" s="59"/>
      <c r="LF243" s="59"/>
      <c r="LG243" s="59"/>
      <c r="LH243" s="59"/>
      <c r="LI243" s="59"/>
      <c r="LJ243" s="59"/>
      <c r="LK243" s="59"/>
      <c r="LL243" s="59"/>
      <c r="LM243" s="59"/>
      <c r="LN243" s="59"/>
      <c r="LO243" s="59"/>
      <c r="LP243" s="59"/>
      <c r="LQ243" s="59"/>
      <c r="LR243" s="59"/>
      <c r="LS243" s="59"/>
      <c r="LT243" s="59"/>
      <c r="LU243" s="59"/>
      <c r="LV243" s="59"/>
      <c r="LW243" s="59"/>
      <c r="LX243" s="59"/>
      <c r="LY243" s="59"/>
      <c r="LZ243" s="59"/>
      <c r="MA243" s="59"/>
      <c r="MB243" s="59"/>
      <c r="MC243" s="59"/>
      <c r="MD243" s="59"/>
      <c r="ME243" s="59"/>
      <c r="MF243" s="59"/>
      <c r="MG243" s="59"/>
      <c r="MH243" s="59"/>
      <c r="MI243" s="59"/>
      <c r="MJ243" s="59"/>
      <c r="MK243" s="59"/>
      <c r="MM243" s="59"/>
      <c r="MN243" s="59"/>
      <c r="MO243" s="59"/>
      <c r="MP243" s="59"/>
      <c r="MQ243" s="59"/>
      <c r="MR243" s="59"/>
      <c r="MS243" s="59"/>
      <c r="MT243" s="59"/>
      <c r="MU243" s="59"/>
      <c r="MV243" s="59"/>
      <c r="MW243" s="59"/>
      <c r="MX243" s="59"/>
      <c r="MY243" s="59"/>
      <c r="MZ243" s="59"/>
      <c r="NA243" s="59"/>
      <c r="NB243" s="59"/>
      <c r="NC243" s="59"/>
      <c r="ND243" s="59"/>
      <c r="NE243" s="59"/>
      <c r="NF243" s="59"/>
      <c r="NG243" s="59"/>
      <c r="NH243" s="59"/>
      <c r="NI243" s="59"/>
      <c r="NJ243" s="59"/>
      <c r="NK243" s="59"/>
      <c r="NL243" s="59"/>
      <c r="NM243" s="59"/>
      <c r="NN243" s="59"/>
      <c r="NO243" s="59"/>
      <c r="NP243" s="59"/>
      <c r="NQ243" s="59"/>
      <c r="NR243" s="59"/>
      <c r="NS243" s="59"/>
      <c r="NT243" s="59"/>
      <c r="NU243" s="59"/>
      <c r="NV243" s="59"/>
      <c r="NW243" s="59"/>
      <c r="NX243" s="59"/>
      <c r="NY243" s="59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59"/>
      <c r="OL243" s="59"/>
      <c r="OM243" s="59"/>
      <c r="ON243" s="59"/>
      <c r="OO243" s="59"/>
      <c r="OP243" s="59"/>
      <c r="OQ243" s="59"/>
      <c r="OR243" s="59"/>
      <c r="OS243" s="59"/>
      <c r="OT243" s="59"/>
      <c r="OU243" s="59"/>
      <c r="OV243" s="59"/>
      <c r="OW243" s="59"/>
      <c r="OX243" s="59"/>
      <c r="OY243" s="59"/>
      <c r="OZ243" s="59"/>
      <c r="PA243" s="59"/>
      <c r="PB243" s="59"/>
      <c r="PC243" s="59"/>
    </row>
    <row r="244" spans="1:419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  <c r="CI244" s="8" t="s">
        <v>121</v>
      </c>
      <c r="CJ244" s="8" t="s">
        <v>92</v>
      </c>
      <c r="CK244" t="s">
        <v>62</v>
      </c>
      <c r="CL244" t="s">
        <v>62</v>
      </c>
      <c r="CM244" t="s">
        <v>62</v>
      </c>
      <c r="CN244" t="s">
        <v>62</v>
      </c>
      <c r="CO244" t="s">
        <v>62</v>
      </c>
      <c r="CP244" t="s">
        <v>62</v>
      </c>
      <c r="CQ244" t="s">
        <v>62</v>
      </c>
      <c r="CR244" t="s">
        <v>62</v>
      </c>
      <c r="CS244" t="s">
        <v>62</v>
      </c>
      <c r="JU244" s="141">
        <f>SUM(JU225, -JU228)</f>
        <v>3.3500000000000002E-2</v>
      </c>
      <c r="JV244" s="115">
        <f>SUM(JV221, -JV227)</f>
        <v>3.0199999999999998E-2</v>
      </c>
      <c r="JW244" s="174">
        <f>SUM(JW225, -JW228)</f>
        <v>5.0599999999999999E-2</v>
      </c>
      <c r="JX244" s="161">
        <f>SUM(JX225, -JX228)</f>
        <v>4.7300000000000002E-2</v>
      </c>
      <c r="JY244" s="202">
        <f>SUM(JY225, -JY228)</f>
        <v>4.8000000000000001E-2</v>
      </c>
      <c r="JZ244" s="182">
        <f>SUM(JZ221, -JZ227)</f>
        <v>5.5999999999999994E-2</v>
      </c>
      <c r="KA244" s="161">
        <f>SUM(KA223, -KA228)</f>
        <v>6.2100000000000002E-2</v>
      </c>
      <c r="KB244" s="115">
        <f>SUM(KB221, -KB227)</f>
        <v>5.7499999999999996E-2</v>
      </c>
      <c r="KC244" s="174">
        <f>SUM(KC221, -KC224)</f>
        <v>9.1200000000000003E-2</v>
      </c>
      <c r="KD244" s="161">
        <f>SUM(KD222, -KD227)</f>
        <v>0.109</v>
      </c>
      <c r="KE244" s="113">
        <f>SUM(KE221, -KE226)</f>
        <v>9.4200000000000006E-2</v>
      </c>
      <c r="KF244" s="171">
        <f>SUM(KF222, -KF227)</f>
        <v>8.9099999999999999E-2</v>
      </c>
      <c r="KG244" s="141">
        <f>SUM(KG224, -KG228)</f>
        <v>7.9399999999999998E-2</v>
      </c>
      <c r="KH244" s="115">
        <f>SUM(KH225, -KH228)</f>
        <v>8.8099999999999998E-2</v>
      </c>
      <c r="KI244" s="170">
        <f>SUM(KI223, -KI228)</f>
        <v>9.4799999999999995E-2</v>
      </c>
      <c r="KJ244" s="148">
        <f>SUM(KJ224, -KJ228)</f>
        <v>0.1103</v>
      </c>
      <c r="KK244" s="115">
        <f t="shared" ref="KK244:KQ244" si="837">SUM(KK223, -KK228)</f>
        <v>0.11409999999999999</v>
      </c>
      <c r="KL244" s="173">
        <f t="shared" si="837"/>
        <v>0.1192</v>
      </c>
      <c r="KM244" s="141">
        <f t="shared" si="837"/>
        <v>0.12509999999999999</v>
      </c>
      <c r="KN244" s="115">
        <f t="shared" si="837"/>
        <v>0.125</v>
      </c>
      <c r="KO244" s="174">
        <f t="shared" si="837"/>
        <v>0.121</v>
      </c>
      <c r="KP244" s="141">
        <f t="shared" si="837"/>
        <v>0.12590000000000001</v>
      </c>
      <c r="KQ244" s="115">
        <f t="shared" si="837"/>
        <v>0.12839999999999999</v>
      </c>
      <c r="KR244" s="171">
        <f>SUM(KR222, -KR227)</f>
        <v>0.11019999999999999</v>
      </c>
      <c r="KS244" s="139">
        <f>SUM(KS222, -KS227)</f>
        <v>0.14749999999999999</v>
      </c>
      <c r="KT244" s="115">
        <f>SUM(KT223, -KT228)</f>
        <v>0.15079999999999999</v>
      </c>
      <c r="KU244" s="174">
        <f>SUM(KU221, -KU226)</f>
        <v>0.18869999999999998</v>
      </c>
      <c r="KV244" s="141">
        <f>SUM(KV221, -KV226)</f>
        <v>0.16089999999999999</v>
      </c>
      <c r="KW244" s="115">
        <f>SUM(KW221, -KW226)</f>
        <v>0.15560000000000002</v>
      </c>
      <c r="KX244" s="170">
        <f>SUM(KX221, -KX226)</f>
        <v>0.1774</v>
      </c>
      <c r="KY244" s="148">
        <f>SUM(KY221, -KY226)</f>
        <v>0.16849999999999998</v>
      </c>
      <c r="KZ244" s="110">
        <f>SUM(KZ221, -KZ226)</f>
        <v>0.2046</v>
      </c>
      <c r="LA244" s="171">
        <f>SUM(LA222, -LA227)</f>
        <v>0.21099999999999999</v>
      </c>
      <c r="LB244" s="110">
        <f>SUM(LB221, -LB226)</f>
        <v>0.2276</v>
      </c>
      <c r="LC244" s="111">
        <f>SUM(LC222, -LC227)</f>
        <v>0.21329999999999999</v>
      </c>
      <c r="LD244" s="110">
        <f>SUM(LD221, -LD226)</f>
        <v>0.23080000000000001</v>
      </c>
      <c r="LE244" s="6">
        <f>SUM(LE227, -LE237,)</f>
        <v>0</v>
      </c>
      <c r="LF244" s="6">
        <f>SUM(LF228, -LF238)</f>
        <v>0</v>
      </c>
      <c r="LG244" s="6">
        <f>SUM(LG227, -LG237)</f>
        <v>0</v>
      </c>
      <c r="LH244" s="6">
        <f>SUM(LH227, -LH237,)</f>
        <v>0</v>
      </c>
      <c r="LI244" s="6">
        <f>SUM(LI228, -LI238)</f>
        <v>0</v>
      </c>
      <c r="LJ244" s="6">
        <f>SUM(LJ227, -LJ237)</f>
        <v>0</v>
      </c>
      <c r="LK244" s="6">
        <f>SUM(LK227, -LK237,)</f>
        <v>0</v>
      </c>
      <c r="LL244" s="6">
        <f>SUM(LL228, -LL238)</f>
        <v>0</v>
      </c>
      <c r="LM244" s="6">
        <f>SUM(LM227, -LM237)</f>
        <v>0</v>
      </c>
      <c r="LN244" s="6">
        <f>SUM(LN227, -LN237,)</f>
        <v>0</v>
      </c>
      <c r="LO244" s="6">
        <f>SUM(LO228, -LO238)</f>
        <v>0</v>
      </c>
      <c r="LP244" s="6">
        <f>SUM(LP227, -LP237)</f>
        <v>0</v>
      </c>
      <c r="LQ244" s="6">
        <f>SUM(LQ227, -LQ237,)</f>
        <v>0</v>
      </c>
      <c r="LR244" s="6">
        <f>SUM(LR228, -LR238)</f>
        <v>0</v>
      </c>
      <c r="LS244" s="6">
        <f>SUM(LS227, -LS237)</f>
        <v>0</v>
      </c>
      <c r="LT244" s="6">
        <f>SUM(LT227, -LT237,)</f>
        <v>0</v>
      </c>
      <c r="LU244" s="6">
        <f>SUM(LU228, -LU238)</f>
        <v>0</v>
      </c>
      <c r="LV244" s="6">
        <f>SUM(LV227,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  <c r="CI245" s="343">
        <v>43586</v>
      </c>
      <c r="CJ245" s="343">
        <v>43587</v>
      </c>
      <c r="CK245" s="346" t="s">
        <v>100</v>
      </c>
      <c r="CL245" s="343">
        <v>43591</v>
      </c>
      <c r="CM245" s="343">
        <v>43592</v>
      </c>
      <c r="CN245" s="343">
        <v>43593</v>
      </c>
      <c r="CO245" s="343">
        <v>43594</v>
      </c>
      <c r="CP245" s="343">
        <v>43595</v>
      </c>
      <c r="CQ245" s="343">
        <v>43598</v>
      </c>
      <c r="CR245" s="343">
        <v>43599</v>
      </c>
      <c r="CS245" s="343">
        <v>43600</v>
      </c>
      <c r="CT245" s="343">
        <v>43601</v>
      </c>
      <c r="CU245" s="343">
        <v>43602</v>
      </c>
      <c r="CV245" s="343">
        <v>43605</v>
      </c>
      <c r="CW245" s="343">
        <v>43606</v>
      </c>
      <c r="CX245" s="343">
        <v>43607</v>
      </c>
      <c r="CY245" s="343">
        <v>43608</v>
      </c>
      <c r="CZ245" s="343">
        <v>43609</v>
      </c>
      <c r="DA245" s="343">
        <v>43612</v>
      </c>
      <c r="DB245" s="343">
        <v>43613</v>
      </c>
      <c r="DC245" s="343">
        <v>43614</v>
      </c>
      <c r="DD245" s="343">
        <v>43615</v>
      </c>
      <c r="DE245" s="343">
        <v>43616</v>
      </c>
      <c r="JU245" s="151" t="s">
        <v>59</v>
      </c>
      <c r="JV245" s="183" t="s">
        <v>55</v>
      </c>
      <c r="JW245" s="193" t="s">
        <v>53</v>
      </c>
      <c r="JX245" s="159" t="s">
        <v>53</v>
      </c>
      <c r="JY245" s="183" t="s">
        <v>53</v>
      </c>
      <c r="JZ245" s="179" t="s">
        <v>84</v>
      </c>
      <c r="KA245" s="151" t="s">
        <v>59</v>
      </c>
      <c r="KB245" s="109" t="s">
        <v>63</v>
      </c>
      <c r="KC245" s="193" t="s">
        <v>52</v>
      </c>
      <c r="KD245" s="147" t="s">
        <v>70</v>
      </c>
      <c r="KE245" s="109" t="s">
        <v>70</v>
      </c>
      <c r="KF245" s="175" t="s">
        <v>41</v>
      </c>
      <c r="KG245" s="159" t="s">
        <v>53</v>
      </c>
      <c r="KH245" s="109" t="s">
        <v>70</v>
      </c>
      <c r="KI245" s="175" t="s">
        <v>41</v>
      </c>
      <c r="KJ245" s="147" t="s">
        <v>63</v>
      </c>
      <c r="KK245" s="114" t="s">
        <v>41</v>
      </c>
      <c r="KL245" s="178" t="s">
        <v>48</v>
      </c>
      <c r="KM245" s="153" t="s">
        <v>41</v>
      </c>
      <c r="KN245" s="117" t="s">
        <v>48</v>
      </c>
      <c r="KO245" s="169" t="s">
        <v>52</v>
      </c>
      <c r="KP245" s="147" t="s">
        <v>52</v>
      </c>
      <c r="KQ245" s="109" t="s">
        <v>39</v>
      </c>
      <c r="KR245" s="169" t="s">
        <v>70</v>
      </c>
      <c r="KS245" s="147" t="s">
        <v>70</v>
      </c>
      <c r="KT245" s="109" t="s">
        <v>70</v>
      </c>
      <c r="KU245" s="169" t="s">
        <v>52</v>
      </c>
      <c r="KV245" s="149" t="s">
        <v>48</v>
      </c>
      <c r="KW245" s="117" t="s">
        <v>48</v>
      </c>
      <c r="KX245" s="169" t="s">
        <v>70</v>
      </c>
      <c r="KY245" s="147" t="s">
        <v>70</v>
      </c>
      <c r="KZ245" s="109" t="s">
        <v>70</v>
      </c>
      <c r="LA245" s="179" t="s">
        <v>51</v>
      </c>
      <c r="LB245" s="116" t="s">
        <v>51</v>
      </c>
      <c r="LC245" s="116" t="s">
        <v>51</v>
      </c>
      <c r="LD245" s="116" t="s">
        <v>51</v>
      </c>
      <c r="LE245" s="59"/>
      <c r="LF245" s="59"/>
      <c r="LG245" s="59"/>
      <c r="LH245" s="59"/>
      <c r="LI245" s="59"/>
      <c r="LJ245" s="59"/>
      <c r="LK245" s="59"/>
      <c r="LL245" s="59"/>
      <c r="LM245" s="59"/>
      <c r="LN245" s="59"/>
      <c r="LO245" s="59"/>
      <c r="LP245" s="59"/>
      <c r="LQ245" s="59"/>
      <c r="LR245" s="59"/>
      <c r="LS245" s="59"/>
      <c r="LT245" s="59"/>
      <c r="LU245" s="59"/>
      <c r="LV245" s="59"/>
      <c r="LW245" s="59"/>
      <c r="LX245" s="59"/>
      <c r="LY245" s="59"/>
      <c r="LZ245" s="59"/>
      <c r="MA245" s="59"/>
      <c r="MB245" s="59"/>
      <c r="MC245" s="59"/>
      <c r="MD245" s="59"/>
      <c r="ME245" s="59"/>
      <c r="MF245" s="59"/>
      <c r="MG245" s="59"/>
      <c r="MH245" s="59"/>
      <c r="MI245" s="59"/>
      <c r="MJ245" s="59"/>
      <c r="MK245" s="59"/>
      <c r="MM245" s="59"/>
      <c r="MN245" s="59"/>
      <c r="MO245" s="59"/>
      <c r="MP245" s="59"/>
      <c r="MQ245" s="59"/>
      <c r="MR245" s="59"/>
      <c r="MS245" s="59"/>
      <c r="MT245" s="59"/>
      <c r="MU245" s="59"/>
      <c r="MV245" s="59"/>
      <c r="MW245" s="59"/>
      <c r="MX245" s="59"/>
      <c r="MY245" s="59"/>
      <c r="MZ245" s="59"/>
      <c r="NA245" s="59"/>
      <c r="NB245" s="59"/>
      <c r="NC245" s="59"/>
      <c r="ND245" s="59"/>
      <c r="NE245" s="59"/>
      <c r="NF245" s="59"/>
      <c r="NG245" s="59"/>
      <c r="NH245" s="59"/>
      <c r="NI245" s="59"/>
      <c r="NJ245" s="59"/>
      <c r="NK245" s="59"/>
      <c r="NL245" s="59"/>
      <c r="NM245" s="59"/>
      <c r="NN245" s="59"/>
      <c r="NO245" s="59"/>
      <c r="NP245" s="59"/>
      <c r="NQ245" s="59"/>
      <c r="NR245" s="59"/>
      <c r="NS245" s="59"/>
      <c r="NT245" s="59"/>
      <c r="NU245" s="59"/>
      <c r="NV245" s="59"/>
      <c r="NW245" s="59"/>
      <c r="NX245" s="59"/>
      <c r="NY245" s="59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59"/>
      <c r="OL245" s="59"/>
      <c r="OM245" s="59"/>
      <c r="ON245" s="59"/>
      <c r="OO245" s="59"/>
      <c r="OP245" s="59"/>
      <c r="OQ245" s="59"/>
      <c r="OR245" s="59"/>
      <c r="OS245" s="59"/>
      <c r="OT245" s="59"/>
      <c r="OU245" s="59"/>
      <c r="OV245" s="59"/>
      <c r="OW245" s="59"/>
      <c r="OX245" s="59"/>
      <c r="OY245" s="59"/>
      <c r="OZ245" s="59"/>
      <c r="PA245" s="59"/>
      <c r="PB245" s="59"/>
      <c r="PC245" s="59"/>
    </row>
    <row r="246" spans="1:419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>
        <v>0.34670000000000001</v>
      </c>
      <c r="CI246" s="31">
        <v>0.30919999999999997</v>
      </c>
      <c r="CJ246" s="31">
        <v>0.30209999999999998</v>
      </c>
      <c r="CK246" s="31">
        <v>0.30059999999999998</v>
      </c>
      <c r="CL246" s="31">
        <v>0.2576</v>
      </c>
      <c r="CM246" s="31">
        <v>0.24049999999999999</v>
      </c>
      <c r="CN246" s="31">
        <v>0.20399999999999999</v>
      </c>
      <c r="CO246" s="31">
        <v>0.17929999999999999</v>
      </c>
      <c r="CP246" s="31">
        <v>0.2097</v>
      </c>
      <c r="CQ246" s="31">
        <v>0.1032</v>
      </c>
      <c r="CR246" s="31">
        <v>0.13700000000000001</v>
      </c>
      <c r="CS246" s="31">
        <v>0.1036</v>
      </c>
      <c r="CT246" s="31">
        <v>8.1600000000000006E-2</v>
      </c>
      <c r="DE246" t="s">
        <v>62</v>
      </c>
      <c r="JU246" s="148">
        <f>SUM(JU226, -JU228)</f>
        <v>2.98E-2</v>
      </c>
      <c r="JV246" s="113">
        <f>SUM(JV222, -JV227)</f>
        <v>3.0100000000000002E-2</v>
      </c>
      <c r="JW246" s="182">
        <f>SUM(JW221, -JW227)</f>
        <v>4.8899999999999999E-2</v>
      </c>
      <c r="JX246" s="161">
        <f>SUM(JX221, -JX227)</f>
        <v>4.7100000000000003E-2</v>
      </c>
      <c r="JY246" s="202">
        <f>SUM(JY221, -JY227)</f>
        <v>3.9199999999999999E-2</v>
      </c>
      <c r="JZ246" s="171">
        <f>SUM(JZ222, -JZ227)</f>
        <v>5.3400000000000003E-2</v>
      </c>
      <c r="KA246" s="148">
        <f>SUM(KA224, -KA228)</f>
        <v>6.0800000000000007E-2</v>
      </c>
      <c r="KB246" s="111">
        <f>SUM(KB222, -KB227)</f>
        <v>4.8299999999999996E-2</v>
      </c>
      <c r="KC246" s="170">
        <f>SUM(KC221, -KC223)</f>
        <v>6.93E-2</v>
      </c>
      <c r="KD246" s="141">
        <f>SUM(KD222, -KD226)</f>
        <v>0.106</v>
      </c>
      <c r="KE246" s="115">
        <f>SUM(KE222, -KE226)</f>
        <v>8.4600000000000009E-2</v>
      </c>
      <c r="KF246" s="174">
        <f>SUM(KF224, -KF228)</f>
        <v>8.1900000000000001E-2</v>
      </c>
      <c r="KG246" s="161">
        <f>SUM(KG221, -KG226)</f>
        <v>7.6399999999999996E-2</v>
      </c>
      <c r="KH246" s="115">
        <f>SUM(KH221, -KH227)</f>
        <v>8.2699999999999996E-2</v>
      </c>
      <c r="KI246" s="174">
        <f>SUM(KI224, -KI228)</f>
        <v>9.1999999999999998E-2</v>
      </c>
      <c r="KJ246" s="139">
        <f>SUM(KJ221, -KJ226)</f>
        <v>0.10630000000000001</v>
      </c>
      <c r="KK246" s="115">
        <f>SUM(KK224, -KK228)</f>
        <v>0.10929999999999999</v>
      </c>
      <c r="KL246" s="174">
        <f>SUM(KL224, -KL228)</f>
        <v>0.1191</v>
      </c>
      <c r="KM246" s="141">
        <f>SUM(KM224, -KM228)</f>
        <v>0.1216</v>
      </c>
      <c r="KN246" s="115">
        <f>SUM(KN224, -KN228)</f>
        <v>0.1186</v>
      </c>
      <c r="KO246" s="170">
        <f>SUM(KO221, -KO225)</f>
        <v>0.1134</v>
      </c>
      <c r="KP246" s="148">
        <f>SUM(KP221, -KP225)</f>
        <v>0.11459999999999999</v>
      </c>
      <c r="KQ246" s="111">
        <f>SUM(KQ221, -KQ225)</f>
        <v>0.1081</v>
      </c>
      <c r="KR246" s="174">
        <f>SUM(KR221, -KR226)</f>
        <v>0.10639999999999999</v>
      </c>
      <c r="KS246" s="141">
        <f>SUM(KS221, -KS226)</f>
        <v>0.1326</v>
      </c>
      <c r="KT246" s="115">
        <f>SUM(KT221, -KT226)</f>
        <v>0.14250000000000002</v>
      </c>
      <c r="KU246" s="170">
        <f>SUM(KU221, -KU225)</f>
        <v>0.16999999999999998</v>
      </c>
      <c r="KV246" s="141">
        <f>SUM(KV223, -KV228)</f>
        <v>0.15110000000000001</v>
      </c>
      <c r="KW246" s="115">
        <f>SUM(KW223, -KW228)</f>
        <v>0.15</v>
      </c>
      <c r="KX246" s="174">
        <f>SUM(KX221, -KX225)</f>
        <v>0.15940000000000001</v>
      </c>
      <c r="KY246" s="141">
        <f>SUM(KY221, -KY225)</f>
        <v>0.15739999999999998</v>
      </c>
      <c r="KZ246" s="115">
        <f>SUM(KZ221, -KZ225)</f>
        <v>0.18579999999999999</v>
      </c>
      <c r="LA246" s="174">
        <f>SUM(LA222, -LA226)</f>
        <v>0.1857</v>
      </c>
      <c r="LB246" s="115">
        <f>SUM(LB222, -LB226)</f>
        <v>0.19419999999999998</v>
      </c>
      <c r="LC246" s="115">
        <f>SUM(LC222, -LC226)</f>
        <v>0.20269999999999999</v>
      </c>
      <c r="LD246" s="115">
        <f>SUM(LD222, -LD226)</f>
        <v>0.20810000000000001</v>
      </c>
      <c r="LE246" s="6">
        <f>SUM(LE228, -LE238)</f>
        <v>0</v>
      </c>
      <c r="LF246" s="6">
        <f>SUM(LF227, -LF237)</f>
        <v>0</v>
      </c>
      <c r="LG246" s="6">
        <f>SUM(LG228, -LG238)</f>
        <v>0</v>
      </c>
      <c r="LH246" s="6">
        <f>SUM(LH228, -LH238)</f>
        <v>0</v>
      </c>
      <c r="LI246" s="6">
        <f>SUM(LI227, -LI237)</f>
        <v>0</v>
      </c>
      <c r="LJ246" s="6">
        <f>SUM(LJ228, -LJ238)</f>
        <v>0</v>
      </c>
      <c r="LK246" s="6">
        <f>SUM(LK228, -LK238)</f>
        <v>0</v>
      </c>
      <c r="LL246" s="6">
        <f>SUM(LL227, -LL237)</f>
        <v>0</v>
      </c>
      <c r="LM246" s="6">
        <f>SUM(LM228, -LM238)</f>
        <v>0</v>
      </c>
      <c r="LN246" s="6">
        <f>SUM(LN228, -LN238)</f>
        <v>0</v>
      </c>
      <c r="LO246" s="6">
        <f>SUM(LO227, -LO237)</f>
        <v>0</v>
      </c>
      <c r="LP246" s="6">
        <f>SUM(LP228, -LP238)</f>
        <v>0</v>
      </c>
      <c r="LQ246" s="6">
        <f>SUM(LQ228, -LQ238)</f>
        <v>0</v>
      </c>
      <c r="LR246" s="6">
        <f>SUM(LR227, -LR237)</f>
        <v>0</v>
      </c>
      <c r="LS246" s="6">
        <f>SUM(LS228, -LS238)</f>
        <v>0</v>
      </c>
      <c r="LT246" s="6">
        <f>SUM(LT228, -LT238)</f>
        <v>0</v>
      </c>
      <c r="LU246" s="6">
        <f>SUM(LU227,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5.75" thickBot="1" x14ac:dyDescent="0.3">
      <c r="A247" s="53" t="s">
        <v>126</v>
      </c>
      <c r="B247" s="8">
        <v>132988</v>
      </c>
      <c r="C247" s="8">
        <v>188637</v>
      </c>
      <c r="D247" s="8">
        <v>152632</v>
      </c>
      <c r="E247" s="8">
        <v>101654</v>
      </c>
      <c r="F247" s="8">
        <v>112347</v>
      </c>
      <c r="G247" s="8">
        <v>122981</v>
      </c>
      <c r="H247" s="8">
        <v>119288</v>
      </c>
      <c r="I247" s="8">
        <v>104431</v>
      </c>
      <c r="J247" s="8">
        <v>83974</v>
      </c>
      <c r="K247" s="8">
        <v>106496</v>
      </c>
      <c r="L247" s="8">
        <v>93647</v>
      </c>
      <c r="M247" s="8">
        <v>97124</v>
      </c>
      <c r="N247" s="8">
        <v>95239</v>
      </c>
      <c r="O247" s="8">
        <v>77332</v>
      </c>
      <c r="P247" s="8">
        <v>90916</v>
      </c>
      <c r="Q247" s="8">
        <v>89915</v>
      </c>
      <c r="R247" s="8">
        <v>109325</v>
      </c>
      <c r="S247" s="8">
        <v>109123</v>
      </c>
      <c r="T247" s="8">
        <v>78905</v>
      </c>
      <c r="U247" s="8">
        <v>87743</v>
      </c>
      <c r="V247" s="8">
        <v>103977</v>
      </c>
      <c r="W247" s="8">
        <v>100262</v>
      </c>
      <c r="X247" s="8">
        <v>81140</v>
      </c>
      <c r="Y247" s="8">
        <v>71472</v>
      </c>
      <c r="Z247" s="8">
        <v>86086</v>
      </c>
      <c r="AA247" s="8">
        <v>93326</v>
      </c>
      <c r="AB247" s="8">
        <v>93757</v>
      </c>
      <c r="AC247" s="8">
        <v>86405</v>
      </c>
      <c r="AD247" s="8">
        <v>74236</v>
      </c>
      <c r="AE247" s="8">
        <v>84968</v>
      </c>
      <c r="AF247" s="8">
        <v>84124</v>
      </c>
      <c r="AG247" s="8">
        <v>101580</v>
      </c>
      <c r="AH247" s="8">
        <v>90111</v>
      </c>
      <c r="AI247" s="8">
        <v>74272</v>
      </c>
      <c r="AJ247" s="8">
        <v>84479</v>
      </c>
      <c r="AK247" s="8">
        <v>102353</v>
      </c>
      <c r="AL247" s="8">
        <v>125240</v>
      </c>
      <c r="AM247" s="8">
        <v>107098</v>
      </c>
      <c r="AN247" s="8">
        <v>85739</v>
      </c>
      <c r="AO247" s="8">
        <v>90464</v>
      </c>
      <c r="AP247" s="8">
        <v>95609</v>
      </c>
      <c r="AQ247" s="8">
        <v>102482</v>
      </c>
      <c r="AR247" s="8">
        <v>85758</v>
      </c>
      <c r="AS247" s="8">
        <v>82389</v>
      </c>
      <c r="AT247" s="8">
        <v>82665</v>
      </c>
      <c r="AU247" s="8">
        <v>90920</v>
      </c>
      <c r="AV247" s="8">
        <v>83437</v>
      </c>
      <c r="AW247" s="8">
        <v>93508</v>
      </c>
      <c r="AX247" s="8">
        <v>64787</v>
      </c>
      <c r="AY247" s="8">
        <v>78719</v>
      </c>
      <c r="AZ247" s="8">
        <v>81170</v>
      </c>
      <c r="BA247" s="8">
        <v>91717</v>
      </c>
      <c r="BB247" s="8">
        <v>82111</v>
      </c>
      <c r="BC247" s="8">
        <v>62368</v>
      </c>
      <c r="BD247" s="8">
        <v>75554</v>
      </c>
      <c r="BE247" s="8">
        <v>101386</v>
      </c>
      <c r="BF247" s="8">
        <v>102627</v>
      </c>
      <c r="BG247" s="8">
        <v>116681</v>
      </c>
      <c r="BH247" s="8">
        <v>89467</v>
      </c>
      <c r="BI247" s="8">
        <v>99791</v>
      </c>
      <c r="BJ247" s="8">
        <v>114899</v>
      </c>
      <c r="BK247" s="8">
        <v>110959</v>
      </c>
      <c r="BL247" s="8">
        <v>101035</v>
      </c>
      <c r="BM247" s="8">
        <v>81398</v>
      </c>
      <c r="BN247" s="8">
        <v>85128</v>
      </c>
      <c r="BO247" s="8">
        <v>87784</v>
      </c>
      <c r="BP247" s="8">
        <v>76684</v>
      </c>
      <c r="BQ247" s="8">
        <v>76527</v>
      </c>
      <c r="BR247" s="8">
        <v>60725</v>
      </c>
      <c r="BS247" s="8">
        <v>71168</v>
      </c>
      <c r="BT247" s="8">
        <v>84038</v>
      </c>
      <c r="BU247" s="8">
        <v>73432</v>
      </c>
      <c r="BV247" s="8">
        <v>82846</v>
      </c>
      <c r="BW247" s="8">
        <v>64228</v>
      </c>
      <c r="BX247" s="8">
        <v>76340</v>
      </c>
      <c r="BY247" s="8">
        <v>108744</v>
      </c>
      <c r="BZ247" s="8">
        <v>86290</v>
      </c>
      <c r="CA247" s="8">
        <v>58015</v>
      </c>
      <c r="CB247" s="8">
        <v>42366</v>
      </c>
      <c r="CC247" s="8">
        <v>76969</v>
      </c>
      <c r="CD247" s="8">
        <v>75187</v>
      </c>
      <c r="CE247" s="8">
        <v>85618</v>
      </c>
      <c r="CF247" s="8">
        <v>84561</v>
      </c>
      <c r="CG247" s="8">
        <v>47191</v>
      </c>
      <c r="CH247" s="8">
        <v>69709</v>
      </c>
      <c r="CI247" s="8">
        <v>63287</v>
      </c>
      <c r="CJ247" s="8">
        <v>64558</v>
      </c>
      <c r="CK247" s="8">
        <v>66453</v>
      </c>
      <c r="CL247" s="8">
        <v>88099</v>
      </c>
      <c r="CM247" s="8">
        <v>93423</v>
      </c>
      <c r="CN247" s="8">
        <v>92217</v>
      </c>
      <c r="CO247" s="8">
        <v>91637</v>
      </c>
      <c r="CP247" s="8">
        <v>353307</v>
      </c>
      <c r="CQ247" s="8">
        <v>270475</v>
      </c>
      <c r="CR247" s="8">
        <v>261664</v>
      </c>
      <c r="CS247" s="8">
        <v>265761</v>
      </c>
      <c r="CT247" s="8"/>
      <c r="JU247" s="147" t="s">
        <v>67</v>
      </c>
      <c r="JV247" s="118" t="s">
        <v>64</v>
      </c>
      <c r="JW247" s="179" t="s">
        <v>84</v>
      </c>
      <c r="JX247" s="151" t="s">
        <v>84</v>
      </c>
      <c r="JY247" s="183" t="s">
        <v>55</v>
      </c>
      <c r="JZ247" s="175" t="s">
        <v>40</v>
      </c>
      <c r="KA247" s="147" t="s">
        <v>63</v>
      </c>
      <c r="KB247" s="116" t="s">
        <v>84</v>
      </c>
      <c r="KC247" s="193" t="s">
        <v>51</v>
      </c>
      <c r="KD247" s="151" t="s">
        <v>84</v>
      </c>
      <c r="KE247" s="116" t="s">
        <v>59</v>
      </c>
      <c r="KF247" s="178" t="s">
        <v>48</v>
      </c>
      <c r="KG247" s="153" t="s">
        <v>41</v>
      </c>
      <c r="KH247" s="183" t="s">
        <v>55</v>
      </c>
      <c r="KI247" s="178" t="s">
        <v>48</v>
      </c>
      <c r="KJ247" s="153" t="s">
        <v>41</v>
      </c>
      <c r="KK247" s="254" t="s">
        <v>54</v>
      </c>
      <c r="KL247" s="179" t="s">
        <v>59</v>
      </c>
      <c r="KM247" s="151" t="s">
        <v>59</v>
      </c>
      <c r="KN247" s="109" t="s">
        <v>52</v>
      </c>
      <c r="KO247" s="175" t="s">
        <v>41</v>
      </c>
      <c r="KP247" s="153" t="s">
        <v>41</v>
      </c>
      <c r="KQ247" s="109" t="s">
        <v>52</v>
      </c>
      <c r="KR247" s="175" t="s">
        <v>41</v>
      </c>
      <c r="KS247" s="156" t="s">
        <v>54</v>
      </c>
      <c r="KT247" s="254" t="s">
        <v>54</v>
      </c>
      <c r="KU247" s="178" t="s">
        <v>48</v>
      </c>
      <c r="KV247" s="151" t="s">
        <v>60</v>
      </c>
      <c r="KW247" s="109" t="s">
        <v>52</v>
      </c>
      <c r="KX247" s="179" t="s">
        <v>51</v>
      </c>
      <c r="KY247" s="149" t="s">
        <v>48</v>
      </c>
      <c r="KZ247" s="116" t="s">
        <v>51</v>
      </c>
      <c r="LA247" s="178" t="s">
        <v>48</v>
      </c>
      <c r="LB247" s="117" t="s">
        <v>48</v>
      </c>
      <c r="LC247" s="117" t="s">
        <v>48</v>
      </c>
      <c r="LD247" s="114" t="s">
        <v>41</v>
      </c>
      <c r="LE247" s="59"/>
      <c r="LF247" s="59"/>
      <c r="LG247" s="59"/>
      <c r="LH247" s="59"/>
      <c r="LI247" s="59"/>
      <c r="LJ247" s="59"/>
      <c r="LK247" s="59"/>
      <c r="LL247" s="59"/>
      <c r="LM247" s="59"/>
      <c r="LN247" s="59"/>
      <c r="LO247" s="59"/>
      <c r="LP247" s="59"/>
      <c r="LQ247" s="59"/>
      <c r="LR247" s="59"/>
      <c r="LS247" s="59"/>
      <c r="LT247" s="59"/>
      <c r="LU247" s="59"/>
      <c r="LV247" s="59"/>
      <c r="LW247" s="59"/>
      <c r="LX247" s="59"/>
      <c r="LY247" s="59"/>
      <c r="LZ247" s="59"/>
      <c r="MA247" s="59"/>
      <c r="MB247" s="59"/>
      <c r="MC247" s="59"/>
      <c r="MD247" s="59"/>
      <c r="ME247" s="59"/>
      <c r="MF247" s="59"/>
      <c r="MG247" s="59"/>
      <c r="MH247" s="59"/>
      <c r="MI247" s="59"/>
      <c r="MJ247" s="59"/>
      <c r="MK247" s="59"/>
      <c r="MM247" s="59"/>
      <c r="MN247" s="59"/>
      <c r="MO247" s="59"/>
      <c r="MP247" s="59"/>
      <c r="MQ247" s="59"/>
      <c r="MR247" s="59"/>
      <c r="MS247" s="59"/>
      <c r="MT247" s="59"/>
      <c r="MU247" s="59"/>
      <c r="MV247" s="59"/>
      <c r="MW247" s="59"/>
      <c r="MX247" s="59"/>
      <c r="MY247" s="59"/>
      <c r="MZ247" s="59"/>
      <c r="NA247" s="59"/>
      <c r="NB247" s="59"/>
      <c r="NC247" s="59"/>
      <c r="ND247" s="59"/>
      <c r="NE247" s="59"/>
      <c r="NF247" s="59"/>
      <c r="NG247" s="59"/>
      <c r="NH247" s="59"/>
      <c r="NI247" s="59"/>
      <c r="NJ247" s="59"/>
      <c r="NK247" s="59"/>
      <c r="NL247" s="59"/>
      <c r="NM247" s="59"/>
      <c r="NN247" s="59"/>
      <c r="NO247" s="59"/>
      <c r="NP247" s="59"/>
      <c r="NQ247" s="59"/>
      <c r="NR247" s="59"/>
      <c r="NS247" s="59"/>
      <c r="NT247" s="59"/>
      <c r="NU247" s="59"/>
      <c r="NV247" s="59"/>
      <c r="NW247" s="59"/>
      <c r="NX247" s="59"/>
      <c r="NY247" s="59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59"/>
      <c r="OL247" s="59"/>
      <c r="OM247" s="59"/>
      <c r="ON247" s="59"/>
      <c r="OO247" s="59"/>
      <c r="OP247" s="59"/>
      <c r="OQ247" s="59"/>
      <c r="OR247" s="59"/>
      <c r="OS247" s="59"/>
      <c r="OT247" s="59"/>
      <c r="OU247" s="59"/>
      <c r="OV247" s="59"/>
      <c r="OW247" s="59"/>
      <c r="OX247" s="59"/>
      <c r="OY247" s="59"/>
      <c r="OZ247" s="59"/>
      <c r="PA247" s="59"/>
      <c r="PB247" s="59"/>
      <c r="PC247" s="59"/>
    </row>
    <row r="248" spans="1:419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118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  <c r="AG248" s="346" t="s">
        <v>100</v>
      </c>
      <c r="AH248" s="343">
        <v>43595</v>
      </c>
      <c r="CG248">
        <f>AVERAGE(B247:CG247)</f>
        <v>91084.095238095237</v>
      </c>
      <c r="CJ248" t="s">
        <v>62</v>
      </c>
      <c r="CN248" t="s">
        <v>62</v>
      </c>
      <c r="CT248" t="s">
        <v>62</v>
      </c>
      <c r="JU248" s="161">
        <f>SUM(JU227, -JU228)</f>
        <v>2.4299999999999999E-2</v>
      </c>
      <c r="JV248" s="115">
        <f>SUM(JV225, -JV228)</f>
        <v>2.7800000000000002E-2</v>
      </c>
      <c r="JW248" s="171">
        <f>SUM(JW222, -JW227)</f>
        <v>4.8300000000000003E-2</v>
      </c>
      <c r="JX248" s="139">
        <f>SUM(JX222, -JX227)</f>
        <v>3.9599999999999996E-2</v>
      </c>
      <c r="JY248" s="113">
        <f>SUM(JY221, -JY226)</f>
        <v>3.44E-2</v>
      </c>
      <c r="JZ248" s="174">
        <f>SUM(JZ223, -JZ227)</f>
        <v>5.1999999999999998E-2</v>
      </c>
      <c r="KA248" s="139">
        <f>SUM(KA223, -KA227)</f>
        <v>5.4899999999999997E-2</v>
      </c>
      <c r="KB248" s="111">
        <f>SUM(KB223, -KB227)</f>
        <v>4.6699999999999998E-2</v>
      </c>
      <c r="KC248" s="174">
        <f>SUM(KC221, -KC222)</f>
        <v>6.6400000000000001E-2</v>
      </c>
      <c r="KD248" s="139">
        <f>SUM(KD223, -KD228)</f>
        <v>8.77E-2</v>
      </c>
      <c r="KE248" s="110">
        <f>SUM(KE223, -KE228)</f>
        <v>8.2099999999999992E-2</v>
      </c>
      <c r="KF248" s="174">
        <f>SUM(KF225, -KF228)</f>
        <v>7.9399999999999998E-2</v>
      </c>
      <c r="KG248" s="141">
        <f>SUM(KG225, -KG228)</f>
        <v>7.22E-2</v>
      </c>
      <c r="KH248" s="113">
        <f>SUM(KH222, -KH227)</f>
        <v>7.4399999999999994E-2</v>
      </c>
      <c r="KI248" s="174">
        <f>SUM(KI225, -KI228)</f>
        <v>8.6099999999999996E-2</v>
      </c>
      <c r="KJ248" s="141">
        <f>SUM(KJ225, -KJ228)</f>
        <v>0.10439999999999999</v>
      </c>
      <c r="KK248" s="113">
        <f>SUM(KK225, -KK228)</f>
        <v>0.10829999999999999</v>
      </c>
      <c r="KL248" s="170">
        <f>SUM(KL225, -KL228)</f>
        <v>0.11609999999999999</v>
      </c>
      <c r="KM248" s="148">
        <f>SUM(KM225, -KM228)</f>
        <v>0.12140000000000001</v>
      </c>
      <c r="KN248" s="110">
        <f>SUM(KN221, -KN225)</f>
        <v>0.11700000000000001</v>
      </c>
      <c r="KO248" s="174">
        <f>SUM(KO224, -KO228)</f>
        <v>0.1109</v>
      </c>
      <c r="KP248" s="141">
        <f>SUM(KP224, -KP228)</f>
        <v>0.1103</v>
      </c>
      <c r="KQ248" s="110">
        <f>SUM(KQ221, -KQ224)</f>
        <v>0.10740000000000001</v>
      </c>
      <c r="KR248" s="174">
        <f>SUM(KR224, -KR228)</f>
        <v>9.8900000000000002E-2</v>
      </c>
      <c r="KS248" s="143">
        <f>SUM(KS224, -KS228)</f>
        <v>0.12659999999999999</v>
      </c>
      <c r="KT248" s="113">
        <f>SUM(KT224, -KT228)</f>
        <v>0.12640000000000001</v>
      </c>
      <c r="KU248" s="174">
        <f>SUM(KU223, -KU228)</f>
        <v>0.1595</v>
      </c>
      <c r="KV248" s="141">
        <f>SUM(KV222, -KV226)</f>
        <v>0.15049999999999999</v>
      </c>
      <c r="KW248" s="110">
        <f>SUM(KW221, -KW225)</f>
        <v>0.14300000000000002</v>
      </c>
      <c r="KX248" s="174">
        <f>SUM(KX222, -KX226)</f>
        <v>0.14839999999999998</v>
      </c>
      <c r="KY248" s="141">
        <f>SUM(KY223, -KY228)</f>
        <v>0.14760000000000001</v>
      </c>
      <c r="KZ248" s="115">
        <f>SUM(KZ222, -KZ226)</f>
        <v>0.15959999999999999</v>
      </c>
      <c r="LA248" s="174">
        <f>SUM(LA223, -LA228)</f>
        <v>0.15129999999999999</v>
      </c>
      <c r="LB248" s="115">
        <f>SUM(LB223, -LB228)</f>
        <v>0.16549999999999998</v>
      </c>
      <c r="LC248" s="115">
        <f>SUM(LC223, -LC228)</f>
        <v>0.13880000000000001</v>
      </c>
      <c r="LD248" s="115">
        <f>SUM(LD223, -LD228)</f>
        <v>0.1804</v>
      </c>
      <c r="LE248" s="6">
        <f t="shared" ref="KS248:MF248" si="838">SUM(LE237, -LE244)</f>
        <v>0</v>
      </c>
      <c r="LF248" s="6">
        <f t="shared" si="838"/>
        <v>0</v>
      </c>
      <c r="LG248" s="6">
        <f t="shared" si="838"/>
        <v>0</v>
      </c>
      <c r="LH248" s="6">
        <f t="shared" si="838"/>
        <v>0</v>
      </c>
      <c r="LI248" s="6">
        <f t="shared" si="838"/>
        <v>0</v>
      </c>
      <c r="LJ248" s="6">
        <f t="shared" si="838"/>
        <v>0</v>
      </c>
      <c r="LK248" s="6">
        <f t="shared" si="838"/>
        <v>0</v>
      </c>
      <c r="LL248" s="6">
        <f t="shared" si="838"/>
        <v>0</v>
      </c>
      <c r="LM248" s="6">
        <f t="shared" si="838"/>
        <v>0</v>
      </c>
      <c r="LN248" s="6">
        <f t="shared" si="838"/>
        <v>0</v>
      </c>
      <c r="LO248" s="6">
        <f t="shared" si="838"/>
        <v>0</v>
      </c>
      <c r="LP248" s="6">
        <f t="shared" si="838"/>
        <v>0</v>
      </c>
      <c r="LQ248" s="6">
        <f t="shared" si="838"/>
        <v>0</v>
      </c>
      <c r="LR248" s="6">
        <f t="shared" si="838"/>
        <v>0</v>
      </c>
      <c r="LS248" s="6">
        <f t="shared" si="838"/>
        <v>0</v>
      </c>
      <c r="LT248" s="6">
        <f t="shared" si="838"/>
        <v>0</v>
      </c>
      <c r="LU248" s="6">
        <f t="shared" si="838"/>
        <v>0</v>
      </c>
      <c r="LV248" s="6">
        <f t="shared" si="838"/>
        <v>0</v>
      </c>
      <c r="LW248" s="6">
        <f t="shared" si="838"/>
        <v>0</v>
      </c>
      <c r="LX248" s="6">
        <f t="shared" si="838"/>
        <v>0</v>
      </c>
      <c r="LY248" s="6">
        <f t="shared" si="838"/>
        <v>0</v>
      </c>
      <c r="LZ248" s="6">
        <f t="shared" si="838"/>
        <v>0</v>
      </c>
      <c r="MA248" s="6">
        <f t="shared" si="838"/>
        <v>0</v>
      </c>
      <c r="MB248" s="6">
        <f t="shared" si="838"/>
        <v>0</v>
      </c>
      <c r="MC248" s="6">
        <f t="shared" si="838"/>
        <v>0</v>
      </c>
      <c r="MD248" s="6">
        <f t="shared" si="838"/>
        <v>0</v>
      </c>
      <c r="ME248" s="6">
        <f t="shared" si="838"/>
        <v>0</v>
      </c>
      <c r="MF248" s="6">
        <f t="shared" si="838"/>
        <v>0</v>
      </c>
      <c r="MG248" s="6">
        <f t="shared" ref="MG248:MK248" si="839">SUM(MG237, -MG244)</f>
        <v>0</v>
      </c>
      <c r="MH248" s="6">
        <f t="shared" si="839"/>
        <v>0</v>
      </c>
      <c r="MI248" s="6">
        <f t="shared" si="839"/>
        <v>0</v>
      </c>
      <c r="MJ248" s="6">
        <f t="shared" si="839"/>
        <v>0</v>
      </c>
      <c r="MK248" s="6">
        <f t="shared" si="839"/>
        <v>0</v>
      </c>
      <c r="MM248" s="6">
        <f t="shared" ref="MM248:OX248" si="840">SUM(MM237, -MM244)</f>
        <v>0</v>
      </c>
      <c r="MN248" s="6">
        <f t="shared" si="840"/>
        <v>0</v>
      </c>
      <c r="MO248" s="6">
        <f t="shared" si="840"/>
        <v>0</v>
      </c>
      <c r="MP248" s="6">
        <f t="shared" si="840"/>
        <v>0</v>
      </c>
      <c r="MQ248" s="6">
        <f t="shared" si="840"/>
        <v>0</v>
      </c>
      <c r="MR248" s="6">
        <f t="shared" si="840"/>
        <v>0</v>
      </c>
      <c r="MS248" s="6">
        <f t="shared" si="840"/>
        <v>0</v>
      </c>
      <c r="MT248" s="6">
        <f t="shared" si="840"/>
        <v>0</v>
      </c>
      <c r="MU248" s="6">
        <f t="shared" si="840"/>
        <v>0</v>
      </c>
      <c r="MV248" s="6">
        <f t="shared" si="840"/>
        <v>0</v>
      </c>
      <c r="MW248" s="6">
        <f t="shared" si="840"/>
        <v>0</v>
      </c>
      <c r="MX248" s="6">
        <f t="shared" si="840"/>
        <v>0</v>
      </c>
      <c r="MY248" s="6">
        <f t="shared" si="840"/>
        <v>0</v>
      </c>
      <c r="MZ248" s="6">
        <f t="shared" si="840"/>
        <v>0</v>
      </c>
      <c r="NA248" s="6">
        <f t="shared" si="840"/>
        <v>0</v>
      </c>
      <c r="NB248" s="6">
        <f t="shared" si="840"/>
        <v>0</v>
      </c>
      <c r="NC248" s="6">
        <f t="shared" si="840"/>
        <v>0</v>
      </c>
      <c r="ND248" s="6">
        <f t="shared" si="840"/>
        <v>0</v>
      </c>
      <c r="NE248" s="6">
        <f t="shared" si="840"/>
        <v>0</v>
      </c>
      <c r="NF248" s="6">
        <f t="shared" si="840"/>
        <v>0</v>
      </c>
      <c r="NG248" s="6">
        <f t="shared" si="840"/>
        <v>0</v>
      </c>
      <c r="NH248" s="6">
        <f t="shared" si="840"/>
        <v>0</v>
      </c>
      <c r="NI248" s="6">
        <f t="shared" si="840"/>
        <v>0</v>
      </c>
      <c r="NJ248" s="6">
        <f t="shared" si="840"/>
        <v>0</v>
      </c>
      <c r="NK248" s="6">
        <f t="shared" si="840"/>
        <v>0</v>
      </c>
      <c r="NL248" s="6">
        <f t="shared" si="840"/>
        <v>0</v>
      </c>
      <c r="NM248" s="6">
        <f t="shared" si="840"/>
        <v>0</v>
      </c>
      <c r="NN248" s="6">
        <f t="shared" si="840"/>
        <v>0</v>
      </c>
      <c r="NO248" s="6">
        <f t="shared" si="840"/>
        <v>0</v>
      </c>
      <c r="NP248" s="6">
        <f t="shared" si="840"/>
        <v>0</v>
      </c>
      <c r="NQ248" s="6">
        <f t="shared" si="840"/>
        <v>0</v>
      </c>
      <c r="NR248" s="6">
        <f t="shared" si="840"/>
        <v>0</v>
      </c>
      <c r="NS248" s="6">
        <f t="shared" si="840"/>
        <v>0</v>
      </c>
      <c r="NT248" s="6">
        <f t="shared" si="840"/>
        <v>0</v>
      </c>
      <c r="NU248" s="6">
        <f t="shared" si="840"/>
        <v>0</v>
      </c>
      <c r="NV248" s="6">
        <f t="shared" si="840"/>
        <v>0</v>
      </c>
      <c r="NW248" s="6">
        <f t="shared" si="840"/>
        <v>0</v>
      </c>
      <c r="NX248" s="6">
        <f t="shared" si="840"/>
        <v>0</v>
      </c>
      <c r="NY248" s="6">
        <f t="shared" si="840"/>
        <v>0</v>
      </c>
      <c r="NZ248" s="6">
        <f t="shared" si="840"/>
        <v>0</v>
      </c>
      <c r="OA248" s="6">
        <f t="shared" si="840"/>
        <v>0</v>
      </c>
      <c r="OB248" s="6">
        <f t="shared" si="840"/>
        <v>0</v>
      </c>
      <c r="OC248" s="6">
        <f t="shared" si="840"/>
        <v>0</v>
      </c>
      <c r="OD248" s="6">
        <f t="shared" si="840"/>
        <v>0</v>
      </c>
      <c r="OE248" s="6">
        <f t="shared" si="840"/>
        <v>0</v>
      </c>
      <c r="OF248" s="6">
        <f t="shared" si="840"/>
        <v>0</v>
      </c>
      <c r="OG248" s="6">
        <f t="shared" si="840"/>
        <v>0</v>
      </c>
      <c r="OH248" s="6">
        <f t="shared" si="840"/>
        <v>0</v>
      </c>
      <c r="OI248" s="6">
        <f t="shared" si="840"/>
        <v>0</v>
      </c>
      <c r="OJ248" s="6">
        <f t="shared" si="840"/>
        <v>0</v>
      </c>
      <c r="OK248" s="6">
        <f t="shared" si="840"/>
        <v>0</v>
      </c>
      <c r="OL248" s="6">
        <f t="shared" si="840"/>
        <v>0</v>
      </c>
      <c r="OM248" s="6">
        <f t="shared" si="840"/>
        <v>0</v>
      </c>
      <c r="ON248" s="6">
        <f t="shared" si="840"/>
        <v>0</v>
      </c>
      <c r="OO248" s="6">
        <f t="shared" si="840"/>
        <v>0</v>
      </c>
      <c r="OP248" s="6">
        <f t="shared" si="840"/>
        <v>0</v>
      </c>
      <c r="OQ248" s="6">
        <f t="shared" si="840"/>
        <v>0</v>
      </c>
      <c r="OR248" s="6">
        <f t="shared" si="840"/>
        <v>0</v>
      </c>
      <c r="OS248" s="6">
        <f t="shared" si="840"/>
        <v>0</v>
      </c>
      <c r="OT248" s="6">
        <f t="shared" si="840"/>
        <v>0</v>
      </c>
      <c r="OU248" s="6">
        <f t="shared" si="840"/>
        <v>0</v>
      </c>
      <c r="OV248" s="6">
        <f t="shared" si="840"/>
        <v>0</v>
      </c>
      <c r="OW248" s="6">
        <f t="shared" si="840"/>
        <v>0</v>
      </c>
      <c r="OX248" s="6">
        <f t="shared" si="840"/>
        <v>0</v>
      </c>
      <c r="OY248" s="6">
        <f t="shared" ref="OY248:PC248" si="841">SUM(OY237, -OY244)</f>
        <v>0</v>
      </c>
      <c r="OZ248" s="6">
        <f t="shared" si="841"/>
        <v>0</v>
      </c>
      <c r="PA248" s="6">
        <f t="shared" si="841"/>
        <v>0</v>
      </c>
      <c r="PB248" s="6">
        <f t="shared" si="841"/>
        <v>0</v>
      </c>
      <c r="PC248" s="6">
        <f t="shared" si="841"/>
        <v>0</v>
      </c>
    </row>
    <row r="249" spans="1:419" ht="15.75" thickBot="1" x14ac:dyDescent="0.3">
      <c r="A249" s="483" t="s">
        <v>120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AG249" s="48">
        <v>-0.218</v>
      </c>
      <c r="AH249" s="48">
        <v>-0.14299999999999999</v>
      </c>
      <c r="CE249" t="s">
        <v>62</v>
      </c>
      <c r="CF249" t="s">
        <v>62</v>
      </c>
      <c r="CH249" t="s">
        <v>62</v>
      </c>
      <c r="CI249" t="s">
        <v>62</v>
      </c>
      <c r="CM249" t="s">
        <v>62</v>
      </c>
      <c r="CN249" t="s">
        <v>62</v>
      </c>
      <c r="CQ249" t="s">
        <v>62</v>
      </c>
      <c r="JU249" s="159" t="s">
        <v>52</v>
      </c>
      <c r="JV249" s="114" t="s">
        <v>41</v>
      </c>
      <c r="JW249" s="193" t="s">
        <v>55</v>
      </c>
      <c r="JX249" s="159" t="s">
        <v>55</v>
      </c>
      <c r="JY249" s="112" t="s">
        <v>68</v>
      </c>
      <c r="JZ249" s="193" t="s">
        <v>55</v>
      </c>
      <c r="KA249" s="151" t="s">
        <v>84</v>
      </c>
      <c r="KB249" s="183" t="s">
        <v>53</v>
      </c>
      <c r="KC249" s="179" t="s">
        <v>59</v>
      </c>
      <c r="KD249" s="151" t="s">
        <v>59</v>
      </c>
      <c r="KE249" s="114" t="s">
        <v>41</v>
      </c>
      <c r="KF249" s="193" t="s">
        <v>55</v>
      </c>
      <c r="KG249" s="159" t="s">
        <v>37</v>
      </c>
      <c r="KH249" s="118" t="s">
        <v>64</v>
      </c>
      <c r="KI249" s="169" t="s">
        <v>46</v>
      </c>
      <c r="KJ249" s="147" t="s">
        <v>39</v>
      </c>
      <c r="KK249" s="109" t="s">
        <v>52</v>
      </c>
      <c r="KL249" s="169" t="s">
        <v>57</v>
      </c>
      <c r="KM249" s="147" t="s">
        <v>57</v>
      </c>
      <c r="KN249" s="254" t="s">
        <v>54</v>
      </c>
      <c r="KO249" s="169" t="s">
        <v>39</v>
      </c>
      <c r="KP249" s="147" t="s">
        <v>39</v>
      </c>
      <c r="KQ249" s="254" t="s">
        <v>54</v>
      </c>
      <c r="KR249" s="169" t="s">
        <v>52</v>
      </c>
      <c r="KS249" s="153" t="s">
        <v>41</v>
      </c>
      <c r="KT249" s="116" t="s">
        <v>60</v>
      </c>
      <c r="KU249" s="179" t="s">
        <v>60</v>
      </c>
      <c r="KV249" s="147" t="s">
        <v>52</v>
      </c>
      <c r="KW249" s="116" t="s">
        <v>60</v>
      </c>
      <c r="KX249" s="178" t="s">
        <v>48</v>
      </c>
      <c r="KY249" s="151" t="s">
        <v>51</v>
      </c>
      <c r="KZ249" s="114" t="s">
        <v>41</v>
      </c>
      <c r="LA249" s="169" t="s">
        <v>70</v>
      </c>
      <c r="LB249" s="109" t="s">
        <v>70</v>
      </c>
      <c r="LC249" s="117" t="s">
        <v>47</v>
      </c>
      <c r="LD249" s="114" t="s">
        <v>40</v>
      </c>
      <c r="LE249" s="59"/>
      <c r="LF249" s="59"/>
      <c r="LG249" s="59"/>
      <c r="LH249" s="59"/>
      <c r="LI249" s="59"/>
      <c r="LJ249" s="59"/>
      <c r="LK249" s="59"/>
      <c r="LL249" s="59"/>
      <c r="LM249" s="59"/>
      <c r="LN249" s="59"/>
      <c r="LO249" s="59"/>
      <c r="LP249" s="59"/>
      <c r="LQ249" s="59"/>
      <c r="LR249" s="59"/>
      <c r="LS249" s="59"/>
      <c r="LT249" s="59"/>
      <c r="LU249" s="59"/>
      <c r="LV249" s="59"/>
      <c r="LW249" s="59"/>
      <c r="LX249" s="59"/>
      <c r="LY249" s="59"/>
      <c r="LZ249" s="59"/>
      <c r="MA249" s="59"/>
      <c r="MB249" s="59"/>
      <c r="MC249" s="59"/>
      <c r="MD249" s="59"/>
      <c r="ME249" s="59"/>
      <c r="MF249" s="59"/>
      <c r="MG249" s="59"/>
      <c r="MH249" s="59"/>
      <c r="MI249" s="59"/>
      <c r="MJ249" s="59"/>
      <c r="MK249" s="59"/>
      <c r="MM249" s="59"/>
      <c r="MN249" s="59"/>
      <c r="MO249" s="59"/>
      <c r="MP249" s="59"/>
      <c r="MQ249" s="59"/>
      <c r="MR249" s="59"/>
      <c r="MS249" s="59"/>
      <c r="MT249" s="59"/>
      <c r="MU249" s="59"/>
      <c r="MV249" s="59"/>
      <c r="MW249" s="59"/>
      <c r="MX249" s="59"/>
      <c r="MY249" s="59"/>
      <c r="MZ249" s="59"/>
      <c r="NA249" s="59"/>
      <c r="NB249" s="59"/>
      <c r="NC249" s="59"/>
      <c r="ND249" s="59"/>
      <c r="NE249" s="59"/>
      <c r="NF249" s="59"/>
      <c r="NG249" s="59"/>
      <c r="NH249" s="59"/>
      <c r="NI249" s="59"/>
      <c r="NJ249" s="59"/>
      <c r="NK249" s="59"/>
      <c r="NL249" s="59"/>
      <c r="NM249" s="59"/>
      <c r="NN249" s="59"/>
      <c r="NO249" s="59"/>
      <c r="NP249" s="59"/>
      <c r="NQ249" s="59"/>
      <c r="NR249" s="59"/>
      <c r="NS249" s="59"/>
      <c r="NT249" s="59"/>
      <c r="NU249" s="59"/>
      <c r="NV249" s="59"/>
      <c r="NW249" s="59"/>
      <c r="NX249" s="59"/>
      <c r="NY249" s="59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59"/>
      <c r="OL249" s="59"/>
      <c r="OM249" s="59"/>
      <c r="ON249" s="59"/>
      <c r="OO249" s="59"/>
      <c r="OP249" s="59"/>
      <c r="OQ249" s="59"/>
      <c r="OR249" s="59"/>
      <c r="OS249" s="59"/>
      <c r="OT249" s="59"/>
      <c r="OU249" s="59"/>
      <c r="OV249" s="59"/>
      <c r="OW249" s="59"/>
      <c r="OX249" s="59"/>
      <c r="OY249" s="59"/>
      <c r="OZ249" s="59"/>
      <c r="PA249" s="59"/>
      <c r="PB249" s="59"/>
      <c r="PC249" s="59"/>
    </row>
    <row r="250" spans="1:419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AG250" s="31">
        <v>8.2600000000000007E-2</v>
      </c>
      <c r="AH250" s="31">
        <v>6.6699999999999995E-2</v>
      </c>
      <c r="CF250" t="s">
        <v>62</v>
      </c>
      <c r="CI250" t="s">
        <v>62</v>
      </c>
      <c r="CM250" t="s">
        <v>62</v>
      </c>
      <c r="CN250" t="s">
        <v>62</v>
      </c>
      <c r="JU250" s="148">
        <f>SUM(JU221, -JU227)</f>
        <v>1.55E-2</v>
      </c>
      <c r="JV250" s="115">
        <f>SUM(JV226, -JV228)</f>
        <v>2.46E-2</v>
      </c>
      <c r="JW250" s="173">
        <f>SUM(JW221, -JW226)</f>
        <v>3.9100000000000003E-2</v>
      </c>
      <c r="JX250" s="143">
        <f>SUM(JX221, -JX226)</f>
        <v>3.9399999999999998E-2</v>
      </c>
      <c r="JY250" s="111">
        <f>SUM(JY226, -JY228)</f>
        <v>3.3500000000000002E-2</v>
      </c>
      <c r="JZ250" s="173">
        <f>SUM(JZ221, -JZ226)</f>
        <v>4.7E-2</v>
      </c>
      <c r="KA250" s="139">
        <f>SUM(KA224, -KA227)</f>
        <v>5.3599999999999995E-2</v>
      </c>
      <c r="KB250" s="202">
        <f>SUM(KB224, -KB227)</f>
        <v>4.6100000000000002E-2</v>
      </c>
      <c r="KC250" s="170">
        <f>SUM(KC222, -KC228)</f>
        <v>6.1700000000000005E-2</v>
      </c>
      <c r="KD250" s="148">
        <f>SUM(KD223, -KD227)</f>
        <v>8.5300000000000001E-2</v>
      </c>
      <c r="KE250" s="115">
        <f>SUM(KE224, -KE228)</f>
        <v>7.4099999999999999E-2</v>
      </c>
      <c r="KF250" s="173">
        <f>SUM(KF221, -KF226)</f>
        <v>7.9100000000000004E-2</v>
      </c>
      <c r="KG250" s="141">
        <f>SUM(KG221, -KG225)</f>
        <v>6.9099999999999995E-2</v>
      </c>
      <c r="KH250" s="115">
        <f>SUM(KH226, -KH228)</f>
        <v>7.3199999999999987E-2</v>
      </c>
      <c r="KI250" s="267">
        <f>SUM(KI221, -KI225)</f>
        <v>8.09E-2</v>
      </c>
      <c r="KJ250" s="139">
        <f>SUM(KJ221, -KJ225)</f>
        <v>8.610000000000001E-2</v>
      </c>
      <c r="KK250" s="110">
        <f>SUM(KK221, -KK225)</f>
        <v>8.8700000000000001E-2</v>
      </c>
      <c r="KL250" s="171">
        <f>SUM(KL221, -KL225)</f>
        <v>9.2399999999999996E-2</v>
      </c>
      <c r="KM250" s="139">
        <f>SUM(KM221, -KM225)</f>
        <v>0.10419999999999999</v>
      </c>
      <c r="KN250" s="113">
        <f>SUM(KN225, -KN228)</f>
        <v>0.11009999999999999</v>
      </c>
      <c r="KO250" s="171">
        <f>SUM(KO221, -KO224)</f>
        <v>0.10779999999999999</v>
      </c>
      <c r="KP250" s="139">
        <f>SUM(KP221, -KP224)</f>
        <v>0.1046</v>
      </c>
      <c r="KQ250" s="113">
        <f>SUM(KQ224, -KQ228)</f>
        <v>0.10099999999999999</v>
      </c>
      <c r="KR250" s="170">
        <f>SUM(KR221, -KR225)</f>
        <v>9.8699999999999996E-2</v>
      </c>
      <c r="KS250" s="141">
        <f>SUM(KS225, -KS228)</f>
        <v>0.1222</v>
      </c>
      <c r="KT250" s="115">
        <f>SUM(KT222, -KT226)</f>
        <v>0.1229</v>
      </c>
      <c r="KU250" s="174">
        <f>SUM(KU222, -KU226)</f>
        <v>0.15710000000000002</v>
      </c>
      <c r="KV250" s="148">
        <f>SUM(KV221, -KV225)</f>
        <v>0.1497</v>
      </c>
      <c r="KW250" s="115">
        <f>SUM(KW222, -KW226)</f>
        <v>0.1391</v>
      </c>
      <c r="KX250" s="174">
        <f>SUM(KX223, -KX228)</f>
        <v>0.13589999999999999</v>
      </c>
      <c r="KY250" s="141">
        <f>SUM(KY222, -KY226)</f>
        <v>0.1434</v>
      </c>
      <c r="KZ250" s="115">
        <f>SUM(KZ223, -KZ228)</f>
        <v>0.15659999999999999</v>
      </c>
      <c r="LA250" s="174">
        <f>SUM(LA221, -LA225)</f>
        <v>0.14940000000000001</v>
      </c>
      <c r="LB250" s="115">
        <f>SUM(LB221, -LB225)</f>
        <v>0.15759999999999999</v>
      </c>
      <c r="LC250" s="113">
        <f>SUM(LC223, -LC227)</f>
        <v>0.13850000000000001</v>
      </c>
      <c r="LD250" s="115">
        <f>SUM(LD223, -LD227)</f>
        <v>0.1706</v>
      </c>
      <c r="LE250" s="6">
        <f>SUM(LE237, -LE243,)</f>
        <v>0</v>
      </c>
      <c r="LF250" s="6">
        <f>SUM(LF238, -LF244)</f>
        <v>0</v>
      </c>
      <c r="LG250" s="6">
        <f>SUM(LG237, -LG243)</f>
        <v>0</v>
      </c>
      <c r="LH250" s="6">
        <f>SUM(LH237, -LH243,)</f>
        <v>0</v>
      </c>
      <c r="LI250" s="6">
        <f>SUM(LI238, -LI244)</f>
        <v>0</v>
      </c>
      <c r="LJ250" s="6">
        <f>SUM(LJ237, -LJ243)</f>
        <v>0</v>
      </c>
      <c r="LK250" s="6">
        <f>SUM(LK237, -LK243,)</f>
        <v>0</v>
      </c>
      <c r="LL250" s="6">
        <f>SUM(LL238, -LL244)</f>
        <v>0</v>
      </c>
      <c r="LM250" s="6">
        <f>SUM(LM237, -LM243)</f>
        <v>0</v>
      </c>
      <c r="LN250" s="6">
        <f>SUM(LN237, -LN243,)</f>
        <v>0</v>
      </c>
      <c r="LO250" s="6">
        <f>SUM(LO238, -LO244)</f>
        <v>0</v>
      </c>
      <c r="LP250" s="6">
        <f>SUM(LP237, -LP243)</f>
        <v>0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CI251" t="s">
        <v>62</v>
      </c>
      <c r="JU251" s="137" t="s">
        <v>70</v>
      </c>
      <c r="JV251" s="116" t="s">
        <v>38</v>
      </c>
      <c r="JW251" s="179" t="s">
        <v>60</v>
      </c>
      <c r="JX251" s="137" t="s">
        <v>68</v>
      </c>
      <c r="JY251" s="118" t="s">
        <v>64</v>
      </c>
      <c r="JZ251" s="169" t="s">
        <v>63</v>
      </c>
      <c r="KA251" s="159" t="s">
        <v>55</v>
      </c>
      <c r="KB251" s="114" t="s">
        <v>42</v>
      </c>
      <c r="KC251" s="169" t="s">
        <v>67</v>
      </c>
      <c r="KD251" s="151" t="s">
        <v>60</v>
      </c>
      <c r="KE251" s="117" t="s">
        <v>48</v>
      </c>
      <c r="KF251" s="179" t="s">
        <v>84</v>
      </c>
      <c r="KG251" s="158" t="s">
        <v>64</v>
      </c>
      <c r="KH251" s="109" t="s">
        <v>63</v>
      </c>
      <c r="KI251" s="193" t="s">
        <v>55</v>
      </c>
      <c r="KJ251" s="158" t="s">
        <v>64</v>
      </c>
      <c r="KK251" s="109" t="s">
        <v>39</v>
      </c>
      <c r="KL251" s="169" t="s">
        <v>46</v>
      </c>
      <c r="KM251" s="147" t="s">
        <v>39</v>
      </c>
      <c r="KN251" s="109" t="s">
        <v>46</v>
      </c>
      <c r="KO251" s="257" t="s">
        <v>54</v>
      </c>
      <c r="KP251" s="156" t="s">
        <v>54</v>
      </c>
      <c r="KQ251" s="114" t="s">
        <v>41</v>
      </c>
      <c r="KR251" s="257" t="s">
        <v>54</v>
      </c>
      <c r="KS251" s="147" t="s">
        <v>39</v>
      </c>
      <c r="KT251" s="114" t="s">
        <v>41</v>
      </c>
      <c r="KU251" s="179" t="s">
        <v>51</v>
      </c>
      <c r="KV251" s="151" t="s">
        <v>51</v>
      </c>
      <c r="KW251" s="117" t="s">
        <v>47</v>
      </c>
      <c r="KX251" s="179" t="s">
        <v>60</v>
      </c>
      <c r="KY251" s="153" t="s">
        <v>41</v>
      </c>
      <c r="KZ251" s="117" t="s">
        <v>48</v>
      </c>
      <c r="LA251" s="175" t="s">
        <v>41</v>
      </c>
      <c r="LB251" s="114" t="s">
        <v>41</v>
      </c>
      <c r="LC251" s="114" t="s">
        <v>41</v>
      </c>
      <c r="LD251" s="117" t="s">
        <v>48</v>
      </c>
      <c r="LE251" s="59"/>
      <c r="LF251" s="59"/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59"/>
      <c r="MW251" s="59"/>
      <c r="MX251" s="59"/>
      <c r="MY251" s="59"/>
      <c r="MZ251" s="59"/>
      <c r="NA251" s="59"/>
      <c r="NB251" s="59"/>
      <c r="NC251" s="59"/>
      <c r="ND251" s="59"/>
      <c r="NE251" s="59"/>
      <c r="NF251" s="59"/>
      <c r="NG251" s="59"/>
      <c r="NH251" s="59"/>
      <c r="NI251" s="59"/>
      <c r="NJ251" s="59"/>
      <c r="NK251" s="59"/>
      <c r="NL251" s="59"/>
      <c r="NM251" s="59"/>
      <c r="NN251" s="59"/>
      <c r="NO251" s="59"/>
      <c r="NP251" s="59"/>
      <c r="NQ251" s="59"/>
      <c r="NR251" s="59"/>
      <c r="NS251" s="59"/>
      <c r="NT251" s="59"/>
      <c r="NU251" s="59"/>
      <c r="NV251" s="59"/>
      <c r="NW251" s="59"/>
      <c r="NX251" s="59"/>
      <c r="NY251" s="59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59"/>
      <c r="OL251" s="59"/>
      <c r="OM251" s="59"/>
      <c r="ON251" s="59"/>
      <c r="OO251" s="59"/>
      <c r="OP251" s="59"/>
      <c r="OQ251" s="59"/>
      <c r="OR251" s="59"/>
      <c r="OS251" s="59"/>
      <c r="OT251" s="59"/>
      <c r="OU251" s="59"/>
      <c r="OV251" s="59"/>
      <c r="OW251" s="59"/>
      <c r="OX251" s="59"/>
      <c r="OY251" s="59"/>
      <c r="OZ251" s="59"/>
      <c r="PA251" s="59"/>
      <c r="PB251" s="59"/>
      <c r="PC251" s="59"/>
    </row>
    <row r="252" spans="1:419" ht="15.75" thickBot="1" x14ac:dyDescent="0.3">
      <c r="AG252" t="s">
        <v>62</v>
      </c>
      <c r="AH252" t="s">
        <v>62</v>
      </c>
      <c r="CJ252" t="s">
        <v>62</v>
      </c>
      <c r="CN252" t="s">
        <v>62</v>
      </c>
      <c r="CQ252" t="s">
        <v>62</v>
      </c>
      <c r="JU252" s="141">
        <f>SUM(JU222, -JU227)</f>
        <v>1.2E-2</v>
      </c>
      <c r="JV252" s="113">
        <f>SUM(JV221, -JV226)</f>
        <v>2.4500000000000001E-2</v>
      </c>
      <c r="JW252" s="174">
        <f>SUM(JW222, -JW226)</f>
        <v>3.85E-2</v>
      </c>
      <c r="JX252" s="139">
        <f>SUM(JX226, -JX228)</f>
        <v>3.6299999999999999E-2</v>
      </c>
      <c r="JY252" s="115">
        <f>SUM(JY227, -JY228)</f>
        <v>2.8700000000000003E-2</v>
      </c>
      <c r="JZ252" s="171">
        <f>SUM(JZ224, -JZ227)</f>
        <v>4.4600000000000001E-2</v>
      </c>
      <c r="KA252" s="143">
        <f>SUM(KA221, -KA226)</f>
        <v>4.2599999999999999E-2</v>
      </c>
      <c r="KB252" s="115">
        <f>SUM(KB221, -KB226)</f>
        <v>4.19E-2</v>
      </c>
      <c r="KC252" s="182">
        <f>SUM(KC223, -KC228)</f>
        <v>5.8799999999999998E-2</v>
      </c>
      <c r="KD252" s="141">
        <f>SUM(KD223, -KD226)</f>
        <v>8.2299999999999998E-2</v>
      </c>
      <c r="KE252" s="115">
        <f>SUM(KE225, -KE228)</f>
        <v>7.0999999999999994E-2</v>
      </c>
      <c r="KF252" s="171">
        <f>SUM(KF223, -KF227)</f>
        <v>6.720000000000001E-2</v>
      </c>
      <c r="KG252" s="141">
        <f>SUM(KG226, -KG228)</f>
        <v>6.4899999999999999E-2</v>
      </c>
      <c r="KH252" s="111">
        <f>SUM(KH221, -KH226)</f>
        <v>6.4700000000000008E-2</v>
      </c>
      <c r="KI252" s="173">
        <f>SUM(KI222, -KI227)</f>
        <v>7.9899999999999999E-2</v>
      </c>
      <c r="KJ252" s="141">
        <f>SUM(KJ226, -KJ228)</f>
        <v>8.4199999999999997E-2</v>
      </c>
      <c r="KK252" s="111">
        <f>SUM(KK221, -KK224)</f>
        <v>8.77E-2</v>
      </c>
      <c r="KL252" s="267">
        <f>SUM(KL221, -KL224)</f>
        <v>8.9399999999999993E-2</v>
      </c>
      <c r="KM252" s="139">
        <f>SUM(KM221, -KM224)</f>
        <v>0.104</v>
      </c>
      <c r="KN252" s="241">
        <f>SUM(KN221, -KN224)</f>
        <v>0.1085</v>
      </c>
      <c r="KO252" s="173">
        <f>SUM(KO225, -KO228)</f>
        <v>0.10529999999999999</v>
      </c>
      <c r="KP252" s="143">
        <f>SUM(KP225, -KP228)</f>
        <v>0.1003</v>
      </c>
      <c r="KQ252" s="115">
        <f>SUM(KQ225, -KQ228)</f>
        <v>0.1003</v>
      </c>
      <c r="KR252" s="173">
        <f>SUM(KR225, -KR228)</f>
        <v>9.3300000000000008E-2</v>
      </c>
      <c r="KS252" s="139">
        <f>SUM(KS221, -KS225)</f>
        <v>0.10580000000000001</v>
      </c>
      <c r="KT252" s="115">
        <f>SUM(KT225, -KT228)</f>
        <v>0.12139999999999999</v>
      </c>
      <c r="KU252" s="174">
        <f>SUM(KU222, -KU225)</f>
        <v>0.1384</v>
      </c>
      <c r="KV252" s="141">
        <f>SUM(KV222, -KV225)</f>
        <v>0.13930000000000001</v>
      </c>
      <c r="KW252" s="113">
        <f>SUM(KW223, -KW227)</f>
        <v>0.1343</v>
      </c>
      <c r="KX252" s="174">
        <f>SUM(KX222, -KX225)</f>
        <v>0.13039999999999999</v>
      </c>
      <c r="KY252" s="141">
        <f>SUM(KY224, -KY228)</f>
        <v>0.13969999999999999</v>
      </c>
      <c r="KZ252" s="115">
        <f>SUM(KZ224, -KZ228)</f>
        <v>0.1482</v>
      </c>
      <c r="LA252" s="174">
        <f>SUM(LA224, -LA228)</f>
        <v>0.14530000000000001</v>
      </c>
      <c r="LB252" s="115">
        <f>SUM(LB224, -LB228)</f>
        <v>0.15679999999999999</v>
      </c>
      <c r="LC252" s="115">
        <f>SUM(LC224, -LC228)</f>
        <v>0.1353</v>
      </c>
      <c r="LD252" s="115">
        <f>SUM(LD224, -LD228)</f>
        <v>0.16370000000000001</v>
      </c>
      <c r="LE252" s="6">
        <f>SUM(LE238, -LE244)</f>
        <v>0</v>
      </c>
      <c r="LF252" s="6">
        <f>SUM(LF237, -LF243)</f>
        <v>0</v>
      </c>
      <c r="LG252" s="6">
        <f>SUM(LG238, -LG244)</f>
        <v>0</v>
      </c>
      <c r="LH252" s="6">
        <f>SUM(LH238, -LH244)</f>
        <v>0</v>
      </c>
      <c r="LI252" s="6">
        <f>SUM(LI237, -LI243)</f>
        <v>0</v>
      </c>
      <c r="LJ252" s="6">
        <f>SUM(LJ238, -LJ244)</f>
        <v>0</v>
      </c>
      <c r="LK252" s="6">
        <f>SUM(LK238, -LK244)</f>
        <v>0</v>
      </c>
      <c r="LL252" s="6">
        <f>SUM(LL237, -LL243)</f>
        <v>0</v>
      </c>
      <c r="LM252" s="6">
        <f>SUM(LM238, -LM244)</f>
        <v>0</v>
      </c>
      <c r="LN252" s="6">
        <f>SUM(LN238, -LN244)</f>
        <v>0</v>
      </c>
      <c r="LO252" s="6">
        <f>SUM(LO237, -LO243)</f>
        <v>0</v>
      </c>
      <c r="LP252" s="6">
        <f>SUM(LP238, -LP244)</f>
        <v>0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CF253" t="s">
        <v>62</v>
      </c>
      <c r="CO253" t="s">
        <v>62</v>
      </c>
      <c r="JU253" s="149" t="s">
        <v>46</v>
      </c>
      <c r="JV253" s="183" t="s">
        <v>37</v>
      </c>
      <c r="JW253" s="169" t="s">
        <v>63</v>
      </c>
      <c r="JX253" s="151" t="s">
        <v>60</v>
      </c>
      <c r="JY253" s="116" t="s">
        <v>84</v>
      </c>
      <c r="JZ253" s="179" t="s">
        <v>60</v>
      </c>
      <c r="KA253" s="153" t="s">
        <v>42</v>
      </c>
      <c r="KB253" s="114" t="s">
        <v>36</v>
      </c>
      <c r="KC253" s="179" t="s">
        <v>84</v>
      </c>
      <c r="KD253" s="159" t="s">
        <v>44</v>
      </c>
      <c r="KE253" s="116" t="s">
        <v>84</v>
      </c>
      <c r="KF253" s="169" t="s">
        <v>70</v>
      </c>
      <c r="KG253" s="159" t="s">
        <v>44</v>
      </c>
      <c r="KH253" s="183" t="s">
        <v>53</v>
      </c>
      <c r="KI253" s="169" t="s">
        <v>39</v>
      </c>
      <c r="KJ253" s="147" t="s">
        <v>57</v>
      </c>
      <c r="KK253" s="109" t="s">
        <v>46</v>
      </c>
      <c r="KL253" s="169" t="s">
        <v>52</v>
      </c>
      <c r="KM253" s="147" t="s">
        <v>46</v>
      </c>
      <c r="KN253" s="109" t="s">
        <v>39</v>
      </c>
      <c r="KO253" s="169" t="s">
        <v>46</v>
      </c>
      <c r="KP253" s="147" t="s">
        <v>46</v>
      </c>
      <c r="KQ253" s="116" t="s">
        <v>84</v>
      </c>
      <c r="KR253" s="169" t="s">
        <v>39</v>
      </c>
      <c r="KS253" s="151" t="s">
        <v>60</v>
      </c>
      <c r="KT253" s="109" t="s">
        <v>39</v>
      </c>
      <c r="KU253" s="169" t="s">
        <v>39</v>
      </c>
      <c r="KV253" s="149" t="s">
        <v>47</v>
      </c>
      <c r="KW253" s="116" t="s">
        <v>51</v>
      </c>
      <c r="KX253" s="175" t="s">
        <v>41</v>
      </c>
      <c r="KY253" s="151" t="s">
        <v>60</v>
      </c>
      <c r="KZ253" s="116" t="s">
        <v>60</v>
      </c>
      <c r="LA253" s="178" t="s">
        <v>47</v>
      </c>
      <c r="LB253" s="117" t="s">
        <v>47</v>
      </c>
      <c r="LC253" s="114" t="s">
        <v>40</v>
      </c>
      <c r="LD253" s="117" t="s">
        <v>47</v>
      </c>
      <c r="LE253" s="59"/>
      <c r="LF253" s="59"/>
      <c r="LG253" s="59"/>
      <c r="LH253" s="59"/>
      <c r="LI253" s="59"/>
      <c r="LJ253" s="59"/>
      <c r="LK253" s="59"/>
      <c r="LL253" s="59"/>
      <c r="LM253" s="59"/>
      <c r="LN253" s="59"/>
      <c r="LO253" s="59"/>
      <c r="LP253" s="59"/>
      <c r="LQ253" s="59"/>
      <c r="LR253" s="59"/>
      <c r="LS253" s="59"/>
      <c r="LT253" s="59"/>
      <c r="LU253" s="59"/>
      <c r="LV253" s="59"/>
      <c r="LW253" s="59"/>
      <c r="LX253" s="59"/>
      <c r="LY253" s="59"/>
      <c r="LZ253" s="59"/>
      <c r="MA253" s="59"/>
      <c r="MB253" s="59"/>
      <c r="MC253" s="59"/>
      <c r="MD253" s="59"/>
      <c r="ME253" s="59"/>
      <c r="MF253" s="59"/>
      <c r="MG253" s="59"/>
      <c r="MH253" s="59"/>
      <c r="MI253" s="59"/>
      <c r="MJ253" s="59"/>
      <c r="MK253" s="59"/>
      <c r="MM253" s="59"/>
      <c r="MN253" s="59"/>
      <c r="MO253" s="59"/>
      <c r="MP253" s="59"/>
      <c r="MQ253" s="59"/>
      <c r="MR253" s="59"/>
      <c r="MS253" s="59"/>
      <c r="MT253" s="59"/>
      <c r="MU253" s="59"/>
      <c r="MV253" s="59"/>
      <c r="MW253" s="59"/>
      <c r="MX253" s="59"/>
      <c r="MY253" s="59"/>
      <c r="MZ253" s="59"/>
      <c r="NA253" s="59"/>
      <c r="NB253" s="59"/>
      <c r="NC253" s="59"/>
      <c r="ND253" s="59"/>
      <c r="NE253" s="59"/>
      <c r="NF253" s="59"/>
      <c r="NG253" s="59"/>
      <c r="NH253" s="59"/>
      <c r="NI253" s="59"/>
      <c r="NJ253" s="59"/>
      <c r="NK253" s="59"/>
      <c r="NL253" s="59"/>
      <c r="NM253" s="59"/>
      <c r="NN253" s="59"/>
      <c r="NO253" s="59"/>
      <c r="NP253" s="59"/>
      <c r="NQ253" s="59"/>
      <c r="NR253" s="59"/>
      <c r="NS253" s="59"/>
      <c r="NT253" s="59"/>
      <c r="NU253" s="59"/>
      <c r="NV253" s="59"/>
      <c r="NW253" s="59"/>
      <c r="NX253" s="59"/>
      <c r="NY253" s="59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59"/>
      <c r="OL253" s="59"/>
      <c r="OM253" s="59"/>
      <c r="ON253" s="59"/>
      <c r="OO253" s="59"/>
      <c r="OP253" s="59"/>
      <c r="OQ253" s="59"/>
      <c r="OR253" s="59"/>
      <c r="OS253" s="59"/>
      <c r="OT253" s="59"/>
      <c r="OU253" s="59"/>
      <c r="OV253" s="59"/>
      <c r="OW253" s="59"/>
      <c r="OX253" s="59"/>
      <c r="OY253" s="59"/>
      <c r="OZ253" s="59"/>
      <c r="PA253" s="59"/>
      <c r="PB253" s="59"/>
      <c r="PC253" s="59"/>
    </row>
    <row r="254" spans="1:419" ht="15.75" thickBot="1" x14ac:dyDescent="0.3">
      <c r="D254" t="s">
        <v>62</v>
      </c>
      <c r="AF254" t="s">
        <v>62</v>
      </c>
      <c r="CM254" t="s">
        <v>62</v>
      </c>
      <c r="CO254" t="s">
        <v>62</v>
      </c>
      <c r="JU254" s="240">
        <f>SUM(JU223, -JU227)</f>
        <v>1.1900000000000001E-2</v>
      </c>
      <c r="JV254" s="115">
        <f>SUM(JV222, -JV226)</f>
        <v>2.4400000000000002E-2</v>
      </c>
      <c r="JW254" s="171">
        <f>SUM(JW223, -JW227)</f>
        <v>3.7500000000000006E-2</v>
      </c>
      <c r="JX254" s="141">
        <f>SUM(JX222, -JX226)</f>
        <v>3.1899999999999998E-2</v>
      </c>
      <c r="JY254" s="111">
        <f>SUM(JY222, -JY227)</f>
        <v>2.7200000000000002E-2</v>
      </c>
      <c r="JZ254" s="174">
        <f>SUM(JZ222, -JZ226)</f>
        <v>4.4400000000000002E-2</v>
      </c>
      <c r="KA254" s="141">
        <f>SUM(KA222, -KA226)</f>
        <v>4.07E-2</v>
      </c>
      <c r="KB254" s="111">
        <f>SUM(KB221, -KB225)</f>
        <v>4.1599999999999998E-2</v>
      </c>
      <c r="KC254" s="171">
        <f>SUM(KC222, -KC227)</f>
        <v>4.9000000000000002E-2</v>
      </c>
      <c r="KD254" s="141">
        <f>SUM(KD221, -KD225)</f>
        <v>7.2999999999999995E-2</v>
      </c>
      <c r="KE254" s="111">
        <f>SUM(KE223, -KE227)</f>
        <v>6.8400000000000002E-2</v>
      </c>
      <c r="KF254" s="174">
        <f>SUM(KF222, -KF226)</f>
        <v>6.59E-2</v>
      </c>
      <c r="KG254" s="141">
        <f>SUM(KG221, -KG224)</f>
        <v>6.1899999999999997E-2</v>
      </c>
      <c r="KH254" s="202">
        <f>SUM(KH222, -KH226)</f>
        <v>5.6399999999999999E-2</v>
      </c>
      <c r="KI254" s="171">
        <f>SUM(KI221, -KI224)</f>
        <v>7.4999999999999997E-2</v>
      </c>
      <c r="KJ254" s="139">
        <f>SUM(KJ221, -KJ224)</f>
        <v>8.0200000000000007E-2</v>
      </c>
      <c r="KK254" s="241">
        <f t="shared" ref="KK254:KP254" si="842">SUM(KK221, -KK223)</f>
        <v>8.2900000000000001E-2</v>
      </c>
      <c r="KL254" s="170">
        <f t="shared" si="842"/>
        <v>8.929999999999999E-2</v>
      </c>
      <c r="KM254" s="240">
        <f t="shared" si="842"/>
        <v>0.10049999999999999</v>
      </c>
      <c r="KN254" s="111">
        <f t="shared" si="842"/>
        <v>0.1021</v>
      </c>
      <c r="KO254" s="267">
        <f t="shared" si="842"/>
        <v>9.7699999999999995E-2</v>
      </c>
      <c r="KP254" s="240">
        <f t="shared" si="842"/>
        <v>8.8999999999999996E-2</v>
      </c>
      <c r="KQ254" s="111">
        <f>SUM(KQ222, -KQ227)</f>
        <v>9.5799999999999996E-2</v>
      </c>
      <c r="KR254" s="171">
        <f>SUM(KR221, -KR224)</f>
        <v>9.3100000000000002E-2</v>
      </c>
      <c r="KS254" s="141">
        <f>SUM(KS222, -KS226)</f>
        <v>0.1038</v>
      </c>
      <c r="KT254" s="111">
        <f>SUM(KT221, -KT225)</f>
        <v>0.115</v>
      </c>
      <c r="KU254" s="171">
        <f>SUM(KU221, -KU224)</f>
        <v>0.13830000000000001</v>
      </c>
      <c r="KV254" s="143">
        <f>SUM(KV223, -KV227)</f>
        <v>0.13150000000000001</v>
      </c>
      <c r="KW254" s="115">
        <f>SUM(KW222, -KW225)</f>
        <v>0.1265</v>
      </c>
      <c r="KX254" s="174">
        <f>SUM(KX224, -KX228)</f>
        <v>0.12720000000000001</v>
      </c>
      <c r="KY254" s="141">
        <f>SUM(KY222, -KY225)</f>
        <v>0.1323</v>
      </c>
      <c r="KZ254" s="115">
        <f>SUM(KZ222, -KZ225)</f>
        <v>0.14080000000000001</v>
      </c>
      <c r="LA254" s="173">
        <f>SUM(LA223, -LA227)</f>
        <v>0.13339999999999999</v>
      </c>
      <c r="LB254" s="113">
        <f>SUM(LB223, -LB227)</f>
        <v>0.15560000000000002</v>
      </c>
      <c r="LC254" s="115">
        <f>SUM(LC224, -LC227)</f>
        <v>0.13500000000000001</v>
      </c>
      <c r="LD254" s="113">
        <f>SUM(LD224, -LD227)</f>
        <v>0.15389999999999998</v>
      </c>
      <c r="LE254" s="6">
        <f t="shared" ref="KS254:MF254" si="843">SUM(LE243, -LE250)</f>
        <v>0</v>
      </c>
      <c r="LF254" s="6">
        <f t="shared" si="843"/>
        <v>0</v>
      </c>
      <c r="LG254" s="6">
        <f t="shared" si="843"/>
        <v>0</v>
      </c>
      <c r="LH254" s="6">
        <f t="shared" si="843"/>
        <v>0</v>
      </c>
      <c r="LI254" s="6">
        <f t="shared" si="843"/>
        <v>0</v>
      </c>
      <c r="LJ254" s="6">
        <f t="shared" si="843"/>
        <v>0</v>
      </c>
      <c r="LK254" s="6">
        <f t="shared" si="843"/>
        <v>0</v>
      </c>
      <c r="LL254" s="6">
        <f t="shared" si="843"/>
        <v>0</v>
      </c>
      <c r="LM254" s="6">
        <f t="shared" si="843"/>
        <v>0</v>
      </c>
      <c r="LN254" s="6">
        <f t="shared" si="843"/>
        <v>0</v>
      </c>
      <c r="LO254" s="6">
        <f t="shared" si="843"/>
        <v>0</v>
      </c>
      <c r="LP254" s="6">
        <f t="shared" si="843"/>
        <v>0</v>
      </c>
      <c r="LQ254" s="6">
        <f t="shared" si="843"/>
        <v>0</v>
      </c>
      <c r="LR254" s="6">
        <f t="shared" si="843"/>
        <v>0</v>
      </c>
      <c r="LS254" s="6">
        <f t="shared" si="843"/>
        <v>0</v>
      </c>
      <c r="LT254" s="6">
        <f t="shared" si="843"/>
        <v>0</v>
      </c>
      <c r="LU254" s="6">
        <f t="shared" si="843"/>
        <v>0</v>
      </c>
      <c r="LV254" s="6">
        <f t="shared" si="843"/>
        <v>0</v>
      </c>
      <c r="LW254" s="6">
        <f t="shared" si="843"/>
        <v>0</v>
      </c>
      <c r="LX254" s="6">
        <f t="shared" si="843"/>
        <v>0</v>
      </c>
      <c r="LY254" s="6">
        <f t="shared" si="843"/>
        <v>0</v>
      </c>
      <c r="LZ254" s="6">
        <f t="shared" si="843"/>
        <v>0</v>
      </c>
      <c r="MA254" s="6">
        <f t="shared" si="843"/>
        <v>0</v>
      </c>
      <c r="MB254" s="6">
        <f t="shared" si="843"/>
        <v>0</v>
      </c>
      <c r="MC254" s="6">
        <f t="shared" si="843"/>
        <v>0</v>
      </c>
      <c r="MD254" s="6">
        <f t="shared" si="843"/>
        <v>0</v>
      </c>
      <c r="ME254" s="6">
        <f t="shared" si="843"/>
        <v>0</v>
      </c>
      <c r="MF254" s="6">
        <f t="shared" si="843"/>
        <v>0</v>
      </c>
      <c r="MG254" s="6">
        <f t="shared" ref="MG254:MK254" si="844">SUM(MG243, -MG250)</f>
        <v>0</v>
      </c>
      <c r="MH254" s="6">
        <f t="shared" si="844"/>
        <v>0</v>
      </c>
      <c r="MI254" s="6">
        <f t="shared" si="844"/>
        <v>0</v>
      </c>
      <c r="MJ254" s="6">
        <f t="shared" si="844"/>
        <v>0</v>
      </c>
      <c r="MK254" s="6">
        <f t="shared" si="844"/>
        <v>0</v>
      </c>
      <c r="MM254" s="6">
        <f t="shared" ref="MM254:OX254" si="845">SUM(MM243, -MM250)</f>
        <v>0</v>
      </c>
      <c r="MN254" s="6">
        <f t="shared" si="845"/>
        <v>0</v>
      </c>
      <c r="MO254" s="6">
        <f t="shared" si="845"/>
        <v>0</v>
      </c>
      <c r="MP254" s="6">
        <f t="shared" si="845"/>
        <v>0</v>
      </c>
      <c r="MQ254" s="6">
        <f t="shared" si="845"/>
        <v>0</v>
      </c>
      <c r="MR254" s="6">
        <f t="shared" si="845"/>
        <v>0</v>
      </c>
      <c r="MS254" s="6">
        <f t="shared" si="845"/>
        <v>0</v>
      </c>
      <c r="MT254" s="6">
        <f t="shared" si="845"/>
        <v>0</v>
      </c>
      <c r="MU254" s="6">
        <f t="shared" si="845"/>
        <v>0</v>
      </c>
      <c r="MV254" s="6">
        <f t="shared" si="845"/>
        <v>0</v>
      </c>
      <c r="MW254" s="6">
        <f t="shared" si="845"/>
        <v>0</v>
      </c>
      <c r="MX254" s="6">
        <f t="shared" si="845"/>
        <v>0</v>
      </c>
      <c r="MY254" s="6">
        <f t="shared" si="845"/>
        <v>0</v>
      </c>
      <c r="MZ254" s="6">
        <f t="shared" si="845"/>
        <v>0</v>
      </c>
      <c r="NA254" s="6">
        <f t="shared" si="845"/>
        <v>0</v>
      </c>
      <c r="NB254" s="6">
        <f t="shared" si="845"/>
        <v>0</v>
      </c>
      <c r="NC254" s="6">
        <f t="shared" si="845"/>
        <v>0</v>
      </c>
      <c r="ND254" s="6">
        <f t="shared" si="845"/>
        <v>0</v>
      </c>
      <c r="NE254" s="6">
        <f t="shared" si="845"/>
        <v>0</v>
      </c>
      <c r="NF254" s="6">
        <f t="shared" si="845"/>
        <v>0</v>
      </c>
      <c r="NG254" s="6">
        <f t="shared" si="845"/>
        <v>0</v>
      </c>
      <c r="NH254" s="6">
        <f t="shared" si="845"/>
        <v>0</v>
      </c>
      <c r="NI254" s="6">
        <f t="shared" si="845"/>
        <v>0</v>
      </c>
      <c r="NJ254" s="6">
        <f t="shared" si="845"/>
        <v>0</v>
      </c>
      <c r="NK254" s="6">
        <f t="shared" si="845"/>
        <v>0</v>
      </c>
      <c r="NL254" s="6">
        <f t="shared" si="845"/>
        <v>0</v>
      </c>
      <c r="NM254" s="6">
        <f t="shared" si="845"/>
        <v>0</v>
      </c>
      <c r="NN254" s="6">
        <f t="shared" si="845"/>
        <v>0</v>
      </c>
      <c r="NO254" s="6">
        <f t="shared" si="845"/>
        <v>0</v>
      </c>
      <c r="NP254" s="6">
        <f t="shared" si="845"/>
        <v>0</v>
      </c>
      <c r="NQ254" s="6">
        <f t="shared" si="845"/>
        <v>0</v>
      </c>
      <c r="NR254" s="6">
        <f t="shared" si="845"/>
        <v>0</v>
      </c>
      <c r="NS254" s="6">
        <f t="shared" si="845"/>
        <v>0</v>
      </c>
      <c r="NT254" s="6">
        <f t="shared" si="845"/>
        <v>0</v>
      </c>
      <c r="NU254" s="6">
        <f t="shared" si="845"/>
        <v>0</v>
      </c>
      <c r="NV254" s="6">
        <f t="shared" si="845"/>
        <v>0</v>
      </c>
      <c r="NW254" s="6">
        <f t="shared" si="845"/>
        <v>0</v>
      </c>
      <c r="NX254" s="6">
        <f t="shared" si="845"/>
        <v>0</v>
      </c>
      <c r="NY254" s="6">
        <f t="shared" si="845"/>
        <v>0</v>
      </c>
      <c r="NZ254" s="6">
        <f t="shared" si="845"/>
        <v>0</v>
      </c>
      <c r="OA254" s="6">
        <f t="shared" si="845"/>
        <v>0</v>
      </c>
      <c r="OB254" s="6">
        <f t="shared" si="845"/>
        <v>0</v>
      </c>
      <c r="OC254" s="6">
        <f t="shared" si="845"/>
        <v>0</v>
      </c>
      <c r="OD254" s="6">
        <f t="shared" si="845"/>
        <v>0</v>
      </c>
      <c r="OE254" s="6">
        <f t="shared" si="845"/>
        <v>0</v>
      </c>
      <c r="OF254" s="6">
        <f t="shared" si="845"/>
        <v>0</v>
      </c>
      <c r="OG254" s="6">
        <f t="shared" si="845"/>
        <v>0</v>
      </c>
      <c r="OH254" s="6">
        <f t="shared" si="845"/>
        <v>0</v>
      </c>
      <c r="OI254" s="6">
        <f t="shared" si="845"/>
        <v>0</v>
      </c>
      <c r="OJ254" s="6">
        <f t="shared" si="845"/>
        <v>0</v>
      </c>
      <c r="OK254" s="6">
        <f t="shared" si="845"/>
        <v>0</v>
      </c>
      <c r="OL254" s="6">
        <f t="shared" si="845"/>
        <v>0</v>
      </c>
      <c r="OM254" s="6">
        <f t="shared" si="845"/>
        <v>0</v>
      </c>
      <c r="ON254" s="6">
        <f t="shared" si="845"/>
        <v>0</v>
      </c>
      <c r="OO254" s="6">
        <f t="shared" si="845"/>
        <v>0</v>
      </c>
      <c r="OP254" s="6">
        <f t="shared" si="845"/>
        <v>0</v>
      </c>
      <c r="OQ254" s="6">
        <f t="shared" si="845"/>
        <v>0</v>
      </c>
      <c r="OR254" s="6">
        <f t="shared" si="845"/>
        <v>0</v>
      </c>
      <c r="OS254" s="6">
        <f t="shared" si="845"/>
        <v>0</v>
      </c>
      <c r="OT254" s="6">
        <f t="shared" si="845"/>
        <v>0</v>
      </c>
      <c r="OU254" s="6">
        <f t="shared" si="845"/>
        <v>0</v>
      </c>
      <c r="OV254" s="6">
        <f t="shared" si="845"/>
        <v>0</v>
      </c>
      <c r="OW254" s="6">
        <f t="shared" si="845"/>
        <v>0</v>
      </c>
      <c r="OX254" s="6">
        <f t="shared" si="845"/>
        <v>0</v>
      </c>
      <c r="OY254" s="6">
        <f t="shared" ref="OY254:PC254" si="846">SUM(OY243, -OY250)</f>
        <v>0</v>
      </c>
      <c r="OZ254" s="6">
        <f t="shared" si="846"/>
        <v>0</v>
      </c>
      <c r="PA254" s="6">
        <f t="shared" si="846"/>
        <v>0</v>
      </c>
      <c r="PB254" s="6">
        <f t="shared" si="846"/>
        <v>0</v>
      </c>
      <c r="PC254" s="6">
        <f t="shared" si="846"/>
        <v>0</v>
      </c>
    </row>
    <row r="255" spans="1:419" ht="15.75" thickBot="1" x14ac:dyDescent="0.3">
      <c r="BG255" t="s">
        <v>62</v>
      </c>
      <c r="CH255" t="s">
        <v>62</v>
      </c>
      <c r="CM255" t="s">
        <v>62</v>
      </c>
      <c r="JU255" s="158" t="s">
        <v>63</v>
      </c>
      <c r="JV255" s="117" t="s">
        <v>49</v>
      </c>
      <c r="JW255" s="172" t="s">
        <v>68</v>
      </c>
      <c r="JX255" s="153" t="s">
        <v>40</v>
      </c>
      <c r="JY255" s="114" t="s">
        <v>40</v>
      </c>
      <c r="JZ255" s="175" t="s">
        <v>42</v>
      </c>
      <c r="KA255" s="149" t="s">
        <v>48</v>
      </c>
      <c r="KB255" s="109" t="s">
        <v>70</v>
      </c>
      <c r="KC255" s="169" t="s">
        <v>63</v>
      </c>
      <c r="KD255" s="159" t="s">
        <v>37</v>
      </c>
      <c r="KE255" s="114" t="s">
        <v>40</v>
      </c>
      <c r="KF255" s="175" t="s">
        <v>40</v>
      </c>
      <c r="KG255" s="147" t="s">
        <v>70</v>
      </c>
      <c r="KH255" s="112" t="s">
        <v>68</v>
      </c>
      <c r="KI255" s="169" t="s">
        <v>57</v>
      </c>
      <c r="KJ255" s="147" t="s">
        <v>46</v>
      </c>
      <c r="KK255" s="118" t="s">
        <v>64</v>
      </c>
      <c r="KL255" s="169" t="s">
        <v>39</v>
      </c>
      <c r="KM255" s="147" t="s">
        <v>52</v>
      </c>
      <c r="KN255" s="109" t="s">
        <v>57</v>
      </c>
      <c r="KO255" s="179" t="s">
        <v>84</v>
      </c>
      <c r="KP255" s="151" t="s">
        <v>84</v>
      </c>
      <c r="KQ255" s="116" t="s">
        <v>60</v>
      </c>
      <c r="KR255" s="172" t="s">
        <v>68</v>
      </c>
      <c r="KS255" s="149" t="s">
        <v>47</v>
      </c>
      <c r="KT255" s="109" t="s">
        <v>52</v>
      </c>
      <c r="KU255" s="175" t="s">
        <v>41</v>
      </c>
      <c r="KV255" s="147" t="s">
        <v>39</v>
      </c>
      <c r="KW255" s="114" t="s">
        <v>41</v>
      </c>
      <c r="KX255" s="178" t="s">
        <v>47</v>
      </c>
      <c r="KY255" s="149" t="s">
        <v>47</v>
      </c>
      <c r="KZ255" s="109" t="s">
        <v>46</v>
      </c>
      <c r="LA255" s="175" t="s">
        <v>40</v>
      </c>
      <c r="LB255" s="114" t="s">
        <v>40</v>
      </c>
      <c r="LC255" s="109" t="s">
        <v>70</v>
      </c>
      <c r="LD255" s="109" t="s">
        <v>70</v>
      </c>
      <c r="LE255" s="59"/>
      <c r="LF255" s="59"/>
      <c r="LG255" s="59"/>
      <c r="LH255" s="59"/>
      <c r="LI255" s="59"/>
      <c r="LJ255" s="59"/>
      <c r="LK255" s="59"/>
      <c r="LL255" s="59"/>
      <c r="LM255" s="59"/>
      <c r="LN255" s="59"/>
      <c r="LO255" s="59"/>
      <c r="LP255" s="59"/>
      <c r="LQ255" s="59"/>
      <c r="LR255" s="59"/>
      <c r="LS255" s="59"/>
      <c r="LT255" s="59"/>
      <c r="LU255" s="59"/>
      <c r="LV255" s="59"/>
      <c r="LW255" s="59"/>
      <c r="LX255" s="59"/>
      <c r="LY255" s="59"/>
      <c r="LZ255" s="59"/>
      <c r="MA255" s="59"/>
      <c r="MB255" s="59"/>
      <c r="MC255" s="59"/>
      <c r="MD255" s="59"/>
      <c r="ME255" s="59"/>
      <c r="MF255" s="59"/>
      <c r="MG255" s="59"/>
      <c r="MH255" s="59"/>
      <c r="MI255" s="59"/>
      <c r="MJ255" s="59"/>
      <c r="MK255" s="59"/>
      <c r="MM255" s="59"/>
      <c r="MN255" s="59"/>
      <c r="MO255" s="59"/>
      <c r="MP255" s="59"/>
      <c r="MQ255" s="59"/>
      <c r="MR255" s="59"/>
      <c r="MS255" s="59"/>
      <c r="MT255" s="59"/>
      <c r="MU255" s="59"/>
      <c r="MV255" s="59"/>
      <c r="MW255" s="59"/>
      <c r="MX255" s="59"/>
      <c r="MY255" s="59"/>
      <c r="MZ255" s="59"/>
      <c r="NA255" s="59"/>
      <c r="NB255" s="59"/>
      <c r="NC255" s="59"/>
      <c r="ND255" s="59"/>
      <c r="NE255" s="59"/>
      <c r="NF255" s="59"/>
      <c r="NG255" s="59"/>
      <c r="NH255" s="59"/>
      <c r="NI255" s="59"/>
      <c r="NJ255" s="59"/>
      <c r="NK255" s="59"/>
      <c r="NL255" s="59"/>
      <c r="NM255" s="59"/>
      <c r="NN255" s="59"/>
      <c r="NO255" s="59"/>
      <c r="NP255" s="59"/>
      <c r="NQ255" s="59"/>
      <c r="NR255" s="59"/>
      <c r="NS255" s="59"/>
      <c r="NT255" s="59"/>
      <c r="NU255" s="59"/>
      <c r="NV255" s="59"/>
      <c r="NW255" s="59"/>
      <c r="NX255" s="59"/>
      <c r="NY255" s="59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59"/>
      <c r="OL255" s="59"/>
      <c r="OM255" s="59"/>
      <c r="ON255" s="59"/>
      <c r="OO255" s="59"/>
      <c r="OP255" s="59"/>
      <c r="OQ255" s="59"/>
      <c r="OR255" s="59"/>
      <c r="OS255" s="59"/>
      <c r="OT255" s="59"/>
      <c r="OU255" s="59"/>
      <c r="OV255" s="59"/>
      <c r="OW255" s="59"/>
      <c r="OX255" s="59"/>
      <c r="OY255" s="59"/>
      <c r="OZ255" s="59"/>
      <c r="PA255" s="59"/>
      <c r="PB255" s="59"/>
      <c r="PC255" s="59"/>
    </row>
    <row r="256" spans="1:419" ht="15.75" thickBot="1" x14ac:dyDescent="0.3">
      <c r="AG256" t="s">
        <v>62</v>
      </c>
      <c r="AI256" t="s">
        <v>62</v>
      </c>
      <c r="CI256" t="s">
        <v>62</v>
      </c>
      <c r="JU256" s="139">
        <f>SUM(JU224, -JU227)</f>
        <v>1.18E-2</v>
      </c>
      <c r="JV256" s="115">
        <f>SUM(JV223, -JV227)</f>
        <v>2.18E-2</v>
      </c>
      <c r="JW256" s="171">
        <f>SUM(JW226, -JW228)</f>
        <v>3.6999999999999998E-2</v>
      </c>
      <c r="JX256" s="141">
        <f>SUM(JX223, -JX227)</f>
        <v>2.93E-2</v>
      </c>
      <c r="JY256" s="115">
        <f>SUM(JY223, -JY227)</f>
        <v>2.5899999999999999E-2</v>
      </c>
      <c r="JZ256" s="174">
        <f>SUM(JZ223, -JZ226)</f>
        <v>4.2999999999999997E-2</v>
      </c>
      <c r="KA256" s="141">
        <f>SUM(KA225, -KA228)</f>
        <v>3.5900000000000001E-2</v>
      </c>
      <c r="KB256" s="115">
        <f>SUM(KB222, -KB226)</f>
        <v>3.27E-2</v>
      </c>
      <c r="KC256" s="171">
        <f>SUM(KC223, -KC227)</f>
        <v>4.6099999999999995E-2</v>
      </c>
      <c r="KD256" s="141">
        <f>SUM(KD221, -KD224)</f>
        <v>6.5899999999999986E-2</v>
      </c>
      <c r="KE256" s="115">
        <f>SUM(KE224, -KE227)</f>
        <v>6.0399999999999995E-2</v>
      </c>
      <c r="KF256" s="174">
        <f>SUM(KF224, -KF227)</f>
        <v>5.2600000000000001E-2</v>
      </c>
      <c r="KG256" s="141">
        <f>SUM(KG222, -KG227)</f>
        <v>5.9199999999999996E-2</v>
      </c>
      <c r="KH256" s="111">
        <f>SUM(KH227, -KH228)</f>
        <v>5.5199999999999992E-2</v>
      </c>
      <c r="KI256" s="171">
        <f>SUM(KI221, -KI223)</f>
        <v>7.22E-2</v>
      </c>
      <c r="KJ256" s="240">
        <f>SUM(KJ221, -KJ223)</f>
        <v>7.8600000000000003E-2</v>
      </c>
      <c r="KK256" s="115">
        <f>SUM(KK226, -KK228)</f>
        <v>6.8699999999999997E-2</v>
      </c>
      <c r="KL256" s="171">
        <f>SUM(KL221, -KL222)</f>
        <v>8.4999999999999992E-2</v>
      </c>
      <c r="KM256" s="148">
        <f>SUM(KM221, -KM222)</f>
        <v>9.8299999999999998E-2</v>
      </c>
      <c r="KN256" s="111">
        <f>SUM(KN221, -KN222)</f>
        <v>9.74E-2</v>
      </c>
      <c r="KO256" s="171">
        <f>SUM(KO222, -KO227)</f>
        <v>9.2200000000000004E-2</v>
      </c>
      <c r="KP256" s="139">
        <f>SUM(KP222, -KP227)</f>
        <v>8.5800000000000001E-2</v>
      </c>
      <c r="KQ256" s="115">
        <f>SUM(KQ222, -KQ226)</f>
        <v>8.7100000000000011E-2</v>
      </c>
      <c r="KR256" s="171">
        <f>SUM(KR226, -KR228)</f>
        <v>8.5600000000000009E-2</v>
      </c>
      <c r="KS256" s="143">
        <f>SUM(KS223, -KS227)</f>
        <v>0.1028</v>
      </c>
      <c r="KT256" s="110">
        <f>SUM(KT221, -KT224)</f>
        <v>0.11</v>
      </c>
      <c r="KU256" s="174">
        <f>SUM(KU224, -KU228)</f>
        <v>0.13419999999999999</v>
      </c>
      <c r="KV256" s="139">
        <f>SUM(KV221, -KV224)</f>
        <v>0.1158</v>
      </c>
      <c r="KW256" s="115">
        <f>SUM(KW224, -KW228)</f>
        <v>0.1182</v>
      </c>
      <c r="KX256" s="173">
        <f>SUM(KX223, -KX227)</f>
        <v>0.11559999999999999</v>
      </c>
      <c r="KY256" s="143">
        <f>SUM(KY223, -KY227)</f>
        <v>0.13109999999999999</v>
      </c>
      <c r="KZ256" s="241">
        <f>SUM(KZ221, -KZ224)</f>
        <v>0.1394</v>
      </c>
      <c r="LA256" s="174">
        <f>SUM(LA224, -LA227)</f>
        <v>0.12739999999999999</v>
      </c>
      <c r="LB256" s="115">
        <f>SUM(LB224, -LB227)</f>
        <v>0.1469</v>
      </c>
      <c r="LC256" s="115">
        <f>SUM(LC221, -LC225)</f>
        <v>0.13290000000000002</v>
      </c>
      <c r="LD256" s="115">
        <f>SUM(LD221, -LD225)</f>
        <v>0.14560000000000001</v>
      </c>
      <c r="LE256" s="6">
        <f>SUM(LE243, -LE249,)</f>
        <v>0</v>
      </c>
      <c r="LF256" s="6">
        <f>SUM(LF244, -LF250)</f>
        <v>0</v>
      </c>
      <c r="LG256" s="6">
        <f>SUM(LG243, -LG249)</f>
        <v>0</v>
      </c>
      <c r="LH256" s="6">
        <f>SUM(LH243, -LH249,)</f>
        <v>0</v>
      </c>
      <c r="LI256" s="6">
        <f>SUM(LI244, -LI250)</f>
        <v>0</v>
      </c>
      <c r="LJ256" s="6">
        <f>SUM(LJ243, -LJ249)</f>
        <v>0</v>
      </c>
      <c r="LK256" s="6">
        <f>SUM(LK243, -LK249,)</f>
        <v>0</v>
      </c>
      <c r="LL256" s="6">
        <f>SUM(LL244, -LL250)</f>
        <v>0</v>
      </c>
      <c r="LM256" s="6">
        <f>SUM(LM243, -LM249)</f>
        <v>0</v>
      </c>
      <c r="LN256" s="6">
        <f>SUM(LN243, -LN249,)</f>
        <v>0</v>
      </c>
      <c r="LO256" s="6">
        <f>SUM(LO244, -LO250)</f>
        <v>0</v>
      </c>
      <c r="LP256" s="6">
        <f>SUM(LP243, -LP249)</f>
        <v>0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59" t="s">
        <v>51</v>
      </c>
      <c r="JV257" s="116" t="s">
        <v>84</v>
      </c>
      <c r="JW257" s="175" t="s">
        <v>40</v>
      </c>
      <c r="JX257" s="158" t="s">
        <v>64</v>
      </c>
      <c r="JY257" s="116" t="s">
        <v>60</v>
      </c>
      <c r="JZ257" s="178" t="s">
        <v>48</v>
      </c>
      <c r="KA257" s="159" t="s">
        <v>44</v>
      </c>
      <c r="KB257" s="109" t="s">
        <v>46</v>
      </c>
      <c r="KC257" s="179" t="s">
        <v>60</v>
      </c>
      <c r="KD257" s="153" t="s">
        <v>40</v>
      </c>
      <c r="KE257" s="117" t="s">
        <v>47</v>
      </c>
      <c r="KF257" s="172" t="s">
        <v>68</v>
      </c>
      <c r="KG257" s="137" t="s">
        <v>68</v>
      </c>
      <c r="KH257" s="109" t="s">
        <v>46</v>
      </c>
      <c r="KI257" s="193" t="s">
        <v>53</v>
      </c>
      <c r="KJ257" s="137" t="s">
        <v>68</v>
      </c>
      <c r="KK257" s="109" t="s">
        <v>57</v>
      </c>
      <c r="KL257" s="172" t="s">
        <v>68</v>
      </c>
      <c r="KM257" s="159" t="s">
        <v>53</v>
      </c>
      <c r="KN257" s="116" t="s">
        <v>84</v>
      </c>
      <c r="KO257" s="179" t="s">
        <v>60</v>
      </c>
      <c r="KP257" s="147" t="s">
        <v>57</v>
      </c>
      <c r="KQ257" s="109" t="s">
        <v>46</v>
      </c>
      <c r="KR257" s="179" t="s">
        <v>60</v>
      </c>
      <c r="KS257" s="147" t="s">
        <v>52</v>
      </c>
      <c r="KT257" s="117" t="s">
        <v>47</v>
      </c>
      <c r="KU257" s="178" t="s">
        <v>47</v>
      </c>
      <c r="KV257" s="153" t="s">
        <v>41</v>
      </c>
      <c r="KW257" s="109" t="s">
        <v>39</v>
      </c>
      <c r="KX257" s="169" t="s">
        <v>39</v>
      </c>
      <c r="KY257" s="153" t="s">
        <v>40</v>
      </c>
      <c r="KZ257" s="114" t="s">
        <v>40</v>
      </c>
      <c r="LA257" s="179" t="s">
        <v>60</v>
      </c>
      <c r="LB257" s="116" t="s">
        <v>60</v>
      </c>
      <c r="LC257" s="117" t="s">
        <v>44</v>
      </c>
      <c r="LD257" s="114" t="s">
        <v>37</v>
      </c>
      <c r="LE257" s="59"/>
      <c r="LF257" s="59"/>
      <c r="LG257" s="59"/>
      <c r="LH257" s="59"/>
      <c r="LI257" s="59"/>
      <c r="LJ257" s="59"/>
      <c r="LK257" s="59"/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</row>
    <row r="258" spans="3:419" ht="15.75" thickBot="1" x14ac:dyDescent="0.3">
      <c r="D258" t="s">
        <v>62</v>
      </c>
      <c r="Y258" t="s">
        <v>62</v>
      </c>
      <c r="AD258" t="s">
        <v>62</v>
      </c>
      <c r="CK258" t="s">
        <v>62</v>
      </c>
      <c r="JU258" s="141">
        <f>SUM(JU221, -JU226)</f>
        <v>0.01</v>
      </c>
      <c r="JV258" s="111">
        <f>SUM(JV221, -JV225)</f>
        <v>2.1299999999999999E-2</v>
      </c>
      <c r="JW258" s="174">
        <f>SUM(JW224, -JW227)</f>
        <v>3.61E-2</v>
      </c>
      <c r="JX258" s="141">
        <f>SUM(JX227, -JX228)</f>
        <v>2.86E-2</v>
      </c>
      <c r="JY258" s="115">
        <f>SUM(JY222, -JY226)</f>
        <v>2.24E-2</v>
      </c>
      <c r="JZ258" s="174">
        <f>SUM(JZ225, -JZ228)</f>
        <v>4.1399999999999999E-2</v>
      </c>
      <c r="KA258" s="141">
        <f>SUM(KA221, -KA225)</f>
        <v>3.56E-2</v>
      </c>
      <c r="KB258" s="241">
        <f>SUM(KB222, -KB225)</f>
        <v>3.2399999999999998E-2</v>
      </c>
      <c r="KC258" s="174">
        <f>SUM(KC222, -KC226)</f>
        <v>3.9599999999999996E-2</v>
      </c>
      <c r="KD258" s="141">
        <f>SUM(KD224, -KD228)</f>
        <v>6.13E-2</v>
      </c>
      <c r="KE258" s="113">
        <f>SUM(KE225, -KE227)</f>
        <v>5.7299999999999997E-2</v>
      </c>
      <c r="KF258" s="171">
        <f>SUM(KF226, -KF228)</f>
        <v>5.2500000000000005E-2</v>
      </c>
      <c r="KG258" s="139">
        <f>SUM(KG227, -KG228)</f>
        <v>5.4199999999999998E-2</v>
      </c>
      <c r="KH258" s="241">
        <f>SUM(KH221, -KH225)</f>
        <v>4.9800000000000004E-2</v>
      </c>
      <c r="KI258" s="182">
        <f>SUM(KI222, -KI226)</f>
        <v>6.720000000000001E-2</v>
      </c>
      <c r="KJ258" s="139">
        <f>SUM(KJ227, -KJ228)</f>
        <v>6.7299999999999999E-2</v>
      </c>
      <c r="KK258" s="111">
        <f>SUM(KK221, -KK222)</f>
        <v>6.83E-2</v>
      </c>
      <c r="KL258" s="171">
        <f>SUM(KL226, -KL228)</f>
        <v>7.5799999999999992E-2</v>
      </c>
      <c r="KM258" s="161">
        <f>SUM(KM222, -KM227)</f>
        <v>7.5399999999999995E-2</v>
      </c>
      <c r="KN258" s="111">
        <f>SUM(KN222, -KN227)</f>
        <v>7.8200000000000006E-2</v>
      </c>
      <c r="KO258" s="174">
        <f>SUM(KO222, -KO226)</f>
        <v>7.7399999999999997E-2</v>
      </c>
      <c r="KP258" s="139">
        <f>SUM(KP221, -KP222)</f>
        <v>7.2599999999999998E-2</v>
      </c>
      <c r="KQ258" s="241">
        <f>SUM(KQ221, -KQ223)</f>
        <v>0.08</v>
      </c>
      <c r="KR258" s="174">
        <f>SUM(KR222, -KR226)</f>
        <v>7.9600000000000004E-2</v>
      </c>
      <c r="KS258" s="148">
        <f>SUM(KS221, -KS224)</f>
        <v>0.1014</v>
      </c>
      <c r="KT258" s="113">
        <f>SUM(KT223, -KT227)</f>
        <v>0.1085</v>
      </c>
      <c r="KU258" s="173">
        <f>SUM(KU223, -KU227)</f>
        <v>0.1305</v>
      </c>
      <c r="KV258" s="141">
        <f>SUM(KV224, -KV228)</f>
        <v>0.11549999999999999</v>
      </c>
      <c r="KW258" s="111">
        <f>SUM(KW221, -KW224)</f>
        <v>0.11360000000000001</v>
      </c>
      <c r="KX258" s="171">
        <f>SUM(KX221, -KX224)</f>
        <v>0.11420000000000001</v>
      </c>
      <c r="KY258" s="141">
        <f>SUM(KY224, -KY227)</f>
        <v>0.1232</v>
      </c>
      <c r="KZ258" s="115">
        <f>SUM(KZ223, -KZ227)</f>
        <v>0.13799999999999998</v>
      </c>
      <c r="LA258" s="174">
        <f>SUM(LA222, -LA225)</f>
        <v>0.1173</v>
      </c>
      <c r="LB258" s="115">
        <f>SUM(LB222, -LB225)</f>
        <v>0.1242</v>
      </c>
      <c r="LC258" s="115">
        <f>SUM(LC223, -LC226)</f>
        <v>0.12790000000000001</v>
      </c>
      <c r="LD258" s="115">
        <f>SUM(LD223, -LD226)</f>
        <v>0.1363</v>
      </c>
      <c r="LE258" s="6">
        <f>SUM(LE244, -LE250)</f>
        <v>0</v>
      </c>
      <c r="LF258" s="6">
        <f>SUM(LF243, -LF249)</f>
        <v>0</v>
      </c>
      <c r="LG258" s="6">
        <f>SUM(LG244, -LG250)</f>
        <v>0</v>
      </c>
      <c r="LH258" s="6">
        <f>SUM(LH244, -LH250)</f>
        <v>0</v>
      </c>
      <c r="LI258" s="6">
        <f>SUM(LI243, -LI249)</f>
        <v>0</v>
      </c>
      <c r="LJ258" s="6">
        <f>SUM(LJ244, -LJ250)</f>
        <v>0</v>
      </c>
      <c r="LK258" s="6">
        <f>SUM(LK244, -LK250)</f>
        <v>0</v>
      </c>
      <c r="LL258" s="6">
        <f>SUM(LL243, -LL249)</f>
        <v>0</v>
      </c>
      <c r="LM258" s="6">
        <f>SUM(LM244, -LM250)</f>
        <v>0</v>
      </c>
      <c r="LN258" s="6">
        <f>SUM(LN244, -LN250)</f>
        <v>0</v>
      </c>
      <c r="LO258" s="6">
        <f>SUM(LO243, -LO249)</f>
        <v>0</v>
      </c>
      <c r="LP258" s="6">
        <f>SUM(LP244, -LP250)</f>
        <v>0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53" t="s">
        <v>39</v>
      </c>
      <c r="JV259" s="183" t="s">
        <v>53</v>
      </c>
      <c r="JW259" s="169" t="s">
        <v>70</v>
      </c>
      <c r="JX259" s="159" t="s">
        <v>52</v>
      </c>
      <c r="JY259" s="114" t="s">
        <v>42</v>
      </c>
      <c r="JZ259" s="169" t="s">
        <v>70</v>
      </c>
      <c r="KA259" s="153" t="s">
        <v>36</v>
      </c>
      <c r="KB259" s="116" t="s">
        <v>60</v>
      </c>
      <c r="KC259" s="175" t="s">
        <v>41</v>
      </c>
      <c r="KD259" s="153" t="s">
        <v>41</v>
      </c>
      <c r="KE259" s="116" t="s">
        <v>60</v>
      </c>
      <c r="KF259" s="193" t="s">
        <v>44</v>
      </c>
      <c r="KG259" s="147" t="s">
        <v>63</v>
      </c>
      <c r="KH259" s="109" t="s">
        <v>57</v>
      </c>
      <c r="KI259" s="177" t="s">
        <v>64</v>
      </c>
      <c r="KJ259" s="159" t="s">
        <v>55</v>
      </c>
      <c r="KK259" s="112" t="s">
        <v>68</v>
      </c>
      <c r="KL259" s="177" t="s">
        <v>64</v>
      </c>
      <c r="KM259" s="149" t="s">
        <v>47</v>
      </c>
      <c r="KN259" s="112" t="s">
        <v>68</v>
      </c>
      <c r="KO259" s="169" t="s">
        <v>57</v>
      </c>
      <c r="KP259" s="151" t="s">
        <v>60</v>
      </c>
      <c r="KQ259" s="117" t="s">
        <v>47</v>
      </c>
      <c r="KR259" s="178" t="s">
        <v>47</v>
      </c>
      <c r="KS259" s="137" t="s">
        <v>68</v>
      </c>
      <c r="KT259" s="116" t="s">
        <v>38</v>
      </c>
      <c r="KU259" s="169" t="s">
        <v>46</v>
      </c>
      <c r="KV259" s="151" t="s">
        <v>38</v>
      </c>
      <c r="KW259" s="114" t="s">
        <v>40</v>
      </c>
      <c r="KX259" s="175" t="s">
        <v>40</v>
      </c>
      <c r="KY259" s="147" t="s">
        <v>39</v>
      </c>
      <c r="KZ259" s="109" t="s">
        <v>39</v>
      </c>
      <c r="LA259" s="169" t="s">
        <v>39</v>
      </c>
      <c r="LB259" s="109" t="s">
        <v>39</v>
      </c>
      <c r="LC259" s="114" t="s">
        <v>37</v>
      </c>
      <c r="LD259" s="112" t="s">
        <v>68</v>
      </c>
      <c r="LE259" s="59"/>
      <c r="LF259" s="59"/>
      <c r="LG259" s="59"/>
      <c r="LH259" s="59"/>
      <c r="LI259" s="59"/>
      <c r="LJ259" s="59"/>
      <c r="LK259" s="59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59"/>
      <c r="MD259" s="59"/>
      <c r="ME259" s="59"/>
      <c r="MF259" s="59"/>
      <c r="MG259" s="59"/>
      <c r="MH259" s="59"/>
      <c r="MI259" s="59"/>
      <c r="MJ259" s="59"/>
      <c r="MK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59"/>
      <c r="MW259" s="59"/>
      <c r="MX259" s="59"/>
      <c r="MY259" s="59"/>
      <c r="MZ259" s="59"/>
      <c r="NA259" s="59"/>
      <c r="NB259" s="59"/>
      <c r="NC259" s="59"/>
      <c r="ND259" s="59"/>
      <c r="NE259" s="59"/>
      <c r="NF259" s="59"/>
      <c r="NG259" s="59"/>
      <c r="NH259" s="59"/>
      <c r="NI259" s="59"/>
      <c r="NJ259" s="59"/>
      <c r="NK259" s="59"/>
      <c r="NL259" s="59"/>
      <c r="NM259" s="59"/>
      <c r="NN259" s="59"/>
      <c r="NO259" s="59"/>
      <c r="NP259" s="59"/>
      <c r="NQ259" s="59"/>
      <c r="NR259" s="59"/>
      <c r="NS259" s="59"/>
      <c r="NT259" s="59"/>
      <c r="NU259" s="59"/>
      <c r="NV259" s="59"/>
      <c r="NW259" s="59"/>
      <c r="NX259" s="59"/>
      <c r="NY259" s="59"/>
      <c r="NZ259" s="59"/>
      <c r="OA259" s="59"/>
      <c r="OB259" s="59"/>
      <c r="OC259" s="59"/>
      <c r="OD259" s="59"/>
      <c r="OE259" s="59"/>
      <c r="OF259" s="59"/>
      <c r="OG259" s="59"/>
      <c r="OH259" s="59"/>
      <c r="OI259" s="59"/>
      <c r="OJ259" s="59"/>
      <c r="OK259" s="59"/>
      <c r="OL259" s="59"/>
      <c r="OM259" s="59"/>
      <c r="ON259" s="59"/>
      <c r="OO259" s="59"/>
      <c r="OP259" s="59"/>
      <c r="OQ259" s="59"/>
      <c r="OR259" s="59"/>
      <c r="OS259" s="59"/>
      <c r="OT259" s="59"/>
      <c r="OU259" s="59"/>
      <c r="OV259" s="59"/>
      <c r="OW259" s="59"/>
      <c r="OX259" s="59"/>
      <c r="OY259" s="59"/>
      <c r="OZ259" s="59"/>
      <c r="PA259" s="59"/>
      <c r="PB259" s="59"/>
      <c r="PC259" s="59"/>
    </row>
    <row r="260" spans="3:419" ht="15.75" thickBot="1" x14ac:dyDescent="0.3">
      <c r="I260" t="s">
        <v>62</v>
      </c>
      <c r="CF260" t="s">
        <v>62</v>
      </c>
      <c r="CN260" t="s">
        <v>62</v>
      </c>
      <c r="JU260" s="139">
        <f>SUM(JU225, -JU227)</f>
        <v>9.1999999999999998E-3</v>
      </c>
      <c r="JV260" s="202">
        <f>SUM(JV222, -JV225)</f>
        <v>2.12E-2</v>
      </c>
      <c r="JW260" s="174">
        <f>SUM(JW223, -JW226)</f>
        <v>2.7700000000000002E-2</v>
      </c>
      <c r="JX260" s="148">
        <f>SUM(JX221, -JX225)</f>
        <v>2.8400000000000002E-2</v>
      </c>
      <c r="JY260" s="115">
        <f>SUM(JY223, -JY226)</f>
        <v>2.1100000000000001E-2</v>
      </c>
      <c r="JZ260" s="174">
        <f>SUM(JZ224, -JZ226)</f>
        <v>3.56E-2</v>
      </c>
      <c r="KA260" s="139">
        <f>SUM(KA222, -KA225)</f>
        <v>3.3700000000000001E-2</v>
      </c>
      <c r="KB260" s="115">
        <f>SUM(KB223, -KB226)</f>
        <v>3.1099999999999999E-2</v>
      </c>
      <c r="KC260" s="174">
        <f>SUM(KC224, -KC228)</f>
        <v>3.6900000000000002E-2</v>
      </c>
      <c r="KD260" s="141">
        <f>SUM(KD224, -KD227)</f>
        <v>5.8900000000000001E-2</v>
      </c>
      <c r="KE260" s="115">
        <f>SUM(KE223, -KE226)</f>
        <v>5.3199999999999997E-2</v>
      </c>
      <c r="KF260" s="174">
        <f>SUM(KF221, -KF225)</f>
        <v>5.2199999999999996E-2</v>
      </c>
      <c r="KG260" s="139">
        <f>SUM(KG222, -KG226)</f>
        <v>4.8500000000000001E-2</v>
      </c>
      <c r="KH260" s="111">
        <f>SUM(KH221, -KH224)</f>
        <v>4.7699999999999999E-2</v>
      </c>
      <c r="KI260" s="174">
        <f>SUM(KI226, -KI228)</f>
        <v>6.0799999999999993E-2</v>
      </c>
      <c r="KJ260" s="143">
        <f>SUM(KJ222, -KJ227)</f>
        <v>6.5700000000000008E-2</v>
      </c>
      <c r="KK260" s="111">
        <f>SUM(KK227, -KK228)</f>
        <v>6.7500000000000004E-2</v>
      </c>
      <c r="KL260" s="174">
        <f>SUM(KL227, -KL228)</f>
        <v>6.5799999999999997E-2</v>
      </c>
      <c r="KM260" s="143">
        <f>SUM(KM223, -KM227)</f>
        <v>7.3200000000000001E-2</v>
      </c>
      <c r="KN260" s="111">
        <f>SUM(KN226, -KN228)</f>
        <v>7.7199999999999991E-2</v>
      </c>
      <c r="KO260" s="171">
        <f>SUM(KO221, -KO222)</f>
        <v>7.5199999999999989E-2</v>
      </c>
      <c r="KP260" s="141">
        <f>SUM(KP222, -KP226)</f>
        <v>7.17E-2</v>
      </c>
      <c r="KQ260" s="113">
        <f>SUM(KQ223, -KQ227)</f>
        <v>7.9399999999999998E-2</v>
      </c>
      <c r="KR260" s="173">
        <f>SUM(KR223, -KR227)</f>
        <v>7.3400000000000007E-2</v>
      </c>
      <c r="KS260" s="139">
        <f>SUM(KS226, -KS228)</f>
        <v>9.5399999999999999E-2</v>
      </c>
      <c r="KT260" s="113">
        <f>SUM(KT222, -KT225)</f>
        <v>9.5399999999999999E-2</v>
      </c>
      <c r="KU260" s="267">
        <f>SUM(KU221, -KU223)</f>
        <v>0.11299999999999999</v>
      </c>
      <c r="KV260" s="143">
        <f>SUM(KV222, -KV224)</f>
        <v>0.10540000000000001</v>
      </c>
      <c r="KW260" s="115">
        <f>SUM(KW224, -KW227)</f>
        <v>0.10249999999999999</v>
      </c>
      <c r="KX260" s="174">
        <f>SUM(KX224, -KX227)</f>
        <v>0.1069</v>
      </c>
      <c r="KY260" s="139">
        <f>SUM(KY221, -KY224)</f>
        <v>0.10729999999999998</v>
      </c>
      <c r="KZ260" s="111">
        <f>SUM(KZ221, -KZ223)</f>
        <v>0.13100000000000001</v>
      </c>
      <c r="LA260" s="171">
        <f>SUM(LA221, -LA224)</f>
        <v>0.1157</v>
      </c>
      <c r="LB260" s="111">
        <f>SUM(LB221, -LB224)</f>
        <v>0.122</v>
      </c>
      <c r="LC260" s="115">
        <f>SUM(LC224, -LC226)</f>
        <v>0.12440000000000001</v>
      </c>
      <c r="LD260" s="111">
        <f>SUM(LD225, -LD228)</f>
        <v>0.1293</v>
      </c>
      <c r="LE260" s="6">
        <f t="shared" ref="KS260:MF260" si="847">SUM(LE249, -LE256)</f>
        <v>0</v>
      </c>
      <c r="LF260" s="6">
        <f t="shared" si="847"/>
        <v>0</v>
      </c>
      <c r="LG260" s="6">
        <f t="shared" si="847"/>
        <v>0</v>
      </c>
      <c r="LH260" s="6">
        <f t="shared" si="847"/>
        <v>0</v>
      </c>
      <c r="LI260" s="6">
        <f t="shared" si="847"/>
        <v>0</v>
      </c>
      <c r="LJ260" s="6">
        <f t="shared" si="847"/>
        <v>0</v>
      </c>
      <c r="LK260" s="6">
        <f t="shared" si="847"/>
        <v>0</v>
      </c>
      <c r="LL260" s="6">
        <f t="shared" si="847"/>
        <v>0</v>
      </c>
      <c r="LM260" s="6">
        <f t="shared" si="847"/>
        <v>0</v>
      </c>
      <c r="LN260" s="6">
        <f t="shared" si="847"/>
        <v>0</v>
      </c>
      <c r="LO260" s="6">
        <f t="shared" si="847"/>
        <v>0</v>
      </c>
      <c r="LP260" s="6">
        <f t="shared" si="847"/>
        <v>0</v>
      </c>
      <c r="LQ260" s="6">
        <f t="shared" si="847"/>
        <v>0</v>
      </c>
      <c r="LR260" s="6">
        <f t="shared" si="847"/>
        <v>0</v>
      </c>
      <c r="LS260" s="6">
        <f t="shared" si="847"/>
        <v>0</v>
      </c>
      <c r="LT260" s="6">
        <f t="shared" si="847"/>
        <v>0</v>
      </c>
      <c r="LU260" s="6">
        <f t="shared" si="847"/>
        <v>0</v>
      </c>
      <c r="LV260" s="6">
        <f t="shared" si="847"/>
        <v>0</v>
      </c>
      <c r="LW260" s="6">
        <f t="shared" si="847"/>
        <v>0</v>
      </c>
      <c r="LX260" s="6">
        <f t="shared" si="847"/>
        <v>0</v>
      </c>
      <c r="LY260" s="6">
        <f t="shared" si="847"/>
        <v>0</v>
      </c>
      <c r="LZ260" s="6">
        <f t="shared" si="847"/>
        <v>0</v>
      </c>
      <c r="MA260" s="6">
        <f t="shared" si="847"/>
        <v>0</v>
      </c>
      <c r="MB260" s="6">
        <f t="shared" si="847"/>
        <v>0</v>
      </c>
      <c r="MC260" s="6">
        <f t="shared" si="847"/>
        <v>0</v>
      </c>
      <c r="MD260" s="6">
        <f t="shared" si="847"/>
        <v>0</v>
      </c>
      <c r="ME260" s="6">
        <f t="shared" si="847"/>
        <v>0</v>
      </c>
      <c r="MF260" s="6">
        <f t="shared" si="847"/>
        <v>0</v>
      </c>
      <c r="MG260" s="6">
        <f t="shared" ref="MG260:MK260" si="848">SUM(MG249, -MG256)</f>
        <v>0</v>
      </c>
      <c r="MH260" s="6">
        <f t="shared" si="848"/>
        <v>0</v>
      </c>
      <c r="MI260" s="6">
        <f t="shared" si="848"/>
        <v>0</v>
      </c>
      <c r="MJ260" s="6">
        <f t="shared" si="848"/>
        <v>0</v>
      </c>
      <c r="MK260" s="6">
        <f t="shared" si="848"/>
        <v>0</v>
      </c>
      <c r="MM260" s="6">
        <f t="shared" ref="MM260:OX260" si="849">SUM(MM249, -MM256)</f>
        <v>0</v>
      </c>
      <c r="MN260" s="6">
        <f t="shared" si="849"/>
        <v>0</v>
      </c>
      <c r="MO260" s="6">
        <f t="shared" si="849"/>
        <v>0</v>
      </c>
      <c r="MP260" s="6">
        <f t="shared" si="849"/>
        <v>0</v>
      </c>
      <c r="MQ260" s="6">
        <f t="shared" si="849"/>
        <v>0</v>
      </c>
      <c r="MR260" s="6">
        <f t="shared" si="849"/>
        <v>0</v>
      </c>
      <c r="MS260" s="6">
        <f t="shared" si="849"/>
        <v>0</v>
      </c>
      <c r="MT260" s="6">
        <f t="shared" si="849"/>
        <v>0</v>
      </c>
      <c r="MU260" s="6">
        <f t="shared" si="849"/>
        <v>0</v>
      </c>
      <c r="MV260" s="6">
        <f t="shared" si="849"/>
        <v>0</v>
      </c>
      <c r="MW260" s="6">
        <f t="shared" si="849"/>
        <v>0</v>
      </c>
      <c r="MX260" s="6">
        <f t="shared" si="849"/>
        <v>0</v>
      </c>
      <c r="MY260" s="6">
        <f t="shared" si="849"/>
        <v>0</v>
      </c>
      <c r="MZ260" s="6">
        <f t="shared" si="849"/>
        <v>0</v>
      </c>
      <c r="NA260" s="6">
        <f t="shared" si="849"/>
        <v>0</v>
      </c>
      <c r="NB260" s="6">
        <f t="shared" si="849"/>
        <v>0</v>
      </c>
      <c r="NC260" s="6">
        <f t="shared" si="849"/>
        <v>0</v>
      </c>
      <c r="ND260" s="6">
        <f t="shared" si="849"/>
        <v>0</v>
      </c>
      <c r="NE260" s="6">
        <f t="shared" si="849"/>
        <v>0</v>
      </c>
      <c r="NF260" s="6">
        <f t="shared" si="849"/>
        <v>0</v>
      </c>
      <c r="NG260" s="6">
        <f t="shared" si="849"/>
        <v>0</v>
      </c>
      <c r="NH260" s="6">
        <f t="shared" si="849"/>
        <v>0</v>
      </c>
      <c r="NI260" s="6">
        <f t="shared" si="849"/>
        <v>0</v>
      </c>
      <c r="NJ260" s="6">
        <f t="shared" si="849"/>
        <v>0</v>
      </c>
      <c r="NK260" s="6">
        <f t="shared" si="849"/>
        <v>0</v>
      </c>
      <c r="NL260" s="6">
        <f t="shared" si="849"/>
        <v>0</v>
      </c>
      <c r="NM260" s="6">
        <f t="shared" si="849"/>
        <v>0</v>
      </c>
      <c r="NN260" s="6">
        <f t="shared" si="849"/>
        <v>0</v>
      </c>
      <c r="NO260" s="6">
        <f t="shared" si="849"/>
        <v>0</v>
      </c>
      <c r="NP260" s="6">
        <f t="shared" si="849"/>
        <v>0</v>
      </c>
      <c r="NQ260" s="6">
        <f t="shared" si="849"/>
        <v>0</v>
      </c>
      <c r="NR260" s="6">
        <f t="shared" si="849"/>
        <v>0</v>
      </c>
      <c r="NS260" s="6">
        <f t="shared" si="849"/>
        <v>0</v>
      </c>
      <c r="NT260" s="6">
        <f t="shared" si="849"/>
        <v>0</v>
      </c>
      <c r="NU260" s="6">
        <f t="shared" si="849"/>
        <v>0</v>
      </c>
      <c r="NV260" s="6">
        <f t="shared" si="849"/>
        <v>0</v>
      </c>
      <c r="NW260" s="6">
        <f t="shared" si="849"/>
        <v>0</v>
      </c>
      <c r="NX260" s="6">
        <f t="shared" si="849"/>
        <v>0</v>
      </c>
      <c r="NY260" s="6">
        <f t="shared" si="849"/>
        <v>0</v>
      </c>
      <c r="NZ260" s="6">
        <f t="shared" si="849"/>
        <v>0</v>
      </c>
      <c r="OA260" s="6">
        <f t="shared" si="849"/>
        <v>0</v>
      </c>
      <c r="OB260" s="6">
        <f t="shared" si="849"/>
        <v>0</v>
      </c>
      <c r="OC260" s="6">
        <f t="shared" si="849"/>
        <v>0</v>
      </c>
      <c r="OD260" s="6">
        <f t="shared" si="849"/>
        <v>0</v>
      </c>
      <c r="OE260" s="6">
        <f t="shared" si="849"/>
        <v>0</v>
      </c>
      <c r="OF260" s="6">
        <f t="shared" si="849"/>
        <v>0</v>
      </c>
      <c r="OG260" s="6">
        <f t="shared" si="849"/>
        <v>0</v>
      </c>
      <c r="OH260" s="6">
        <f t="shared" si="849"/>
        <v>0</v>
      </c>
      <c r="OI260" s="6">
        <f t="shared" si="849"/>
        <v>0</v>
      </c>
      <c r="OJ260" s="6">
        <f t="shared" si="849"/>
        <v>0</v>
      </c>
      <c r="OK260" s="6">
        <f t="shared" si="849"/>
        <v>0</v>
      </c>
      <c r="OL260" s="6">
        <f t="shared" si="849"/>
        <v>0</v>
      </c>
      <c r="OM260" s="6">
        <f t="shared" si="849"/>
        <v>0</v>
      </c>
      <c r="ON260" s="6">
        <f t="shared" si="849"/>
        <v>0</v>
      </c>
      <c r="OO260" s="6">
        <f t="shared" si="849"/>
        <v>0</v>
      </c>
      <c r="OP260" s="6">
        <f t="shared" si="849"/>
        <v>0</v>
      </c>
      <c r="OQ260" s="6">
        <f t="shared" si="849"/>
        <v>0</v>
      </c>
      <c r="OR260" s="6">
        <f t="shared" si="849"/>
        <v>0</v>
      </c>
      <c r="OS260" s="6">
        <f t="shared" si="849"/>
        <v>0</v>
      </c>
      <c r="OT260" s="6">
        <f t="shared" si="849"/>
        <v>0</v>
      </c>
      <c r="OU260" s="6">
        <f t="shared" si="849"/>
        <v>0</v>
      </c>
      <c r="OV260" s="6">
        <f t="shared" si="849"/>
        <v>0</v>
      </c>
      <c r="OW260" s="6">
        <f t="shared" si="849"/>
        <v>0</v>
      </c>
      <c r="OX260" s="6">
        <f t="shared" si="849"/>
        <v>0</v>
      </c>
      <c r="OY260" s="6">
        <f t="shared" ref="OY260:PC260" si="850">SUM(OY249, -OY256)</f>
        <v>0</v>
      </c>
      <c r="OZ260" s="6">
        <f t="shared" si="850"/>
        <v>0</v>
      </c>
      <c r="PA260" s="6">
        <f t="shared" si="850"/>
        <v>0</v>
      </c>
      <c r="PB260" s="6">
        <f t="shared" si="850"/>
        <v>0</v>
      </c>
      <c r="PC260" s="6">
        <f t="shared" si="850"/>
        <v>0</v>
      </c>
    </row>
    <row r="261" spans="3:419" ht="15.75" thickBot="1" x14ac:dyDescent="0.3">
      <c r="JU261" s="137" t="s">
        <v>60</v>
      </c>
      <c r="JV261" s="112" t="s">
        <v>68</v>
      </c>
      <c r="JW261" s="177" t="s">
        <v>64</v>
      </c>
      <c r="JX261" s="159" t="s">
        <v>44</v>
      </c>
      <c r="JY261" s="117" t="s">
        <v>47</v>
      </c>
      <c r="JZ261" s="193" t="s">
        <v>44</v>
      </c>
      <c r="KA261" s="147" t="s">
        <v>70</v>
      </c>
      <c r="KB261" s="116" t="s">
        <v>45</v>
      </c>
      <c r="KC261" s="169" t="s">
        <v>70</v>
      </c>
      <c r="KD261" s="147" t="s">
        <v>46</v>
      </c>
      <c r="KE261" s="183" t="s">
        <v>44</v>
      </c>
      <c r="KF261" s="178" t="s">
        <v>47</v>
      </c>
      <c r="KG261" s="159" t="s">
        <v>51</v>
      </c>
      <c r="KH261" s="109" t="s">
        <v>39</v>
      </c>
      <c r="KI261" s="172" t="s">
        <v>68</v>
      </c>
      <c r="KJ261" s="147" t="s">
        <v>52</v>
      </c>
      <c r="KK261" s="116" t="s">
        <v>60</v>
      </c>
      <c r="KL261" s="175" t="s">
        <v>40</v>
      </c>
      <c r="KM261" s="153" t="s">
        <v>40</v>
      </c>
      <c r="KN261" s="114" t="s">
        <v>40</v>
      </c>
      <c r="KO261" s="178" t="s">
        <v>47</v>
      </c>
      <c r="KP261" s="137" t="s">
        <v>68</v>
      </c>
      <c r="KQ261" s="117" t="s">
        <v>49</v>
      </c>
      <c r="KR261" s="179" t="s">
        <v>51</v>
      </c>
      <c r="KS261" s="151" t="s">
        <v>38</v>
      </c>
      <c r="KT261" s="112" t="s">
        <v>68</v>
      </c>
      <c r="KU261" s="179" t="s">
        <v>38</v>
      </c>
      <c r="KV261" s="153" t="s">
        <v>40</v>
      </c>
      <c r="KW261" s="116" t="s">
        <v>38</v>
      </c>
      <c r="KX261" s="169" t="s">
        <v>46</v>
      </c>
      <c r="KY261" s="147" t="s">
        <v>46</v>
      </c>
      <c r="KZ261" s="117" t="s">
        <v>47</v>
      </c>
      <c r="LA261" s="172" t="s">
        <v>68</v>
      </c>
      <c r="LB261" s="112" t="s">
        <v>68</v>
      </c>
      <c r="LC261" s="112" t="s">
        <v>68</v>
      </c>
      <c r="LD261" s="116" t="s">
        <v>60</v>
      </c>
      <c r="LE261" s="59"/>
      <c r="LF261" s="59"/>
      <c r="LG261" s="59"/>
      <c r="LH261" s="59"/>
      <c r="LI261" s="59"/>
      <c r="LJ261" s="59"/>
      <c r="LK261" s="59"/>
      <c r="LL261" s="59"/>
      <c r="LM261" s="59"/>
      <c r="LN261" s="59"/>
      <c r="LO261" s="59"/>
      <c r="LP261" s="59"/>
      <c r="LQ261" s="59"/>
      <c r="LR261" s="59"/>
      <c r="LS261" s="59"/>
      <c r="LT261" s="59"/>
      <c r="LU261" s="59"/>
      <c r="LV261" s="59"/>
      <c r="LW261" s="59"/>
      <c r="LX261" s="59"/>
      <c r="LY261" s="59"/>
      <c r="LZ261" s="59"/>
      <c r="MA261" s="59"/>
      <c r="MB261" s="59"/>
      <c r="MC261" s="59"/>
      <c r="MD261" s="59"/>
      <c r="ME261" s="59"/>
      <c r="MF261" s="59"/>
      <c r="MG261" s="59"/>
      <c r="MH261" s="59"/>
      <c r="MI261" s="59"/>
      <c r="MJ261" s="59"/>
      <c r="MK261" s="59"/>
      <c r="MM261" s="59"/>
      <c r="MN261" s="59"/>
      <c r="MO261" s="59"/>
      <c r="MP261" s="59"/>
      <c r="MQ261" s="59"/>
      <c r="MR261" s="59"/>
      <c r="MS261" s="59"/>
      <c r="MT261" s="59"/>
      <c r="MU261" s="59"/>
      <c r="MV261" s="59"/>
      <c r="MW261" s="59"/>
      <c r="MX261" s="59"/>
      <c r="MY261" s="59"/>
      <c r="MZ261" s="59"/>
      <c r="NA261" s="59"/>
      <c r="NB261" s="59"/>
      <c r="NC261" s="59"/>
      <c r="ND261" s="59"/>
      <c r="NE261" s="59"/>
      <c r="NF261" s="59"/>
      <c r="NG261" s="59"/>
      <c r="NH261" s="59"/>
      <c r="NI261" s="59"/>
      <c r="NJ261" s="59"/>
      <c r="NK261" s="59"/>
      <c r="NL261" s="59"/>
      <c r="NM261" s="59"/>
      <c r="NN261" s="59"/>
      <c r="NO261" s="59"/>
      <c r="NP261" s="59"/>
      <c r="NQ261" s="59"/>
      <c r="NR261" s="59"/>
      <c r="NS261" s="59"/>
      <c r="NT261" s="59"/>
      <c r="NU261" s="59"/>
      <c r="NV261" s="59"/>
      <c r="NW261" s="59"/>
      <c r="NX261" s="59"/>
      <c r="NY261" s="59"/>
      <c r="NZ261" s="59"/>
      <c r="OA261" s="59"/>
      <c r="OB261" s="59"/>
      <c r="OC261" s="59"/>
      <c r="OD261" s="59"/>
      <c r="OE261" s="59"/>
      <c r="OF261" s="59"/>
      <c r="OG261" s="59"/>
      <c r="OH261" s="59"/>
      <c r="OI261" s="59"/>
      <c r="OJ261" s="59"/>
      <c r="OK261" s="59"/>
      <c r="OL261" s="59"/>
      <c r="OM261" s="59"/>
      <c r="ON261" s="59"/>
      <c r="OO261" s="59"/>
      <c r="OP261" s="59"/>
      <c r="OQ261" s="59"/>
      <c r="OR261" s="59"/>
      <c r="OS261" s="59"/>
      <c r="OT261" s="59"/>
      <c r="OU261" s="59"/>
      <c r="OV261" s="59"/>
      <c r="OW261" s="59"/>
      <c r="OX261" s="59"/>
      <c r="OY261" s="59"/>
      <c r="OZ261" s="59"/>
      <c r="PA261" s="59"/>
      <c r="PB261" s="59"/>
      <c r="PC261" s="59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CO262" t="s">
        <v>62</v>
      </c>
      <c r="JU262" s="141">
        <f>SUM(JU222, -JU226)</f>
        <v>6.4999999999999997E-3</v>
      </c>
      <c r="JV262" s="111">
        <f>SUM(JV227, -JV228)</f>
        <v>1.89E-2</v>
      </c>
      <c r="JW262" s="174">
        <f>SUM(JW227, -JW228)</f>
        <v>2.7199999999999995E-2</v>
      </c>
      <c r="JX262" s="141">
        <f>SUM(JX221, -JX224)</f>
        <v>2.7300000000000001E-2</v>
      </c>
      <c r="JY262" s="113">
        <f>SUM(JY224, -JY227)</f>
        <v>2.0299999999999999E-2</v>
      </c>
      <c r="JZ262" s="174">
        <f>SUM(JZ221, -JZ225)</f>
        <v>3.2000000000000001E-2</v>
      </c>
      <c r="KA262" s="141">
        <f>SUM(KA223, -KA226)</f>
        <v>3.32E-2</v>
      </c>
      <c r="KB262" s="202">
        <f>SUM(KB223, -KB225)</f>
        <v>3.0800000000000001E-2</v>
      </c>
      <c r="KC262" s="174">
        <f>SUM(KC223, -KC226)</f>
        <v>3.6699999999999997E-2</v>
      </c>
      <c r="KD262" s="240">
        <f>SUM(KD222, -KD225)</f>
        <v>5.7200000000000001E-2</v>
      </c>
      <c r="KE262" s="115">
        <f>SUM(KE221, -KE225)</f>
        <v>5.21E-2</v>
      </c>
      <c r="KF262" s="173">
        <f>SUM(KF225, -KF227)</f>
        <v>5.0100000000000006E-2</v>
      </c>
      <c r="KG262" s="141">
        <f>SUM(KG221, -KG223)</f>
        <v>4.7500000000000001E-2</v>
      </c>
      <c r="KH262" s="111">
        <f>SUM(KH221, -KH223)</f>
        <v>4.7300000000000002E-2</v>
      </c>
      <c r="KI262" s="171">
        <f>SUM(KI227, -KI228)</f>
        <v>4.8099999999999997E-2</v>
      </c>
      <c r="KJ262" s="148">
        <f>SUM(KJ221, -KJ222)</f>
        <v>5.7500000000000002E-2</v>
      </c>
      <c r="KK262" s="115">
        <f>SUM(KK222, -KK227)</f>
        <v>6.1199999999999997E-2</v>
      </c>
      <c r="KL262" s="174">
        <f>SUM(KL222, -KL227)</f>
        <v>5.7700000000000001E-2</v>
      </c>
      <c r="KM262" s="141">
        <f>SUM(KM224, -KM227)</f>
        <v>6.9699999999999998E-2</v>
      </c>
      <c r="KN262" s="115">
        <f>SUM(KN223, -KN227)</f>
        <v>7.350000000000001E-2</v>
      </c>
      <c r="KO262" s="173">
        <f>SUM(KO223, -KO227)</f>
        <v>6.9699999999999998E-2</v>
      </c>
      <c r="KP262" s="139">
        <f>SUM(KP226, -KP228)</f>
        <v>7.0599999999999996E-2</v>
      </c>
      <c r="KQ262" s="115">
        <f>SUM(KQ223, -KQ226)</f>
        <v>7.0699999999999999E-2</v>
      </c>
      <c r="KR262" s="174">
        <f>SUM(KR222, -KR225)</f>
        <v>7.1899999999999992E-2</v>
      </c>
      <c r="KS262" s="143">
        <f>SUM(KS222, -KS225)</f>
        <v>7.6999999999999999E-2</v>
      </c>
      <c r="KT262" s="111">
        <f>SUM(KT226, -KT228)</f>
        <v>9.3899999999999997E-2</v>
      </c>
      <c r="KU262" s="173">
        <f>SUM(KU222, -KU224)</f>
        <v>0.1067</v>
      </c>
      <c r="KV262" s="141">
        <f>SUM(KV224, -KV227)</f>
        <v>9.5899999999999999E-2</v>
      </c>
      <c r="KW262" s="113">
        <f>SUM(KW222, -KW224)</f>
        <v>9.7100000000000006E-2</v>
      </c>
      <c r="KX262" s="267">
        <f>SUM(KX221, -KX223)</f>
        <v>0.10550000000000001</v>
      </c>
      <c r="KY262" s="240">
        <f>SUM(KY221, -KY223)</f>
        <v>9.9399999999999988E-2</v>
      </c>
      <c r="KZ262" s="113">
        <f>SUM(KZ224, -KZ227)</f>
        <v>0.12959999999999999</v>
      </c>
      <c r="LA262" s="171">
        <f>SUM(LA225, -LA228)</f>
        <v>0.1116</v>
      </c>
      <c r="LB262" s="111">
        <f>SUM(LB225, -LB228)</f>
        <v>0.12119999999999999</v>
      </c>
      <c r="LC262" s="111">
        <f>SUM(LC225, -LC228)</f>
        <v>0.11210000000000001</v>
      </c>
      <c r="LD262" s="115">
        <f>SUM(LD222, -LD225)</f>
        <v>0.1229</v>
      </c>
      <c r="LE262" s="6">
        <f>SUM(LE249, -LE255,)</f>
        <v>0</v>
      </c>
      <c r="LF262" s="6">
        <f>SUM(LF250, -LF256)</f>
        <v>0</v>
      </c>
      <c r="LG262" s="6">
        <f>SUM(LG249, -LG255)</f>
        <v>0</v>
      </c>
      <c r="LH262" s="6">
        <f>SUM(LH249, -LH255,)</f>
        <v>0</v>
      </c>
      <c r="LI262" s="6">
        <f>SUM(LI250, -LI256)</f>
        <v>0</v>
      </c>
      <c r="LJ262" s="6">
        <f>SUM(LJ249, -LJ255)</f>
        <v>0</v>
      </c>
      <c r="LK262" s="6">
        <f>SUM(LK249, -LK255,)</f>
        <v>0</v>
      </c>
      <c r="LL262" s="6">
        <f>SUM(LL250, -LL256)</f>
        <v>0</v>
      </c>
      <c r="LM262" s="6">
        <f>SUM(LM249, -LM255)</f>
        <v>0</v>
      </c>
      <c r="LN262" s="6">
        <f>SUM(LN249, -LN255,)</f>
        <v>0</v>
      </c>
      <c r="LO262" s="6">
        <f>SUM(LO250, -LO256)</f>
        <v>0</v>
      </c>
      <c r="LP262" s="6">
        <f>SUM(LP249, -LP255)</f>
        <v>0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49" t="s">
        <v>45</v>
      </c>
      <c r="JV263" s="116" t="s">
        <v>57</v>
      </c>
      <c r="JW263" s="175" t="s">
        <v>42</v>
      </c>
      <c r="JX263" s="153" t="s">
        <v>42</v>
      </c>
      <c r="JY263" s="183" t="s">
        <v>52</v>
      </c>
      <c r="JZ263" s="179" t="s">
        <v>45</v>
      </c>
      <c r="KA263" s="151" t="s">
        <v>60</v>
      </c>
      <c r="KB263" s="183" t="s">
        <v>55</v>
      </c>
      <c r="KC263" s="178" t="s">
        <v>48</v>
      </c>
      <c r="KD263" s="153" t="s">
        <v>42</v>
      </c>
      <c r="KE263" s="183" t="s">
        <v>37</v>
      </c>
      <c r="KF263" s="193" t="s">
        <v>37</v>
      </c>
      <c r="KG263" s="147" t="s">
        <v>39</v>
      </c>
      <c r="KH263" s="183" t="s">
        <v>44</v>
      </c>
      <c r="KI263" s="179" t="s">
        <v>60</v>
      </c>
      <c r="KJ263" s="159" t="s">
        <v>53</v>
      </c>
      <c r="KK263" s="116" t="s">
        <v>84</v>
      </c>
      <c r="KL263" s="193" t="s">
        <v>53</v>
      </c>
      <c r="KM263" s="151" t="s">
        <v>84</v>
      </c>
      <c r="KN263" s="117" t="s">
        <v>47</v>
      </c>
      <c r="KO263" s="172" t="s">
        <v>68</v>
      </c>
      <c r="KP263" s="149" t="s">
        <v>47</v>
      </c>
      <c r="KQ263" s="109" t="s">
        <v>57</v>
      </c>
      <c r="KR263" s="179" t="s">
        <v>38</v>
      </c>
      <c r="KS263" s="159" t="s">
        <v>53</v>
      </c>
      <c r="KT263" s="116" t="s">
        <v>51</v>
      </c>
      <c r="KU263" s="175" t="s">
        <v>40</v>
      </c>
      <c r="KV263" s="156" t="s">
        <v>54</v>
      </c>
      <c r="KW263" s="254" t="s">
        <v>54</v>
      </c>
      <c r="KX263" s="179" t="s">
        <v>38</v>
      </c>
      <c r="KY263" s="137" t="s">
        <v>68</v>
      </c>
      <c r="KZ263" s="112" t="s">
        <v>68</v>
      </c>
      <c r="LA263" s="169" t="s">
        <v>46</v>
      </c>
      <c r="LB263" s="117" t="s">
        <v>44</v>
      </c>
      <c r="LC263" s="112" t="s">
        <v>65</v>
      </c>
      <c r="LD263" s="117" t="s">
        <v>44</v>
      </c>
      <c r="LE263" s="59"/>
      <c r="LF263" s="59"/>
      <c r="LG263" s="59"/>
      <c r="LH263" s="59"/>
      <c r="LI263" s="59"/>
      <c r="LJ263" s="59"/>
      <c r="LK263" s="59"/>
      <c r="LL263" s="59"/>
      <c r="LM263" s="59"/>
      <c r="LN263" s="59"/>
      <c r="LO263" s="59"/>
      <c r="LP263" s="59"/>
      <c r="LQ263" s="59"/>
      <c r="LR263" s="59"/>
      <c r="LS263" s="59"/>
      <c r="LT263" s="59"/>
      <c r="LU263" s="59"/>
      <c r="LV263" s="59"/>
      <c r="LW263" s="59"/>
      <c r="LX263" s="59"/>
      <c r="LY263" s="59"/>
      <c r="LZ263" s="59"/>
      <c r="MA263" s="59"/>
      <c r="MB263" s="59"/>
      <c r="MC263" s="59"/>
      <c r="MD263" s="59"/>
      <c r="ME263" s="59"/>
      <c r="MF263" s="59"/>
      <c r="MG263" s="59"/>
      <c r="MH263" s="59"/>
      <c r="MI263" s="59"/>
      <c r="MJ263" s="59"/>
      <c r="MK263" s="59"/>
      <c r="MM263" s="59"/>
      <c r="MN263" s="59"/>
      <c r="MO263" s="59"/>
      <c r="MP263" s="59"/>
      <c r="MQ263" s="59"/>
      <c r="MR263" s="59"/>
      <c r="MS263" s="59"/>
      <c r="MT263" s="59"/>
      <c r="MU263" s="59"/>
      <c r="MV263" s="59"/>
      <c r="MW263" s="59"/>
      <c r="MX263" s="59"/>
      <c r="MY263" s="59"/>
      <c r="MZ263" s="59"/>
      <c r="NA263" s="59"/>
      <c r="NB263" s="59"/>
      <c r="NC263" s="59"/>
      <c r="ND263" s="59"/>
      <c r="NE263" s="59"/>
      <c r="NF263" s="59"/>
      <c r="NG263" s="59"/>
      <c r="NH263" s="59"/>
      <c r="NI263" s="59"/>
      <c r="NJ263" s="59"/>
      <c r="NK263" s="59"/>
      <c r="NL263" s="59"/>
      <c r="NM263" s="59"/>
      <c r="NN263" s="59"/>
      <c r="NO263" s="59"/>
      <c r="NP263" s="59"/>
      <c r="NQ263" s="59"/>
      <c r="NR263" s="59"/>
      <c r="NS263" s="59"/>
      <c r="NT263" s="59"/>
      <c r="NU263" s="59"/>
      <c r="NV263" s="59"/>
      <c r="NW263" s="59"/>
      <c r="NX263" s="59"/>
      <c r="NY263" s="59"/>
      <c r="NZ263" s="59"/>
      <c r="OA263" s="59"/>
      <c r="OB263" s="59"/>
      <c r="OC263" s="59"/>
      <c r="OD263" s="59"/>
      <c r="OE263" s="59"/>
      <c r="OF263" s="59"/>
      <c r="OG263" s="59"/>
      <c r="OH263" s="59"/>
      <c r="OI263" s="59"/>
      <c r="OJ263" s="59"/>
      <c r="OK263" s="59"/>
      <c r="OL263" s="59"/>
      <c r="OM263" s="59"/>
      <c r="ON263" s="59"/>
      <c r="OO263" s="59"/>
      <c r="OP263" s="59"/>
      <c r="OQ263" s="59"/>
      <c r="OR263" s="59"/>
      <c r="OS263" s="59"/>
      <c r="OT263" s="59"/>
      <c r="OU263" s="59"/>
      <c r="OV263" s="59"/>
      <c r="OW263" s="59"/>
      <c r="OX263" s="59"/>
      <c r="OY263" s="59"/>
      <c r="OZ263" s="59"/>
      <c r="PA263" s="59"/>
      <c r="PB263" s="59"/>
      <c r="PC263" s="59"/>
    </row>
    <row r="264" spans="3:419" ht="15.75" thickBot="1" x14ac:dyDescent="0.3">
      <c r="JU264" s="161">
        <f>SUM(JU223, -JU226)</f>
        <v>6.4000000000000003E-3</v>
      </c>
      <c r="JV264" s="111">
        <f>SUM(JV221, -JV224)</f>
        <v>1.7600000000000001E-2</v>
      </c>
      <c r="JW264" s="174">
        <f>SUM(JW224, -JW226)</f>
        <v>2.63E-2</v>
      </c>
      <c r="JX264" s="141">
        <f>SUM(JX223, -JX226)</f>
        <v>2.1600000000000001E-2</v>
      </c>
      <c r="JY264" s="110">
        <f>SUM(JY221, -JY225)</f>
        <v>1.9900000000000001E-2</v>
      </c>
      <c r="JZ264" s="182">
        <f>SUM(JZ222, -JZ225)</f>
        <v>2.9400000000000003E-2</v>
      </c>
      <c r="KA264" s="141">
        <f>SUM(KA224, -KA226)</f>
        <v>3.1899999999999998E-2</v>
      </c>
      <c r="KB264" s="113">
        <f>SUM(KB224, -KB226)</f>
        <v>3.0499999999999999E-2</v>
      </c>
      <c r="KC264" s="174">
        <f>SUM(KC225, -KC228)</f>
        <v>3.2500000000000001E-2</v>
      </c>
      <c r="KD264" s="141">
        <f>SUM(KD224, -KD226)</f>
        <v>5.5899999999999998E-2</v>
      </c>
      <c r="KE264" s="115">
        <f>SUM(KE221, -KE224)</f>
        <v>4.9000000000000002E-2</v>
      </c>
      <c r="KF264" s="174">
        <f>SUM(KF221, -KF224)</f>
        <v>4.9700000000000001E-2</v>
      </c>
      <c r="KG264" s="139">
        <f>SUM(KG222, -KG225)</f>
        <v>4.1200000000000001E-2</v>
      </c>
      <c r="KH264" s="115">
        <f>SUM(KH222, -KH225)</f>
        <v>4.1500000000000002E-2</v>
      </c>
      <c r="KI264" s="174">
        <f>SUM(KI223, -KI227)</f>
        <v>4.6699999999999998E-2</v>
      </c>
      <c r="KJ264" s="161">
        <f>SUM(KJ222, -KJ226)</f>
        <v>4.8800000000000003E-2</v>
      </c>
      <c r="KK264" s="111">
        <f>SUM(KK222, -KK226)</f>
        <v>0.06</v>
      </c>
      <c r="KL264" s="182">
        <f>SUM(KL223, -KL227)</f>
        <v>5.3399999999999996E-2</v>
      </c>
      <c r="KM264" s="139">
        <f>SUM(KM225, -KM227)</f>
        <v>6.9500000000000006E-2</v>
      </c>
      <c r="KN264" s="113">
        <f>SUM(KN224, -KN227)</f>
        <v>6.7100000000000007E-2</v>
      </c>
      <c r="KO264" s="171">
        <f>SUM(KO226, -KO228)</f>
        <v>6.6099999999999992E-2</v>
      </c>
      <c r="KP264" s="143">
        <f>SUM(KP223, -KP227)</f>
        <v>6.9400000000000003E-2</v>
      </c>
      <c r="KQ264" s="111">
        <f>SUM(KQ221, -KQ222)</f>
        <v>6.3600000000000004E-2</v>
      </c>
      <c r="KR264" s="173">
        <f>SUM(KR222, -KR224)</f>
        <v>6.6299999999999998E-2</v>
      </c>
      <c r="KS264" s="161">
        <f>SUM(KS224, -KS227)</f>
        <v>7.4899999999999994E-2</v>
      </c>
      <c r="KT264" s="115">
        <f>SUM(KT222, -KT224)</f>
        <v>9.0399999999999994E-2</v>
      </c>
      <c r="KU264" s="174">
        <f>SUM(KU224, -KU227)</f>
        <v>0.1052</v>
      </c>
      <c r="KV264" s="143">
        <f>SUM(KV225, -KV228)</f>
        <v>8.1599999999999992E-2</v>
      </c>
      <c r="KW264" s="113">
        <f>SUM(KW225, -KW228)</f>
        <v>8.8800000000000004E-2</v>
      </c>
      <c r="KX264" s="173">
        <f>SUM(KX222, -KX224)</f>
        <v>8.5199999999999998E-2</v>
      </c>
      <c r="KY264" s="139">
        <f>SUM(KY225, -KY228)</f>
        <v>8.9599999999999999E-2</v>
      </c>
      <c r="KZ264" s="111">
        <f>SUM(KZ225, -KZ228)</f>
        <v>0.1018</v>
      </c>
      <c r="LA264" s="267">
        <f>SUM(LA221, -LA223)</f>
        <v>0.10970000000000001</v>
      </c>
      <c r="LB264" s="115">
        <f>SUM(LB223, -LB226)</f>
        <v>0.1143</v>
      </c>
      <c r="LC264" s="115">
        <f>SUM(LC225, -LC227)</f>
        <v>0.11180000000000001</v>
      </c>
      <c r="LD264" s="115">
        <f>SUM(LD224, -LD226)</f>
        <v>0.1196</v>
      </c>
      <c r="LE264" s="6">
        <f>SUM(LE250, -LE256)</f>
        <v>0</v>
      </c>
      <c r="LF264" s="6">
        <f>SUM(LF249, -LF255)</f>
        <v>0</v>
      </c>
      <c r="LG264" s="6">
        <f>SUM(LG250, -LG256)</f>
        <v>0</v>
      </c>
      <c r="LH264" s="6">
        <f>SUM(LH250, -LH256)</f>
        <v>0</v>
      </c>
      <c r="LI264" s="6">
        <f>SUM(LI249, -LI255)</f>
        <v>0</v>
      </c>
      <c r="LJ264" s="6">
        <f>SUM(LJ250, -LJ256)</f>
        <v>0</v>
      </c>
      <c r="LK264" s="6">
        <f>SUM(LK250, -LK256)</f>
        <v>0</v>
      </c>
      <c r="LL264" s="6">
        <f>SUM(LL249, -LL255)</f>
        <v>0</v>
      </c>
      <c r="LM264" s="6">
        <f>SUM(LM250, -LM256)</f>
        <v>0</v>
      </c>
      <c r="LN264" s="6">
        <f>SUM(LN250, -LN256)</f>
        <v>0</v>
      </c>
      <c r="LO264" s="6">
        <f>SUM(LO249, -LO255)</f>
        <v>0</v>
      </c>
      <c r="LP264" s="6">
        <f>SUM(LP250, -LP256)</f>
        <v>0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CQ265" t="s">
        <v>62</v>
      </c>
      <c r="JU265" s="158" t="s">
        <v>84</v>
      </c>
      <c r="JV265" s="183" t="s">
        <v>52</v>
      </c>
      <c r="JW265" s="193" t="s">
        <v>44</v>
      </c>
      <c r="JX265" s="151" t="s">
        <v>57</v>
      </c>
      <c r="JY265" s="109" t="s">
        <v>63</v>
      </c>
      <c r="JZ265" s="175" t="s">
        <v>36</v>
      </c>
      <c r="KA265" s="137" t="s">
        <v>68</v>
      </c>
      <c r="KB265" s="183" t="s">
        <v>44</v>
      </c>
      <c r="KC265" s="179" t="s">
        <v>45</v>
      </c>
      <c r="KD265" s="149" t="s">
        <v>47</v>
      </c>
      <c r="KE265" s="114" t="s">
        <v>42</v>
      </c>
      <c r="KF265" s="179" t="s">
        <v>60</v>
      </c>
      <c r="KG265" s="151" t="s">
        <v>60</v>
      </c>
      <c r="KH265" s="183" t="s">
        <v>51</v>
      </c>
      <c r="KI265" s="175" t="s">
        <v>42</v>
      </c>
      <c r="KJ265" s="149" t="s">
        <v>49</v>
      </c>
      <c r="KK265" s="117" t="s">
        <v>49</v>
      </c>
      <c r="KL265" s="178" t="s">
        <v>47</v>
      </c>
      <c r="KM265" s="137" t="s">
        <v>68</v>
      </c>
      <c r="KN265" s="183" t="s">
        <v>53</v>
      </c>
      <c r="KO265" s="175" t="s">
        <v>40</v>
      </c>
      <c r="KP265" s="158" t="s">
        <v>64</v>
      </c>
      <c r="KQ265" s="112" t="s">
        <v>68</v>
      </c>
      <c r="KR265" s="169" t="s">
        <v>46</v>
      </c>
      <c r="KS265" s="147" t="s">
        <v>46</v>
      </c>
      <c r="KT265" s="109" t="s">
        <v>46</v>
      </c>
      <c r="KU265" s="257" t="s">
        <v>54</v>
      </c>
      <c r="KV265" s="149" t="s">
        <v>49</v>
      </c>
      <c r="KW265" s="109" t="s">
        <v>46</v>
      </c>
      <c r="KX265" s="172" t="s">
        <v>68</v>
      </c>
      <c r="KY265" s="151" t="s">
        <v>38</v>
      </c>
      <c r="KZ265" s="116" t="s">
        <v>45</v>
      </c>
      <c r="LA265" s="178" t="s">
        <v>44</v>
      </c>
      <c r="LB265" s="109" t="s">
        <v>46</v>
      </c>
      <c r="LC265" s="109" t="s">
        <v>39</v>
      </c>
      <c r="LD265" s="112" t="s">
        <v>65</v>
      </c>
      <c r="LE265" s="59"/>
      <c r="LF265" s="59"/>
      <c r="LG265" s="59"/>
      <c r="LH265" s="59"/>
      <c r="LI265" s="59"/>
      <c r="LJ265" s="59"/>
      <c r="LK265" s="59"/>
      <c r="LL265" s="59"/>
      <c r="LM265" s="59"/>
      <c r="LN265" s="59"/>
      <c r="LO265" s="59"/>
      <c r="LP265" s="59"/>
      <c r="LQ265" s="59"/>
      <c r="LR265" s="59"/>
      <c r="LS265" s="59"/>
      <c r="LT265" s="59"/>
      <c r="LU265" s="59"/>
      <c r="LV265" s="59"/>
      <c r="LW265" s="59"/>
      <c r="LX265" s="59"/>
      <c r="LY265" s="59"/>
      <c r="LZ265" s="59"/>
      <c r="MA265" s="59"/>
      <c r="MB265" s="59"/>
      <c r="MC265" s="59"/>
      <c r="MD265" s="59"/>
      <c r="ME265" s="59"/>
      <c r="MF265" s="59"/>
      <c r="MG265" s="59"/>
      <c r="MH265" s="59"/>
      <c r="MI265" s="59"/>
      <c r="MJ265" s="59"/>
      <c r="MK265" s="59"/>
      <c r="MM265" s="59"/>
      <c r="MN265" s="59"/>
      <c r="MO265" s="59"/>
      <c r="MP265" s="59"/>
      <c r="MQ265" s="59"/>
      <c r="MR265" s="59"/>
      <c r="MS265" s="59"/>
      <c r="MT265" s="59"/>
      <c r="MU265" s="59"/>
      <c r="MV265" s="59"/>
      <c r="MW265" s="59"/>
      <c r="MX265" s="59"/>
      <c r="MY265" s="59"/>
      <c r="MZ265" s="59"/>
      <c r="NA265" s="59"/>
      <c r="NB265" s="59"/>
      <c r="NC265" s="59"/>
      <c r="ND265" s="59"/>
      <c r="NE265" s="59"/>
      <c r="NF265" s="59"/>
      <c r="NG265" s="59"/>
      <c r="NH265" s="59"/>
      <c r="NI265" s="59"/>
      <c r="NJ265" s="59"/>
      <c r="NK265" s="59"/>
      <c r="NL265" s="59"/>
      <c r="NM265" s="59"/>
      <c r="NN265" s="59"/>
      <c r="NO265" s="59"/>
      <c r="NP265" s="59"/>
      <c r="NQ265" s="59"/>
      <c r="NR265" s="59"/>
      <c r="NS265" s="59"/>
      <c r="NT265" s="59"/>
      <c r="NU265" s="59"/>
      <c r="NV265" s="59"/>
      <c r="NW265" s="59"/>
      <c r="NX265" s="59"/>
      <c r="NY265" s="59"/>
      <c r="NZ265" s="59"/>
      <c r="OA265" s="59"/>
      <c r="OB265" s="59"/>
      <c r="OC265" s="59"/>
      <c r="OD265" s="59"/>
      <c r="OE265" s="59"/>
      <c r="OF265" s="59"/>
      <c r="OG265" s="59"/>
      <c r="OH265" s="59"/>
      <c r="OI265" s="59"/>
      <c r="OJ265" s="59"/>
      <c r="OK265" s="59"/>
      <c r="OL265" s="59"/>
      <c r="OM265" s="59"/>
      <c r="ON265" s="59"/>
      <c r="OO265" s="59"/>
      <c r="OP265" s="59"/>
      <c r="OQ265" s="59"/>
      <c r="OR265" s="59"/>
      <c r="OS265" s="59"/>
      <c r="OT265" s="59"/>
      <c r="OU265" s="59"/>
      <c r="OV265" s="59"/>
      <c r="OW265" s="59"/>
      <c r="OX265" s="59"/>
      <c r="OY265" s="59"/>
      <c r="OZ265" s="59"/>
      <c r="PA265" s="59"/>
      <c r="PB265" s="59"/>
      <c r="PC265" s="59"/>
    </row>
    <row r="266" spans="3:419" ht="15.75" thickBot="1" x14ac:dyDescent="0.3">
      <c r="R266" t="s">
        <v>62</v>
      </c>
      <c r="AG266" t="s">
        <v>62</v>
      </c>
      <c r="JU266" s="139">
        <f>SUM(JU224, -JU226)</f>
        <v>6.3E-3</v>
      </c>
      <c r="JV266" s="110">
        <f>SUM(JV222, -JV224)</f>
        <v>1.7500000000000002E-2</v>
      </c>
      <c r="JW266" s="174">
        <f>SUM(JW221, -JW225)</f>
        <v>2.5500000000000002E-2</v>
      </c>
      <c r="JX266" s="139">
        <f>SUM(JX222, -JX225)</f>
        <v>2.0900000000000002E-2</v>
      </c>
      <c r="JY266" s="111">
        <f>SUM(JY225, -JY227)</f>
        <v>1.9299999999999998E-2</v>
      </c>
      <c r="JZ266" s="171">
        <f>SUM(JZ223, -JZ225)</f>
        <v>2.7999999999999997E-2</v>
      </c>
      <c r="KA266" s="139">
        <f>SUM(KA226, -KA228)</f>
        <v>2.8900000000000002E-2</v>
      </c>
      <c r="KB266" s="115">
        <f>SUM(KB224, -KB225)</f>
        <v>3.0199999999999998E-2</v>
      </c>
      <c r="KC266" s="182">
        <f>SUM(KC222, -KC225)</f>
        <v>2.92E-2</v>
      </c>
      <c r="KD266" s="143">
        <f>SUM(KD225, -KD228)</f>
        <v>5.4199999999999998E-2</v>
      </c>
      <c r="KE266" s="115">
        <f>SUM(KE224, -KE226)</f>
        <v>4.5200000000000004E-2</v>
      </c>
      <c r="KF266" s="174">
        <f>SUM(KF223, -KF226)</f>
        <v>4.3999999999999997E-2</v>
      </c>
      <c r="KG266" s="141">
        <f>SUM(KG223, -KG227)</f>
        <v>3.9599999999999996E-2</v>
      </c>
      <c r="KH266" s="115">
        <f>SUM(KH222, -KH224)</f>
        <v>3.9399999999999998E-2</v>
      </c>
      <c r="KI266" s="174">
        <f>SUM(KI224, -KI227)</f>
        <v>4.3899999999999995E-2</v>
      </c>
      <c r="KJ266" s="141">
        <f>SUM(KJ223, -KJ227)</f>
        <v>4.4600000000000001E-2</v>
      </c>
      <c r="KK266" s="115">
        <f>SUM(KK223, -KK227)</f>
        <v>4.6600000000000003E-2</v>
      </c>
      <c r="KL266" s="173">
        <f>SUM(KL224, -KL227)</f>
        <v>5.33E-2</v>
      </c>
      <c r="KM266" s="139">
        <f>SUM(KM226, -KM228)</f>
        <v>6.4700000000000008E-2</v>
      </c>
      <c r="KN266" s="202">
        <f>SUM(KN225, -KN227)</f>
        <v>5.8599999999999999E-2</v>
      </c>
      <c r="KO266" s="174">
        <f>SUM(KO224, -KO227)</f>
        <v>5.96E-2</v>
      </c>
      <c r="KP266" s="141">
        <f>SUM(KP227, -KP228)</f>
        <v>5.6499999999999995E-2</v>
      </c>
      <c r="KQ266" s="111">
        <f>SUM(KQ226, -KQ228)</f>
        <v>5.7699999999999994E-2</v>
      </c>
      <c r="KR266" s="267">
        <f>SUM(KR221, -KR223)</f>
        <v>6.3600000000000004E-2</v>
      </c>
      <c r="KS266" s="240">
        <f>SUM(KS221, -KS223)</f>
        <v>7.350000000000001E-2</v>
      </c>
      <c r="KT266" s="241">
        <f>SUM(KT221, -KT223)</f>
        <v>8.5599999999999996E-2</v>
      </c>
      <c r="KU266" s="173">
        <f>SUM(KU225, -KU228)</f>
        <v>0.10249999999999999</v>
      </c>
      <c r="KV266" s="141">
        <f>SUM(KV223, -KV226)</f>
        <v>8.0699999999999994E-2</v>
      </c>
      <c r="KW266" s="241">
        <f>SUM(KW221, -KW223)</f>
        <v>8.1800000000000012E-2</v>
      </c>
      <c r="KX266" s="171">
        <f>SUM(KX225, -KX228)</f>
        <v>8.199999999999999E-2</v>
      </c>
      <c r="KY266" s="143">
        <f>SUM(KY222, -KY224)</f>
        <v>8.2199999999999995E-2</v>
      </c>
      <c r="KZ266" s="202">
        <f>SUM(KZ222, -KZ224)</f>
        <v>9.4399999999999998E-2</v>
      </c>
      <c r="LA266" s="174">
        <f>SUM(LA223, -LA226)</f>
        <v>0.1081</v>
      </c>
      <c r="LB266" s="241">
        <f>SUM(LB221, -LB223)</f>
        <v>0.1133</v>
      </c>
      <c r="LC266" s="111">
        <f>SUM(LC221, -LC224)</f>
        <v>0.10970000000000002</v>
      </c>
      <c r="LD266" s="115">
        <f>SUM(LD225, -LD227)</f>
        <v>0.1195</v>
      </c>
      <c r="LE266" s="6">
        <f t="shared" ref="KS266:MF266" si="851">SUM(LE255, -LE262)</f>
        <v>0</v>
      </c>
      <c r="LF266" s="6">
        <f t="shared" si="851"/>
        <v>0</v>
      </c>
      <c r="LG266" s="6">
        <f t="shared" si="851"/>
        <v>0</v>
      </c>
      <c r="LH266" s="6">
        <f t="shared" si="851"/>
        <v>0</v>
      </c>
      <c r="LI266" s="6">
        <f t="shared" si="851"/>
        <v>0</v>
      </c>
      <c r="LJ266" s="6">
        <f t="shared" si="851"/>
        <v>0</v>
      </c>
      <c r="LK266" s="6">
        <f t="shared" si="851"/>
        <v>0</v>
      </c>
      <c r="LL266" s="6">
        <f t="shared" si="851"/>
        <v>0</v>
      </c>
      <c r="LM266" s="6">
        <f t="shared" si="851"/>
        <v>0</v>
      </c>
      <c r="LN266" s="6">
        <f t="shared" si="851"/>
        <v>0</v>
      </c>
      <c r="LO266" s="6">
        <f t="shared" si="851"/>
        <v>0</v>
      </c>
      <c r="LP266" s="6">
        <f t="shared" si="851"/>
        <v>0</v>
      </c>
      <c r="LQ266" s="6">
        <f t="shared" si="851"/>
        <v>0</v>
      </c>
      <c r="LR266" s="6">
        <f t="shared" si="851"/>
        <v>0</v>
      </c>
      <c r="LS266" s="6">
        <f t="shared" si="851"/>
        <v>0</v>
      </c>
      <c r="LT266" s="6">
        <f t="shared" si="851"/>
        <v>0</v>
      </c>
      <c r="LU266" s="6">
        <f t="shared" si="851"/>
        <v>0</v>
      </c>
      <c r="LV266" s="6">
        <f t="shared" si="851"/>
        <v>0</v>
      </c>
      <c r="LW266" s="6">
        <f t="shared" si="851"/>
        <v>0</v>
      </c>
      <c r="LX266" s="6">
        <f t="shared" si="851"/>
        <v>0</v>
      </c>
      <c r="LY266" s="6">
        <f t="shared" si="851"/>
        <v>0</v>
      </c>
      <c r="LZ266" s="6">
        <f t="shared" si="851"/>
        <v>0</v>
      </c>
      <c r="MA266" s="6">
        <f t="shared" si="851"/>
        <v>0</v>
      </c>
      <c r="MB266" s="6">
        <f t="shared" si="851"/>
        <v>0</v>
      </c>
      <c r="MC266" s="6">
        <f t="shared" si="851"/>
        <v>0</v>
      </c>
      <c r="MD266" s="6">
        <f t="shared" si="851"/>
        <v>0</v>
      </c>
      <c r="ME266" s="6">
        <f t="shared" si="851"/>
        <v>0</v>
      </c>
      <c r="MF266" s="6">
        <f t="shared" si="851"/>
        <v>0</v>
      </c>
      <c r="MG266" s="6">
        <f t="shared" ref="MG266:MK266" si="852">SUM(MG255, -MG262)</f>
        <v>0</v>
      </c>
      <c r="MH266" s="6">
        <f t="shared" si="852"/>
        <v>0</v>
      </c>
      <c r="MI266" s="6">
        <f t="shared" si="852"/>
        <v>0</v>
      </c>
      <c r="MJ266" s="6">
        <f t="shared" si="852"/>
        <v>0</v>
      </c>
      <c r="MK266" s="6">
        <f t="shared" si="852"/>
        <v>0</v>
      </c>
      <c r="MM266" s="6">
        <f t="shared" ref="MM266:OX266" si="853">SUM(MM255, -MM262)</f>
        <v>0</v>
      </c>
      <c r="MN266" s="6">
        <f t="shared" si="853"/>
        <v>0</v>
      </c>
      <c r="MO266" s="6">
        <f t="shared" si="853"/>
        <v>0</v>
      </c>
      <c r="MP266" s="6">
        <f t="shared" si="853"/>
        <v>0</v>
      </c>
      <c r="MQ266" s="6">
        <f t="shared" si="853"/>
        <v>0</v>
      </c>
      <c r="MR266" s="6">
        <f t="shared" si="853"/>
        <v>0</v>
      </c>
      <c r="MS266" s="6">
        <f t="shared" si="853"/>
        <v>0</v>
      </c>
      <c r="MT266" s="6">
        <f t="shared" si="853"/>
        <v>0</v>
      </c>
      <c r="MU266" s="6">
        <f t="shared" si="853"/>
        <v>0</v>
      </c>
      <c r="MV266" s="6">
        <f t="shared" si="853"/>
        <v>0</v>
      </c>
      <c r="MW266" s="6">
        <f t="shared" si="853"/>
        <v>0</v>
      </c>
      <c r="MX266" s="6">
        <f t="shared" si="853"/>
        <v>0</v>
      </c>
      <c r="MY266" s="6">
        <f t="shared" si="853"/>
        <v>0</v>
      </c>
      <c r="MZ266" s="6">
        <f t="shared" si="853"/>
        <v>0</v>
      </c>
      <c r="NA266" s="6">
        <f t="shared" si="853"/>
        <v>0</v>
      </c>
      <c r="NB266" s="6">
        <f t="shared" si="853"/>
        <v>0</v>
      </c>
      <c r="NC266" s="6">
        <f t="shared" si="853"/>
        <v>0</v>
      </c>
      <c r="ND266" s="6">
        <f t="shared" si="853"/>
        <v>0</v>
      </c>
      <c r="NE266" s="6">
        <f t="shared" si="853"/>
        <v>0</v>
      </c>
      <c r="NF266" s="6">
        <f t="shared" si="853"/>
        <v>0</v>
      </c>
      <c r="NG266" s="6">
        <f t="shared" si="853"/>
        <v>0</v>
      </c>
      <c r="NH266" s="6">
        <f t="shared" si="853"/>
        <v>0</v>
      </c>
      <c r="NI266" s="6">
        <f t="shared" si="853"/>
        <v>0</v>
      </c>
      <c r="NJ266" s="6">
        <f t="shared" si="853"/>
        <v>0</v>
      </c>
      <c r="NK266" s="6">
        <f t="shared" si="853"/>
        <v>0</v>
      </c>
      <c r="NL266" s="6">
        <f t="shared" si="853"/>
        <v>0</v>
      </c>
      <c r="NM266" s="6">
        <f t="shared" si="853"/>
        <v>0</v>
      </c>
      <c r="NN266" s="6">
        <f t="shared" si="853"/>
        <v>0</v>
      </c>
      <c r="NO266" s="6">
        <f t="shared" si="853"/>
        <v>0</v>
      </c>
      <c r="NP266" s="6">
        <f t="shared" si="853"/>
        <v>0</v>
      </c>
      <c r="NQ266" s="6">
        <f t="shared" si="853"/>
        <v>0</v>
      </c>
      <c r="NR266" s="6">
        <f t="shared" si="853"/>
        <v>0</v>
      </c>
      <c r="NS266" s="6">
        <f t="shared" si="853"/>
        <v>0</v>
      </c>
      <c r="NT266" s="6">
        <f t="shared" si="853"/>
        <v>0</v>
      </c>
      <c r="NU266" s="6">
        <f t="shared" si="853"/>
        <v>0</v>
      </c>
      <c r="NV266" s="6">
        <f t="shared" si="853"/>
        <v>0</v>
      </c>
      <c r="NW266" s="6">
        <f t="shared" si="853"/>
        <v>0</v>
      </c>
      <c r="NX266" s="6">
        <f t="shared" si="853"/>
        <v>0</v>
      </c>
      <c r="NY266" s="6">
        <f t="shared" si="853"/>
        <v>0</v>
      </c>
      <c r="NZ266" s="6">
        <f t="shared" si="853"/>
        <v>0</v>
      </c>
      <c r="OA266" s="6">
        <f t="shared" si="853"/>
        <v>0</v>
      </c>
      <c r="OB266" s="6">
        <f t="shared" si="853"/>
        <v>0</v>
      </c>
      <c r="OC266" s="6">
        <f t="shared" si="853"/>
        <v>0</v>
      </c>
      <c r="OD266" s="6">
        <f t="shared" si="853"/>
        <v>0</v>
      </c>
      <c r="OE266" s="6">
        <f t="shared" si="853"/>
        <v>0</v>
      </c>
      <c r="OF266" s="6">
        <f t="shared" si="853"/>
        <v>0</v>
      </c>
      <c r="OG266" s="6">
        <f t="shared" si="853"/>
        <v>0</v>
      </c>
      <c r="OH266" s="6">
        <f t="shared" si="853"/>
        <v>0</v>
      </c>
      <c r="OI266" s="6">
        <f t="shared" si="853"/>
        <v>0</v>
      </c>
      <c r="OJ266" s="6">
        <f t="shared" si="853"/>
        <v>0</v>
      </c>
      <c r="OK266" s="6">
        <f t="shared" si="853"/>
        <v>0</v>
      </c>
      <c r="OL266" s="6">
        <f t="shared" si="853"/>
        <v>0</v>
      </c>
      <c r="OM266" s="6">
        <f t="shared" si="853"/>
        <v>0</v>
      </c>
      <c r="ON266" s="6">
        <f t="shared" si="853"/>
        <v>0</v>
      </c>
      <c r="OO266" s="6">
        <f t="shared" si="853"/>
        <v>0</v>
      </c>
      <c r="OP266" s="6">
        <f t="shared" si="853"/>
        <v>0</v>
      </c>
      <c r="OQ266" s="6">
        <f t="shared" si="853"/>
        <v>0</v>
      </c>
      <c r="OR266" s="6">
        <f t="shared" si="853"/>
        <v>0</v>
      </c>
      <c r="OS266" s="6">
        <f t="shared" si="853"/>
        <v>0</v>
      </c>
      <c r="OT266" s="6">
        <f t="shared" si="853"/>
        <v>0</v>
      </c>
      <c r="OU266" s="6">
        <f t="shared" si="853"/>
        <v>0</v>
      </c>
      <c r="OV266" s="6">
        <f t="shared" si="853"/>
        <v>0</v>
      </c>
      <c r="OW266" s="6">
        <f t="shared" si="853"/>
        <v>0</v>
      </c>
      <c r="OX266" s="6">
        <f t="shared" si="853"/>
        <v>0</v>
      </c>
      <c r="OY266" s="6">
        <f t="shared" ref="OY266:PC266" si="854">SUM(OY255, -OY262)</f>
        <v>0</v>
      </c>
      <c r="OZ266" s="6">
        <f t="shared" si="854"/>
        <v>0</v>
      </c>
      <c r="PA266" s="6">
        <f t="shared" si="854"/>
        <v>0</v>
      </c>
      <c r="PB266" s="6">
        <f t="shared" si="854"/>
        <v>0</v>
      </c>
      <c r="PC266" s="6">
        <f t="shared" si="854"/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JU267" s="159" t="s">
        <v>37</v>
      </c>
      <c r="JV267" s="117" t="s">
        <v>36</v>
      </c>
      <c r="JW267" s="179" t="s">
        <v>45</v>
      </c>
      <c r="JX267" s="151" t="s">
        <v>45</v>
      </c>
      <c r="JY267" s="183" t="s">
        <v>44</v>
      </c>
      <c r="JZ267" s="172" t="s">
        <v>68</v>
      </c>
      <c r="KA267" s="149" t="s">
        <v>47</v>
      </c>
      <c r="KB267" s="117" t="s">
        <v>48</v>
      </c>
      <c r="KC267" s="169" t="s">
        <v>46</v>
      </c>
      <c r="KD267" s="149" t="s">
        <v>48</v>
      </c>
      <c r="KE267" s="109" t="s">
        <v>46</v>
      </c>
      <c r="KF267" s="169" t="s">
        <v>46</v>
      </c>
      <c r="KG267" s="147" t="s">
        <v>46</v>
      </c>
      <c r="KH267" s="183" t="s">
        <v>37</v>
      </c>
      <c r="KI267" s="193" t="s">
        <v>44</v>
      </c>
      <c r="KJ267" s="151" t="s">
        <v>60</v>
      </c>
      <c r="KK267" s="117" t="s">
        <v>47</v>
      </c>
      <c r="KL267" s="179" t="s">
        <v>84</v>
      </c>
      <c r="KM267" s="159" t="s">
        <v>55</v>
      </c>
      <c r="KN267" s="116" t="s">
        <v>60</v>
      </c>
      <c r="KO267" s="178" t="s">
        <v>49</v>
      </c>
      <c r="KP267" s="149" t="s">
        <v>49</v>
      </c>
      <c r="KQ267" s="183" t="s">
        <v>53</v>
      </c>
      <c r="KR267" s="177" t="s">
        <v>64</v>
      </c>
      <c r="KS267" s="151" t="s">
        <v>51</v>
      </c>
      <c r="KT267" s="183" t="s">
        <v>53</v>
      </c>
      <c r="KU267" s="172" t="s">
        <v>68</v>
      </c>
      <c r="KV267" s="147" t="s">
        <v>46</v>
      </c>
      <c r="KW267" s="112" t="s">
        <v>68</v>
      </c>
      <c r="KX267" s="179" t="s">
        <v>45</v>
      </c>
      <c r="KY267" s="156" t="s">
        <v>54</v>
      </c>
      <c r="KZ267" s="116" t="s">
        <v>38</v>
      </c>
      <c r="LA267" s="175" t="s">
        <v>37</v>
      </c>
      <c r="LB267" s="112" t="s">
        <v>65</v>
      </c>
      <c r="LC267" s="109" t="s">
        <v>46</v>
      </c>
      <c r="LD267" s="109" t="s">
        <v>46</v>
      </c>
      <c r="LE267" s="59"/>
      <c r="LF267" s="59"/>
      <c r="LG267" s="59"/>
      <c r="LH267" s="59"/>
      <c r="LI267" s="59"/>
      <c r="LJ267" s="59"/>
      <c r="LK267" s="59"/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</row>
    <row r="268" spans="3:419" ht="15.75" thickBot="1" x14ac:dyDescent="0.3">
      <c r="V268" t="s">
        <v>62</v>
      </c>
      <c r="AZ268" t="s">
        <v>62</v>
      </c>
      <c r="JU268" s="141">
        <f>SUM(JU221, -JU225)</f>
        <v>6.3E-3</v>
      </c>
      <c r="JV268" s="111">
        <f>SUM(JV223, -JV226)</f>
        <v>1.61E-2</v>
      </c>
      <c r="JW268" s="182">
        <f>SUM(JW222, -JW225)</f>
        <v>2.4900000000000002E-2</v>
      </c>
      <c r="JX268" s="161">
        <f>SUM(JX222, -JX224)</f>
        <v>1.9800000000000002E-2</v>
      </c>
      <c r="JY268" s="115">
        <f>SUM(JY221, -JY224)</f>
        <v>1.89E-2</v>
      </c>
      <c r="JZ268" s="171">
        <f>SUM(JZ226, -JZ228)</f>
        <v>2.64E-2</v>
      </c>
      <c r="KA268" s="143">
        <f>SUM(KA225, -KA227)</f>
        <v>2.8699999999999996E-2</v>
      </c>
      <c r="KB268" s="115">
        <f>SUM(KB225, -KB228)</f>
        <v>2.8400000000000002E-2</v>
      </c>
      <c r="KC268" s="267">
        <f>SUM(KC223, -KC225)</f>
        <v>2.6299999999999997E-2</v>
      </c>
      <c r="KD268" s="141">
        <f>SUM(KD225, -KD227)</f>
        <v>5.1799999999999999E-2</v>
      </c>
      <c r="KE268" s="241">
        <f>SUM(KE222, -KE225)</f>
        <v>4.2500000000000003E-2</v>
      </c>
      <c r="KF268" s="267">
        <f>SUM(KF222, -KF225)</f>
        <v>3.8999999999999993E-2</v>
      </c>
      <c r="KG268" s="240">
        <f>SUM(KG222, -KG224)</f>
        <v>3.3999999999999996E-2</v>
      </c>
      <c r="KH268" s="115">
        <f>SUM(KH222, -KH223)</f>
        <v>3.9E-2</v>
      </c>
      <c r="KI268" s="174">
        <f>SUM(KI222, -KI225)</f>
        <v>4.19E-2</v>
      </c>
      <c r="KJ268" s="141">
        <f>SUM(KJ224, -KJ227)</f>
        <v>4.2999999999999997E-2</v>
      </c>
      <c r="KK268" s="113">
        <f>SUM(KK223, -KK226)</f>
        <v>4.5399999999999996E-2</v>
      </c>
      <c r="KL268" s="171">
        <f>SUM(KL225, -KL227)</f>
        <v>5.0299999999999997E-2</v>
      </c>
      <c r="KM268" s="143">
        <f>SUM(KM222, -KM226)</f>
        <v>6.2600000000000003E-2</v>
      </c>
      <c r="KN268" s="115">
        <f>SUM(KN222, -KN226)</f>
        <v>5.2499999999999998E-2</v>
      </c>
      <c r="KO268" s="174">
        <f>SUM(KO223, -KO226)</f>
        <v>5.4899999999999997E-2</v>
      </c>
      <c r="KP268" s="141">
        <f>SUM(KP223, -KP226)</f>
        <v>5.5300000000000002E-2</v>
      </c>
      <c r="KQ268" s="202">
        <f>SUM(KQ224, -KQ227)</f>
        <v>5.2000000000000005E-2</v>
      </c>
      <c r="KR268" s="174">
        <f>SUM(KR227, -KR228)</f>
        <v>5.5E-2</v>
      </c>
      <c r="KS268" s="141">
        <f>SUM(KS222, -KS224)</f>
        <v>7.2599999999999998E-2</v>
      </c>
      <c r="KT268" s="202">
        <f>SUM(KT224, -KT227)</f>
        <v>8.4099999999999994E-2</v>
      </c>
      <c r="KU268" s="171">
        <f>SUM(KU226, -KU228)</f>
        <v>8.3799999999999999E-2</v>
      </c>
      <c r="KV268" s="240">
        <f>SUM(KV221, -KV223)</f>
        <v>8.0199999999999994E-2</v>
      </c>
      <c r="KW268" s="111">
        <f>SUM(KW226, -KW228)</f>
        <v>7.6200000000000004E-2</v>
      </c>
      <c r="KX268" s="182">
        <f>SUM(KX222, -KX223)</f>
        <v>7.6499999999999999E-2</v>
      </c>
      <c r="KY268" s="143">
        <f>SUM(KY226, -KY228)</f>
        <v>7.8499999999999986E-2</v>
      </c>
      <c r="KZ268" s="113">
        <f>SUM(KZ222, -KZ223)</f>
        <v>8.5999999999999993E-2</v>
      </c>
      <c r="LA268" s="174">
        <f>SUM(LA224, -LA226)</f>
        <v>0.1021</v>
      </c>
      <c r="LB268" s="115">
        <f>SUM(LB225, -LB227)</f>
        <v>0.1113</v>
      </c>
      <c r="LC268" s="241">
        <f>SUM(LC221, -LC223)</f>
        <v>0.10620000000000002</v>
      </c>
      <c r="LD268" s="241">
        <f>SUM(LD221, -LD224)</f>
        <v>0.11120000000000001</v>
      </c>
      <c r="LE268" s="6">
        <f>SUM(LE255, -LE261,)</f>
        <v>0</v>
      </c>
      <c r="LF268" s="6">
        <f>SUM(LF256, -LF262)</f>
        <v>0</v>
      </c>
      <c r="LG268" s="6">
        <f>SUM(LG255, -LG261)</f>
        <v>0</v>
      </c>
      <c r="LH268" s="6">
        <f>SUM(LH255, -LH261,)</f>
        <v>0</v>
      </c>
      <c r="LI268" s="6">
        <f>SUM(LI256, -LI262)</f>
        <v>0</v>
      </c>
      <c r="LJ268" s="6">
        <f>SUM(LJ255, -LJ261)</f>
        <v>0</v>
      </c>
      <c r="LK268" s="6">
        <f>SUM(LK255, -LK261,)</f>
        <v>0</v>
      </c>
      <c r="LL268" s="6">
        <f>SUM(LL256, -LL262)</f>
        <v>0</v>
      </c>
      <c r="LM268" s="6">
        <f>SUM(LM255, -LM261)</f>
        <v>0</v>
      </c>
      <c r="LN268" s="6">
        <f>SUM(LN255, -LN261,)</f>
        <v>0</v>
      </c>
      <c r="LO268" s="6">
        <f>SUM(LO256, -LO262)</f>
        <v>0</v>
      </c>
      <c r="LP268" s="6">
        <f>SUM(LP255, -LP261)</f>
        <v>0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51" t="s">
        <v>57</v>
      </c>
      <c r="JV269" s="117" t="s">
        <v>47</v>
      </c>
      <c r="JW269" s="178" t="s">
        <v>47</v>
      </c>
      <c r="JX269" s="149" t="s">
        <v>47</v>
      </c>
      <c r="JY269" s="117" t="s">
        <v>49</v>
      </c>
      <c r="JZ269" s="178" t="s">
        <v>47</v>
      </c>
      <c r="KA269" s="147" t="s">
        <v>46</v>
      </c>
      <c r="KB269" s="112" t="s">
        <v>68</v>
      </c>
      <c r="KC269" s="179" t="s">
        <v>38</v>
      </c>
      <c r="KD269" s="147" t="s">
        <v>39</v>
      </c>
      <c r="KE269" s="117" t="s">
        <v>49</v>
      </c>
      <c r="KF269" s="169" t="s">
        <v>39</v>
      </c>
      <c r="KG269" s="151" t="s">
        <v>84</v>
      </c>
      <c r="KH269" s="114" t="s">
        <v>42</v>
      </c>
      <c r="KI269" s="169" t="s">
        <v>52</v>
      </c>
      <c r="KJ269" s="153" t="s">
        <v>42</v>
      </c>
      <c r="KK269" s="114" t="s">
        <v>42</v>
      </c>
      <c r="KL269" s="175" t="s">
        <v>42</v>
      </c>
      <c r="KM269" s="149" t="s">
        <v>49</v>
      </c>
      <c r="KN269" s="118" t="s">
        <v>64</v>
      </c>
      <c r="KO269" s="193" t="s">
        <v>53</v>
      </c>
      <c r="KP269" s="153" t="s">
        <v>40</v>
      </c>
      <c r="KQ269" s="114" t="s">
        <v>40</v>
      </c>
      <c r="KR269" s="175" t="s">
        <v>40</v>
      </c>
      <c r="KS269" s="153" t="s">
        <v>40</v>
      </c>
      <c r="KT269" s="114" t="s">
        <v>40</v>
      </c>
      <c r="KU269" s="179" t="s">
        <v>45</v>
      </c>
      <c r="KV269" s="137" t="s">
        <v>68</v>
      </c>
      <c r="KW269" s="117" t="s">
        <v>49</v>
      </c>
      <c r="KX269" s="178" t="s">
        <v>44</v>
      </c>
      <c r="KY269" s="151" t="s">
        <v>45</v>
      </c>
      <c r="KZ269" s="112" t="s">
        <v>65</v>
      </c>
      <c r="LA269" s="172" t="s">
        <v>65</v>
      </c>
      <c r="LB269" s="114" t="s">
        <v>37</v>
      </c>
      <c r="LC269" s="116" t="s">
        <v>60</v>
      </c>
      <c r="LD269" s="109" t="s">
        <v>39</v>
      </c>
      <c r="LE269" s="59"/>
      <c r="LF269" s="59"/>
      <c r="LG269" s="59"/>
      <c r="LH269" s="59"/>
      <c r="LI269" s="59"/>
      <c r="LJ269" s="59"/>
      <c r="LK269" s="59"/>
      <c r="LL269" s="59"/>
      <c r="LM269" s="59"/>
      <c r="LN269" s="59"/>
      <c r="LO269" s="59"/>
      <c r="LP269" s="59"/>
      <c r="LQ269" s="59"/>
      <c r="LR269" s="59"/>
      <c r="LS269" s="59"/>
      <c r="LT269" s="59"/>
      <c r="LU269" s="59"/>
      <c r="LV269" s="59"/>
      <c r="LW269" s="59"/>
      <c r="LX269" s="59"/>
      <c r="LY269" s="59"/>
      <c r="LZ269" s="59"/>
      <c r="MA269" s="59"/>
      <c r="MB269" s="59"/>
      <c r="MC269" s="59"/>
      <c r="MD269" s="59"/>
      <c r="ME269" s="59"/>
      <c r="MF269" s="59"/>
      <c r="MG269" s="59"/>
      <c r="MH269" s="59"/>
      <c r="MI269" s="59"/>
      <c r="MJ269" s="59"/>
      <c r="MK269" s="59"/>
      <c r="MM269" s="59"/>
      <c r="MN269" s="59"/>
      <c r="MO269" s="59"/>
      <c r="MP269" s="59"/>
      <c r="MQ269" s="59"/>
      <c r="MR269" s="59"/>
      <c r="MS269" s="59"/>
      <c r="MT269" s="59"/>
      <c r="MU269" s="59"/>
      <c r="MV269" s="59"/>
      <c r="MW269" s="59"/>
      <c r="MX269" s="59"/>
      <c r="MY269" s="59"/>
      <c r="MZ269" s="59"/>
      <c r="NA269" s="59"/>
      <c r="NB269" s="59"/>
      <c r="NC269" s="59"/>
      <c r="ND269" s="59"/>
      <c r="NE269" s="59"/>
      <c r="NF269" s="59"/>
      <c r="NG269" s="59"/>
      <c r="NH269" s="59"/>
      <c r="NI269" s="59"/>
      <c r="NJ269" s="59"/>
      <c r="NK269" s="59"/>
      <c r="NL269" s="59"/>
      <c r="NM269" s="59"/>
      <c r="NN269" s="59"/>
      <c r="NO269" s="59"/>
      <c r="NP269" s="59"/>
      <c r="NQ269" s="59"/>
      <c r="NR269" s="59"/>
      <c r="NS269" s="59"/>
      <c r="NT269" s="59"/>
      <c r="NU269" s="59"/>
      <c r="NV269" s="59"/>
      <c r="NW269" s="59"/>
      <c r="NX269" s="59"/>
      <c r="NY269" s="59"/>
      <c r="NZ269" s="59"/>
      <c r="OA269" s="59"/>
      <c r="OB269" s="59"/>
      <c r="OC269" s="59"/>
      <c r="OD269" s="59"/>
      <c r="OE269" s="59"/>
      <c r="OF269" s="59"/>
      <c r="OG269" s="59"/>
      <c r="OH269" s="59"/>
      <c r="OI269" s="59"/>
      <c r="OJ269" s="59"/>
      <c r="OK269" s="59"/>
      <c r="OL269" s="59"/>
      <c r="OM269" s="59"/>
      <c r="ON269" s="59"/>
      <c r="OO269" s="59"/>
      <c r="OP269" s="59"/>
      <c r="OQ269" s="59"/>
      <c r="OR269" s="59"/>
      <c r="OS269" s="59"/>
      <c r="OT269" s="59"/>
      <c r="OU269" s="59"/>
      <c r="OV269" s="59"/>
      <c r="OW269" s="59"/>
      <c r="OX269" s="59"/>
      <c r="OY269" s="59"/>
      <c r="OZ269" s="59"/>
      <c r="PA269" s="59"/>
      <c r="PB269" s="59"/>
      <c r="PC269" s="59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39">
        <f>SUM(JU226, -JU227)</f>
        <v>5.4999999999999997E-3</v>
      </c>
      <c r="JV270" s="113">
        <f>SUM(JV223, -JV225)</f>
        <v>1.29E-2</v>
      </c>
      <c r="JW270" s="173">
        <f>SUM(JW225, -JW227)</f>
        <v>2.3400000000000001E-2</v>
      </c>
      <c r="JX270" s="143">
        <f>SUM(JX224, -JX227)</f>
        <v>1.9799999999999998E-2</v>
      </c>
      <c r="JY270" s="115">
        <f>SUM(JY224, -JY226)</f>
        <v>1.55E-2</v>
      </c>
      <c r="JZ270" s="173">
        <f>SUM(JZ225, -JZ227)</f>
        <v>2.4E-2</v>
      </c>
      <c r="KA270" s="240">
        <f>SUM(KA223, -KA225)</f>
        <v>2.6200000000000001E-2</v>
      </c>
      <c r="KB270" s="111">
        <f>SUM(KB226, -KB228)</f>
        <v>2.81E-2</v>
      </c>
      <c r="KC270" s="173">
        <f>SUM(KC222, -KC224)</f>
        <v>2.4800000000000003E-2</v>
      </c>
      <c r="KD270" s="139">
        <f>SUM(KD222, -KD224)</f>
        <v>5.0099999999999999E-2</v>
      </c>
      <c r="KE270" s="115">
        <f>SUM(KE225, -KE226)</f>
        <v>4.2099999999999999E-2</v>
      </c>
      <c r="KF270" s="171">
        <f>SUM(KF222, -KF224)</f>
        <v>3.6499999999999998E-2</v>
      </c>
      <c r="KG270" s="139">
        <f>SUM(KG223, -KG226)</f>
        <v>2.8900000000000002E-2</v>
      </c>
      <c r="KH270" s="115">
        <f>SUM(KH223, -KH227)</f>
        <v>3.5400000000000001E-2</v>
      </c>
      <c r="KI270" s="170">
        <f>SUM(KI221, -KI222)</f>
        <v>3.9E-2</v>
      </c>
      <c r="KJ270" s="141">
        <f>SUM(KJ225, -KJ227)</f>
        <v>3.7100000000000001E-2</v>
      </c>
      <c r="KK270" s="115">
        <f>SUM(KK224, -KK227)</f>
        <v>4.1799999999999997E-2</v>
      </c>
      <c r="KL270" s="174">
        <f>SUM(KL222, -KL226)</f>
        <v>4.7699999999999999E-2</v>
      </c>
      <c r="KM270" s="141">
        <f>SUM(KM223, -KM226)</f>
        <v>6.0400000000000002E-2</v>
      </c>
      <c r="KN270" s="115">
        <f>SUM(KN227, -KN228)</f>
        <v>5.149999999999999E-2</v>
      </c>
      <c r="KO270" s="182">
        <f>SUM(KO225, -KO227)</f>
        <v>5.3999999999999999E-2</v>
      </c>
      <c r="KP270" s="141">
        <f>SUM(KP224, -KP227)</f>
        <v>5.3800000000000001E-2</v>
      </c>
      <c r="KQ270" s="115">
        <f>SUM(KQ225, -KQ227)</f>
        <v>5.1299999999999998E-2</v>
      </c>
      <c r="KR270" s="174">
        <f>SUM(KR224, -KR227)</f>
        <v>4.3900000000000002E-2</v>
      </c>
      <c r="KS270" s="141">
        <f>SUM(KS225, -KS227)</f>
        <v>7.0499999999999993E-2</v>
      </c>
      <c r="KT270" s="115">
        <f>SUM(KT225, -KT227)</f>
        <v>7.909999999999999E-2</v>
      </c>
      <c r="KU270" s="182">
        <f>SUM(KU222, -KU223)</f>
        <v>8.14E-2</v>
      </c>
      <c r="KV270" s="139">
        <f>SUM(KV226, -KV228)</f>
        <v>7.039999999999999E-2</v>
      </c>
      <c r="KW270" s="115">
        <f>SUM(KW223, -KW226)</f>
        <v>7.3800000000000004E-2</v>
      </c>
      <c r="KX270" s="174">
        <f>SUM(KX223, -KX226)</f>
        <v>7.1899999999999992E-2</v>
      </c>
      <c r="KY270" s="161">
        <f>SUM(KY222, -KY223)</f>
        <v>7.4300000000000005E-2</v>
      </c>
      <c r="KZ270" s="115">
        <f>SUM(KZ225, -KZ227)</f>
        <v>8.3199999999999996E-2</v>
      </c>
      <c r="LA270" s="174">
        <f>SUM(LA225, -LA227)</f>
        <v>9.3699999999999992E-2</v>
      </c>
      <c r="LB270" s="115">
        <f>SUM(LB224, -LB226)</f>
        <v>0.1056</v>
      </c>
      <c r="LC270" s="115">
        <f>SUM(LC222, -LC225)</f>
        <v>0.10150000000000001</v>
      </c>
      <c r="LD270" s="111">
        <f>SUM(LD221, -LD223)</f>
        <v>9.4500000000000001E-2</v>
      </c>
      <c r="LE270" s="6">
        <f>SUM(LE256, -LE262)</f>
        <v>0</v>
      </c>
      <c r="LF270" s="6">
        <f>SUM(LF255, -LF261)</f>
        <v>0</v>
      </c>
      <c r="LG270" s="6">
        <f>SUM(LG256, -LG262)</f>
        <v>0</v>
      </c>
      <c r="LH270" s="6">
        <f>SUM(LH256, -LH262)</f>
        <v>0</v>
      </c>
      <c r="LI270" s="6">
        <f>SUM(LI255, -LI261)</f>
        <v>0</v>
      </c>
      <c r="LJ270" s="6">
        <f>SUM(LJ256, -LJ262)</f>
        <v>0</v>
      </c>
      <c r="LK270" s="6">
        <f>SUM(LK256, -LK262)</f>
        <v>0</v>
      </c>
      <c r="LL270" s="6">
        <f>SUM(LL255, -LL261)</f>
        <v>0</v>
      </c>
      <c r="LM270" s="6">
        <f>SUM(LM256, -LM262)</f>
        <v>0</v>
      </c>
      <c r="LN270" s="6">
        <f>SUM(LN256, -LN262)</f>
        <v>0</v>
      </c>
      <c r="LO270" s="6">
        <f>SUM(LO255, -LO261)</f>
        <v>0</v>
      </c>
      <c r="LP270" s="6">
        <f>SUM(LP256, -LP262)</f>
        <v>0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53" t="s">
        <v>38</v>
      </c>
      <c r="JV271" s="109" t="s">
        <v>70</v>
      </c>
      <c r="JW271" s="169" t="s">
        <v>46</v>
      </c>
      <c r="JX271" s="147" t="s">
        <v>63</v>
      </c>
      <c r="JY271" s="109" t="s">
        <v>70</v>
      </c>
      <c r="JZ271" s="169" t="s">
        <v>46</v>
      </c>
      <c r="KA271" s="151" t="s">
        <v>45</v>
      </c>
      <c r="KB271" s="117" t="s">
        <v>47</v>
      </c>
      <c r="KC271" s="175" t="s">
        <v>40</v>
      </c>
      <c r="KD271" s="149" t="s">
        <v>49</v>
      </c>
      <c r="KE271" s="183" t="s">
        <v>51</v>
      </c>
      <c r="KF271" s="193" t="s">
        <v>51</v>
      </c>
      <c r="KG271" s="159" t="s">
        <v>52</v>
      </c>
      <c r="KH271" s="116" t="s">
        <v>60</v>
      </c>
      <c r="KI271" s="178" t="s">
        <v>49</v>
      </c>
      <c r="KJ271" s="159" t="s">
        <v>37</v>
      </c>
      <c r="KK271" s="183" t="s">
        <v>55</v>
      </c>
      <c r="KL271" s="193" t="s">
        <v>55</v>
      </c>
      <c r="KM271" s="153" t="s">
        <v>42</v>
      </c>
      <c r="KN271" s="114" t="s">
        <v>42</v>
      </c>
      <c r="KO271" s="177" t="s">
        <v>64</v>
      </c>
      <c r="KP271" s="159" t="s">
        <v>53</v>
      </c>
      <c r="KQ271" s="118" t="s">
        <v>64</v>
      </c>
      <c r="KR271" s="178" t="s">
        <v>49</v>
      </c>
      <c r="KS271" s="149" t="s">
        <v>49</v>
      </c>
      <c r="KT271" s="116" t="s">
        <v>45</v>
      </c>
      <c r="KU271" s="178" t="s">
        <v>49</v>
      </c>
      <c r="KV271" s="151" t="s">
        <v>45</v>
      </c>
      <c r="KW271" s="183" t="s">
        <v>53</v>
      </c>
      <c r="KX271" s="257" t="s">
        <v>54</v>
      </c>
      <c r="KY271" s="137" t="s">
        <v>65</v>
      </c>
      <c r="KZ271" s="254" t="s">
        <v>54</v>
      </c>
      <c r="LA271" s="179" t="s">
        <v>38</v>
      </c>
      <c r="LB271" s="116" t="s">
        <v>38</v>
      </c>
      <c r="LC271" s="112" t="s">
        <v>55</v>
      </c>
      <c r="LD271" s="116" t="s">
        <v>45</v>
      </c>
      <c r="LE271" s="59"/>
      <c r="LF271" s="59"/>
      <c r="LG271" s="59"/>
      <c r="LH271" s="59"/>
      <c r="LI271" s="59"/>
      <c r="LJ271" s="59"/>
      <c r="LK271" s="59"/>
      <c r="LL271" s="59"/>
      <c r="LM271" s="59"/>
      <c r="LN271" s="59"/>
      <c r="LO271" s="59"/>
      <c r="LP271" s="59"/>
      <c r="LQ271" s="59"/>
      <c r="LR271" s="59"/>
      <c r="LS271" s="59"/>
      <c r="LT271" s="59"/>
      <c r="LU271" s="59"/>
      <c r="LV271" s="59"/>
      <c r="LW271" s="59"/>
      <c r="LX271" s="59"/>
      <c r="LY271" s="59"/>
      <c r="LZ271" s="59"/>
      <c r="MA271" s="59"/>
      <c r="MB271" s="59"/>
      <c r="MC271" s="59"/>
      <c r="MD271" s="59"/>
      <c r="ME271" s="59"/>
      <c r="MF271" s="59"/>
      <c r="MG271" s="59"/>
      <c r="MH271" s="59"/>
      <c r="MI271" s="59"/>
      <c r="MJ271" s="59"/>
      <c r="MK271" s="59"/>
      <c r="MM271" s="59"/>
      <c r="MN271" s="59"/>
      <c r="MO271" s="59"/>
      <c r="MP271" s="59"/>
      <c r="MQ271" s="59"/>
      <c r="MR271" s="59"/>
      <c r="MS271" s="59"/>
      <c r="MT271" s="59"/>
      <c r="MU271" s="59"/>
      <c r="MV271" s="59"/>
      <c r="MW271" s="59"/>
      <c r="MX271" s="59"/>
      <c r="MY271" s="59"/>
      <c r="MZ271" s="59"/>
      <c r="NA271" s="59"/>
      <c r="NB271" s="59"/>
      <c r="NC271" s="59"/>
      <c r="ND271" s="59"/>
      <c r="NE271" s="59"/>
      <c r="NF271" s="59"/>
      <c r="NG271" s="59"/>
      <c r="NH271" s="59"/>
      <c r="NI271" s="59"/>
      <c r="NJ271" s="59"/>
      <c r="NK271" s="59"/>
      <c r="NL271" s="59"/>
      <c r="NM271" s="59"/>
      <c r="NN271" s="59"/>
      <c r="NO271" s="59"/>
      <c r="NP271" s="59"/>
      <c r="NQ271" s="59"/>
      <c r="NR271" s="59"/>
      <c r="NS271" s="59"/>
      <c r="NT271" s="59"/>
      <c r="NU271" s="59"/>
      <c r="NV271" s="59"/>
      <c r="NW271" s="59"/>
      <c r="NX271" s="59"/>
      <c r="NY271" s="59"/>
      <c r="NZ271" s="59"/>
      <c r="OA271" s="59"/>
      <c r="OB271" s="59"/>
      <c r="OC271" s="59"/>
      <c r="OD271" s="59"/>
      <c r="OE271" s="59"/>
      <c r="OF271" s="59"/>
      <c r="OG271" s="59"/>
      <c r="OH271" s="59"/>
      <c r="OI271" s="59"/>
      <c r="OJ271" s="59"/>
      <c r="OK271" s="59"/>
      <c r="OL271" s="59"/>
      <c r="OM271" s="59"/>
      <c r="ON271" s="59"/>
      <c r="OO271" s="59"/>
      <c r="OP271" s="59"/>
      <c r="OQ271" s="59"/>
      <c r="OR271" s="59"/>
      <c r="OS271" s="59"/>
      <c r="OT271" s="59"/>
      <c r="OU271" s="59"/>
      <c r="OV271" s="59"/>
      <c r="OW271" s="59"/>
      <c r="OX271" s="59"/>
      <c r="OY271" s="59"/>
      <c r="OZ271" s="59"/>
      <c r="PA271" s="59"/>
      <c r="PB271" s="59"/>
      <c r="PC271" s="59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CJ272" t="s">
        <v>62</v>
      </c>
      <c r="JU272" s="143">
        <f>SUM(JU225, -JU226)</f>
        <v>3.7000000000000002E-3</v>
      </c>
      <c r="JV272" s="115">
        <f>SUM(JV224, -JV227)</f>
        <v>1.26E-2</v>
      </c>
      <c r="JW272" s="267">
        <f>SUM(JW223, -JW225)</f>
        <v>1.4100000000000001E-2</v>
      </c>
      <c r="JX272" s="139">
        <f>SUM(JX225, -JX227)</f>
        <v>1.8700000000000001E-2</v>
      </c>
      <c r="JY272" s="115">
        <f>SUM(JY225, -JY226)</f>
        <v>1.4499999999999999E-2</v>
      </c>
      <c r="JZ272" s="267">
        <f>SUM(JZ224, -JZ225)</f>
        <v>2.06E-2</v>
      </c>
      <c r="KA272" s="161">
        <f>SUM(KA224, -KA225)</f>
        <v>2.4900000000000002E-2</v>
      </c>
      <c r="KB272" s="113">
        <f>SUM(KB225, -KB227)</f>
        <v>1.5899999999999997E-2</v>
      </c>
      <c r="KC272" s="174">
        <f>SUM(KC224, -KC227)</f>
        <v>2.4199999999999999E-2</v>
      </c>
      <c r="KD272" s="141">
        <f>SUM(KD225, -KD226)</f>
        <v>4.8799999999999996E-2</v>
      </c>
      <c r="KE272" s="115">
        <f>SUM(KE221, -KE223)</f>
        <v>4.0999999999999995E-2</v>
      </c>
      <c r="KF272" s="174">
        <f>SUM(KF221, -KF223)</f>
        <v>3.5099999999999999E-2</v>
      </c>
      <c r="KG272" s="148">
        <f>SUM(KG221, -KG222)</f>
        <v>2.7900000000000001E-2</v>
      </c>
      <c r="KH272" s="115">
        <f>SUM(KH224, -KH227)</f>
        <v>3.5000000000000003E-2</v>
      </c>
      <c r="KI272" s="174">
        <f>SUM(KI225, -KI227)</f>
        <v>3.7999999999999999E-2</v>
      </c>
      <c r="KJ272" s="141">
        <f>SUM(KJ222, -KJ225)</f>
        <v>2.8600000000000004E-2</v>
      </c>
      <c r="KK272" s="113">
        <f>SUM(KK225, -KK227)</f>
        <v>4.0800000000000003E-2</v>
      </c>
      <c r="KL272" s="173">
        <f>SUM(KL223, -KL226)</f>
        <v>4.3399999999999994E-2</v>
      </c>
      <c r="KM272" s="141">
        <f>SUM(KM224, -KM226)</f>
        <v>5.6899999999999999E-2</v>
      </c>
      <c r="KN272" s="115">
        <f>SUM(KN223, -KN226)</f>
        <v>4.7799999999999995E-2</v>
      </c>
      <c r="KO272" s="174">
        <f>SUM(KO227, -KO228)</f>
        <v>5.1299999999999998E-2</v>
      </c>
      <c r="KP272" s="161">
        <f>SUM(KP225, -KP227)</f>
        <v>4.3800000000000006E-2</v>
      </c>
      <c r="KQ272" s="115">
        <f>SUM(KQ227, -KQ228)</f>
        <v>4.8999999999999995E-2</v>
      </c>
      <c r="KR272" s="174">
        <f>SUM(KR223, -KR226)</f>
        <v>4.2800000000000005E-2</v>
      </c>
      <c r="KS272" s="141">
        <f>SUM(KS223, -KS226)</f>
        <v>5.91E-2</v>
      </c>
      <c r="KT272" s="202">
        <f>SUM(KT222, -KT223)</f>
        <v>6.5999999999999989E-2</v>
      </c>
      <c r="KU272" s="174">
        <f>SUM(KU223, -KU226)</f>
        <v>7.569999999999999E-2</v>
      </c>
      <c r="KV272" s="161">
        <f>SUM(KV222, -KV223)</f>
        <v>6.9800000000000001E-2</v>
      </c>
      <c r="KW272" s="202">
        <f>SUM(KW225, -KW227)</f>
        <v>7.3099999999999998E-2</v>
      </c>
      <c r="KX272" s="173">
        <f>SUM(KX226, -KX228)</f>
        <v>6.4000000000000001E-2</v>
      </c>
      <c r="KY272" s="141">
        <f>SUM(KY225, -KY227)</f>
        <v>7.3099999999999998E-2</v>
      </c>
      <c r="KZ272" s="113">
        <f>SUM(KZ226, -KZ228)</f>
        <v>8.299999999999999E-2</v>
      </c>
      <c r="LA272" s="173">
        <f>SUM(LA222, -LA224)</f>
        <v>8.3600000000000008E-2</v>
      </c>
      <c r="LB272" s="113">
        <f>SUM(LB222, -LB224)</f>
        <v>8.8599999999999998E-2</v>
      </c>
      <c r="LC272" s="113">
        <f>SUM(LC225, -LC226)</f>
        <v>0.10120000000000001</v>
      </c>
      <c r="LD272" s="202">
        <f>SUM(LD222, -LD224)</f>
        <v>8.8499999999999995E-2</v>
      </c>
      <c r="LE272" s="6">
        <f t="shared" ref="KS272:MF272" si="855">SUM(LE261, -LE268)</f>
        <v>0</v>
      </c>
      <c r="LF272" s="6">
        <f t="shared" si="855"/>
        <v>0</v>
      </c>
      <c r="LG272" s="6">
        <f t="shared" si="855"/>
        <v>0</v>
      </c>
      <c r="LH272" s="6">
        <f t="shared" si="855"/>
        <v>0</v>
      </c>
      <c r="LI272" s="6">
        <f t="shared" si="855"/>
        <v>0</v>
      </c>
      <c r="LJ272" s="6">
        <f t="shared" si="855"/>
        <v>0</v>
      </c>
      <c r="LK272" s="6">
        <f t="shared" si="855"/>
        <v>0</v>
      </c>
      <c r="LL272" s="6">
        <f t="shared" si="855"/>
        <v>0</v>
      </c>
      <c r="LM272" s="6">
        <f t="shared" si="855"/>
        <v>0</v>
      </c>
      <c r="LN272" s="6">
        <f t="shared" si="855"/>
        <v>0</v>
      </c>
      <c r="LO272" s="6">
        <f t="shared" si="855"/>
        <v>0</v>
      </c>
      <c r="LP272" s="6">
        <f t="shared" si="855"/>
        <v>0</v>
      </c>
      <c r="LQ272" s="6">
        <f t="shared" si="855"/>
        <v>0</v>
      </c>
      <c r="LR272" s="6">
        <f t="shared" si="855"/>
        <v>0</v>
      </c>
      <c r="LS272" s="6">
        <f t="shared" si="855"/>
        <v>0</v>
      </c>
      <c r="LT272" s="6">
        <f t="shared" si="855"/>
        <v>0</v>
      </c>
      <c r="LU272" s="6">
        <f t="shared" si="855"/>
        <v>0</v>
      </c>
      <c r="LV272" s="6">
        <f t="shared" si="855"/>
        <v>0</v>
      </c>
      <c r="LW272" s="6">
        <f t="shared" si="855"/>
        <v>0</v>
      </c>
      <c r="LX272" s="6">
        <f t="shared" si="855"/>
        <v>0</v>
      </c>
      <c r="LY272" s="6">
        <f t="shared" si="855"/>
        <v>0</v>
      </c>
      <c r="LZ272" s="6">
        <f t="shared" si="855"/>
        <v>0</v>
      </c>
      <c r="MA272" s="6">
        <f t="shared" si="855"/>
        <v>0</v>
      </c>
      <c r="MB272" s="6">
        <f t="shared" si="855"/>
        <v>0</v>
      </c>
      <c r="MC272" s="6">
        <f t="shared" si="855"/>
        <v>0</v>
      </c>
      <c r="MD272" s="6">
        <f t="shared" si="855"/>
        <v>0</v>
      </c>
      <c r="ME272" s="6">
        <f t="shared" si="855"/>
        <v>0</v>
      </c>
      <c r="MF272" s="6">
        <f t="shared" si="855"/>
        <v>0</v>
      </c>
      <c r="MG272" s="6">
        <f t="shared" ref="MG272:MK272" si="856">SUM(MG261, -MG268)</f>
        <v>0</v>
      </c>
      <c r="MH272" s="6">
        <f t="shared" si="856"/>
        <v>0</v>
      </c>
      <c r="MI272" s="6">
        <f t="shared" si="856"/>
        <v>0</v>
      </c>
      <c r="MJ272" s="6">
        <f t="shared" si="856"/>
        <v>0</v>
      </c>
      <c r="MK272" s="6">
        <f t="shared" si="856"/>
        <v>0</v>
      </c>
      <c r="MM272" s="6">
        <f t="shared" ref="MM272:OX272" si="857">SUM(MM261, -MM268)</f>
        <v>0</v>
      </c>
      <c r="MN272" s="6">
        <f t="shared" si="857"/>
        <v>0</v>
      </c>
      <c r="MO272" s="6">
        <f t="shared" si="857"/>
        <v>0</v>
      </c>
      <c r="MP272" s="6">
        <f t="shared" si="857"/>
        <v>0</v>
      </c>
      <c r="MQ272" s="6">
        <f t="shared" si="857"/>
        <v>0</v>
      </c>
      <c r="MR272" s="6">
        <f t="shared" si="857"/>
        <v>0</v>
      </c>
      <c r="MS272" s="6">
        <f t="shared" si="857"/>
        <v>0</v>
      </c>
      <c r="MT272" s="6">
        <f t="shared" si="857"/>
        <v>0</v>
      </c>
      <c r="MU272" s="6">
        <f t="shared" si="857"/>
        <v>0</v>
      </c>
      <c r="MV272" s="6">
        <f t="shared" si="857"/>
        <v>0</v>
      </c>
      <c r="MW272" s="6">
        <f t="shared" si="857"/>
        <v>0</v>
      </c>
      <c r="MX272" s="6">
        <f t="shared" si="857"/>
        <v>0</v>
      </c>
      <c r="MY272" s="6">
        <f t="shared" si="857"/>
        <v>0</v>
      </c>
      <c r="MZ272" s="6">
        <f t="shared" si="857"/>
        <v>0</v>
      </c>
      <c r="NA272" s="6">
        <f t="shared" si="857"/>
        <v>0</v>
      </c>
      <c r="NB272" s="6">
        <f t="shared" si="857"/>
        <v>0</v>
      </c>
      <c r="NC272" s="6">
        <f t="shared" si="857"/>
        <v>0</v>
      </c>
      <c r="ND272" s="6">
        <f t="shared" si="857"/>
        <v>0</v>
      </c>
      <c r="NE272" s="6">
        <f t="shared" si="857"/>
        <v>0</v>
      </c>
      <c r="NF272" s="6">
        <f t="shared" si="857"/>
        <v>0</v>
      </c>
      <c r="NG272" s="6">
        <f t="shared" si="857"/>
        <v>0</v>
      </c>
      <c r="NH272" s="6">
        <f t="shared" si="857"/>
        <v>0</v>
      </c>
      <c r="NI272" s="6">
        <f t="shared" si="857"/>
        <v>0</v>
      </c>
      <c r="NJ272" s="6">
        <f t="shared" si="857"/>
        <v>0</v>
      </c>
      <c r="NK272" s="6">
        <f t="shared" si="857"/>
        <v>0</v>
      </c>
      <c r="NL272" s="6">
        <f t="shared" si="857"/>
        <v>0</v>
      </c>
      <c r="NM272" s="6">
        <f t="shared" si="857"/>
        <v>0</v>
      </c>
      <c r="NN272" s="6">
        <f t="shared" si="857"/>
        <v>0</v>
      </c>
      <c r="NO272" s="6">
        <f t="shared" si="857"/>
        <v>0</v>
      </c>
      <c r="NP272" s="6">
        <f t="shared" si="857"/>
        <v>0</v>
      </c>
      <c r="NQ272" s="6">
        <f t="shared" si="857"/>
        <v>0</v>
      </c>
      <c r="NR272" s="6">
        <f t="shared" si="857"/>
        <v>0</v>
      </c>
      <c r="NS272" s="6">
        <f t="shared" si="857"/>
        <v>0</v>
      </c>
      <c r="NT272" s="6">
        <f t="shared" si="857"/>
        <v>0</v>
      </c>
      <c r="NU272" s="6">
        <f t="shared" si="857"/>
        <v>0</v>
      </c>
      <c r="NV272" s="6">
        <f t="shared" si="857"/>
        <v>0</v>
      </c>
      <c r="NW272" s="6">
        <f t="shared" si="857"/>
        <v>0</v>
      </c>
      <c r="NX272" s="6">
        <f t="shared" si="857"/>
        <v>0</v>
      </c>
      <c r="NY272" s="6">
        <f t="shared" si="857"/>
        <v>0</v>
      </c>
      <c r="NZ272" s="6">
        <f t="shared" si="857"/>
        <v>0</v>
      </c>
      <c r="OA272" s="6">
        <f t="shared" si="857"/>
        <v>0</v>
      </c>
      <c r="OB272" s="6">
        <f t="shared" si="857"/>
        <v>0</v>
      </c>
      <c r="OC272" s="6">
        <f t="shared" si="857"/>
        <v>0</v>
      </c>
      <c r="OD272" s="6">
        <f t="shared" si="857"/>
        <v>0</v>
      </c>
      <c r="OE272" s="6">
        <f t="shared" si="857"/>
        <v>0</v>
      </c>
      <c r="OF272" s="6">
        <f t="shared" si="857"/>
        <v>0</v>
      </c>
      <c r="OG272" s="6">
        <f t="shared" si="857"/>
        <v>0</v>
      </c>
      <c r="OH272" s="6">
        <f t="shared" si="857"/>
        <v>0</v>
      </c>
      <c r="OI272" s="6">
        <f t="shared" si="857"/>
        <v>0</v>
      </c>
      <c r="OJ272" s="6">
        <f t="shared" si="857"/>
        <v>0</v>
      </c>
      <c r="OK272" s="6">
        <f t="shared" si="857"/>
        <v>0</v>
      </c>
      <c r="OL272" s="6">
        <f t="shared" si="857"/>
        <v>0</v>
      </c>
      <c r="OM272" s="6">
        <f t="shared" si="857"/>
        <v>0</v>
      </c>
      <c r="ON272" s="6">
        <f t="shared" si="857"/>
        <v>0</v>
      </c>
      <c r="OO272" s="6">
        <f t="shared" si="857"/>
        <v>0</v>
      </c>
      <c r="OP272" s="6">
        <f t="shared" si="857"/>
        <v>0</v>
      </c>
      <c r="OQ272" s="6">
        <f t="shared" si="857"/>
        <v>0</v>
      </c>
      <c r="OR272" s="6">
        <f t="shared" si="857"/>
        <v>0</v>
      </c>
      <c r="OS272" s="6">
        <f t="shared" si="857"/>
        <v>0</v>
      </c>
      <c r="OT272" s="6">
        <f t="shared" si="857"/>
        <v>0</v>
      </c>
      <c r="OU272" s="6">
        <f t="shared" si="857"/>
        <v>0</v>
      </c>
      <c r="OV272" s="6">
        <f t="shared" si="857"/>
        <v>0</v>
      </c>
      <c r="OW272" s="6">
        <f t="shared" si="857"/>
        <v>0</v>
      </c>
      <c r="OX272" s="6">
        <f t="shared" si="857"/>
        <v>0</v>
      </c>
      <c r="OY272" s="6">
        <f t="shared" ref="OY272:PC272" si="858">SUM(OY261, -OY268)</f>
        <v>0</v>
      </c>
      <c r="OZ272" s="6">
        <f t="shared" si="858"/>
        <v>0</v>
      </c>
      <c r="PA272" s="6">
        <f t="shared" si="858"/>
        <v>0</v>
      </c>
      <c r="PB272" s="6">
        <f t="shared" si="858"/>
        <v>0</v>
      </c>
      <c r="PC272" s="6">
        <f t="shared" si="858"/>
        <v>0</v>
      </c>
    </row>
    <row r="273" spans="2:419" ht="15.75" thickBot="1" x14ac:dyDescent="0.3">
      <c r="CE273" t="s">
        <v>62</v>
      </c>
      <c r="CP273" t="s">
        <v>62</v>
      </c>
      <c r="JU273" s="159" t="s">
        <v>53</v>
      </c>
      <c r="JV273" s="117" t="s">
        <v>46</v>
      </c>
      <c r="JW273" s="178" t="s">
        <v>49</v>
      </c>
      <c r="JX273" s="159" t="s">
        <v>37</v>
      </c>
      <c r="JY273" s="183" t="s">
        <v>37</v>
      </c>
      <c r="JZ273" s="177" t="s">
        <v>64</v>
      </c>
      <c r="KA273" s="137" t="s">
        <v>65</v>
      </c>
      <c r="KB273" s="112" t="s">
        <v>65</v>
      </c>
      <c r="KC273" s="172" t="s">
        <v>68</v>
      </c>
      <c r="KD273" s="159" t="s">
        <v>51</v>
      </c>
      <c r="KE273" s="109" t="s">
        <v>39</v>
      </c>
      <c r="KF273" s="175" t="s">
        <v>42</v>
      </c>
      <c r="KG273" s="149" t="s">
        <v>49</v>
      </c>
      <c r="KH273" s="117" t="s">
        <v>49</v>
      </c>
      <c r="KI273" s="193" t="s">
        <v>37</v>
      </c>
      <c r="KJ273" s="149" t="s">
        <v>47</v>
      </c>
      <c r="KK273" s="114" t="s">
        <v>40</v>
      </c>
      <c r="KL273" s="178" t="s">
        <v>49</v>
      </c>
      <c r="KM273" s="151" t="s">
        <v>60</v>
      </c>
      <c r="KN273" s="117" t="s">
        <v>49</v>
      </c>
      <c r="KO273" s="175" t="s">
        <v>42</v>
      </c>
      <c r="KP273" s="151" t="s">
        <v>51</v>
      </c>
      <c r="KQ273" s="116" t="s">
        <v>38</v>
      </c>
      <c r="KR273" s="193" t="s">
        <v>53</v>
      </c>
      <c r="KS273" s="158" t="s">
        <v>64</v>
      </c>
      <c r="KT273" s="117" t="s">
        <v>49</v>
      </c>
      <c r="KU273" s="193" t="s">
        <v>53</v>
      </c>
      <c r="KV273" s="149" t="s">
        <v>44</v>
      </c>
      <c r="KW273" s="116" t="s">
        <v>45</v>
      </c>
      <c r="KX273" s="175" t="s">
        <v>37</v>
      </c>
      <c r="KY273" s="149" t="s">
        <v>44</v>
      </c>
      <c r="KZ273" s="114" t="s">
        <v>37</v>
      </c>
      <c r="LA273" s="179" t="s">
        <v>45</v>
      </c>
      <c r="LB273" s="116" t="s">
        <v>45</v>
      </c>
      <c r="LC273" s="116" t="s">
        <v>38</v>
      </c>
      <c r="LD273" s="112" t="s">
        <v>55</v>
      </c>
      <c r="LE273" s="59"/>
      <c r="LF273" s="59"/>
      <c r="LG273" s="59"/>
      <c r="LH273" s="59"/>
      <c r="LI273" s="59"/>
      <c r="LJ273" s="59"/>
      <c r="LK273" s="59"/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59"/>
      <c r="MW273" s="59"/>
      <c r="MX273" s="59"/>
      <c r="MY273" s="59"/>
      <c r="MZ273" s="59"/>
      <c r="NA273" s="59"/>
      <c r="NB273" s="59"/>
      <c r="NC273" s="59"/>
      <c r="ND273" s="59"/>
      <c r="NE273" s="59"/>
      <c r="NF273" s="59"/>
      <c r="NG273" s="59"/>
      <c r="NH273" s="59"/>
      <c r="NI273" s="59"/>
      <c r="NJ273" s="59"/>
      <c r="NK273" s="59"/>
      <c r="NL273" s="59"/>
      <c r="NM273" s="59"/>
      <c r="NN273" s="59"/>
      <c r="NO273" s="59"/>
      <c r="NP273" s="59"/>
      <c r="NQ273" s="59"/>
      <c r="NR273" s="59"/>
      <c r="NS273" s="59"/>
      <c r="NT273" s="59"/>
      <c r="NU273" s="59"/>
      <c r="NV273" s="59"/>
      <c r="NW273" s="59"/>
      <c r="NX273" s="59"/>
      <c r="NY273" s="59"/>
      <c r="NZ273" s="59"/>
      <c r="OA273" s="59"/>
      <c r="OB273" s="59"/>
      <c r="OC273" s="59"/>
      <c r="OD273" s="59"/>
      <c r="OE273" s="59"/>
      <c r="OF273" s="59"/>
      <c r="OG273" s="59"/>
      <c r="OH273" s="59"/>
      <c r="OI273" s="59"/>
      <c r="OJ273" s="59"/>
      <c r="OK273" s="59"/>
      <c r="OL273" s="59"/>
      <c r="OM273" s="59"/>
      <c r="ON273" s="59"/>
      <c r="OO273" s="59"/>
      <c r="OP273" s="59"/>
      <c r="OQ273" s="59"/>
      <c r="OR273" s="59"/>
      <c r="OS273" s="59"/>
      <c r="OT273" s="59"/>
      <c r="OU273" s="59"/>
      <c r="OV273" s="59"/>
      <c r="OW273" s="59"/>
      <c r="OX273" s="59"/>
      <c r="OY273" s="59"/>
      <c r="OZ273" s="59"/>
      <c r="PA273" s="59"/>
      <c r="PB273" s="59"/>
      <c r="PC273" s="59"/>
    </row>
    <row r="274" spans="2:419" ht="15.75" thickBot="1" x14ac:dyDescent="0.3">
      <c r="D274" t="s">
        <v>62</v>
      </c>
      <c r="CS274" t="s">
        <v>62</v>
      </c>
      <c r="JU274" s="161">
        <f>SUM(JU221, -JU224)</f>
        <v>3.7000000000000002E-3</v>
      </c>
      <c r="JV274" s="241">
        <f>SUM(JV223, -JV224)</f>
        <v>9.1999999999999998E-3</v>
      </c>
      <c r="JW274" s="174">
        <f>SUM(JW225, -JW226)</f>
        <v>1.3600000000000001E-2</v>
      </c>
      <c r="JX274" s="141">
        <f>SUM(JX221, -JX223)</f>
        <v>1.78E-2</v>
      </c>
      <c r="JY274" s="115">
        <f>SUM(JY221, -JY223)</f>
        <v>1.3300000000000001E-2</v>
      </c>
      <c r="JZ274" s="174">
        <f>SUM(JZ227, -JZ228)</f>
        <v>1.7400000000000002E-2</v>
      </c>
      <c r="KA274" s="141">
        <f>SUM(KA226, -KA227)</f>
        <v>2.1699999999999997E-2</v>
      </c>
      <c r="KB274" s="115">
        <f>SUM(KB226, -KB227)</f>
        <v>1.5599999999999999E-2</v>
      </c>
      <c r="KC274" s="171">
        <f>SUM(KC226, -KC228)</f>
        <v>2.2100000000000002E-2</v>
      </c>
      <c r="KD274" s="141">
        <f>SUM(KD221, -KD223)</f>
        <v>3.9499999999999993E-2</v>
      </c>
      <c r="KE274" s="111">
        <f>SUM(KE222, -KE224)</f>
        <v>3.9400000000000004E-2</v>
      </c>
      <c r="KF274" s="174">
        <f>SUM(KF224, -KF226)</f>
        <v>2.9400000000000003E-2</v>
      </c>
      <c r="KG274" s="141">
        <f>SUM(KG224, -KG227)</f>
        <v>2.52E-2</v>
      </c>
      <c r="KH274" s="115">
        <f>SUM(KH225, -KH227)</f>
        <v>3.2899999999999999E-2</v>
      </c>
      <c r="KI274" s="174">
        <f>SUM(KI222, -KI224)</f>
        <v>3.6000000000000004E-2</v>
      </c>
      <c r="KJ274" s="143">
        <f>SUM(KJ223, -KJ226)</f>
        <v>2.7700000000000002E-2</v>
      </c>
      <c r="KK274" s="115">
        <f>SUM(KK224, -KK226)</f>
        <v>4.0599999999999997E-2</v>
      </c>
      <c r="KL274" s="174">
        <f>SUM(KL224, -KL226)</f>
        <v>4.3299999999999998E-2</v>
      </c>
      <c r="KM274" s="141">
        <f>SUM(KM225, -KM226)</f>
        <v>5.67E-2</v>
      </c>
      <c r="KN274" s="115">
        <f>SUM(KN224, -KN226)</f>
        <v>4.1399999999999999E-2</v>
      </c>
      <c r="KO274" s="174">
        <f>SUM(KO224, -KO226)</f>
        <v>4.48E-2</v>
      </c>
      <c r="KP274" s="141">
        <f>SUM(KP222, -KP225)</f>
        <v>4.1999999999999996E-2</v>
      </c>
      <c r="KQ274" s="113">
        <f>SUM(KQ222, -KQ225)</f>
        <v>4.4500000000000005E-2</v>
      </c>
      <c r="KR274" s="182">
        <f>SUM(KR225, -KR227)</f>
        <v>3.8300000000000001E-2</v>
      </c>
      <c r="KS274" s="141">
        <f>SUM(KS227, -KS228)</f>
        <v>5.170000000000001E-2</v>
      </c>
      <c r="KT274" s="115">
        <f>SUM(KT223, -KT226)</f>
        <v>5.6900000000000006E-2</v>
      </c>
      <c r="KU274" s="182">
        <f>SUM(KU225, -KU227)</f>
        <v>7.3499999999999996E-2</v>
      </c>
      <c r="KV274" s="141">
        <f>SUM(KV223, -KV225)</f>
        <v>6.9500000000000006E-2</v>
      </c>
      <c r="KW274" s="202">
        <f>SUM(KW222, -KW223)</f>
        <v>6.5299999999999997E-2</v>
      </c>
      <c r="KX274" s="174">
        <f>SUM(KX224, -KX226)</f>
        <v>6.3199999999999992E-2</v>
      </c>
      <c r="KY274" s="141">
        <f>SUM(KY223, -KY226)</f>
        <v>6.9099999999999995E-2</v>
      </c>
      <c r="KZ274" s="115">
        <f>SUM(KZ223, -KZ226)</f>
        <v>7.3599999999999999E-2</v>
      </c>
      <c r="LA274" s="182">
        <f>SUM(LA222, -LA223)</f>
        <v>7.7600000000000002E-2</v>
      </c>
      <c r="LB274" s="202">
        <f>SUM(LB222, -LB223)</f>
        <v>7.9899999999999999E-2</v>
      </c>
      <c r="LC274" s="113">
        <f>SUM(LC222, -LC224)</f>
        <v>7.8300000000000008E-2</v>
      </c>
      <c r="LD274" s="113">
        <f>SUM(LD225, -LD226)</f>
        <v>8.5199999999999998E-2</v>
      </c>
      <c r="LE274" s="6">
        <f>SUM(LE261, -LE267,)</f>
        <v>0</v>
      </c>
      <c r="LF274" s="6">
        <f>SUM(LF262, -LF268)</f>
        <v>0</v>
      </c>
      <c r="LG274" s="6">
        <f>SUM(LG261, -LG267)</f>
        <v>0</v>
      </c>
      <c r="LH274" s="6">
        <f>SUM(LH261, -LH267,)</f>
        <v>0</v>
      </c>
      <c r="LI274" s="6">
        <f>SUM(LI262, -LI268)</f>
        <v>0</v>
      </c>
      <c r="LJ274" s="6">
        <f>SUM(LJ261, -LJ267)</f>
        <v>0</v>
      </c>
      <c r="LK274" s="6">
        <f>SUM(LK261, -LK267,)</f>
        <v>0</v>
      </c>
      <c r="LL274" s="6">
        <f>SUM(LL262, -LL268)</f>
        <v>0</v>
      </c>
      <c r="LM274" s="6">
        <f>SUM(LM261, -LM267)</f>
        <v>0</v>
      </c>
      <c r="LN274" s="6">
        <f>SUM(LN261, -LN267,)</f>
        <v>0</v>
      </c>
      <c r="LO274" s="6">
        <f>SUM(LO262, -LO268)</f>
        <v>0</v>
      </c>
      <c r="LP274" s="6">
        <f>SUM(LP261, -LP267)</f>
        <v>0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CI275" t="s">
        <v>62</v>
      </c>
      <c r="CJ275" t="s">
        <v>62</v>
      </c>
      <c r="CL275" t="s">
        <v>62</v>
      </c>
      <c r="JU275" s="159" t="s">
        <v>44</v>
      </c>
      <c r="JV275" s="118" t="s">
        <v>65</v>
      </c>
      <c r="JW275" s="193" t="s">
        <v>37</v>
      </c>
      <c r="JX275" s="149" t="s">
        <v>49</v>
      </c>
      <c r="JY275" s="183" t="s">
        <v>51</v>
      </c>
      <c r="JZ275" s="178" t="s">
        <v>49</v>
      </c>
      <c r="KA275" s="159" t="s">
        <v>51</v>
      </c>
      <c r="KB275" s="118" t="s">
        <v>64</v>
      </c>
      <c r="KC275" s="169" t="s">
        <v>39</v>
      </c>
      <c r="KD275" s="151" t="s">
        <v>45</v>
      </c>
      <c r="KE275" s="109" t="s">
        <v>57</v>
      </c>
      <c r="KF275" s="177" t="s">
        <v>64</v>
      </c>
      <c r="KG275" s="151" t="s">
        <v>38</v>
      </c>
      <c r="KH275" s="118" t="s">
        <v>65</v>
      </c>
      <c r="KI275" s="179" t="s">
        <v>84</v>
      </c>
      <c r="KJ275" s="151" t="s">
        <v>84</v>
      </c>
      <c r="KK275" s="183" t="s">
        <v>53</v>
      </c>
      <c r="KL275" s="179" t="s">
        <v>60</v>
      </c>
      <c r="KM275" s="158" t="s">
        <v>64</v>
      </c>
      <c r="KN275" s="183" t="s">
        <v>55</v>
      </c>
      <c r="KO275" s="193" t="s">
        <v>55</v>
      </c>
      <c r="KP275" s="153" t="s">
        <v>42</v>
      </c>
      <c r="KQ275" s="116" t="s">
        <v>51</v>
      </c>
      <c r="KR275" s="179" t="s">
        <v>45</v>
      </c>
      <c r="KS275" s="151" t="s">
        <v>45</v>
      </c>
      <c r="KT275" s="112" t="s">
        <v>65</v>
      </c>
      <c r="KU275" s="178" t="s">
        <v>44</v>
      </c>
      <c r="KV275" s="159" t="s">
        <v>53</v>
      </c>
      <c r="KW275" s="117" t="s">
        <v>44</v>
      </c>
      <c r="KX275" s="172" t="s">
        <v>65</v>
      </c>
      <c r="KY275" s="159" t="s">
        <v>53</v>
      </c>
      <c r="KZ275" s="117" t="s">
        <v>44</v>
      </c>
      <c r="LA275" s="172" t="s">
        <v>55</v>
      </c>
      <c r="LB275" s="112" t="s">
        <v>55</v>
      </c>
      <c r="LC275" s="116" t="s">
        <v>45</v>
      </c>
      <c r="LD275" s="116" t="s">
        <v>38</v>
      </c>
      <c r="LE275" s="59"/>
      <c r="LF275" s="59"/>
      <c r="LG275" s="59"/>
      <c r="LH275" s="59"/>
      <c r="LI275" s="59"/>
      <c r="LJ275" s="59"/>
      <c r="LK275" s="59"/>
      <c r="LL275" s="59"/>
      <c r="LM275" s="59"/>
      <c r="LN275" s="59"/>
      <c r="LO275" s="59"/>
      <c r="LP275" s="59"/>
      <c r="LQ275" s="59"/>
      <c r="LR275" s="59"/>
      <c r="LS275" s="59"/>
      <c r="LT275" s="59"/>
      <c r="LU275" s="59"/>
      <c r="LV275" s="59"/>
      <c r="LW275" s="59"/>
      <c r="LX275" s="59"/>
      <c r="LY275" s="59"/>
      <c r="LZ275" s="59"/>
      <c r="MA275" s="59"/>
      <c r="MB275" s="59"/>
      <c r="MC275" s="59"/>
      <c r="MD275" s="59"/>
      <c r="ME275" s="59"/>
      <c r="MF275" s="59"/>
      <c r="MG275" s="59"/>
      <c r="MH275" s="59"/>
      <c r="MI275" s="59"/>
      <c r="MJ275" s="59"/>
      <c r="MK275" s="59"/>
      <c r="MM275" s="59"/>
      <c r="MN275" s="59"/>
      <c r="MO275" s="59"/>
      <c r="MP275" s="59"/>
      <c r="MQ275" s="59"/>
      <c r="MR275" s="59"/>
      <c r="MS275" s="59"/>
      <c r="MT275" s="59"/>
      <c r="MU275" s="59"/>
      <c r="MV275" s="59"/>
      <c r="MW275" s="59"/>
      <c r="MX275" s="59"/>
      <c r="MY275" s="59"/>
      <c r="MZ275" s="59"/>
      <c r="NA275" s="59"/>
      <c r="NB275" s="59"/>
      <c r="NC275" s="59"/>
      <c r="ND275" s="59"/>
      <c r="NE275" s="59"/>
      <c r="NF275" s="59"/>
      <c r="NG275" s="59"/>
      <c r="NH275" s="59"/>
      <c r="NI275" s="59"/>
      <c r="NJ275" s="59"/>
      <c r="NK275" s="59"/>
      <c r="NL275" s="59"/>
      <c r="NM275" s="59"/>
      <c r="NN275" s="59"/>
      <c r="NO275" s="59"/>
      <c r="NP275" s="59"/>
      <c r="NQ275" s="59"/>
      <c r="NR275" s="59"/>
      <c r="NS275" s="59"/>
      <c r="NT275" s="59"/>
      <c r="NU275" s="59"/>
      <c r="NV275" s="59"/>
      <c r="NW275" s="59"/>
      <c r="NX275" s="59"/>
      <c r="NY275" s="59"/>
      <c r="NZ275" s="59"/>
      <c r="OA275" s="59"/>
      <c r="OB275" s="59"/>
      <c r="OC275" s="59"/>
      <c r="OD275" s="59"/>
      <c r="OE275" s="59"/>
      <c r="OF275" s="59"/>
      <c r="OG275" s="59"/>
      <c r="OH275" s="59"/>
      <c r="OI275" s="59"/>
      <c r="OJ275" s="59"/>
      <c r="OK275" s="59"/>
      <c r="OL275" s="59"/>
      <c r="OM275" s="59"/>
      <c r="ON275" s="59"/>
      <c r="OO275" s="59"/>
      <c r="OP275" s="59"/>
      <c r="OQ275" s="59"/>
      <c r="OR275" s="59"/>
      <c r="OS275" s="59"/>
      <c r="OT275" s="59"/>
      <c r="OU275" s="59"/>
      <c r="OV275" s="59"/>
      <c r="OW275" s="59"/>
      <c r="OX275" s="59"/>
      <c r="OY275" s="59"/>
      <c r="OZ275" s="59"/>
      <c r="PA275" s="59"/>
      <c r="PB275" s="59"/>
      <c r="PC275" s="59"/>
    </row>
    <row r="276" spans="2:419" ht="15.75" thickBot="1" x14ac:dyDescent="0.3">
      <c r="CH276" t="s">
        <v>62</v>
      </c>
      <c r="CI276" t="s">
        <v>62</v>
      </c>
      <c r="CL276" t="s">
        <v>62</v>
      </c>
      <c r="CM276" t="s">
        <v>62</v>
      </c>
      <c r="CN276" t="s">
        <v>62</v>
      </c>
      <c r="CO276" t="s">
        <v>62</v>
      </c>
      <c r="CP276" t="s">
        <v>62</v>
      </c>
      <c r="CS276" t="s">
        <v>62</v>
      </c>
      <c r="JU276" s="141">
        <f>SUM(JU221, -JU223)</f>
        <v>3.5999999999999999E-3</v>
      </c>
      <c r="JV276" s="115">
        <f>SUM(JV225, -JV227)</f>
        <v>8.8999999999999999E-3</v>
      </c>
      <c r="JW276" s="174">
        <f>SUM(JW221, -JW224)</f>
        <v>1.2800000000000001E-2</v>
      </c>
      <c r="JX276" s="141">
        <f>SUM(JX224, -JX226)</f>
        <v>1.21E-2</v>
      </c>
      <c r="JY276" s="115">
        <f>SUM(JY221, -JY222)</f>
        <v>1.2E-2</v>
      </c>
      <c r="JZ276" s="174">
        <f>SUM(JZ225, -JZ226)</f>
        <v>1.5000000000000001E-2</v>
      </c>
      <c r="KA276" s="141">
        <f>SUM(KA221, -KA224)</f>
        <v>1.0699999999999998E-2</v>
      </c>
      <c r="KB276" s="115">
        <f>SUM(KB227, -KB228)</f>
        <v>1.2500000000000001E-2</v>
      </c>
      <c r="KC276" s="171">
        <f>SUM(KC223, -KC224)</f>
        <v>2.1899999999999999E-2</v>
      </c>
      <c r="KD276" s="161">
        <f>SUM(KD223, -KD225)</f>
        <v>3.3500000000000002E-2</v>
      </c>
      <c r="KE276" s="111">
        <f>SUM(KE222, -KE223)</f>
        <v>3.1399999999999997E-2</v>
      </c>
      <c r="KF276" s="174">
        <f>SUM(KF227, -KF228)</f>
        <v>2.93E-2</v>
      </c>
      <c r="KG276" s="143">
        <f>SUM(KG223, -KG225)</f>
        <v>2.1600000000000001E-2</v>
      </c>
      <c r="KH276" s="115">
        <f>SUM(KH226, -KH227)</f>
        <v>1.8000000000000002E-2</v>
      </c>
      <c r="KI276" s="171">
        <f>SUM(KI223, -KI226)</f>
        <v>3.4000000000000002E-2</v>
      </c>
      <c r="KJ276" s="139">
        <f>SUM(KJ224, -KJ226)</f>
        <v>2.6099999999999998E-2</v>
      </c>
      <c r="KK276" s="202">
        <f>SUM(KK225, -KK226)</f>
        <v>3.9599999999999996E-2</v>
      </c>
      <c r="KL276" s="174">
        <f>SUM(KL225, -KL226)</f>
        <v>4.0300000000000002E-2</v>
      </c>
      <c r="KM276" s="141">
        <f>SUM(KM227, -KM228)</f>
        <v>5.1900000000000002E-2</v>
      </c>
      <c r="KN276" s="113">
        <f>SUM(KN225, -KN226)</f>
        <v>3.2899999999999999E-2</v>
      </c>
      <c r="KO276" s="173">
        <f>SUM(KO225, -KO226)</f>
        <v>3.9199999999999999E-2</v>
      </c>
      <c r="KP276" s="141">
        <f>SUM(KP224, -KP226)</f>
        <v>3.9699999999999999E-2</v>
      </c>
      <c r="KQ276" s="115">
        <f>SUM(KQ222, -KQ224)</f>
        <v>4.3800000000000006E-2</v>
      </c>
      <c r="KR276" s="182">
        <f>SUM(KR222, -KR223)</f>
        <v>3.6799999999999999E-2</v>
      </c>
      <c r="KS276" s="161">
        <f>SUM(KS222, -KS223)</f>
        <v>4.4699999999999997E-2</v>
      </c>
      <c r="KT276" s="115">
        <f>SUM(KT226, -KT227)</f>
        <v>5.1599999999999993E-2</v>
      </c>
      <c r="KU276" s="174">
        <f>SUM(KU223, -KU225)</f>
        <v>5.6999999999999995E-2</v>
      </c>
      <c r="KV276" s="161">
        <f>SUM(KV225, -KV227)</f>
        <v>6.2E-2</v>
      </c>
      <c r="KW276" s="115">
        <f>SUM(KW223, -KW225)</f>
        <v>6.1199999999999997E-2</v>
      </c>
      <c r="KX276" s="174">
        <f>SUM(KX225, -KX227)</f>
        <v>6.1699999999999998E-2</v>
      </c>
      <c r="KY276" s="161">
        <f>SUM(KY226, -KY227)</f>
        <v>6.1999999999999993E-2</v>
      </c>
      <c r="KZ276" s="115">
        <f>SUM(KZ224, -KZ226)</f>
        <v>6.5200000000000008E-2</v>
      </c>
      <c r="LA276" s="173">
        <f>SUM(LA225, -LA226)</f>
        <v>6.8400000000000002E-2</v>
      </c>
      <c r="LB276" s="113">
        <f>SUM(LB225, -LB226)</f>
        <v>6.9999999999999993E-2</v>
      </c>
      <c r="LC276" s="202">
        <f>SUM(LC222, -LC223)</f>
        <v>7.4800000000000005E-2</v>
      </c>
      <c r="LD276" s="113">
        <f>SUM(LD222, -LD223)</f>
        <v>7.1800000000000003E-2</v>
      </c>
      <c r="LE276" s="6">
        <f>SUM(LE262, -LE268)</f>
        <v>0</v>
      </c>
      <c r="LF276" s="6">
        <f>SUM(LF261, -LF267)</f>
        <v>0</v>
      </c>
      <c r="LG276" s="6">
        <f>SUM(LG262, -LG268)</f>
        <v>0</v>
      </c>
      <c r="LH276" s="6">
        <f>SUM(LH262, -LH268)</f>
        <v>0</v>
      </c>
      <c r="LI276" s="6">
        <f>SUM(LI261, -LI267)</f>
        <v>0</v>
      </c>
      <c r="LJ276" s="6">
        <f>SUM(LJ262, -LJ268)</f>
        <v>0</v>
      </c>
      <c r="LK276" s="6">
        <f>SUM(LK262, -LK268)</f>
        <v>0</v>
      </c>
      <c r="LL276" s="6">
        <f>SUM(LL261, -LL267)</f>
        <v>0</v>
      </c>
      <c r="LM276" s="6">
        <f>SUM(LM262, -LM268)</f>
        <v>0</v>
      </c>
      <c r="LN276" s="6">
        <f>SUM(LN262, -LN268)</f>
        <v>0</v>
      </c>
      <c r="LO276" s="6">
        <f>SUM(LO261, -LO267)</f>
        <v>0</v>
      </c>
      <c r="LP276" s="6">
        <f>SUM(LP262, -LP268)</f>
        <v>0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  <c r="CH277" s="8" t="s">
        <v>121</v>
      </c>
      <c r="CI277" s="8" t="s">
        <v>92</v>
      </c>
      <c r="CL277" t="s">
        <v>62</v>
      </c>
      <c r="JU277" s="159" t="s">
        <v>55</v>
      </c>
      <c r="JV277" s="116" t="s">
        <v>45</v>
      </c>
      <c r="JW277" s="175" t="s">
        <v>36</v>
      </c>
      <c r="JX277" s="147" t="s">
        <v>70</v>
      </c>
      <c r="JY277" s="116" t="s">
        <v>57</v>
      </c>
      <c r="JZ277" s="193" t="s">
        <v>52</v>
      </c>
      <c r="KA277" s="159" t="s">
        <v>52</v>
      </c>
      <c r="KB277" s="114" t="s">
        <v>37</v>
      </c>
      <c r="KC277" s="178" t="s">
        <v>47</v>
      </c>
      <c r="KD277" s="151" t="s">
        <v>38</v>
      </c>
      <c r="KE277" s="112" t="s">
        <v>68</v>
      </c>
      <c r="KF277" s="178" t="s">
        <v>49</v>
      </c>
      <c r="KG277" s="147" t="s">
        <v>57</v>
      </c>
      <c r="KH277" s="114" t="s">
        <v>40</v>
      </c>
      <c r="KI277" s="193" t="s">
        <v>51</v>
      </c>
      <c r="KJ277" s="159" t="s">
        <v>51</v>
      </c>
      <c r="KK277" s="116" t="s">
        <v>51</v>
      </c>
      <c r="KL277" s="172" t="s">
        <v>65</v>
      </c>
      <c r="KM277" s="137" t="s">
        <v>65</v>
      </c>
      <c r="KN277" s="112" t="s">
        <v>65</v>
      </c>
      <c r="KO277" s="179" t="s">
        <v>51</v>
      </c>
      <c r="KP277" s="151" t="s">
        <v>38</v>
      </c>
      <c r="KQ277" s="183" t="s">
        <v>55</v>
      </c>
      <c r="KR277" s="178" t="s">
        <v>44</v>
      </c>
      <c r="KS277" s="137" t="s">
        <v>65</v>
      </c>
      <c r="KT277" s="118" t="s">
        <v>64</v>
      </c>
      <c r="KU277" s="172" t="s">
        <v>65</v>
      </c>
      <c r="KV277" s="137" t="s">
        <v>65</v>
      </c>
      <c r="KW277" s="112" t="s">
        <v>65</v>
      </c>
      <c r="KX277" s="178" t="s">
        <v>49</v>
      </c>
      <c r="KY277" s="153" t="s">
        <v>37</v>
      </c>
      <c r="KZ277" s="183" t="s">
        <v>53</v>
      </c>
      <c r="LA277" s="257" t="s">
        <v>54</v>
      </c>
      <c r="LB277" s="254" t="s">
        <v>54</v>
      </c>
      <c r="LC277" s="109" t="s">
        <v>57</v>
      </c>
      <c r="LD277" s="114" t="s">
        <v>42</v>
      </c>
      <c r="LE277" s="59"/>
      <c r="LF277" s="59"/>
      <c r="LG277" s="59"/>
      <c r="LH277" s="59"/>
      <c r="LI277" s="59"/>
      <c r="LJ277" s="59"/>
      <c r="LK277" s="59"/>
      <c r="LL277" s="59"/>
      <c r="LM277" s="59"/>
      <c r="LN277" s="59"/>
      <c r="LO277" s="59"/>
      <c r="LP277" s="59"/>
      <c r="LQ277" s="59"/>
      <c r="LR277" s="59"/>
      <c r="LS277" s="59"/>
      <c r="LT277" s="59"/>
      <c r="LU277" s="59"/>
      <c r="LV277" s="59"/>
      <c r="LW277" s="59"/>
      <c r="LX277" s="59"/>
      <c r="LY277" s="59"/>
      <c r="LZ277" s="59"/>
      <c r="MA277" s="59"/>
      <c r="MB277" s="59"/>
      <c r="MC277" s="59"/>
      <c r="MD277" s="59"/>
      <c r="ME277" s="59"/>
      <c r="MF277" s="59"/>
      <c r="MG277" s="59"/>
      <c r="MH277" s="59"/>
      <c r="MI277" s="59"/>
      <c r="MJ277" s="59"/>
      <c r="MK277" s="59"/>
      <c r="MM277" s="59"/>
      <c r="MN277" s="59"/>
      <c r="MO277" s="59"/>
      <c r="MP277" s="59"/>
      <c r="MQ277" s="59"/>
      <c r="MR277" s="59"/>
      <c r="MS277" s="59"/>
      <c r="MT277" s="59"/>
      <c r="MU277" s="59"/>
      <c r="MV277" s="59"/>
      <c r="MW277" s="59"/>
      <c r="MX277" s="59"/>
      <c r="MY277" s="59"/>
      <c r="MZ277" s="59"/>
      <c r="NA277" s="59"/>
      <c r="NB277" s="59"/>
      <c r="NC277" s="59"/>
      <c r="ND277" s="59"/>
      <c r="NE277" s="59"/>
      <c r="NF277" s="59"/>
      <c r="NG277" s="59"/>
      <c r="NH277" s="59"/>
      <c r="NI277" s="59"/>
      <c r="NJ277" s="59"/>
      <c r="NK277" s="59"/>
      <c r="NL277" s="59"/>
      <c r="NM277" s="59"/>
      <c r="NN277" s="59"/>
      <c r="NO277" s="59"/>
      <c r="NP277" s="59"/>
      <c r="NQ277" s="59"/>
      <c r="NR277" s="59"/>
      <c r="NS277" s="59"/>
      <c r="NT277" s="59"/>
      <c r="NU277" s="59"/>
      <c r="NV277" s="59"/>
      <c r="NW277" s="59"/>
      <c r="NX277" s="59"/>
      <c r="NY277" s="59"/>
      <c r="NZ277" s="59"/>
      <c r="OA277" s="59"/>
      <c r="OB277" s="59"/>
      <c r="OC277" s="59"/>
      <c r="OD277" s="59"/>
      <c r="OE277" s="59"/>
      <c r="OF277" s="59"/>
      <c r="OG277" s="59"/>
      <c r="OH277" s="59"/>
      <c r="OI277" s="59"/>
      <c r="OJ277" s="59"/>
      <c r="OK277" s="59"/>
      <c r="OL277" s="59"/>
      <c r="OM277" s="59"/>
      <c r="ON277" s="59"/>
      <c r="OO277" s="59"/>
      <c r="OP277" s="59"/>
      <c r="OQ277" s="59"/>
      <c r="OR277" s="59"/>
      <c r="OS277" s="59"/>
      <c r="OT277" s="59"/>
      <c r="OU277" s="59"/>
      <c r="OV277" s="59"/>
      <c r="OW277" s="59"/>
      <c r="OX277" s="59"/>
      <c r="OY277" s="59"/>
      <c r="OZ277" s="59"/>
      <c r="PA277" s="59"/>
      <c r="PB277" s="59"/>
      <c r="PC277" s="59"/>
    </row>
    <row r="278" spans="2:419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  <c r="CH278" s="343">
        <v>43586</v>
      </c>
      <c r="CI278" s="343">
        <v>43587</v>
      </c>
      <c r="CJ278" s="346" t="s">
        <v>100</v>
      </c>
      <c r="CK278" s="343">
        <v>43591</v>
      </c>
      <c r="CL278" s="343">
        <v>43592</v>
      </c>
      <c r="CM278" s="343">
        <v>43593</v>
      </c>
      <c r="CN278" s="343">
        <v>43594</v>
      </c>
      <c r="CO278" s="343">
        <v>43595</v>
      </c>
      <c r="CP278" s="343">
        <v>43598</v>
      </c>
      <c r="CQ278" s="343">
        <v>43599</v>
      </c>
      <c r="CR278" s="343">
        <v>43600</v>
      </c>
      <c r="CS278" s="343">
        <v>43601</v>
      </c>
      <c r="CT278" s="343">
        <v>43602</v>
      </c>
      <c r="CU278" s="343">
        <v>43605</v>
      </c>
      <c r="CV278" s="343">
        <v>43606</v>
      </c>
      <c r="CW278" s="343">
        <v>43607</v>
      </c>
      <c r="CX278" s="343">
        <v>43608</v>
      </c>
      <c r="CY278" s="343">
        <v>43609</v>
      </c>
      <c r="CZ278" s="343">
        <v>43612</v>
      </c>
      <c r="DA278" s="343">
        <v>43613</v>
      </c>
      <c r="DB278" s="343">
        <v>43614</v>
      </c>
      <c r="DC278" s="343">
        <v>43615</v>
      </c>
      <c r="DD278" s="343">
        <v>43616</v>
      </c>
      <c r="JU278" s="143">
        <f>SUM(JU221, -JU222)</f>
        <v>3.5000000000000005E-3</v>
      </c>
      <c r="JV278" s="202">
        <f>SUM(JV221, -JV223)</f>
        <v>8.3999999999999995E-3</v>
      </c>
      <c r="JW278" s="171">
        <f>SUM(JW224, -JW225)</f>
        <v>1.2699999999999999E-2</v>
      </c>
      <c r="JX278" s="141">
        <f>SUM(JX225, -JX226)</f>
        <v>1.0999999999999999E-2</v>
      </c>
      <c r="JY278" s="111">
        <f>SUM(JY222, -JY225)</f>
        <v>7.9000000000000008E-3</v>
      </c>
      <c r="JZ278" s="170">
        <f>SUM(JZ221, -JZ224)</f>
        <v>1.14E-2</v>
      </c>
      <c r="KA278" s="148">
        <f>SUM(KA221, -KA223)</f>
        <v>9.3999999999999986E-3</v>
      </c>
      <c r="KB278" s="115">
        <f>SUM(KB221, -KB224)</f>
        <v>1.14E-2</v>
      </c>
      <c r="KC278" s="173">
        <f>SUM(KC225, -KC227)</f>
        <v>1.9799999999999998E-2</v>
      </c>
      <c r="KD278" s="143">
        <f>SUM(KD223, -KD224)</f>
        <v>2.64E-2</v>
      </c>
      <c r="KE278" s="111">
        <f>SUM(KE226, -KE228)</f>
        <v>2.8899999999999995E-2</v>
      </c>
      <c r="KF278" s="174">
        <f>SUM(KF225, -KF226)</f>
        <v>2.69E-2</v>
      </c>
      <c r="KG278" s="139">
        <f>SUM(KG222, -KG223)</f>
        <v>1.9599999999999996E-2</v>
      </c>
      <c r="KH278" s="115">
        <f>SUM(KH223, -KH226)</f>
        <v>1.7399999999999999E-2</v>
      </c>
      <c r="KI278" s="174">
        <f>SUM(KI222, -KI223)</f>
        <v>3.32E-2</v>
      </c>
      <c r="KJ278" s="141">
        <f>SUM(KJ222, -KJ224)</f>
        <v>2.2700000000000005E-2</v>
      </c>
      <c r="KK278" s="115">
        <f>SUM(KK222, -KK225)</f>
        <v>2.0399999999999998E-2</v>
      </c>
      <c r="KL278" s="174">
        <f>SUM(KL226, -KL227)</f>
        <v>9.9999999999999985E-3</v>
      </c>
      <c r="KM278" s="141">
        <f>SUM(KM226, -KM227)</f>
        <v>1.2799999999999999E-2</v>
      </c>
      <c r="KN278" s="115">
        <f>SUM(KN226, -KN227)</f>
        <v>2.5700000000000004E-2</v>
      </c>
      <c r="KO278" s="174">
        <f>SUM(KO222, -KO225)</f>
        <v>3.8199999999999998E-2</v>
      </c>
      <c r="KP278" s="143">
        <f>SUM(KP222, -KP224)</f>
        <v>3.2000000000000001E-2</v>
      </c>
      <c r="KQ278" s="113">
        <f>SUM(KQ224, -KQ226)</f>
        <v>4.3300000000000005E-2</v>
      </c>
      <c r="KR278" s="174">
        <f>SUM(KR223, -KR225)</f>
        <v>3.5099999999999999E-2</v>
      </c>
      <c r="KS278" s="141">
        <f>SUM(KS226, -KS227)</f>
        <v>4.3699999999999989E-2</v>
      </c>
      <c r="KT278" s="115">
        <f>SUM(KT227, -KT228)</f>
        <v>4.2300000000000004E-2</v>
      </c>
      <c r="KU278" s="174">
        <f>SUM(KU226, -KU227)</f>
        <v>5.4800000000000001E-2</v>
      </c>
      <c r="KV278" s="141">
        <f>SUM(KV226, -KV227)</f>
        <v>5.0800000000000005E-2</v>
      </c>
      <c r="KW278" s="115">
        <f>SUM(KW226, -KW227)</f>
        <v>6.0499999999999998E-2</v>
      </c>
      <c r="KX278" s="174">
        <f>SUM(KX223, -KX225)</f>
        <v>5.3900000000000003E-2</v>
      </c>
      <c r="KY278" s="141">
        <f>SUM(KY224, -KY226)</f>
        <v>6.1200000000000004E-2</v>
      </c>
      <c r="KZ278" s="202">
        <f>SUM(KZ226, -KZ227)</f>
        <v>6.4399999999999985E-2</v>
      </c>
      <c r="LA278" s="173">
        <f>SUM(LA226, -LA228)</f>
        <v>4.3200000000000002E-2</v>
      </c>
      <c r="LB278" s="113">
        <f>SUM(LB226, -LB228)</f>
        <v>5.1199999999999996E-2</v>
      </c>
      <c r="LC278" s="111">
        <f>SUM(LC221, -LC222)</f>
        <v>3.1400000000000011E-2</v>
      </c>
      <c r="LD278" s="115">
        <f>SUM(LD223, -LD225)</f>
        <v>5.11E-2</v>
      </c>
      <c r="LE278" s="6">
        <f t="shared" ref="KS278:MF278" si="859">SUM(LE267, -LE274)</f>
        <v>0</v>
      </c>
      <c r="LF278" s="6">
        <f t="shared" si="859"/>
        <v>0</v>
      </c>
      <c r="LG278" s="6">
        <f t="shared" si="859"/>
        <v>0</v>
      </c>
      <c r="LH278" s="6">
        <f t="shared" si="859"/>
        <v>0</v>
      </c>
      <c r="LI278" s="6">
        <f t="shared" si="859"/>
        <v>0</v>
      </c>
      <c r="LJ278" s="6">
        <f t="shared" si="859"/>
        <v>0</v>
      </c>
      <c r="LK278" s="6">
        <f t="shared" si="859"/>
        <v>0</v>
      </c>
      <c r="LL278" s="6">
        <f t="shared" si="859"/>
        <v>0</v>
      </c>
      <c r="LM278" s="6">
        <f t="shared" si="859"/>
        <v>0</v>
      </c>
      <c r="LN278" s="6">
        <f t="shared" si="859"/>
        <v>0</v>
      </c>
      <c r="LO278" s="6">
        <f t="shared" si="859"/>
        <v>0</v>
      </c>
      <c r="LP278" s="6">
        <f t="shared" si="859"/>
        <v>0</v>
      </c>
      <c r="LQ278" s="6">
        <f t="shared" si="859"/>
        <v>0</v>
      </c>
      <c r="LR278" s="6">
        <f t="shared" si="859"/>
        <v>0</v>
      </c>
      <c r="LS278" s="6">
        <f t="shared" si="859"/>
        <v>0</v>
      </c>
      <c r="LT278" s="6">
        <f t="shared" si="859"/>
        <v>0</v>
      </c>
      <c r="LU278" s="6">
        <f t="shared" si="859"/>
        <v>0</v>
      </c>
      <c r="LV278" s="6">
        <f t="shared" si="859"/>
        <v>0</v>
      </c>
      <c r="LW278" s="6">
        <f t="shared" si="859"/>
        <v>0</v>
      </c>
      <c r="LX278" s="6">
        <f t="shared" si="859"/>
        <v>0</v>
      </c>
      <c r="LY278" s="6">
        <f t="shared" si="859"/>
        <v>0</v>
      </c>
      <c r="LZ278" s="6">
        <f t="shared" si="859"/>
        <v>0</v>
      </c>
      <c r="MA278" s="6">
        <f t="shared" si="859"/>
        <v>0</v>
      </c>
      <c r="MB278" s="6">
        <f t="shared" si="859"/>
        <v>0</v>
      </c>
      <c r="MC278" s="6">
        <f t="shared" si="859"/>
        <v>0</v>
      </c>
      <c r="MD278" s="6">
        <f t="shared" si="859"/>
        <v>0</v>
      </c>
      <c r="ME278" s="6">
        <f t="shared" si="859"/>
        <v>0</v>
      </c>
      <c r="MF278" s="6">
        <f t="shared" si="859"/>
        <v>0</v>
      </c>
      <c r="MG278" s="6">
        <f t="shared" ref="MG278:MK278" si="860">SUM(MG267, -MG274)</f>
        <v>0</v>
      </c>
      <c r="MH278" s="6">
        <f t="shared" si="860"/>
        <v>0</v>
      </c>
      <c r="MI278" s="6">
        <f t="shared" si="860"/>
        <v>0</v>
      </c>
      <c r="MJ278" s="6">
        <f t="shared" si="860"/>
        <v>0</v>
      </c>
      <c r="MK278" s="6">
        <f t="shared" si="860"/>
        <v>0</v>
      </c>
      <c r="MM278" s="6">
        <f t="shared" ref="MM278:OX278" si="861">SUM(MM267, -MM274)</f>
        <v>0</v>
      </c>
      <c r="MN278" s="6">
        <f t="shared" si="861"/>
        <v>0</v>
      </c>
      <c r="MO278" s="6">
        <f t="shared" si="861"/>
        <v>0</v>
      </c>
      <c r="MP278" s="6">
        <f t="shared" si="861"/>
        <v>0</v>
      </c>
      <c r="MQ278" s="6">
        <f t="shared" si="861"/>
        <v>0</v>
      </c>
      <c r="MR278" s="6">
        <f t="shared" si="861"/>
        <v>0</v>
      </c>
      <c r="MS278" s="6">
        <f t="shared" si="861"/>
        <v>0</v>
      </c>
      <c r="MT278" s="6">
        <f t="shared" si="861"/>
        <v>0</v>
      </c>
      <c r="MU278" s="6">
        <f t="shared" si="861"/>
        <v>0</v>
      </c>
      <c r="MV278" s="6">
        <f t="shared" si="861"/>
        <v>0</v>
      </c>
      <c r="MW278" s="6">
        <f t="shared" si="861"/>
        <v>0</v>
      </c>
      <c r="MX278" s="6">
        <f t="shared" si="861"/>
        <v>0</v>
      </c>
      <c r="MY278" s="6">
        <f t="shared" si="861"/>
        <v>0</v>
      </c>
      <c r="MZ278" s="6">
        <f t="shared" si="861"/>
        <v>0</v>
      </c>
      <c r="NA278" s="6">
        <f t="shared" si="861"/>
        <v>0</v>
      </c>
      <c r="NB278" s="6">
        <f t="shared" si="861"/>
        <v>0</v>
      </c>
      <c r="NC278" s="6">
        <f t="shared" si="861"/>
        <v>0</v>
      </c>
      <c r="ND278" s="6">
        <f t="shared" si="861"/>
        <v>0</v>
      </c>
      <c r="NE278" s="6">
        <f t="shared" si="861"/>
        <v>0</v>
      </c>
      <c r="NF278" s="6">
        <f t="shared" si="861"/>
        <v>0</v>
      </c>
      <c r="NG278" s="6">
        <f t="shared" si="861"/>
        <v>0</v>
      </c>
      <c r="NH278" s="6">
        <f t="shared" si="861"/>
        <v>0</v>
      </c>
      <c r="NI278" s="6">
        <f t="shared" si="861"/>
        <v>0</v>
      </c>
      <c r="NJ278" s="6">
        <f t="shared" si="861"/>
        <v>0</v>
      </c>
      <c r="NK278" s="6">
        <f t="shared" si="861"/>
        <v>0</v>
      </c>
      <c r="NL278" s="6">
        <f t="shared" si="861"/>
        <v>0</v>
      </c>
      <c r="NM278" s="6">
        <f t="shared" si="861"/>
        <v>0</v>
      </c>
      <c r="NN278" s="6">
        <f t="shared" si="861"/>
        <v>0</v>
      </c>
      <c r="NO278" s="6">
        <f t="shared" si="861"/>
        <v>0</v>
      </c>
      <c r="NP278" s="6">
        <f t="shared" si="861"/>
        <v>0</v>
      </c>
      <c r="NQ278" s="6">
        <f t="shared" si="861"/>
        <v>0</v>
      </c>
      <c r="NR278" s="6">
        <f t="shared" si="861"/>
        <v>0</v>
      </c>
      <c r="NS278" s="6">
        <f t="shared" si="861"/>
        <v>0</v>
      </c>
      <c r="NT278" s="6">
        <f t="shared" si="861"/>
        <v>0</v>
      </c>
      <c r="NU278" s="6">
        <f t="shared" si="861"/>
        <v>0</v>
      </c>
      <c r="NV278" s="6">
        <f t="shared" si="861"/>
        <v>0</v>
      </c>
      <c r="NW278" s="6">
        <f t="shared" si="861"/>
        <v>0</v>
      </c>
      <c r="NX278" s="6">
        <f t="shared" si="861"/>
        <v>0</v>
      </c>
      <c r="NY278" s="6">
        <f t="shared" si="861"/>
        <v>0</v>
      </c>
      <c r="NZ278" s="6">
        <f t="shared" si="861"/>
        <v>0</v>
      </c>
      <c r="OA278" s="6">
        <f t="shared" si="861"/>
        <v>0</v>
      </c>
      <c r="OB278" s="6">
        <f t="shared" si="861"/>
        <v>0</v>
      </c>
      <c r="OC278" s="6">
        <f t="shared" si="861"/>
        <v>0</v>
      </c>
      <c r="OD278" s="6">
        <f t="shared" si="861"/>
        <v>0</v>
      </c>
      <c r="OE278" s="6">
        <f t="shared" si="861"/>
        <v>0</v>
      </c>
      <c r="OF278" s="6">
        <f t="shared" si="861"/>
        <v>0</v>
      </c>
      <c r="OG278" s="6">
        <f t="shared" si="861"/>
        <v>0</v>
      </c>
      <c r="OH278" s="6">
        <f t="shared" si="861"/>
        <v>0</v>
      </c>
      <c r="OI278" s="6">
        <f t="shared" si="861"/>
        <v>0</v>
      </c>
      <c r="OJ278" s="6">
        <f t="shared" si="861"/>
        <v>0</v>
      </c>
      <c r="OK278" s="6">
        <f t="shared" si="861"/>
        <v>0</v>
      </c>
      <c r="OL278" s="6">
        <f t="shared" si="861"/>
        <v>0</v>
      </c>
      <c r="OM278" s="6">
        <f t="shared" si="861"/>
        <v>0</v>
      </c>
      <c r="ON278" s="6">
        <f t="shared" si="861"/>
        <v>0</v>
      </c>
      <c r="OO278" s="6">
        <f t="shared" si="861"/>
        <v>0</v>
      </c>
      <c r="OP278" s="6">
        <f t="shared" si="861"/>
        <v>0</v>
      </c>
      <c r="OQ278" s="6">
        <f t="shared" si="861"/>
        <v>0</v>
      </c>
      <c r="OR278" s="6">
        <f t="shared" si="861"/>
        <v>0</v>
      </c>
      <c r="OS278" s="6">
        <f t="shared" si="861"/>
        <v>0</v>
      </c>
      <c r="OT278" s="6">
        <f t="shared" si="861"/>
        <v>0</v>
      </c>
      <c r="OU278" s="6">
        <f t="shared" si="861"/>
        <v>0</v>
      </c>
      <c r="OV278" s="6">
        <f t="shared" si="861"/>
        <v>0</v>
      </c>
      <c r="OW278" s="6">
        <f t="shared" si="861"/>
        <v>0</v>
      </c>
      <c r="OX278" s="6">
        <f t="shared" si="861"/>
        <v>0</v>
      </c>
      <c r="OY278" s="6">
        <f t="shared" ref="OY278:PC278" si="862">SUM(OY267, -OY274)</f>
        <v>0</v>
      </c>
      <c r="OZ278" s="6">
        <f t="shared" si="862"/>
        <v>0</v>
      </c>
      <c r="PA278" s="6">
        <f t="shared" si="862"/>
        <v>0</v>
      </c>
      <c r="PB278" s="6">
        <f t="shared" si="862"/>
        <v>0</v>
      </c>
      <c r="PC278" s="6">
        <f t="shared" si="862"/>
        <v>0</v>
      </c>
    </row>
    <row r="279" spans="2:419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  <c r="CG279" s="31">
        <v>0.114</v>
      </c>
      <c r="CH279" s="31">
        <v>9.1899999999999996E-2</v>
      </c>
      <c r="CI279" s="31">
        <v>8.6300000000000002E-2</v>
      </c>
      <c r="CJ279" s="31">
        <v>8.2600000000000007E-2</v>
      </c>
      <c r="CK279" s="31">
        <v>6.9599999999999995E-2</v>
      </c>
      <c r="CL279" s="31">
        <v>9.0200000000000002E-2</v>
      </c>
      <c r="CM279" s="31">
        <v>7.6300000000000007E-2</v>
      </c>
      <c r="CN279" s="31">
        <v>6.3200000000000006E-2</v>
      </c>
      <c r="CO279" s="31">
        <v>6.6699999999999995E-2</v>
      </c>
      <c r="CP279" s="31">
        <v>1.52E-2</v>
      </c>
      <c r="CQ279" s="31">
        <v>2.3900000000000001E-2</v>
      </c>
      <c r="CR279" s="31">
        <v>1.2E-2</v>
      </c>
      <c r="CS279" s="31">
        <v>-8.0000000000000002E-3</v>
      </c>
      <c r="DD279" t="s">
        <v>62</v>
      </c>
      <c r="JU279" s="137" t="s">
        <v>42</v>
      </c>
      <c r="JV279" s="183" t="s">
        <v>44</v>
      </c>
      <c r="JW279" s="179" t="s">
        <v>38</v>
      </c>
      <c r="JX279" s="153" t="s">
        <v>39</v>
      </c>
      <c r="JY279" s="116" t="s">
        <v>45</v>
      </c>
      <c r="JZ279" s="172" t="s">
        <v>65</v>
      </c>
      <c r="KA279" s="153" t="s">
        <v>38</v>
      </c>
      <c r="KB279" s="114" t="s">
        <v>38</v>
      </c>
      <c r="KC279" s="175" t="s">
        <v>42</v>
      </c>
      <c r="KD279" s="147" t="s">
        <v>57</v>
      </c>
      <c r="KE279" s="112" t="s">
        <v>65</v>
      </c>
      <c r="KF279" s="172" t="s">
        <v>65</v>
      </c>
      <c r="KG279" s="153" t="s">
        <v>42</v>
      </c>
      <c r="KH279" s="116" t="s">
        <v>84</v>
      </c>
      <c r="KI279" s="175" t="s">
        <v>40</v>
      </c>
      <c r="KJ279" s="159" t="s">
        <v>44</v>
      </c>
      <c r="KK279" s="116" t="s">
        <v>38</v>
      </c>
      <c r="KL279" s="175" t="s">
        <v>38</v>
      </c>
      <c r="KM279" s="159" t="s">
        <v>51</v>
      </c>
      <c r="KN279" s="116" t="s">
        <v>51</v>
      </c>
      <c r="KO279" s="179" t="s">
        <v>38</v>
      </c>
      <c r="KP279" s="159" t="s">
        <v>55</v>
      </c>
      <c r="KQ279" s="114" t="s">
        <v>42</v>
      </c>
      <c r="KR279" s="172" t="s">
        <v>65</v>
      </c>
      <c r="KS279" s="149" t="s">
        <v>36</v>
      </c>
      <c r="KT279" s="183" t="s">
        <v>55</v>
      </c>
      <c r="KU279" s="175" t="s">
        <v>42</v>
      </c>
      <c r="KV279" s="153" t="s">
        <v>42</v>
      </c>
      <c r="KW279" s="114" t="s">
        <v>42</v>
      </c>
      <c r="KX279" s="175" t="s">
        <v>42</v>
      </c>
      <c r="KY279" s="149" t="s">
        <v>49</v>
      </c>
      <c r="KZ279" s="114" t="s">
        <v>42</v>
      </c>
      <c r="LA279" s="178" t="s">
        <v>49</v>
      </c>
      <c r="LB279" s="117" t="s">
        <v>49</v>
      </c>
      <c r="LC279" s="117" t="s">
        <v>49</v>
      </c>
      <c r="LD279" s="254" t="s">
        <v>54</v>
      </c>
      <c r="LE279" s="59"/>
      <c r="LF279" s="59"/>
      <c r="LG279" s="59"/>
      <c r="LH279" s="59"/>
      <c r="LI279" s="59"/>
      <c r="LJ279" s="59"/>
      <c r="LK279" s="59"/>
      <c r="LL279" s="59"/>
      <c r="LM279" s="59"/>
      <c r="LN279" s="59"/>
      <c r="LO279" s="59"/>
      <c r="LP279" s="59"/>
      <c r="LQ279" s="59"/>
      <c r="LR279" s="59"/>
      <c r="LS279" s="59"/>
      <c r="LT279" s="59"/>
      <c r="LU279" s="59"/>
      <c r="LV279" s="59"/>
      <c r="LW279" s="59"/>
      <c r="LX279" s="59"/>
      <c r="LY279" s="59"/>
      <c r="LZ279" s="59"/>
      <c r="MA279" s="59"/>
      <c r="MB279" s="59"/>
      <c r="MC279" s="59"/>
      <c r="MD279" s="59"/>
      <c r="ME279" s="59"/>
      <c r="MF279" s="59"/>
      <c r="MG279" s="59"/>
      <c r="MH279" s="59"/>
      <c r="MI279" s="59"/>
      <c r="MJ279" s="59"/>
      <c r="MK279" s="59"/>
      <c r="MM279" s="59"/>
      <c r="MN279" s="59"/>
      <c r="MO279" s="59"/>
      <c r="MP279" s="59"/>
      <c r="MQ279" s="59"/>
      <c r="MR279" s="59"/>
      <c r="MS279" s="59"/>
      <c r="MT279" s="59"/>
      <c r="MU279" s="59"/>
      <c r="MV279" s="59"/>
      <c r="MW279" s="59"/>
      <c r="MX279" s="59"/>
      <c r="MY279" s="59"/>
      <c r="MZ279" s="59"/>
      <c r="NA279" s="59"/>
      <c r="NB279" s="59"/>
      <c r="NC279" s="59"/>
      <c r="ND279" s="59"/>
      <c r="NE279" s="59"/>
      <c r="NF279" s="59"/>
      <c r="NG279" s="59"/>
      <c r="NH279" s="59"/>
      <c r="NI279" s="59"/>
      <c r="NJ279" s="59"/>
      <c r="NK279" s="59"/>
      <c r="NL279" s="59"/>
      <c r="NM279" s="59"/>
      <c r="NN279" s="59"/>
      <c r="NO279" s="59"/>
      <c r="NP279" s="59"/>
      <c r="NQ279" s="59"/>
      <c r="NR279" s="59"/>
      <c r="NS279" s="59"/>
      <c r="NT279" s="59"/>
      <c r="NU279" s="59"/>
      <c r="NV279" s="59"/>
      <c r="NW279" s="59"/>
      <c r="NX279" s="59"/>
      <c r="NY279" s="59"/>
      <c r="NZ279" s="59"/>
      <c r="OA279" s="59"/>
      <c r="OB279" s="59"/>
      <c r="OC279" s="59"/>
      <c r="OD279" s="59"/>
      <c r="OE279" s="59"/>
      <c r="OF279" s="59"/>
      <c r="OG279" s="59"/>
      <c r="OH279" s="59"/>
      <c r="OI279" s="59"/>
      <c r="OJ279" s="59"/>
      <c r="OK279" s="59"/>
      <c r="OL279" s="59"/>
      <c r="OM279" s="59"/>
      <c r="ON279" s="59"/>
      <c r="OO279" s="59"/>
      <c r="OP279" s="59"/>
      <c r="OQ279" s="59"/>
      <c r="OR279" s="59"/>
      <c r="OS279" s="59"/>
      <c r="OT279" s="59"/>
      <c r="OU279" s="59"/>
      <c r="OV279" s="59"/>
      <c r="OW279" s="59"/>
      <c r="OX279" s="59"/>
      <c r="OY279" s="59"/>
      <c r="OZ279" s="59"/>
      <c r="PA279" s="59"/>
      <c r="PB279" s="59"/>
      <c r="PC279" s="59"/>
    </row>
    <row r="280" spans="2:419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  <c r="CG280" s="48">
        <v>-0.23269999999999999</v>
      </c>
      <c r="CH280" s="48">
        <v>-0.21729999999999999</v>
      </c>
      <c r="CI280" s="48">
        <v>-0.21579999999999999</v>
      </c>
      <c r="CJ280" s="48">
        <v>-0.218</v>
      </c>
      <c r="CK280" s="48">
        <v>-0.188</v>
      </c>
      <c r="CL280" s="48">
        <v>-0.15029999999999999</v>
      </c>
      <c r="CM280" s="48">
        <v>-0.12770000000000001</v>
      </c>
      <c r="CN280" s="48">
        <v>-0.11609999999999999</v>
      </c>
      <c r="CO280" s="48">
        <v>-0.14299999999999999</v>
      </c>
      <c r="CP280" s="48">
        <v>-8.7999999999999995E-2</v>
      </c>
      <c r="CQ280" s="48">
        <v>-0.1017</v>
      </c>
      <c r="CR280" s="48">
        <v>-9.1600000000000001E-2</v>
      </c>
      <c r="CS280" s="48">
        <v>-8.9599999999999999E-2</v>
      </c>
      <c r="JU280" s="141">
        <f>SUM(JU222, -JU225)</f>
        <v>2.7999999999999995E-3</v>
      </c>
      <c r="JV280" s="115">
        <f>SUM(JV222, -JV223)</f>
        <v>8.3000000000000001E-3</v>
      </c>
      <c r="JW280" s="173">
        <f>SUM(JW222, -JW224)</f>
        <v>1.2200000000000001E-2</v>
      </c>
      <c r="JX280" s="139">
        <f>SUM(JX223, -JX225)</f>
        <v>1.06E-2</v>
      </c>
      <c r="JY280" s="202">
        <f>SUM(JY222, -JY224)</f>
        <v>6.9000000000000008E-3</v>
      </c>
      <c r="JZ280" s="174">
        <f>SUM(JZ226, -JZ227)</f>
        <v>8.9999999999999976E-3</v>
      </c>
      <c r="KA280" s="143">
        <f>SUM(KA222, -KA224)</f>
        <v>8.7999999999999988E-3</v>
      </c>
      <c r="KB280" s="113">
        <f>SUM(KB221, -KB223)</f>
        <v>1.0800000000000001E-2</v>
      </c>
      <c r="KC280" s="174">
        <f>SUM(KC224, -KC226)</f>
        <v>1.4799999999999999E-2</v>
      </c>
      <c r="KD280" s="139">
        <f>SUM(KD222, -KD223)</f>
        <v>2.3699999999999999E-2</v>
      </c>
      <c r="KE280" s="115">
        <f>SUM(KE226, -KE227)</f>
        <v>1.5199999999999998E-2</v>
      </c>
      <c r="KF280" s="174">
        <f>SUM(KF226, -KF227)</f>
        <v>2.3200000000000002E-2</v>
      </c>
      <c r="KG280" s="141">
        <f>SUM(KG225, -KG227)</f>
        <v>1.7999999999999999E-2</v>
      </c>
      <c r="KH280" s="111">
        <f>SUM(KH224, -KH226)</f>
        <v>1.7000000000000001E-2</v>
      </c>
      <c r="KI280" s="174">
        <f>SUM(KI224, -KI226)</f>
        <v>3.1200000000000002E-2</v>
      </c>
      <c r="KJ280" s="141">
        <f>SUM(KJ222, -KJ223)</f>
        <v>2.1100000000000001E-2</v>
      </c>
      <c r="KK280" s="113">
        <f>SUM(KK222, -KK224)</f>
        <v>1.9400000000000001E-2</v>
      </c>
      <c r="KL280" s="173">
        <f>SUM(KL222, -KL225)</f>
        <v>7.4000000000000003E-3</v>
      </c>
      <c r="KM280" s="141">
        <f>SUM(KM222, -KM225)</f>
        <v>5.899999999999999E-3</v>
      </c>
      <c r="KN280" s="115">
        <f>SUM(KN222, -KN225)</f>
        <v>1.9599999999999999E-2</v>
      </c>
      <c r="KO280" s="173">
        <f>SUM(KO222, -KO224)</f>
        <v>3.2599999999999997E-2</v>
      </c>
      <c r="KP280" s="143">
        <f>SUM(KP225, -KP226)</f>
        <v>2.9700000000000001E-2</v>
      </c>
      <c r="KQ280" s="115">
        <f>SUM(KQ225, -KQ226)</f>
        <v>4.2599999999999999E-2</v>
      </c>
      <c r="KR280" s="174">
        <f>SUM(KR226, -KR227)</f>
        <v>3.0600000000000002E-2</v>
      </c>
      <c r="KS280" s="139">
        <f>SUM(KS223, -KS225)</f>
        <v>3.2300000000000002E-2</v>
      </c>
      <c r="KT280" s="113">
        <f>SUM(KT224, -KT226)</f>
        <v>3.2500000000000001E-2</v>
      </c>
      <c r="KU280" s="174">
        <f>SUM(KU224, -KU226)</f>
        <v>5.04E-2</v>
      </c>
      <c r="KV280" s="141">
        <f>SUM(KV224, -KV226)</f>
        <v>4.5100000000000001E-2</v>
      </c>
      <c r="KW280" s="115">
        <f>SUM(KW224, -KW226)</f>
        <v>4.1999999999999996E-2</v>
      </c>
      <c r="KX280" s="174">
        <f>SUM(KX224, -KX225)</f>
        <v>4.5200000000000004E-2</v>
      </c>
      <c r="KY280" s="141">
        <f>SUM(KY223, -KY225)</f>
        <v>5.7999999999999996E-2</v>
      </c>
      <c r="KZ280" s="115">
        <f>SUM(KZ223, -KZ225)</f>
        <v>5.4800000000000001E-2</v>
      </c>
      <c r="LA280" s="174">
        <f>SUM(LA223, -LA225)</f>
        <v>3.9699999999999999E-2</v>
      </c>
      <c r="LB280" s="115">
        <f>SUM(LB223, -LB225)</f>
        <v>4.4300000000000006E-2</v>
      </c>
      <c r="LC280" s="115">
        <f>SUM(LC223, -LC225)</f>
        <v>2.6700000000000002E-2</v>
      </c>
      <c r="LD280" s="113">
        <f>SUM(LD226, -LD228)</f>
        <v>4.41E-2</v>
      </c>
      <c r="LE280" s="6">
        <f>SUM(LE267, -LE273,)</f>
        <v>0</v>
      </c>
      <c r="LF280" s="6">
        <f>SUM(LF268, -LF274)</f>
        <v>0</v>
      </c>
      <c r="LG280" s="6">
        <f>SUM(LG267, -LG273)</f>
        <v>0</v>
      </c>
      <c r="LH280" s="6">
        <f>SUM(LH267, -LH273,)</f>
        <v>0</v>
      </c>
      <c r="LI280" s="6">
        <f>SUM(LI268, -LI274)</f>
        <v>0</v>
      </c>
      <c r="LJ280" s="6">
        <f>SUM(LJ267, -LJ273)</f>
        <v>0</v>
      </c>
      <c r="LK280" s="6">
        <f>SUM(LK267, -LK273,)</f>
        <v>0</v>
      </c>
      <c r="LL280" s="6">
        <f>SUM(LL268, -LL274)</f>
        <v>0</v>
      </c>
      <c r="LM280" s="6">
        <f>SUM(LM267, -LM273)</f>
        <v>0</v>
      </c>
      <c r="LN280" s="6">
        <f>SUM(LN267, -LN273,)</f>
        <v>0</v>
      </c>
      <c r="LO280" s="6">
        <f>SUM(LO268, -LO274)</f>
        <v>0</v>
      </c>
      <c r="LP280" s="6">
        <f>SUM(LP267, -LP273)</f>
        <v>0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CL281" t="s">
        <v>62</v>
      </c>
      <c r="JU281" s="149" t="s">
        <v>36</v>
      </c>
      <c r="JV281" s="109" t="s">
        <v>39</v>
      </c>
      <c r="JW281" s="193" t="s">
        <v>52</v>
      </c>
      <c r="JX281" s="151" t="s">
        <v>38</v>
      </c>
      <c r="JY281" s="114" t="s">
        <v>39</v>
      </c>
      <c r="JZ281" s="179" t="s">
        <v>57</v>
      </c>
      <c r="KA281" s="153" t="s">
        <v>39</v>
      </c>
      <c r="KB281" s="114" t="s">
        <v>39</v>
      </c>
      <c r="KC281" s="177" t="s">
        <v>64</v>
      </c>
      <c r="KD281" s="159" t="s">
        <v>52</v>
      </c>
      <c r="KE281" s="118" t="s">
        <v>64</v>
      </c>
      <c r="KF281" s="169" t="s">
        <v>57</v>
      </c>
      <c r="KG281" s="149" t="s">
        <v>47</v>
      </c>
      <c r="KH281" s="117" t="s">
        <v>47</v>
      </c>
      <c r="KI281" s="178" t="s">
        <v>47</v>
      </c>
      <c r="KJ281" s="153" t="s">
        <v>40</v>
      </c>
      <c r="KK281" s="116" t="s">
        <v>45</v>
      </c>
      <c r="KL281" s="175" t="s">
        <v>36</v>
      </c>
      <c r="KM281" s="159" t="s">
        <v>37</v>
      </c>
      <c r="KN281" s="114" t="s">
        <v>37</v>
      </c>
      <c r="KO281" s="179" t="s">
        <v>45</v>
      </c>
      <c r="KP281" s="149" t="s">
        <v>44</v>
      </c>
      <c r="KQ281" s="117" t="s">
        <v>36</v>
      </c>
      <c r="KR281" s="178" t="s">
        <v>36</v>
      </c>
      <c r="KS281" s="159" t="s">
        <v>55</v>
      </c>
      <c r="KT281" s="117" t="s">
        <v>36</v>
      </c>
      <c r="KU281" s="175" t="s">
        <v>37</v>
      </c>
      <c r="KV281" s="149" t="s">
        <v>36</v>
      </c>
      <c r="KW281" s="117" t="s">
        <v>36</v>
      </c>
      <c r="KX281" s="193" t="s">
        <v>53</v>
      </c>
      <c r="KY281" s="153" t="s">
        <v>42</v>
      </c>
      <c r="KZ281" s="117" t="s">
        <v>49</v>
      </c>
      <c r="LA281" s="175" t="s">
        <v>42</v>
      </c>
      <c r="LB281" s="183" t="s">
        <v>53</v>
      </c>
      <c r="LC281" s="114" t="s">
        <v>42</v>
      </c>
      <c r="LD281" s="117" t="s">
        <v>49</v>
      </c>
      <c r="LE281" s="59"/>
      <c r="LF281" s="59"/>
      <c r="LG281" s="59"/>
      <c r="LH281" s="59"/>
      <c r="LI281" s="59"/>
      <c r="LJ281" s="59"/>
      <c r="LK281" s="59"/>
      <c r="LL281" s="59"/>
      <c r="LM281" s="59"/>
      <c r="LN281" s="59"/>
      <c r="LO281" s="59"/>
      <c r="LP281" s="59"/>
      <c r="LQ281" s="59"/>
      <c r="LR281" s="59"/>
      <c r="LS281" s="59"/>
      <c r="LT281" s="59"/>
      <c r="LU281" s="59"/>
      <c r="LV281" s="59"/>
      <c r="LW281" s="59"/>
      <c r="LX281" s="59"/>
      <c r="LY281" s="59"/>
      <c r="LZ281" s="59"/>
      <c r="MA281" s="59"/>
      <c r="MB281" s="59"/>
      <c r="MC281" s="59"/>
      <c r="MD281" s="59"/>
      <c r="ME281" s="59"/>
      <c r="MF281" s="59"/>
      <c r="MG281" s="59"/>
      <c r="MH281" s="59"/>
      <c r="MI281" s="59"/>
      <c r="MJ281" s="59"/>
      <c r="MK281" s="59"/>
      <c r="MM281" s="59"/>
      <c r="MN281" s="59"/>
      <c r="MO281" s="59"/>
      <c r="MP281" s="59"/>
      <c r="MQ281" s="59"/>
      <c r="MR281" s="59"/>
      <c r="MS281" s="59"/>
      <c r="MT281" s="59"/>
      <c r="MU281" s="59"/>
      <c r="MV281" s="59"/>
      <c r="MW281" s="59"/>
      <c r="MX281" s="59"/>
      <c r="MY281" s="59"/>
      <c r="MZ281" s="59"/>
      <c r="NA281" s="59"/>
      <c r="NB281" s="59"/>
      <c r="NC281" s="59"/>
      <c r="ND281" s="59"/>
      <c r="NE281" s="59"/>
      <c r="NF281" s="59"/>
      <c r="NG281" s="59"/>
      <c r="NH281" s="59"/>
      <c r="NI281" s="59"/>
      <c r="NJ281" s="59"/>
      <c r="NK281" s="59"/>
      <c r="NL281" s="59"/>
      <c r="NM281" s="59"/>
      <c r="NN281" s="59"/>
      <c r="NO281" s="59"/>
      <c r="NP281" s="59"/>
      <c r="NQ281" s="59"/>
      <c r="NR281" s="59"/>
      <c r="NS281" s="59"/>
      <c r="NT281" s="59"/>
      <c r="NU281" s="59"/>
      <c r="NV281" s="59"/>
      <c r="NW281" s="59"/>
      <c r="NX281" s="59"/>
      <c r="NY281" s="59"/>
      <c r="NZ281" s="59"/>
      <c r="OA281" s="59"/>
      <c r="OB281" s="59"/>
      <c r="OC281" s="59"/>
      <c r="OD281" s="59"/>
      <c r="OE281" s="59"/>
      <c r="OF281" s="59"/>
      <c r="OG281" s="59"/>
      <c r="OH281" s="59"/>
      <c r="OI281" s="59"/>
      <c r="OJ281" s="59"/>
      <c r="OK281" s="59"/>
      <c r="OL281" s="59"/>
      <c r="OM281" s="59"/>
      <c r="ON281" s="59"/>
      <c r="OO281" s="59"/>
      <c r="OP281" s="59"/>
      <c r="OQ281" s="59"/>
      <c r="OR281" s="59"/>
      <c r="OS281" s="59"/>
      <c r="OT281" s="59"/>
      <c r="OU281" s="59"/>
      <c r="OV281" s="59"/>
      <c r="OW281" s="59"/>
      <c r="OX281" s="59"/>
      <c r="OY281" s="59"/>
      <c r="OZ281" s="59"/>
      <c r="PA281" s="59"/>
      <c r="PB281" s="59"/>
      <c r="PC281" s="59"/>
    </row>
    <row r="282" spans="2:419" ht="15.75" thickBot="1" x14ac:dyDescent="0.3">
      <c r="BS282" t="s">
        <v>62</v>
      </c>
      <c r="BT282" t="s">
        <v>62</v>
      </c>
      <c r="BX282" t="s">
        <v>62</v>
      </c>
      <c r="CH282" t="s">
        <v>62</v>
      </c>
      <c r="CJ282" t="s">
        <v>62</v>
      </c>
      <c r="CK282" t="s">
        <v>62</v>
      </c>
      <c r="CO282" t="s">
        <v>62</v>
      </c>
      <c r="CR282" t="s">
        <v>62</v>
      </c>
      <c r="DD282" t="s">
        <v>62</v>
      </c>
      <c r="JU282" s="139">
        <f>SUM(JU223, -JU225)</f>
        <v>2.7000000000000001E-3</v>
      </c>
      <c r="JV282" s="111">
        <f>SUM(JV224, -JV226)</f>
        <v>6.8999999999999999E-3</v>
      </c>
      <c r="JW282" s="170">
        <f>SUM(JW221, -JW223)</f>
        <v>1.14E-2</v>
      </c>
      <c r="JX282" s="143">
        <f>SUM(JX222, -JX223)</f>
        <v>1.03E-2</v>
      </c>
      <c r="JY282" s="111">
        <f>SUM(JY223, -JY225)</f>
        <v>6.6E-3</v>
      </c>
      <c r="JZ282" s="171">
        <f>SUM(JZ222, -JZ224)</f>
        <v>8.8000000000000023E-3</v>
      </c>
      <c r="KA282" s="139">
        <f>SUM(KA222, -KA223)</f>
        <v>7.4999999999999997E-3</v>
      </c>
      <c r="KB282" s="111">
        <f>SUM(KB221, -KB222)</f>
        <v>9.1999999999999998E-3</v>
      </c>
      <c r="KC282" s="174">
        <f>SUM(KC227, -KC228)</f>
        <v>1.2700000000000003E-2</v>
      </c>
      <c r="KD282" s="148">
        <f>SUM(KD221, -KD222)</f>
        <v>1.5799999999999995E-2</v>
      </c>
      <c r="KE282" s="115">
        <f>SUM(KE227, -KE228)</f>
        <v>1.3699999999999997E-2</v>
      </c>
      <c r="KF282" s="171">
        <f>SUM(KF222, -KF223)</f>
        <v>2.1899999999999996E-2</v>
      </c>
      <c r="KG282" s="143">
        <f>SUM(KG224, -KG226)</f>
        <v>1.4500000000000001E-2</v>
      </c>
      <c r="KH282" s="113">
        <f>SUM(KH225, -KH226)</f>
        <v>1.49E-2</v>
      </c>
      <c r="KI282" s="173">
        <f>SUM(KI225, -KI226)</f>
        <v>2.5300000000000003E-2</v>
      </c>
      <c r="KJ282" s="141">
        <f>SUM(KJ225, -KJ226)</f>
        <v>2.0199999999999999E-2</v>
      </c>
      <c r="KK282" s="202">
        <f>SUM(KK222, -KK223)</f>
        <v>1.4599999999999998E-2</v>
      </c>
      <c r="KL282" s="171">
        <f>SUM(KL222, -KL224)</f>
        <v>4.4000000000000011E-3</v>
      </c>
      <c r="KM282" s="141">
        <f>SUM(KM222, -KM224)</f>
        <v>5.7000000000000002E-3</v>
      </c>
      <c r="KN282" s="115">
        <f>SUM(KN223, -KN225)</f>
        <v>1.49E-2</v>
      </c>
      <c r="KO282" s="182">
        <f>SUM(KO222, -KO223)</f>
        <v>2.2499999999999999E-2</v>
      </c>
      <c r="KP282" s="141">
        <f>SUM(KP223, -KP225)</f>
        <v>2.5600000000000001E-2</v>
      </c>
      <c r="KQ282" s="111">
        <f>SUM(KQ223, -KQ225)</f>
        <v>2.81E-2</v>
      </c>
      <c r="KR282" s="171">
        <f>SUM(KR223, -KR224)</f>
        <v>2.9500000000000002E-2</v>
      </c>
      <c r="KS282" s="143">
        <f>SUM(KS224, -KS226)</f>
        <v>3.1200000000000002E-2</v>
      </c>
      <c r="KT282" s="111">
        <f>SUM(KT223, -KT225)</f>
        <v>2.9400000000000003E-2</v>
      </c>
      <c r="KU282" s="174">
        <f>SUM(KU224, -KU225)</f>
        <v>3.1699999999999999E-2</v>
      </c>
      <c r="KV282" s="139">
        <f>SUM(KV223, -KV224)</f>
        <v>3.56E-2</v>
      </c>
      <c r="KW282" s="111">
        <f>SUM(KW223, -KW224)</f>
        <v>3.1800000000000002E-2</v>
      </c>
      <c r="KX282" s="182">
        <f>SUM(KX226, -KX227)</f>
        <v>4.3700000000000003E-2</v>
      </c>
      <c r="KY282" s="141">
        <f>SUM(KY224, -KY225)</f>
        <v>5.0100000000000006E-2</v>
      </c>
      <c r="KZ282" s="115">
        <f>SUM(KZ224, -KZ225)</f>
        <v>4.6399999999999997E-2</v>
      </c>
      <c r="LA282" s="174">
        <f>SUM(LA224, -LA225)</f>
        <v>3.3700000000000001E-2</v>
      </c>
      <c r="LB282" s="202">
        <f>SUM(LB226, -LB227)</f>
        <v>4.1300000000000003E-2</v>
      </c>
      <c r="LC282" s="115">
        <f>SUM(LC224, -LC225)</f>
        <v>2.3199999999999998E-2</v>
      </c>
      <c r="LD282" s="115">
        <f>SUM(LD224, -LD225)</f>
        <v>3.44E-2</v>
      </c>
      <c r="LE282" s="6">
        <f>SUM(LE268, -LE274)</f>
        <v>0</v>
      </c>
      <c r="LF282" s="6">
        <f>SUM(LF267, -LF273)</f>
        <v>0</v>
      </c>
      <c r="LG282" s="6">
        <f>SUM(LG268, -LG274)</f>
        <v>0</v>
      </c>
      <c r="LH282" s="6">
        <f>SUM(LH268, -LH274)</f>
        <v>0</v>
      </c>
      <c r="LI282" s="6">
        <f>SUM(LI267, -LI273)</f>
        <v>0</v>
      </c>
      <c r="LJ282" s="6">
        <f>SUM(LJ268, -LJ274)</f>
        <v>0</v>
      </c>
      <c r="LK282" s="6">
        <f>SUM(LK268, -LK274)</f>
        <v>0</v>
      </c>
      <c r="LL282" s="6">
        <f>SUM(LL267, -LL273)</f>
        <v>0</v>
      </c>
      <c r="LM282" s="6">
        <f>SUM(LM268, -LM274)</f>
        <v>0</v>
      </c>
      <c r="LN282" s="6">
        <f>SUM(LN268, -LN274)</f>
        <v>0</v>
      </c>
      <c r="LO282" s="6">
        <f>SUM(LO267, -LO273)</f>
        <v>0</v>
      </c>
      <c r="LP282" s="6">
        <f>SUM(LP268, -LP274)</f>
        <v>0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CF283" t="s">
        <v>62</v>
      </c>
      <c r="CJ283" t="s">
        <v>62</v>
      </c>
      <c r="CP283" t="s">
        <v>62</v>
      </c>
      <c r="JU283" s="158" t="s">
        <v>40</v>
      </c>
      <c r="JV283" s="114" t="s">
        <v>42</v>
      </c>
      <c r="JW283" s="179" t="s">
        <v>57</v>
      </c>
      <c r="JX283" s="153" t="s">
        <v>36</v>
      </c>
      <c r="JY283" s="114" t="s">
        <v>36</v>
      </c>
      <c r="JZ283" s="175" t="s">
        <v>39</v>
      </c>
      <c r="KA283" s="158" t="s">
        <v>64</v>
      </c>
      <c r="KB283" s="109" t="s">
        <v>52</v>
      </c>
      <c r="KC283" s="178" t="s">
        <v>49</v>
      </c>
      <c r="KD283" s="153" t="s">
        <v>36</v>
      </c>
      <c r="KE283" s="116" t="s">
        <v>45</v>
      </c>
      <c r="KF283" s="179" t="s">
        <v>45</v>
      </c>
      <c r="KG283" s="151" t="s">
        <v>45</v>
      </c>
      <c r="KH283" s="109" t="s">
        <v>52</v>
      </c>
      <c r="KI283" s="177" t="s">
        <v>65</v>
      </c>
      <c r="KJ283" s="158" t="s">
        <v>65</v>
      </c>
      <c r="KK283" s="117" t="s">
        <v>44</v>
      </c>
      <c r="KL283" s="175" t="s">
        <v>37</v>
      </c>
      <c r="KM283" s="149" t="s">
        <v>45</v>
      </c>
      <c r="KN283" s="116" t="s">
        <v>45</v>
      </c>
      <c r="KO283" s="178" t="s">
        <v>44</v>
      </c>
      <c r="KP283" s="151" t="s">
        <v>45</v>
      </c>
      <c r="KQ283" s="117" t="s">
        <v>44</v>
      </c>
      <c r="KR283" s="169" t="s">
        <v>57</v>
      </c>
      <c r="KS283" s="147" t="s">
        <v>57</v>
      </c>
      <c r="KT283" s="114" t="s">
        <v>42</v>
      </c>
      <c r="KU283" s="169" t="s">
        <v>57</v>
      </c>
      <c r="KV283" s="153" t="s">
        <v>37</v>
      </c>
      <c r="KW283" s="114" t="s">
        <v>37</v>
      </c>
      <c r="KX283" s="169" t="s">
        <v>57</v>
      </c>
      <c r="KY283" s="147" t="s">
        <v>57</v>
      </c>
      <c r="KZ283" s="109" t="s">
        <v>57</v>
      </c>
      <c r="LA283" s="169" t="s">
        <v>57</v>
      </c>
      <c r="LB283" s="114" t="s">
        <v>42</v>
      </c>
      <c r="LC283" s="254" t="s">
        <v>54</v>
      </c>
      <c r="LD283" s="183" t="s">
        <v>53</v>
      </c>
      <c r="LE283" s="59"/>
      <c r="LF283" s="59"/>
      <c r="LG283" s="59"/>
      <c r="LH283" s="59"/>
      <c r="LI283" s="59"/>
      <c r="LJ283" s="59"/>
      <c r="LK283" s="59"/>
      <c r="LL283" s="59"/>
      <c r="LM283" s="59"/>
      <c r="LN283" s="59"/>
      <c r="LO283" s="59"/>
      <c r="LP283" s="59"/>
      <c r="LQ283" s="59"/>
      <c r="LR283" s="59"/>
      <c r="LS283" s="59"/>
      <c r="LT283" s="59"/>
      <c r="LU283" s="59"/>
      <c r="LV283" s="59"/>
      <c r="LW283" s="59"/>
      <c r="LX283" s="59"/>
      <c r="LY283" s="59"/>
      <c r="LZ283" s="59"/>
      <c r="MA283" s="59"/>
      <c r="MB283" s="59"/>
      <c r="MC283" s="59"/>
      <c r="MD283" s="59"/>
      <c r="ME283" s="59"/>
      <c r="MF283" s="59"/>
      <c r="MG283" s="59"/>
      <c r="MH283" s="59"/>
      <c r="MI283" s="59"/>
      <c r="MJ283" s="59"/>
      <c r="MK283" s="59"/>
      <c r="MM283" s="59"/>
      <c r="MN283" s="59"/>
      <c r="MO283" s="59"/>
      <c r="MP283" s="59"/>
      <c r="MQ283" s="59"/>
      <c r="MR283" s="59"/>
      <c r="MS283" s="59"/>
      <c r="MT283" s="59"/>
      <c r="MU283" s="59"/>
      <c r="MV283" s="59"/>
      <c r="MW283" s="59"/>
      <c r="MX283" s="59"/>
      <c r="MY283" s="59"/>
      <c r="MZ283" s="59"/>
      <c r="NA283" s="59"/>
      <c r="NB283" s="59"/>
      <c r="NC283" s="59"/>
      <c r="ND283" s="59"/>
      <c r="NE283" s="59"/>
      <c r="NF283" s="59"/>
      <c r="NG283" s="59"/>
      <c r="NH283" s="59"/>
      <c r="NI283" s="59"/>
      <c r="NJ283" s="59"/>
      <c r="NK283" s="59"/>
      <c r="NL283" s="59"/>
      <c r="NM283" s="59"/>
      <c r="NN283" s="59"/>
      <c r="NO283" s="59"/>
      <c r="NP283" s="59"/>
      <c r="NQ283" s="59"/>
      <c r="NR283" s="59"/>
      <c r="NS283" s="59"/>
      <c r="NT283" s="59"/>
      <c r="NU283" s="59"/>
      <c r="NV283" s="59"/>
      <c r="NW283" s="59"/>
      <c r="NX283" s="59"/>
      <c r="NY283" s="59"/>
      <c r="NZ283" s="59"/>
      <c r="OA283" s="59"/>
      <c r="OB283" s="59"/>
      <c r="OC283" s="59"/>
      <c r="OD283" s="59"/>
      <c r="OE283" s="59"/>
      <c r="OF283" s="59"/>
      <c r="OG283" s="59"/>
      <c r="OH283" s="59"/>
      <c r="OI283" s="59"/>
      <c r="OJ283" s="59"/>
      <c r="OK283" s="59"/>
      <c r="OL283" s="59"/>
      <c r="OM283" s="59"/>
      <c r="ON283" s="59"/>
      <c r="OO283" s="59"/>
      <c r="OP283" s="59"/>
      <c r="OQ283" s="59"/>
      <c r="OR283" s="59"/>
      <c r="OS283" s="59"/>
      <c r="OT283" s="59"/>
      <c r="OU283" s="59"/>
      <c r="OV283" s="59"/>
      <c r="OW283" s="59"/>
      <c r="OX283" s="59"/>
      <c r="OY283" s="59"/>
      <c r="OZ283" s="59"/>
      <c r="PA283" s="59"/>
      <c r="PB283" s="59"/>
      <c r="PC283" s="59"/>
    </row>
    <row r="284" spans="2:419" ht="15.75" thickBot="1" x14ac:dyDescent="0.3">
      <c r="CG284" t="s">
        <v>62</v>
      </c>
      <c r="CP284" t="s">
        <v>62</v>
      </c>
      <c r="JU284" s="141">
        <f>SUM(JU224, -JU225)</f>
        <v>2.5999999999999999E-3</v>
      </c>
      <c r="JV284" s="115">
        <f>SUM(JV226, -JV227)</f>
        <v>5.6999999999999993E-3</v>
      </c>
      <c r="JW284" s="171">
        <f>SUM(JW222, -JW223)</f>
        <v>1.0800000000000001E-2</v>
      </c>
      <c r="JX284" s="139">
        <f>SUM(JX223, -JX224)</f>
        <v>9.4999999999999998E-3</v>
      </c>
      <c r="JY284" s="111">
        <f>SUM(JY223, -JY224)</f>
        <v>5.5999999999999999E-3</v>
      </c>
      <c r="JZ284" s="171">
        <f>SUM(JZ223, -JZ224)</f>
        <v>7.4000000000000003E-3</v>
      </c>
      <c r="KA284" s="141">
        <f>SUM(KA227, -KA228)</f>
        <v>7.200000000000005E-3</v>
      </c>
      <c r="KB284" s="110">
        <f>SUM(KB222, -KB224)</f>
        <v>2.2000000000000006E-3</v>
      </c>
      <c r="KC284" s="174">
        <f>SUM(KC225, -KC226)</f>
        <v>1.04E-2</v>
      </c>
      <c r="KD284" s="139">
        <f>SUM(KD224, -KD225)</f>
        <v>7.1000000000000004E-3</v>
      </c>
      <c r="KE284" s="202">
        <f>SUM(KE223, -KE225)</f>
        <v>1.11E-2</v>
      </c>
      <c r="KF284" s="182">
        <f>SUM(KF223, -KF225)</f>
        <v>1.7100000000000001E-2</v>
      </c>
      <c r="KG284" s="161">
        <f>SUM(KG223, -KG224)</f>
        <v>1.4400000000000001E-2</v>
      </c>
      <c r="KH284" s="110">
        <f>SUM(KH221, -KH222)</f>
        <v>8.3000000000000018E-3</v>
      </c>
      <c r="KI284" s="174">
        <f>SUM(KI226, -KI227)</f>
        <v>1.2699999999999996E-2</v>
      </c>
      <c r="KJ284" s="141">
        <f>SUM(KJ226, -KJ227)</f>
        <v>1.6899999999999998E-2</v>
      </c>
      <c r="KK284" s="115">
        <f>SUM(KK223, -KK225)</f>
        <v>5.7999999999999996E-3</v>
      </c>
      <c r="KL284" s="174">
        <f>SUM(KL222, -KL223)</f>
        <v>4.3000000000000017E-3</v>
      </c>
      <c r="KM284" s="161">
        <f>SUM(KM223, -KM225)</f>
        <v>3.7000000000000019E-3</v>
      </c>
      <c r="KN284" s="202">
        <f>SUM(KN222, -KN224)</f>
        <v>1.1099999999999999E-2</v>
      </c>
      <c r="KO284" s="174">
        <f>SUM(KO223, -KO225)</f>
        <v>1.5699999999999999E-2</v>
      </c>
      <c r="KP284" s="161">
        <f>SUM(KP222, -KP223)</f>
        <v>1.6399999999999998E-2</v>
      </c>
      <c r="KQ284" s="115">
        <f>SUM(KQ223, -KQ224)</f>
        <v>2.7400000000000001E-2</v>
      </c>
      <c r="KR284" s="171">
        <f>SUM(KR221, -KR222)</f>
        <v>2.6800000000000004E-2</v>
      </c>
      <c r="KS284" s="139">
        <f>SUM(KS221, -KS222)</f>
        <v>2.8800000000000006E-2</v>
      </c>
      <c r="KT284" s="115">
        <f>SUM(KT225, -KT226)</f>
        <v>2.75E-2</v>
      </c>
      <c r="KU284" s="171">
        <f>SUM(KU221, -KU222)</f>
        <v>3.1599999999999989E-2</v>
      </c>
      <c r="KV284" s="141">
        <f>SUM(KV224, -KV225)</f>
        <v>3.39E-2</v>
      </c>
      <c r="KW284" s="115">
        <f>SUM(KW224, -KW225)</f>
        <v>2.9399999999999999E-2</v>
      </c>
      <c r="KX284" s="171">
        <f>SUM(KX221, -KX222)</f>
        <v>2.9000000000000012E-2</v>
      </c>
      <c r="KY284" s="139">
        <f>SUM(KY221, -KY222)</f>
        <v>2.5099999999999983E-2</v>
      </c>
      <c r="KZ284" s="111">
        <f>SUM(KZ221, -KZ222)</f>
        <v>4.4999999999999998E-2</v>
      </c>
      <c r="LA284" s="171">
        <f>SUM(LA221, -LA222)</f>
        <v>3.2100000000000004E-2</v>
      </c>
      <c r="LB284" s="115">
        <f>SUM(LB224, -LB225)</f>
        <v>3.56E-2</v>
      </c>
      <c r="LC284" s="113">
        <f>SUM(LC226, -LC228)</f>
        <v>1.0899999999999993E-2</v>
      </c>
      <c r="LD284" s="202">
        <f>SUM(LD226, -LD227)</f>
        <v>3.4299999999999997E-2</v>
      </c>
      <c r="LE284" s="6">
        <f>SUM(LE270, -LE276)</f>
        <v>0</v>
      </c>
      <c r="LF284" s="6">
        <f>SUM(LF269, -LF275)</f>
        <v>0</v>
      </c>
      <c r="LG284" s="6">
        <f>SUM(LG270, -LG276)</f>
        <v>0</v>
      </c>
      <c r="LH284" s="6">
        <f>SUM(LH270, -LH276)</f>
        <v>0</v>
      </c>
      <c r="LI284" s="6">
        <f>SUM(LI269, -LI275)</f>
        <v>0</v>
      </c>
      <c r="LJ284" s="6">
        <f>SUM(LJ270, -LJ276)</f>
        <v>0</v>
      </c>
      <c r="LK284" s="6">
        <f>SUM(LK270, -LK276)</f>
        <v>0</v>
      </c>
      <c r="LL284" s="6">
        <f>SUM(LL269, -LL275)</f>
        <v>0</v>
      </c>
      <c r="LM284" s="6">
        <f>SUM(LM270, -LM276)</f>
        <v>0</v>
      </c>
      <c r="LN284" s="6">
        <f>SUM(LN270, -LN276)</f>
        <v>0</v>
      </c>
      <c r="LO284" s="6">
        <f>SUM(LO269, -LO275)</f>
        <v>0</v>
      </c>
      <c r="LP284" s="6">
        <f>SUM(LP270, -LP276)</f>
        <v>0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CH285" t="s">
        <v>62</v>
      </c>
      <c r="CK285" t="s">
        <v>62</v>
      </c>
      <c r="CO285" t="s">
        <v>62</v>
      </c>
      <c r="JU285" s="137" t="s">
        <v>65</v>
      </c>
      <c r="JV285" s="109" t="s">
        <v>63</v>
      </c>
      <c r="JW285" s="172" t="s">
        <v>65</v>
      </c>
      <c r="JX285" s="137" t="s">
        <v>65</v>
      </c>
      <c r="JY285" s="112" t="s">
        <v>65</v>
      </c>
      <c r="JZ285" s="193" t="s">
        <v>37</v>
      </c>
      <c r="KA285" s="149" t="s">
        <v>49</v>
      </c>
      <c r="KB285" s="109" t="s">
        <v>57</v>
      </c>
      <c r="KC285" s="172" t="s">
        <v>65</v>
      </c>
      <c r="KD285" s="137" t="s">
        <v>65</v>
      </c>
      <c r="KE285" s="183" t="s">
        <v>52</v>
      </c>
      <c r="KF285" s="179" t="s">
        <v>38</v>
      </c>
      <c r="KG285" s="158" t="s">
        <v>65</v>
      </c>
      <c r="KH285" s="114" t="s">
        <v>36</v>
      </c>
      <c r="KI285" s="179" t="s">
        <v>45</v>
      </c>
      <c r="KJ285" s="149" t="s">
        <v>36</v>
      </c>
      <c r="KK285" s="117" t="s">
        <v>36</v>
      </c>
      <c r="KL285" s="193" t="s">
        <v>51</v>
      </c>
      <c r="KM285" s="149" t="s">
        <v>36</v>
      </c>
      <c r="KN285" s="117" t="s">
        <v>44</v>
      </c>
      <c r="KO285" s="172" t="s">
        <v>65</v>
      </c>
      <c r="KP285" s="149" t="s">
        <v>36</v>
      </c>
      <c r="KQ285" s="116" t="s">
        <v>45</v>
      </c>
      <c r="KR285" s="175" t="s">
        <v>42</v>
      </c>
      <c r="KS285" s="149" t="s">
        <v>44</v>
      </c>
      <c r="KT285" s="117" t="s">
        <v>44</v>
      </c>
      <c r="KU285" s="177" t="s">
        <v>64</v>
      </c>
      <c r="KV285" s="158" t="s">
        <v>64</v>
      </c>
      <c r="KW285" s="109" t="s">
        <v>57</v>
      </c>
      <c r="KX285" s="177" t="s">
        <v>64</v>
      </c>
      <c r="KY285" s="158" t="s">
        <v>64</v>
      </c>
      <c r="KZ285" s="112" t="s">
        <v>55</v>
      </c>
      <c r="LA285" s="193" t="s">
        <v>53</v>
      </c>
      <c r="LB285" s="109" t="s">
        <v>57</v>
      </c>
      <c r="LC285" s="183" t="s">
        <v>53</v>
      </c>
      <c r="LD285" s="109" t="s">
        <v>57</v>
      </c>
      <c r="LE285" s="59"/>
      <c r="LF285" s="59"/>
      <c r="LG285" s="59"/>
      <c r="LH285" s="59"/>
      <c r="LI285" s="59"/>
      <c r="LJ285" s="59"/>
      <c r="LK285" s="59"/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</row>
    <row r="286" spans="2:419" ht="15.75" thickBot="1" x14ac:dyDescent="0.3">
      <c r="CJ286" t="s">
        <v>62</v>
      </c>
      <c r="JU286" s="141">
        <f>SUM(JU222, -JU224)</f>
        <v>1.9999999999999966E-4</v>
      </c>
      <c r="JV286" s="111">
        <f>SUM(JV224, -JV225)</f>
        <v>3.6999999999999997E-3</v>
      </c>
      <c r="JW286" s="174">
        <f>SUM(JW226, -JW227)</f>
        <v>9.8000000000000014E-3</v>
      </c>
      <c r="JX286" s="141">
        <f>SUM(JX226, -JX227)</f>
        <v>7.7000000000000002E-3</v>
      </c>
      <c r="JY286" s="115">
        <f>SUM(JY226, -JY227)</f>
        <v>4.8000000000000004E-3</v>
      </c>
      <c r="JZ286" s="174">
        <f>SUM(JZ221, -JZ223)</f>
        <v>4.0000000000000001E-3</v>
      </c>
      <c r="KA286" s="141">
        <f>SUM(KA225, -KA226)</f>
        <v>7.0000000000000001E-3</v>
      </c>
      <c r="KB286" s="111">
        <f>SUM(KB222, -KB223)</f>
        <v>1.6000000000000007E-3</v>
      </c>
      <c r="KC286" s="174">
        <f>SUM(KC226, -KC227)</f>
        <v>9.3999999999999986E-3</v>
      </c>
      <c r="KD286" s="141">
        <f>SUM(KD226, -KD228)</f>
        <v>5.400000000000002E-3</v>
      </c>
      <c r="KE286" s="110">
        <f>SUM(KE221, -KE222)</f>
        <v>9.5999999999999974E-3</v>
      </c>
      <c r="KF286" s="173">
        <f>SUM(KF223, -KF224)</f>
        <v>1.46E-2</v>
      </c>
      <c r="KG286" s="141">
        <f>SUM(KG226, -KG227)</f>
        <v>1.0699999999999998E-2</v>
      </c>
      <c r="KH286" s="111">
        <f>SUM(KH223, -KH225)</f>
        <v>2.4999999999999996E-3</v>
      </c>
      <c r="KI286" s="182">
        <f>SUM(KI223, -KI225)</f>
        <v>8.7000000000000011E-3</v>
      </c>
      <c r="KJ286" s="139">
        <f>SUM(KJ223, -KJ225)</f>
        <v>7.5000000000000006E-3</v>
      </c>
      <c r="KK286" s="111">
        <f>SUM(KK223, -KK224)</f>
        <v>4.8000000000000004E-3</v>
      </c>
      <c r="KL286" s="174">
        <f>SUM(KL223, -KL225)</f>
        <v>3.0999999999999986E-3</v>
      </c>
      <c r="KM286" s="139">
        <f>SUM(KM223, -KM224)</f>
        <v>3.5000000000000031E-3</v>
      </c>
      <c r="KN286" s="115">
        <f>SUM(KN224, -KN225)</f>
        <v>8.5000000000000006E-3</v>
      </c>
      <c r="KO286" s="174">
        <f>SUM(KO226, -KO227)</f>
        <v>1.4800000000000001E-2</v>
      </c>
      <c r="KP286" s="139">
        <f>SUM(KP223, -KP224)</f>
        <v>1.5600000000000001E-2</v>
      </c>
      <c r="KQ286" s="202">
        <f>SUM(KQ222, -KQ223)</f>
        <v>1.6400000000000001E-2</v>
      </c>
      <c r="KR286" s="174">
        <f>SUM(KR224, -KR226)</f>
        <v>1.3299999999999999E-2</v>
      </c>
      <c r="KS286" s="141">
        <f>SUM(KS223, -KS224)</f>
        <v>2.7900000000000001E-2</v>
      </c>
      <c r="KT286" s="115">
        <f>SUM(KT223, -KT224)</f>
        <v>2.4400000000000002E-2</v>
      </c>
      <c r="KU286" s="174">
        <f>SUM(KU227, -KU228)</f>
        <v>2.8999999999999998E-2</v>
      </c>
      <c r="KV286" s="141">
        <f>SUM(KV227, -KV228)</f>
        <v>1.9599999999999992E-2</v>
      </c>
      <c r="KW286" s="111">
        <f>SUM(KW221, -KW222)</f>
        <v>1.6500000000000001E-2</v>
      </c>
      <c r="KX286" s="174">
        <f>SUM(KX227, -KX228)</f>
        <v>2.0299999999999999E-2</v>
      </c>
      <c r="KY286" s="141">
        <f>SUM(KY227, -KY228)</f>
        <v>1.6500000000000001E-2</v>
      </c>
      <c r="KZ286" s="113">
        <f>SUM(KZ225, -KZ226)</f>
        <v>1.8800000000000001E-2</v>
      </c>
      <c r="LA286" s="182">
        <f>SUM(LA226, -LA227)</f>
        <v>2.5299999999999989E-2</v>
      </c>
      <c r="LB286" s="111">
        <f>SUM(LB221, -LB222)</f>
        <v>3.3399999999999999E-2</v>
      </c>
      <c r="LC286" s="202">
        <f>SUM(LC226, -LC227)</f>
        <v>1.0599999999999998E-2</v>
      </c>
      <c r="LD286" s="111">
        <f>SUM(LD221, -LD222)</f>
        <v>2.2700000000000012E-2</v>
      </c>
      <c r="LE286" s="6">
        <f t="shared" ref="KS286:MF286" si="863">SUM(LE275, -LE282)</f>
        <v>0</v>
      </c>
      <c r="LF286" s="6">
        <f t="shared" si="863"/>
        <v>0</v>
      </c>
      <c r="LG286" s="6">
        <f t="shared" si="863"/>
        <v>0</v>
      </c>
      <c r="LH286" s="6">
        <f t="shared" si="863"/>
        <v>0</v>
      </c>
      <c r="LI286" s="6">
        <f t="shared" si="863"/>
        <v>0</v>
      </c>
      <c r="LJ286" s="6">
        <f t="shared" si="863"/>
        <v>0</v>
      </c>
      <c r="LK286" s="6">
        <f t="shared" si="863"/>
        <v>0</v>
      </c>
      <c r="LL286" s="6">
        <f t="shared" si="863"/>
        <v>0</v>
      </c>
      <c r="LM286" s="6">
        <f t="shared" si="863"/>
        <v>0</v>
      </c>
      <c r="LN286" s="6">
        <f t="shared" si="863"/>
        <v>0</v>
      </c>
      <c r="LO286" s="6">
        <f t="shared" si="863"/>
        <v>0</v>
      </c>
      <c r="LP286" s="6">
        <f t="shared" si="863"/>
        <v>0</v>
      </c>
      <c r="LQ286" s="6">
        <f t="shared" si="863"/>
        <v>0</v>
      </c>
      <c r="LR286" s="6">
        <f t="shared" si="863"/>
        <v>0</v>
      </c>
      <c r="LS286" s="6">
        <f t="shared" si="863"/>
        <v>0</v>
      </c>
      <c r="LT286" s="6">
        <f t="shared" si="863"/>
        <v>0</v>
      </c>
      <c r="LU286" s="6">
        <f t="shared" si="863"/>
        <v>0</v>
      </c>
      <c r="LV286" s="6">
        <f t="shared" si="863"/>
        <v>0</v>
      </c>
      <c r="LW286" s="6">
        <f t="shared" si="863"/>
        <v>0</v>
      </c>
      <c r="LX286" s="6">
        <f t="shared" si="863"/>
        <v>0</v>
      </c>
      <c r="LY286" s="6">
        <f t="shared" si="863"/>
        <v>0</v>
      </c>
      <c r="LZ286" s="6">
        <f t="shared" si="863"/>
        <v>0</v>
      </c>
      <c r="MA286" s="6">
        <f t="shared" si="863"/>
        <v>0</v>
      </c>
      <c r="MB286" s="6">
        <f t="shared" si="863"/>
        <v>0</v>
      </c>
      <c r="MC286" s="6">
        <f t="shared" si="863"/>
        <v>0</v>
      </c>
      <c r="MD286" s="6">
        <f t="shared" si="863"/>
        <v>0</v>
      </c>
      <c r="ME286" s="6">
        <f t="shared" si="863"/>
        <v>0</v>
      </c>
      <c r="MF286" s="6">
        <f t="shared" si="863"/>
        <v>0</v>
      </c>
      <c r="MG286" s="6">
        <f t="shared" ref="MG286:MK286" si="864">SUM(MG275, -MG282)</f>
        <v>0</v>
      </c>
      <c r="MH286" s="6">
        <f t="shared" si="864"/>
        <v>0</v>
      </c>
      <c r="MI286" s="6">
        <f t="shared" si="864"/>
        <v>0</v>
      </c>
      <c r="MJ286" s="6">
        <f t="shared" si="864"/>
        <v>0</v>
      </c>
      <c r="MK286" s="6">
        <f t="shared" si="864"/>
        <v>0</v>
      </c>
      <c r="MM286" s="6">
        <f t="shared" ref="MM286:OX286" si="865">SUM(MM275, -MM282)</f>
        <v>0</v>
      </c>
      <c r="MN286" s="6">
        <f t="shared" si="865"/>
        <v>0</v>
      </c>
      <c r="MO286" s="6">
        <f t="shared" si="865"/>
        <v>0</v>
      </c>
      <c r="MP286" s="6">
        <f t="shared" si="865"/>
        <v>0</v>
      </c>
      <c r="MQ286" s="6">
        <f t="shared" si="865"/>
        <v>0</v>
      </c>
      <c r="MR286" s="6">
        <f t="shared" si="865"/>
        <v>0</v>
      </c>
      <c r="MS286" s="6">
        <f t="shared" si="865"/>
        <v>0</v>
      </c>
      <c r="MT286" s="6">
        <f t="shared" si="865"/>
        <v>0</v>
      </c>
      <c r="MU286" s="6">
        <f t="shared" si="865"/>
        <v>0</v>
      </c>
      <c r="MV286" s="6">
        <f t="shared" si="865"/>
        <v>0</v>
      </c>
      <c r="MW286" s="6">
        <f t="shared" si="865"/>
        <v>0</v>
      </c>
      <c r="MX286" s="6">
        <f t="shared" si="865"/>
        <v>0</v>
      </c>
      <c r="MY286" s="6">
        <f t="shared" si="865"/>
        <v>0</v>
      </c>
      <c r="MZ286" s="6">
        <f t="shared" si="865"/>
        <v>0</v>
      </c>
      <c r="NA286" s="6">
        <f t="shared" si="865"/>
        <v>0</v>
      </c>
      <c r="NB286" s="6">
        <f t="shared" si="865"/>
        <v>0</v>
      </c>
      <c r="NC286" s="6">
        <f t="shared" si="865"/>
        <v>0</v>
      </c>
      <c r="ND286" s="6">
        <f t="shared" si="865"/>
        <v>0</v>
      </c>
      <c r="NE286" s="6">
        <f t="shared" si="865"/>
        <v>0</v>
      </c>
      <c r="NF286" s="6">
        <f t="shared" si="865"/>
        <v>0</v>
      </c>
      <c r="NG286" s="6">
        <f t="shared" si="865"/>
        <v>0</v>
      </c>
      <c r="NH286" s="6">
        <f t="shared" si="865"/>
        <v>0</v>
      </c>
      <c r="NI286" s="6">
        <f t="shared" si="865"/>
        <v>0</v>
      </c>
      <c r="NJ286" s="6">
        <f t="shared" si="865"/>
        <v>0</v>
      </c>
      <c r="NK286" s="6">
        <f t="shared" si="865"/>
        <v>0</v>
      </c>
      <c r="NL286" s="6">
        <f t="shared" si="865"/>
        <v>0</v>
      </c>
      <c r="NM286" s="6">
        <f t="shared" si="865"/>
        <v>0</v>
      </c>
      <c r="NN286" s="6">
        <f t="shared" si="865"/>
        <v>0</v>
      </c>
      <c r="NO286" s="6">
        <f t="shared" si="865"/>
        <v>0</v>
      </c>
      <c r="NP286" s="6">
        <f t="shared" si="865"/>
        <v>0</v>
      </c>
      <c r="NQ286" s="6">
        <f t="shared" si="865"/>
        <v>0</v>
      </c>
      <c r="NR286" s="6">
        <f t="shared" si="865"/>
        <v>0</v>
      </c>
      <c r="NS286" s="6">
        <f t="shared" si="865"/>
        <v>0</v>
      </c>
      <c r="NT286" s="6">
        <f t="shared" si="865"/>
        <v>0</v>
      </c>
      <c r="NU286" s="6">
        <f t="shared" si="865"/>
        <v>0</v>
      </c>
      <c r="NV286" s="6">
        <f t="shared" si="865"/>
        <v>0</v>
      </c>
      <c r="NW286" s="6">
        <f t="shared" si="865"/>
        <v>0</v>
      </c>
      <c r="NX286" s="6">
        <f t="shared" si="865"/>
        <v>0</v>
      </c>
      <c r="NY286" s="6">
        <f t="shared" si="865"/>
        <v>0</v>
      </c>
      <c r="NZ286" s="6">
        <f t="shared" si="865"/>
        <v>0</v>
      </c>
      <c r="OA286" s="6">
        <f t="shared" si="865"/>
        <v>0</v>
      </c>
      <c r="OB286" s="6">
        <f t="shared" si="865"/>
        <v>0</v>
      </c>
      <c r="OC286" s="6">
        <f t="shared" si="865"/>
        <v>0</v>
      </c>
      <c r="OD286" s="6">
        <f t="shared" si="865"/>
        <v>0</v>
      </c>
      <c r="OE286" s="6">
        <f t="shared" si="865"/>
        <v>0</v>
      </c>
      <c r="OF286" s="6">
        <f t="shared" si="865"/>
        <v>0</v>
      </c>
      <c r="OG286" s="6">
        <f t="shared" si="865"/>
        <v>0</v>
      </c>
      <c r="OH286" s="6">
        <f t="shared" si="865"/>
        <v>0</v>
      </c>
      <c r="OI286" s="6">
        <f t="shared" si="865"/>
        <v>0</v>
      </c>
      <c r="OJ286" s="6">
        <f t="shared" si="865"/>
        <v>0</v>
      </c>
      <c r="OK286" s="6">
        <f t="shared" si="865"/>
        <v>0</v>
      </c>
      <c r="OL286" s="6">
        <f t="shared" si="865"/>
        <v>0</v>
      </c>
      <c r="OM286" s="6">
        <f t="shared" si="865"/>
        <v>0</v>
      </c>
      <c r="ON286" s="6">
        <f t="shared" si="865"/>
        <v>0</v>
      </c>
      <c r="OO286" s="6">
        <f t="shared" si="865"/>
        <v>0</v>
      </c>
      <c r="OP286" s="6">
        <f t="shared" si="865"/>
        <v>0</v>
      </c>
      <c r="OQ286" s="6">
        <f t="shared" si="865"/>
        <v>0</v>
      </c>
      <c r="OR286" s="6">
        <f t="shared" si="865"/>
        <v>0</v>
      </c>
      <c r="OS286" s="6">
        <f t="shared" si="865"/>
        <v>0</v>
      </c>
      <c r="OT286" s="6">
        <f t="shared" si="865"/>
        <v>0</v>
      </c>
      <c r="OU286" s="6">
        <f t="shared" si="865"/>
        <v>0</v>
      </c>
      <c r="OV286" s="6">
        <f t="shared" si="865"/>
        <v>0</v>
      </c>
      <c r="OW286" s="6">
        <f t="shared" si="865"/>
        <v>0</v>
      </c>
      <c r="OX286" s="6">
        <f t="shared" si="865"/>
        <v>0</v>
      </c>
      <c r="OY286" s="6">
        <f t="shared" ref="OY286:PC286" si="866">SUM(OY275, -OY282)</f>
        <v>0</v>
      </c>
      <c r="OZ286" s="6">
        <f t="shared" si="866"/>
        <v>0</v>
      </c>
      <c r="PA286" s="6">
        <f t="shared" si="866"/>
        <v>0</v>
      </c>
      <c r="PB286" s="6">
        <f t="shared" si="866"/>
        <v>0</v>
      </c>
      <c r="PC286" s="6">
        <f t="shared" si="866"/>
        <v>0</v>
      </c>
    </row>
    <row r="287" spans="2:419" ht="15.75" thickBot="1" x14ac:dyDescent="0.3">
      <c r="CJ287" t="s">
        <v>62</v>
      </c>
      <c r="JU287" s="137" t="s">
        <v>49</v>
      </c>
      <c r="JV287" s="118" t="s">
        <v>40</v>
      </c>
      <c r="JW287" s="169" t="s">
        <v>39</v>
      </c>
      <c r="JX287" s="159" t="s">
        <v>51</v>
      </c>
      <c r="JY287" s="116" t="s">
        <v>38</v>
      </c>
      <c r="JZ287" s="193" t="s">
        <v>51</v>
      </c>
      <c r="KA287" s="159" t="s">
        <v>37</v>
      </c>
      <c r="KB287" s="116" t="s">
        <v>51</v>
      </c>
      <c r="KC287" s="175" t="s">
        <v>36</v>
      </c>
      <c r="KD287" s="137" t="s">
        <v>68</v>
      </c>
      <c r="KE287" s="116" t="s">
        <v>38</v>
      </c>
      <c r="KF287" s="193" t="s">
        <v>52</v>
      </c>
      <c r="KG287" s="153" t="s">
        <v>40</v>
      </c>
      <c r="KH287" s="116" t="s">
        <v>45</v>
      </c>
      <c r="KI287" s="175" t="s">
        <v>36</v>
      </c>
      <c r="KJ287" s="151" t="s">
        <v>38</v>
      </c>
      <c r="KK287" s="118" t="s">
        <v>65</v>
      </c>
      <c r="KL287" s="178" t="s">
        <v>45</v>
      </c>
      <c r="KM287" s="159" t="s">
        <v>44</v>
      </c>
      <c r="KN287" s="114" t="s">
        <v>36</v>
      </c>
      <c r="KO287" s="178" t="s">
        <v>36</v>
      </c>
      <c r="KP287" s="137" t="s">
        <v>65</v>
      </c>
      <c r="KQ287" s="112" t="s">
        <v>65</v>
      </c>
      <c r="KR287" s="193" t="s">
        <v>55</v>
      </c>
      <c r="KS287" s="153" t="s">
        <v>42</v>
      </c>
      <c r="KT287" s="109" t="s">
        <v>57</v>
      </c>
      <c r="KU287" s="178" t="s">
        <v>36</v>
      </c>
      <c r="KV287" s="159" t="s">
        <v>55</v>
      </c>
      <c r="KW287" s="118" t="s">
        <v>64</v>
      </c>
      <c r="KX287" s="172" t="s">
        <v>55</v>
      </c>
      <c r="KY287" s="137" t="s">
        <v>55</v>
      </c>
      <c r="KZ287" s="118" t="s">
        <v>64</v>
      </c>
      <c r="LA287" s="177" t="s">
        <v>64</v>
      </c>
      <c r="LB287" s="118" t="s">
        <v>64</v>
      </c>
      <c r="LC287" s="117" t="s">
        <v>36</v>
      </c>
      <c r="LD287" s="114" t="s">
        <v>36</v>
      </c>
      <c r="LE287" s="59"/>
      <c r="LF287" s="59"/>
      <c r="LG287" s="59"/>
      <c r="LH287" s="59"/>
      <c r="LI287" s="59"/>
      <c r="LJ287" s="59"/>
      <c r="LK287" s="59"/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</row>
    <row r="288" spans="2:419" ht="15.75" thickBot="1" x14ac:dyDescent="0.3">
      <c r="CI288" t="s">
        <v>62</v>
      </c>
      <c r="CJ288" t="s">
        <v>62</v>
      </c>
      <c r="CO288" t="s">
        <v>62</v>
      </c>
      <c r="JU288" s="141">
        <f>SUM(JU222, -JU223)</f>
        <v>9.9999999999999395E-5</v>
      </c>
      <c r="JV288" s="115">
        <f>SUM(JV225, -JV226)</f>
        <v>3.2000000000000002E-3</v>
      </c>
      <c r="JW288" s="171">
        <f>SUM(JW223, -JW224)</f>
        <v>1.4000000000000002E-3</v>
      </c>
      <c r="JX288" s="141">
        <f>SUM(JX221, -JX222)</f>
        <v>7.4999999999999997E-3</v>
      </c>
      <c r="JY288" s="113">
        <f>SUM(JY222, -JY223)</f>
        <v>1.3000000000000008E-3</v>
      </c>
      <c r="JZ288" s="174">
        <f>SUM(JZ221, -JZ222)</f>
        <v>2.5999999999999981E-3</v>
      </c>
      <c r="KA288" s="141">
        <f>SUM(KA221, -KA222)</f>
        <v>1.8999999999999989E-3</v>
      </c>
      <c r="KB288" s="115">
        <f>SUM(KB223, -KB224)</f>
        <v>5.9999999999999984E-4</v>
      </c>
      <c r="KC288" s="171">
        <f>SUM(KC224, -KC225)</f>
        <v>4.3999999999999994E-3</v>
      </c>
      <c r="KD288" s="139">
        <f>SUM(KD226, -KD227)</f>
        <v>3.0000000000000027E-3</v>
      </c>
      <c r="KE288" s="113">
        <f>SUM(KE223, -KE224)</f>
        <v>8.0000000000000002E-3</v>
      </c>
      <c r="KF288" s="170">
        <f>SUM(KF221, -KF222)</f>
        <v>1.3200000000000003E-2</v>
      </c>
      <c r="KG288" s="141">
        <f>SUM(KG225, -KG226)</f>
        <v>7.3000000000000009E-3</v>
      </c>
      <c r="KH288" s="202">
        <f>SUM(KH224, -KH225)</f>
        <v>2.1000000000000003E-3</v>
      </c>
      <c r="KI288" s="171">
        <f>SUM(KI224, -KI225)</f>
        <v>5.9000000000000007E-3</v>
      </c>
      <c r="KJ288" s="143">
        <f>SUM(KJ224, -KJ225)</f>
        <v>5.8999999999999999E-3</v>
      </c>
      <c r="KK288" s="115">
        <f>SUM(KK226, -KK227)</f>
        <v>1.1999999999999997E-3</v>
      </c>
      <c r="KL288" s="182">
        <f>SUM(KL224, -KL225)</f>
        <v>2.9999999999999992E-3</v>
      </c>
      <c r="KM288" s="141">
        <f>SUM(KM222, -KM223)</f>
        <v>2.1999999999999971E-3</v>
      </c>
      <c r="KN288" s="111">
        <f>SUM(KN223, -KN224)</f>
        <v>6.3999999999999994E-3</v>
      </c>
      <c r="KO288" s="171">
        <f>SUM(KO223, -KO224)</f>
        <v>1.01E-2</v>
      </c>
      <c r="KP288" s="141">
        <f>SUM(KP226, -KP227)</f>
        <v>1.4100000000000001E-2</v>
      </c>
      <c r="KQ288" s="115">
        <f>SUM(KQ226, -KQ227)</f>
        <v>8.6999999999999994E-3</v>
      </c>
      <c r="KR288" s="173">
        <f>SUM(KR225, -KR226)</f>
        <v>7.7000000000000002E-3</v>
      </c>
      <c r="KS288" s="141">
        <f>SUM(KS225, -KS226)</f>
        <v>2.6800000000000001E-2</v>
      </c>
      <c r="KT288" s="111">
        <f>SUM(KT221, -KT222)</f>
        <v>1.9600000000000006E-2</v>
      </c>
      <c r="KU288" s="171">
        <f>SUM(KU223, -KU224)</f>
        <v>2.53E-2</v>
      </c>
      <c r="KV288" s="143">
        <f>SUM(KV225, -KV226)</f>
        <v>1.1199999999999998E-2</v>
      </c>
      <c r="KW288" s="115">
        <f>SUM(KW227, -KW228)</f>
        <v>1.5700000000000006E-2</v>
      </c>
      <c r="KX288" s="173">
        <f>SUM(KX225, -KX226)</f>
        <v>1.7999999999999995E-2</v>
      </c>
      <c r="KY288" s="143">
        <f>SUM(KY225, -KY226)</f>
        <v>1.1100000000000002E-2</v>
      </c>
      <c r="KZ288" s="115">
        <f>SUM(KZ227, -KZ228)</f>
        <v>1.8600000000000005E-2</v>
      </c>
      <c r="LA288" s="174">
        <f>SUM(LA227, -LA228)</f>
        <v>1.7900000000000013E-2</v>
      </c>
      <c r="LB288" s="115">
        <f>SUM(LB227, -LB228)</f>
        <v>9.8999999999999921E-3</v>
      </c>
      <c r="LC288" s="111">
        <f>SUM(LC223, -LC224)</f>
        <v>3.5000000000000031E-3</v>
      </c>
      <c r="LD288" s="111">
        <f>SUM(LD223, -LD224)</f>
        <v>1.67E-2</v>
      </c>
      <c r="LE288" s="6">
        <f>SUM(LE275, -LE281,)</f>
        <v>0</v>
      </c>
      <c r="LF288" s="6">
        <f>SUM(LF276, -LF282)</f>
        <v>0</v>
      </c>
      <c r="LG288" s="6">
        <f>SUM(LG275, -LG281)</f>
        <v>0</v>
      </c>
      <c r="LH288" s="6">
        <f>SUM(LH275, -LH281,)</f>
        <v>0</v>
      </c>
      <c r="LI288" s="6">
        <f>SUM(LI276, -LI282)</f>
        <v>0</v>
      </c>
      <c r="LJ288" s="6">
        <f>SUM(LJ275, -LJ281)</f>
        <v>0</v>
      </c>
      <c r="LK288" s="6">
        <f>SUM(LK275, -LK281,)</f>
        <v>0</v>
      </c>
      <c r="LL288" s="6">
        <f>SUM(LL276, -LL282)</f>
        <v>0</v>
      </c>
      <c r="LM288" s="6">
        <f>SUM(LM275, -LM281)</f>
        <v>0</v>
      </c>
      <c r="LN288" s="6">
        <f>SUM(LN275, -LN281,)</f>
        <v>0</v>
      </c>
      <c r="LO288" s="6">
        <f>SUM(LO276, -LO282)</f>
        <v>0</v>
      </c>
      <c r="LP288" s="6">
        <f>SUM(LP275, -LP281)</f>
        <v>0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:419" ht="15.75" thickBot="1" x14ac:dyDescent="0.3">
      <c r="CE289" t="s">
        <v>62</v>
      </c>
      <c r="CG289" t="s">
        <v>62</v>
      </c>
      <c r="JU289" s="149" t="s">
        <v>47</v>
      </c>
      <c r="JV289" s="116" t="s">
        <v>51</v>
      </c>
      <c r="JW289" s="193" t="s">
        <v>51</v>
      </c>
      <c r="JX289" s="149" t="s">
        <v>46</v>
      </c>
      <c r="JY289" s="117" t="s">
        <v>46</v>
      </c>
      <c r="JZ289" s="179" t="s">
        <v>38</v>
      </c>
      <c r="KA289" s="147" t="s">
        <v>57</v>
      </c>
      <c r="KB289" s="117" t="s">
        <v>49</v>
      </c>
      <c r="KC289" s="179" t="s">
        <v>57</v>
      </c>
      <c r="KD289" s="194" t="s">
        <v>64</v>
      </c>
      <c r="KE289" s="114" t="s">
        <v>36</v>
      </c>
      <c r="KF289" s="175" t="s">
        <v>36</v>
      </c>
      <c r="KG289" s="149" t="s">
        <v>36</v>
      </c>
      <c r="KH289" s="114" t="s">
        <v>38</v>
      </c>
      <c r="KI289" s="179" t="s">
        <v>38</v>
      </c>
      <c r="KJ289" s="149" t="s">
        <v>45</v>
      </c>
      <c r="KK289" s="114" t="s">
        <v>37</v>
      </c>
      <c r="KL289" s="193" t="s">
        <v>44</v>
      </c>
      <c r="KM289" s="153" t="s">
        <v>38</v>
      </c>
      <c r="KN289" s="116" t="s">
        <v>38</v>
      </c>
      <c r="KO289" s="175" t="s">
        <v>37</v>
      </c>
      <c r="KP289" s="153" t="s">
        <v>37</v>
      </c>
      <c r="KQ289" s="183" t="s">
        <v>37</v>
      </c>
      <c r="KR289" s="175" t="s">
        <v>37</v>
      </c>
      <c r="KS289" s="159" t="s">
        <v>37</v>
      </c>
      <c r="KT289" s="183" t="s">
        <v>37</v>
      </c>
      <c r="KU289" s="193" t="s">
        <v>55</v>
      </c>
      <c r="KV289" s="147" t="s">
        <v>57</v>
      </c>
      <c r="KW289" s="183" t="s">
        <v>55</v>
      </c>
      <c r="KX289" s="178" t="s">
        <v>36</v>
      </c>
      <c r="KY289" s="149" t="s">
        <v>36</v>
      </c>
      <c r="KZ289" s="114" t="s">
        <v>36</v>
      </c>
      <c r="LA289" s="178" t="s">
        <v>36</v>
      </c>
      <c r="LB289" s="117" t="s">
        <v>36</v>
      </c>
      <c r="LC289" s="118" t="s">
        <v>64</v>
      </c>
      <c r="LD289" s="118" t="s">
        <v>64</v>
      </c>
      <c r="LE289" s="59"/>
      <c r="LF289" s="59"/>
      <c r="LG289" s="59"/>
      <c r="LH289" s="59"/>
      <c r="LI289" s="59"/>
      <c r="LJ289" s="59"/>
      <c r="LK289" s="59"/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</row>
    <row r="290" spans="2:419" ht="15.75" thickBot="1" x14ac:dyDescent="0.3">
      <c r="JU290" s="143">
        <f>SUM(JU223, -JU224)</f>
        <v>1.0000000000000026E-4</v>
      </c>
      <c r="JV290" s="113">
        <f>SUM(JV221, -JV222)</f>
        <v>9.9999999999999395E-5</v>
      </c>
      <c r="JW290" s="173">
        <f>SUM(JW221, -JW222)</f>
        <v>5.9999999999999984E-4</v>
      </c>
      <c r="JX290" s="240">
        <f>SUM(JX224, -JX225)</f>
        <v>1.0999999999999998E-3</v>
      </c>
      <c r="JY290" s="241">
        <f>SUM(JY224, -JY225)</f>
        <v>1E-3</v>
      </c>
      <c r="JZ290" s="173">
        <f>SUM(JZ222, -JZ223)</f>
        <v>1.4000000000000019E-3</v>
      </c>
      <c r="KA290" s="161">
        <f>SUM(KA223, -KA224)</f>
        <v>1.2999999999999991E-3</v>
      </c>
      <c r="KB290" s="113">
        <f>SUM(KB225, -KB226)</f>
        <v>2.9999999999999992E-4</v>
      </c>
      <c r="KC290" s="182">
        <f>SUM(KC222, -KC223)</f>
        <v>2.9000000000000015E-3</v>
      </c>
      <c r="KD290" s="143">
        <f>SUM(KD227, -KD228)</f>
        <v>2.3999999999999994E-3</v>
      </c>
      <c r="KE290" s="202">
        <f>SUM(KE224, -KE225)</f>
        <v>3.1000000000000003E-3</v>
      </c>
      <c r="KF290" s="182">
        <f>SUM(KF224, -KF225)</f>
        <v>2.5000000000000005E-3</v>
      </c>
      <c r="KG290" s="161">
        <f>SUM(KG224, -KG225)</f>
        <v>7.1999999999999998E-3</v>
      </c>
      <c r="KH290" s="113">
        <f>SUM(KH223, -KH224)</f>
        <v>3.9999999999999931E-4</v>
      </c>
      <c r="KI290" s="173">
        <f>SUM(KI223, -KI224)</f>
        <v>2.8000000000000004E-3</v>
      </c>
      <c r="KJ290" s="161">
        <f>SUM(KJ223, -KJ224)</f>
        <v>1.6000000000000007E-3</v>
      </c>
      <c r="KK290" s="113">
        <f>SUM(KK224, -KK225)</f>
        <v>9.9999999999999915E-4</v>
      </c>
      <c r="KL290" s="173">
        <f>SUM(KL223, -KL224)</f>
        <v>9.9999999999999395E-5</v>
      </c>
      <c r="KM290" s="143">
        <f>SUM(KM224, -KM225)</f>
        <v>1.9999999999999879E-4</v>
      </c>
      <c r="KN290" s="113">
        <f>SUM(KN222, -KN223)</f>
        <v>4.6999999999999993E-3</v>
      </c>
      <c r="KO290" s="173">
        <f>SUM(KO224, -KO225)</f>
        <v>5.6000000000000008E-3</v>
      </c>
      <c r="KP290" s="143">
        <f>SUM(KP224, -KP225)</f>
        <v>0.01</v>
      </c>
      <c r="KQ290" s="113">
        <f>SUM(KQ224, -KQ225)</f>
        <v>6.9999999999999988E-4</v>
      </c>
      <c r="KR290" s="173">
        <f>SUM(KR224, -KR225)</f>
        <v>5.5999999999999991E-3</v>
      </c>
      <c r="KS290" s="143">
        <f>SUM(KS224, -KS225)</f>
        <v>4.4000000000000003E-3</v>
      </c>
      <c r="KT290" s="113">
        <f>SUM(KT224, -KT225)</f>
        <v>4.9999999999999992E-3</v>
      </c>
      <c r="KU290" s="173">
        <f>SUM(KU225, -KU226)</f>
        <v>1.8699999999999998E-2</v>
      </c>
      <c r="KV290" s="161">
        <f>SUM(KV221, -KV222)</f>
        <v>1.0399999999999993E-2</v>
      </c>
      <c r="KW290" s="113">
        <f>SUM(KW225, -KW226)</f>
        <v>1.26E-2</v>
      </c>
      <c r="KX290" s="171">
        <f>SUM(KX223, -KX224)</f>
        <v>8.6999999999999994E-3</v>
      </c>
      <c r="KY290" s="161">
        <f>SUM(KY223, -KY224)</f>
        <v>7.8999999999999973E-3</v>
      </c>
      <c r="KZ290" s="202">
        <f>SUM(KZ223, -KZ224)</f>
        <v>8.4000000000000012E-3</v>
      </c>
      <c r="LA290" s="182">
        <f>SUM(LA223, -LA224)</f>
        <v>5.9999999999999984E-3</v>
      </c>
      <c r="LB290" s="111">
        <f>SUM(LB223, -LB224)</f>
        <v>8.7000000000000029E-3</v>
      </c>
      <c r="LC290" s="115">
        <f>SUM(LC227, -LC228)</f>
        <v>2.9999999999999472E-4</v>
      </c>
      <c r="LD290" s="115">
        <f>SUM(LD227, -LD228)</f>
        <v>9.8000000000000032E-3</v>
      </c>
      <c r="LE290" s="6">
        <f>SUM(LE276, -LE282)</f>
        <v>0</v>
      </c>
      <c r="LF290" s="6">
        <f>SUM(LF275, -LF281)</f>
        <v>0</v>
      </c>
      <c r="LG290" s="6">
        <f>SUM(LG276, -LG282)</f>
        <v>0</v>
      </c>
      <c r="LH290" s="6">
        <f>SUM(LH276, -LH282)</f>
        <v>0</v>
      </c>
      <c r="LI290" s="6">
        <f>SUM(LI275, -LI281)</f>
        <v>0</v>
      </c>
      <c r="LJ290" s="6">
        <f>SUM(LJ276, -LJ282)</f>
        <v>0</v>
      </c>
      <c r="LK290" s="6">
        <f>SUM(LK276, -LK282)</f>
        <v>0</v>
      </c>
      <c r="LL290" s="6">
        <f>SUM(LL275, -LL281)</f>
        <v>0</v>
      </c>
      <c r="LM290" s="6">
        <f>SUM(LM276, -LM282)</f>
        <v>0</v>
      </c>
      <c r="LN290" s="6">
        <f>SUM(LN276, -LN282)</f>
        <v>0</v>
      </c>
      <c r="LO290" s="6">
        <f>SUM(LO275, -LO281)</f>
        <v>0</v>
      </c>
      <c r="LP290" s="6">
        <f>SUM(LP276, -LP282)</f>
        <v>0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:419" x14ac:dyDescent="0.25">
      <c r="CF292" t="s">
        <v>62</v>
      </c>
    </row>
    <row r="293" spans="2:419" x14ac:dyDescent="0.25">
      <c r="CN293" t="s">
        <v>62</v>
      </c>
    </row>
    <row r="296" spans="2:419" x14ac:dyDescent="0.25">
      <c r="CI296" t="s">
        <v>62</v>
      </c>
    </row>
    <row r="298" spans="2:419" x14ac:dyDescent="0.25">
      <c r="CU298" t="s">
        <v>62</v>
      </c>
    </row>
    <row r="300" spans="2:419" x14ac:dyDescent="0.25">
      <c r="CK300" t="s">
        <v>62</v>
      </c>
    </row>
    <row r="301" spans="2:419" x14ac:dyDescent="0.25">
      <c r="CE301" t="s">
        <v>62</v>
      </c>
      <c r="CQ301" t="s">
        <v>62</v>
      </c>
      <c r="CT301" t="s">
        <v>62</v>
      </c>
    </row>
    <row r="302" spans="2:419" x14ac:dyDescent="0.25">
      <c r="CE302" t="s">
        <v>62</v>
      </c>
      <c r="CF302" t="s">
        <v>62</v>
      </c>
      <c r="CJ302" t="s">
        <v>62</v>
      </c>
      <c r="CN302" t="s">
        <v>62</v>
      </c>
      <c r="CP302" t="s">
        <v>62</v>
      </c>
      <c r="CR302" t="s">
        <v>62</v>
      </c>
      <c r="CS302" t="s">
        <v>62</v>
      </c>
      <c r="CT302" t="s">
        <v>62</v>
      </c>
    </row>
    <row r="303" spans="2:419" ht="15.75" thickBot="1" x14ac:dyDescent="0.3">
      <c r="X303" t="s">
        <v>62</v>
      </c>
      <c r="BM303" t="s">
        <v>62</v>
      </c>
      <c r="CD303" t="s">
        <v>62</v>
      </c>
      <c r="CI303" t="s">
        <v>62</v>
      </c>
      <c r="CK303" t="s">
        <v>62</v>
      </c>
      <c r="CM303" t="s">
        <v>62</v>
      </c>
      <c r="CP303" t="s">
        <v>62</v>
      </c>
      <c r="CR303" t="s">
        <v>62</v>
      </c>
      <c r="CU303" t="s">
        <v>62</v>
      </c>
    </row>
    <row r="304" spans="2:419" ht="15.75" thickBot="1" x14ac:dyDescent="0.3">
      <c r="B304" s="8" t="s">
        <v>112</v>
      </c>
      <c r="C304" s="8" t="s">
        <v>117</v>
      </c>
      <c r="D304" t="s">
        <v>62</v>
      </c>
      <c r="X304" s="8" t="s">
        <v>96</v>
      </c>
      <c r="Y304" s="8" t="s">
        <v>117</v>
      </c>
      <c r="AR304" s="8" t="s">
        <v>104</v>
      </c>
      <c r="AS304" s="8" t="s">
        <v>117</v>
      </c>
      <c r="AT304" t="s">
        <v>62</v>
      </c>
      <c r="BM304" s="8" t="s">
        <v>110</v>
      </c>
      <c r="BN304" s="8" t="s">
        <v>117</v>
      </c>
      <c r="CJ304" s="8" t="s">
        <v>121</v>
      </c>
      <c r="CK304" s="8" t="s">
        <v>91</v>
      </c>
      <c r="CO304" t="s">
        <v>62</v>
      </c>
      <c r="CP304" t="s">
        <v>62</v>
      </c>
    </row>
    <row r="305" spans="2:110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  <c r="CJ305" s="343">
        <v>43586</v>
      </c>
      <c r="CK305" s="343">
        <v>43587</v>
      </c>
      <c r="CL305" s="346" t="s">
        <v>100</v>
      </c>
      <c r="CM305" s="343">
        <v>43591</v>
      </c>
      <c r="CN305" s="343">
        <v>43592</v>
      </c>
      <c r="CO305" s="343">
        <v>43593</v>
      </c>
      <c r="CP305" s="343">
        <v>43594</v>
      </c>
      <c r="CQ305" s="343">
        <v>43595</v>
      </c>
      <c r="CR305" s="343">
        <v>43598</v>
      </c>
      <c r="CS305" s="343">
        <v>43599</v>
      </c>
      <c r="CT305" s="343">
        <v>43600</v>
      </c>
      <c r="CU305" s="343">
        <v>43601</v>
      </c>
      <c r="CV305" s="343">
        <v>43602</v>
      </c>
      <c r="CW305" s="343">
        <v>43605</v>
      </c>
      <c r="CX305" s="343">
        <v>43606</v>
      </c>
      <c r="CY305" s="343">
        <v>43607</v>
      </c>
      <c r="CZ305" s="343">
        <v>43608</v>
      </c>
      <c r="DA305" s="343">
        <v>43609</v>
      </c>
      <c r="DB305" s="343">
        <v>43612</v>
      </c>
      <c r="DC305" s="343">
        <v>43613</v>
      </c>
      <c r="DD305" s="343">
        <v>43614</v>
      </c>
      <c r="DE305" s="343">
        <v>43615</v>
      </c>
      <c r="DF305" s="343">
        <v>43616</v>
      </c>
    </row>
    <row r="306" spans="2:110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  <c r="CH306" s="31">
        <v>2.3199999999999998E-2</v>
      </c>
      <c r="CJ306" s="48">
        <v>1.54E-2</v>
      </c>
      <c r="CK306" s="48">
        <v>1.6899999999999998E-2</v>
      </c>
      <c r="CL306" s="48">
        <v>1.47E-2</v>
      </c>
      <c r="CM306" s="48">
        <v>4.4699999999999997E-2</v>
      </c>
      <c r="CN306" s="48">
        <v>8.2400000000000001E-2</v>
      </c>
      <c r="CO306" s="48">
        <v>0.105</v>
      </c>
      <c r="CP306" s="48">
        <v>0.1166</v>
      </c>
      <c r="CQ306" s="48">
        <v>8.9700000000000002E-2</v>
      </c>
      <c r="CR306" s="48">
        <v>0.1447</v>
      </c>
      <c r="CS306" s="48">
        <v>0.13100000000000001</v>
      </c>
      <c r="CT306" s="48">
        <v>0.1411</v>
      </c>
      <c r="CU306" s="48">
        <v>0.1431</v>
      </c>
    </row>
    <row r="307" spans="2:110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  <c r="CH307" s="48">
        <v>-1.47E-2</v>
      </c>
      <c r="CJ307" s="31">
        <v>-2.2100000000000002E-2</v>
      </c>
      <c r="CK307" s="31">
        <v>-2.7699999999999999E-2</v>
      </c>
      <c r="CL307" s="31">
        <v>-3.1399999999999997E-2</v>
      </c>
      <c r="CM307" s="31">
        <v>-4.4400000000000002E-2</v>
      </c>
      <c r="CN307" s="31">
        <v>-2.3800000000000002E-2</v>
      </c>
      <c r="CO307" s="31">
        <v>-3.7699999999999997E-2</v>
      </c>
      <c r="CP307" s="31">
        <v>-5.0799999999999998E-2</v>
      </c>
      <c r="CQ307" s="31">
        <v>-4.7300000000000002E-2</v>
      </c>
      <c r="CR307" s="31">
        <v>-9.8799999999999999E-2</v>
      </c>
      <c r="CS307" s="31">
        <v>-9.01E-2</v>
      </c>
      <c r="CT307" s="31">
        <v>-0.10199999999999999</v>
      </c>
      <c r="CU307" s="31">
        <v>-0.122</v>
      </c>
    </row>
    <row r="308" spans="2:110" ht="15.75" thickBot="1" x14ac:dyDescent="0.3">
      <c r="BM308" s="8">
        <v>81398</v>
      </c>
      <c r="BN308" s="8">
        <v>85128</v>
      </c>
      <c r="BO308" s="8">
        <v>87784</v>
      </c>
      <c r="BP308" s="8">
        <v>76684</v>
      </c>
      <c r="BQ308" s="8">
        <v>76527</v>
      </c>
      <c r="BR308" s="8">
        <v>60725</v>
      </c>
      <c r="BS308" s="8">
        <v>71168</v>
      </c>
      <c r="BT308" s="8">
        <v>84038</v>
      </c>
      <c r="BU308" s="8">
        <v>73432</v>
      </c>
      <c r="BV308" s="8">
        <v>82846</v>
      </c>
      <c r="BW308" s="8">
        <v>64228</v>
      </c>
      <c r="BX308" s="8">
        <v>76340</v>
      </c>
      <c r="BY308" s="8">
        <v>108744</v>
      </c>
      <c r="BZ308" s="8">
        <v>86290</v>
      </c>
      <c r="CA308" s="8">
        <v>58015</v>
      </c>
      <c r="CB308" s="8">
        <v>42366</v>
      </c>
      <c r="CC308" s="8">
        <v>76969</v>
      </c>
      <c r="CD308" s="8">
        <v>75187</v>
      </c>
      <c r="CE308" s="8">
        <v>85618</v>
      </c>
      <c r="CF308" s="8">
        <v>84561</v>
      </c>
      <c r="CG308" s="8">
        <v>47191</v>
      </c>
      <c r="CH308" s="8">
        <v>69709</v>
      </c>
      <c r="CJ308" s="8">
        <v>63287</v>
      </c>
      <c r="CK308" s="8">
        <v>64558</v>
      </c>
      <c r="CL308" s="8">
        <v>66453</v>
      </c>
      <c r="CM308" s="8">
        <v>88099</v>
      </c>
      <c r="CN308" s="8">
        <v>93423</v>
      </c>
      <c r="CO308" s="8">
        <v>92217</v>
      </c>
      <c r="CP308" s="8">
        <v>91637</v>
      </c>
      <c r="CQ308" s="8">
        <v>353307</v>
      </c>
      <c r="CR308" s="8">
        <v>270475</v>
      </c>
      <c r="CS308" s="8">
        <v>261664</v>
      </c>
      <c r="CT308" s="8">
        <v>265761</v>
      </c>
      <c r="CU308" s="8"/>
    </row>
    <row r="309" spans="2:110" x14ac:dyDescent="0.25">
      <c r="CE309" t="s">
        <v>62</v>
      </c>
      <c r="CG309" s="499">
        <f>AVERAGE(BM308:CG308)</f>
        <v>75487.571428571435</v>
      </c>
      <c r="CK309" t="s">
        <v>62</v>
      </c>
      <c r="CR309" t="s">
        <v>62</v>
      </c>
      <c r="CS309" t="s">
        <v>62</v>
      </c>
      <c r="CU309" t="s">
        <v>62</v>
      </c>
    </row>
    <row r="310" spans="2:110" x14ac:dyDescent="0.25">
      <c r="CF310" t="s">
        <v>62</v>
      </c>
      <c r="CI310" t="s">
        <v>62</v>
      </c>
      <c r="CK310" t="s">
        <v>62</v>
      </c>
      <c r="CR310" t="s">
        <v>62</v>
      </c>
    </row>
    <row r="311" spans="2:110" x14ac:dyDescent="0.25">
      <c r="CF311" t="s">
        <v>62</v>
      </c>
      <c r="CG311" t="s">
        <v>62</v>
      </c>
      <c r="CR311" t="s">
        <v>62</v>
      </c>
      <c r="CS311" t="s">
        <v>62</v>
      </c>
    </row>
    <row r="312" spans="2:110" x14ac:dyDescent="0.25">
      <c r="CG312" t="s">
        <v>62</v>
      </c>
      <c r="CR312" t="s">
        <v>62</v>
      </c>
      <c r="CS312" t="s">
        <v>62</v>
      </c>
      <c r="CT312" t="s">
        <v>62</v>
      </c>
    </row>
    <row r="313" spans="2:110" x14ac:dyDescent="0.25">
      <c r="CE313" t="s">
        <v>62</v>
      </c>
      <c r="CG313" t="s">
        <v>62</v>
      </c>
      <c r="CR313" t="s">
        <v>62</v>
      </c>
      <c r="CS313" t="s">
        <v>62</v>
      </c>
    </row>
    <row r="314" spans="2:110" x14ac:dyDescent="0.25">
      <c r="CN314" t="s">
        <v>62</v>
      </c>
      <c r="CT314" t="s">
        <v>62</v>
      </c>
    </row>
    <row r="316" spans="2:110" x14ac:dyDescent="0.25">
      <c r="CS316" t="s">
        <v>62</v>
      </c>
      <c r="CT316" t="s">
        <v>62</v>
      </c>
    </row>
    <row r="317" spans="2:110" x14ac:dyDescent="0.25">
      <c r="CR317" t="s">
        <v>62</v>
      </c>
    </row>
    <row r="319" spans="2:110" x14ac:dyDescent="0.25">
      <c r="CR319" t="s">
        <v>62</v>
      </c>
      <c r="CT319" t="s">
        <v>62</v>
      </c>
    </row>
    <row r="320" spans="2:110" x14ac:dyDescent="0.25">
      <c r="CS320" t="s">
        <v>62</v>
      </c>
    </row>
    <row r="322" spans="19:98" x14ac:dyDescent="0.25">
      <c r="CT322" t="s">
        <v>62</v>
      </c>
    </row>
    <row r="328" spans="19:98" x14ac:dyDescent="0.25">
      <c r="S328" t="s">
        <v>62</v>
      </c>
    </row>
    <row r="329" spans="19:98" x14ac:dyDescent="0.25">
      <c r="CE329" t="s">
        <v>62</v>
      </c>
    </row>
    <row r="330" spans="19:98" x14ac:dyDescent="0.25">
      <c r="CE330" t="s">
        <v>62</v>
      </c>
      <c r="CF330" t="s">
        <v>62</v>
      </c>
      <c r="CG330" t="s">
        <v>62</v>
      </c>
    </row>
    <row r="333" spans="19:98" x14ac:dyDescent="0.25">
      <c r="CD333" t="s">
        <v>62</v>
      </c>
      <c r="CP333" t="s">
        <v>62</v>
      </c>
    </row>
    <row r="334" spans="19:98" x14ac:dyDescent="0.25">
      <c r="CP334" t="s">
        <v>62</v>
      </c>
    </row>
    <row r="335" spans="19:98" x14ac:dyDescent="0.25">
      <c r="CQ335" t="s">
        <v>62</v>
      </c>
    </row>
    <row r="336" spans="19:98" x14ac:dyDescent="0.25">
      <c r="CQ336" t="s">
        <v>62</v>
      </c>
    </row>
    <row r="337" spans="1:98" x14ac:dyDescent="0.25">
      <c r="CE337" t="s">
        <v>62</v>
      </c>
    </row>
    <row r="338" spans="1:98" x14ac:dyDescent="0.25">
      <c r="AY338" t="s">
        <v>62</v>
      </c>
      <c r="CE338" t="s">
        <v>62</v>
      </c>
      <c r="CQ338" t="s">
        <v>62</v>
      </c>
    </row>
    <row r="339" spans="1:98" x14ac:dyDescent="0.25">
      <c r="CE339" t="s">
        <v>62</v>
      </c>
      <c r="CP339" t="s">
        <v>62</v>
      </c>
    </row>
    <row r="347" spans="1:98" x14ac:dyDescent="0.25">
      <c r="CT347" t="s">
        <v>62</v>
      </c>
    </row>
    <row r="348" spans="1:98" ht="15.75" thickBot="1" x14ac:dyDescent="0.3">
      <c r="A348" t="s">
        <v>62</v>
      </c>
      <c r="K348" t="s">
        <v>62</v>
      </c>
      <c r="Z348" t="s">
        <v>62</v>
      </c>
      <c r="BP348" t="s">
        <v>62</v>
      </c>
    </row>
    <row r="349" spans="1:98" ht="15.75" thickBot="1" x14ac:dyDescent="0.3">
      <c r="A349" s="8" t="s">
        <v>127</v>
      </c>
      <c r="B349" s="506">
        <f>LINEST(B350:B351)</f>
        <v>1.9700000000000002E-2</v>
      </c>
      <c r="C349" s="506">
        <f>LINEST(C350:C351)</f>
        <v>6.7400000000000002E-2</v>
      </c>
      <c r="D349" s="506">
        <f>LINEST(D350:D351)</f>
        <v>0.1079</v>
      </c>
      <c r="E349" s="506">
        <f>LINEST(E350:E351)</f>
        <v>0.23270000000000002</v>
      </c>
      <c r="F349" s="506">
        <f>LINEST(F350:F351)</f>
        <v>0.2214000000000001</v>
      </c>
      <c r="G349" s="506">
        <f>LINEST(G350:G351)</f>
        <v>0.1736</v>
      </c>
      <c r="H349" s="506">
        <f>LINEST(H350:H351)</f>
        <v>0.13630000000000003</v>
      </c>
      <c r="I349" s="506">
        <f>LINEST(I350:I351)</f>
        <v>0.10050000000000005</v>
      </c>
      <c r="J349" s="506">
        <f>LINEST(J350:J351)</f>
        <v>-2.1600000000000001E-2</v>
      </c>
      <c r="K349" s="506">
        <f>LINEST(K350:K351)</f>
        <v>-2.930000000000002E-2</v>
      </c>
      <c r="L349" s="506">
        <f>LINEST(L350:L351)</f>
        <v>-3.1600000000000017E-2</v>
      </c>
      <c r="M349" s="506">
        <f>LINEST(M350:M351)</f>
        <v>-8.1000000000000016E-2</v>
      </c>
      <c r="N349" s="506">
        <f>LINEST(N350:N351)</f>
        <v>-7.0900000000000032E-2</v>
      </c>
      <c r="O349" s="506">
        <f>LINEST(O350:O351)</f>
        <v>-6.8999999999999978E-2</v>
      </c>
      <c r="P349" s="506">
        <f>LINEST(P350:P351)</f>
        <v>-8.0299999999999983E-2</v>
      </c>
      <c r="Q349" s="506">
        <f>LINEST(Q350:Q351)</f>
        <v>-0.11219999999999999</v>
      </c>
      <c r="R349" s="506">
        <f>LINEST(R350:R351)</f>
        <v>-0.12420000000000002</v>
      </c>
      <c r="S349" s="506">
        <f>LINEST(S350:S351)</f>
        <v>-7.2000000000000036E-2</v>
      </c>
      <c r="T349" s="506">
        <f>LINEST(T350:T351)</f>
        <v>-6.1199999999999997E-2</v>
      </c>
      <c r="U349" s="506">
        <f>LINEST(U350:U351)</f>
        <v>-8.7099999999999997E-2</v>
      </c>
      <c r="V349" s="506">
        <f>LINEST(V350:V351)</f>
        <v>-0.11320000000000004</v>
      </c>
      <c r="W349" s="506">
        <f>LINEST(W350:W351)</f>
        <v>-0.13910000000000006</v>
      </c>
      <c r="X349" s="506">
        <f>LINEST(X350:X351)</f>
        <v>-0.15460000000000002</v>
      </c>
      <c r="Y349" s="506">
        <f>LINEST(Y350:Y351)</f>
        <v>-0.1547</v>
      </c>
      <c r="Z349" s="506">
        <f>LINEST(Z350:Z351)</f>
        <v>-9.7100000000000047E-2</v>
      </c>
      <c r="AA349" s="506">
        <f>LINEST(AA350:AA351)</f>
        <v>-0.10930000000000002</v>
      </c>
      <c r="AB349" s="506">
        <f>LINEST(AB350:AB351)</f>
        <v>-0.11420000000000005</v>
      </c>
      <c r="AC349" s="506">
        <f>LINEST(AC350:AC351)</f>
        <v>-0.17460000000000003</v>
      </c>
      <c r="AD349" s="506">
        <f>LINEST(AD350:AD351)</f>
        <v>-0.12469999999999999</v>
      </c>
      <c r="AE349" s="506">
        <f>LINEST(AE350:AE351)</f>
        <v>-0.15630000000000002</v>
      </c>
      <c r="AF349" s="506">
        <f>LINEST(AF350:AF351)</f>
        <v>-0.16320000000000001</v>
      </c>
      <c r="AG349" s="506">
        <f>LINEST(AG350:AG351)</f>
        <v>-0.14269999999999999</v>
      </c>
      <c r="AH349" s="506">
        <f>LINEST(AH350:AH351)</f>
        <v>-0.15650000000000003</v>
      </c>
      <c r="AI349" s="506">
        <f>LINEST(AI350:AI351)</f>
        <v>-0.12040000000000005</v>
      </c>
      <c r="AJ349" s="506">
        <f>LINEST(AJ350:AJ351)</f>
        <v>-0.13590000000000002</v>
      </c>
      <c r="AK349" s="506">
        <f>LINEST(AK350:AK351)</f>
        <v>-0.1974000000000001</v>
      </c>
      <c r="AL349" s="506">
        <f>LINEST(AL350:AL351)</f>
        <v>-0.20940000000000006</v>
      </c>
      <c r="AM349" s="506">
        <f>LINEST(AM350:AM351)</f>
        <v>-0.22120000000000012</v>
      </c>
      <c r="AN349" s="506">
        <f>LINEST(AN350:AN351)</f>
        <v>-0.2045000000000001</v>
      </c>
      <c r="AO349" s="506">
        <f>LINEST(AO350:AO351)</f>
        <v>-0.20030000000000001</v>
      </c>
      <c r="AP349" s="506">
        <f>LINEST(AP350:AP351)</f>
        <v>-0.18330000000000005</v>
      </c>
      <c r="AQ349" s="506">
        <f>LINEST(AQ350:AQ351)</f>
        <v>-0.19660000000000002</v>
      </c>
      <c r="AR349" s="506">
        <f>LINEST(AR350:AR351)</f>
        <v>-0.1467</v>
      </c>
      <c r="AS349" s="506">
        <f>LINEST(AS350:AS351)</f>
        <v>-0.15310000000000007</v>
      </c>
      <c r="AT349" s="506">
        <f>LINEST(AT350:AT351)</f>
        <v>-0.13240000000000002</v>
      </c>
      <c r="AU349" s="506">
        <f>LINEST(AU350:AU351)</f>
        <v>-0.16900000000000001</v>
      </c>
      <c r="AV349" s="506">
        <f>LINEST(AV350:AV351)</f>
        <v>-0.17069999999999999</v>
      </c>
      <c r="AW349" s="506">
        <f>LINEST(AW350:AW351)</f>
        <v>-0.17089999999999997</v>
      </c>
      <c r="AX349" s="506">
        <f>LINEST(AX350:AX351)</f>
        <v>-0.1353</v>
      </c>
      <c r="AY349" s="506">
        <f>LINEST(AY350:AY351)</f>
        <v>-0.14000000000000007</v>
      </c>
      <c r="AZ349" s="506">
        <f>LINEST(AZ350:AZ351)</f>
        <v>-0.11770000000000004</v>
      </c>
      <c r="BA349" s="506">
        <f>LINEST(BA350:BA351)</f>
        <v>-0.13740000000000005</v>
      </c>
      <c r="BB349" s="506">
        <f>LINEST(BB350:BB351)</f>
        <v>-0.15740000000000004</v>
      </c>
      <c r="BC349" s="506">
        <f>LINEST(BC350:BC351)</f>
        <v>-0.20770000000000011</v>
      </c>
      <c r="BD349" s="506">
        <f>LINEST(BD350:BD351)</f>
        <v>-0.20430000000000009</v>
      </c>
      <c r="BE349" s="506">
        <f>LINEST(BE350:BE351)</f>
        <v>-0.19500000000000001</v>
      </c>
      <c r="BF349" s="506">
        <f>LINEST(BF350:BF351)</f>
        <v>-0.17849999999999999</v>
      </c>
      <c r="BG349" s="506">
        <f>LINEST(BG350:BG351)</f>
        <v>-0.16639999999999996</v>
      </c>
      <c r="BH349" s="506">
        <f>LINEST(BH350:BH351)</f>
        <v>-0.18679999999999999</v>
      </c>
      <c r="BI349" s="506">
        <f>LINEST(BI350:BI351)</f>
        <v>-0.16540000000000002</v>
      </c>
      <c r="BJ349" s="506">
        <f>LINEST(BJ350:BJ351)</f>
        <v>-0.20630000000000001</v>
      </c>
      <c r="BK349" s="506">
        <f>LINEST(BK350:BK351)</f>
        <v>-0.2162</v>
      </c>
      <c r="BL349" s="506">
        <f>LINEST(BL350:BL351)</f>
        <v>-0.24650000000000011</v>
      </c>
      <c r="BM349" s="506">
        <f>LINEST(BM350:BM351)</f>
        <v>-0.25019999999999998</v>
      </c>
      <c r="BN349" s="506">
        <f>LINEST(BN350:BN351)</f>
        <v>-0.24919999999999998</v>
      </c>
      <c r="BO349" s="506">
        <f>LINEST(BO350:BO351)</f>
        <v>-0.26590000000000003</v>
      </c>
      <c r="BP349" t="s">
        <v>62</v>
      </c>
      <c r="BY349" t="s">
        <v>62</v>
      </c>
      <c r="CE349" t="s">
        <v>62</v>
      </c>
      <c r="CL349" t="s">
        <v>62</v>
      </c>
    </row>
    <row r="350" spans="1:98" ht="15.75" thickBot="1" x14ac:dyDescent="0.3">
      <c r="A350" s="8" t="s">
        <v>112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  <c r="BP350" s="8" t="s">
        <v>112</v>
      </c>
      <c r="BX350" t="s">
        <v>62</v>
      </c>
    </row>
    <row r="351" spans="1:98" ht="15.75" thickBot="1" x14ac:dyDescent="0.3">
      <c r="A351" s="8" t="s">
        <v>116</v>
      </c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P351" s="8" t="s">
        <v>116</v>
      </c>
      <c r="BZ351" t="s">
        <v>62</v>
      </c>
    </row>
    <row r="352" spans="1:98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75" ht="15.75" thickBot="1" x14ac:dyDescent="0.3">
      <c r="A353" s="8" t="s">
        <v>127</v>
      </c>
      <c r="B353" s="506">
        <f>LINEST(B354:B355)</f>
        <v>-2.6200000000000005E-2</v>
      </c>
      <c r="C353" s="506">
        <f>LINEST(C354:C355)</f>
        <v>-1.49E-2</v>
      </c>
      <c r="D353" s="506">
        <f>LINEST(D354:D355)</f>
        <v>1.5700000000000002E-2</v>
      </c>
      <c r="E353" s="506">
        <f>LINEST(E354:E355)</f>
        <v>3.1099999999999999E-2</v>
      </c>
      <c r="F353" s="506">
        <f>LINEST(F354:F355)</f>
        <v>1.8099999999999995E-2</v>
      </c>
      <c r="G353" s="506">
        <f>LINEST(G354:G355)</f>
        <v>2.5100000000000001E-2</v>
      </c>
      <c r="H353" s="506">
        <f>LINEST(H354:H355)</f>
        <v>6.0300000000000013E-2</v>
      </c>
      <c r="I353" s="506">
        <f>LINEST(I354:I355)</f>
        <v>5.7700000000000022E-2</v>
      </c>
      <c r="J353" s="506">
        <f>LINEST(J354:J355)</f>
        <v>4.1700000000000001E-2</v>
      </c>
      <c r="K353" s="506">
        <f>LINEST(K354:K355)</f>
        <v>-8.3500000000000005E-2</v>
      </c>
      <c r="L353" s="506">
        <f>LINEST(L354:L355)</f>
        <v>-7.9900000000000013E-2</v>
      </c>
      <c r="M353" s="506">
        <f>LINEST(M354:M355)</f>
        <v>-9.2600000000000002E-2</v>
      </c>
      <c r="N353" s="506">
        <f>LINEST(N354:N355)</f>
        <v>-0.1024</v>
      </c>
      <c r="O353" s="506">
        <f>LINEST(O354:O355)</f>
        <v>-0.10410000000000004</v>
      </c>
      <c r="P353" s="506">
        <f>LINEST(P354:P355)</f>
        <v>-0.10620000000000004</v>
      </c>
      <c r="Q353" s="506">
        <f>LINEST(Q354:Q355)</f>
        <v>-0.12859999999999999</v>
      </c>
      <c r="R353" s="506">
        <f>LINEST(R354:R355)</f>
        <v>-0.13050000000000006</v>
      </c>
      <c r="S353" s="506">
        <f>LINEST(S354:S355)</f>
        <v>-0.12440000000000005</v>
      </c>
      <c r="T353" s="506">
        <f>LINEST(T354:T355)</f>
        <v>-9.4100000000000059E-2</v>
      </c>
      <c r="U353" s="506">
        <f>LINEST(U354:U355)</f>
        <v>-0.1033</v>
      </c>
      <c r="V353" s="506">
        <f>LINEST(V354:V355)</f>
        <v>-0.10300000000000002</v>
      </c>
      <c r="W353" s="506">
        <f>LINEST(W354:W355)</f>
        <v>-6.500000000000003E-2</v>
      </c>
      <c r="X353" s="506">
        <f>LINEST(X354:X355)</f>
        <v>-6.7500000000000032E-2</v>
      </c>
      <c r="Y353" s="506">
        <f>LINEST(Y354:Y355)</f>
        <v>-5.7400000000000007E-2</v>
      </c>
      <c r="Z353" s="506">
        <f>LINEST(Z354:Z355)</f>
        <v>-1.0100000000000005E-2</v>
      </c>
      <c r="AA353" s="506">
        <f>LINEST(AA354:AA355)</f>
        <v>-1.9000000000000003E-2</v>
      </c>
      <c r="AB353" s="506">
        <f>LINEST(AB354:AB355)</f>
        <v>-2.420000000000002E-2</v>
      </c>
      <c r="AC353" s="506">
        <f>LINEST(AC354:AC355)</f>
        <v>2.3100000000000006E-2</v>
      </c>
      <c r="AD353" s="506">
        <f>LINEST(AD354:AD355)</f>
        <v>-5.0000000000000066E-4</v>
      </c>
      <c r="AE353" s="506">
        <f>LINEST(AE354:AE355)</f>
        <v>-4.0699999999999993E-2</v>
      </c>
      <c r="AF353" s="506">
        <f>LINEST(AF354:AF355)</f>
        <v>-7.1600000000000025E-2</v>
      </c>
      <c r="AG353" s="506">
        <f>LINEST(AG354:AG355)</f>
        <v>-2.8600000000000007E-2</v>
      </c>
      <c r="AH353" s="506">
        <f>LINEST(AH354:AH355)</f>
        <v>-3.2000000000000028E-3</v>
      </c>
      <c r="AI353" s="506">
        <f>LINEST(AI354:AI355)</f>
        <v>1.9199999999999995E-2</v>
      </c>
      <c r="AJ353" s="506">
        <f>LINEST(AJ354:AJ355)</f>
        <v>2.7499999999999997E-2</v>
      </c>
      <c r="AK353" s="506">
        <f>LINEST(AK354:AK355)</f>
        <v>-4.9999999999999351E-4</v>
      </c>
      <c r="AL353" s="506">
        <f>LINEST(AL354:AL355)</f>
        <v>-1.7300000000000006E-2</v>
      </c>
      <c r="AM353" s="506">
        <f>LINEST(AM354:AM355)</f>
        <v>-1.3600000000000008E-2</v>
      </c>
      <c r="AN353" s="506">
        <f>LINEST(AN354:AN355)</f>
        <v>3.6600000000000001E-2</v>
      </c>
      <c r="AO353" s="506">
        <f>LINEST(AO354:AO355)</f>
        <v>5.7600000000000005E-2</v>
      </c>
      <c r="AP353" s="506">
        <f>LINEST(AP354:AP355)</f>
        <v>4.5700000000000005E-2</v>
      </c>
      <c r="AQ353" s="506">
        <f>LINEST(AQ354:AQ355)</f>
        <v>5.5300000000000002E-2</v>
      </c>
      <c r="AR353" s="506">
        <f>LINEST(AR354:AR355)</f>
        <v>-1.2999999999999958E-3</v>
      </c>
      <c r="AS353" s="506">
        <f>LINEST(AS354:AS355)</f>
        <v>-1.5400000000000013E-2</v>
      </c>
      <c r="AT353" s="506">
        <f>LINEST(AT354:AT355)</f>
        <v>-3.6400000000000002E-2</v>
      </c>
      <c r="AU353" s="506">
        <f>LINEST(AU354:AU355)</f>
        <v>-6.8999999999999929E-3</v>
      </c>
      <c r="AV353" s="506">
        <f>LINEST(AV354:AV355)</f>
        <v>2.2999999999999965E-3</v>
      </c>
      <c r="AW353" s="506">
        <f>LINEST(AW354:AW355)</f>
        <v>1.2999999999999958E-3</v>
      </c>
      <c r="AX353" s="506">
        <f>LINEST(AX354:AX355)</f>
        <v>5.9500000000000011E-2</v>
      </c>
      <c r="AY353" s="506">
        <f>LINEST(AY354:AY355)</f>
        <v>7.9900000000000013E-2</v>
      </c>
      <c r="AZ353" s="506">
        <f>LINEST(AZ354:AZ355)</f>
        <v>5.2300000000000013E-2</v>
      </c>
      <c r="BA353" s="506">
        <f>LINEST(BA354:BA355)</f>
        <v>4.7800000000000016E-2</v>
      </c>
      <c r="BB353" s="506">
        <f>LINEST(BB354:BB355)</f>
        <v>6.6700000000000023E-2</v>
      </c>
      <c r="BC353" s="506">
        <f>LINEST(BC354:BC355)</f>
        <v>5.2100000000000007E-2</v>
      </c>
      <c r="BD353" s="506">
        <f>LINEST(BD354:BD355)</f>
        <v>2.9900000000000006E-2</v>
      </c>
      <c r="BE353" s="506">
        <f>LINEST(BE354:BE355)</f>
        <v>4.8600000000000004E-2</v>
      </c>
      <c r="BF353" s="506">
        <f>LINEST(BF354:BF355)</f>
        <v>2.9400000000000009E-2</v>
      </c>
      <c r="BG353" s="506">
        <f>LINEST(BG354:BG355)</f>
        <v>3.9800000000000002E-2</v>
      </c>
      <c r="BH353" s="506">
        <f>LINEST(BH354:BH355)</f>
        <v>3.4600000000000006E-2</v>
      </c>
    </row>
    <row r="354" spans="1:75" ht="15.75" thickBot="1" x14ac:dyDescent="0.3">
      <c r="A354" s="8" t="s">
        <v>96</v>
      </c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  <c r="BI354" s="8" t="s">
        <v>96</v>
      </c>
      <c r="BK354" t="s">
        <v>62</v>
      </c>
    </row>
    <row r="355" spans="1:75" ht="15.75" thickBot="1" x14ac:dyDescent="0.3">
      <c r="A355" s="8" t="s">
        <v>116</v>
      </c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I355" s="8" t="s">
        <v>116</v>
      </c>
      <c r="BJ355" t="s">
        <v>62</v>
      </c>
      <c r="BL355" t="s">
        <v>62</v>
      </c>
      <c r="BS355" t="s">
        <v>62</v>
      </c>
    </row>
    <row r="356" spans="1:75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75" ht="15.75" thickBot="1" x14ac:dyDescent="0.3">
      <c r="A357" s="8" t="s">
        <v>127</v>
      </c>
      <c r="B357" s="506">
        <f>LINEST(B358:B359)</f>
        <v>-3.4200000000000001E-2</v>
      </c>
      <c r="C357" s="506">
        <f>LINEST(C358:C359)</f>
        <v>-5.7700000000000022E-2</v>
      </c>
      <c r="D357" s="506">
        <f>LINEST(D358:D359)</f>
        <v>-2.46E-2</v>
      </c>
      <c r="E357" s="506">
        <f>LINEST(E358:E359)</f>
        <v>-3.8500000000000006E-2</v>
      </c>
      <c r="F357" s="506">
        <f>LINEST(F358:F359)</f>
        <v>-3.9599999999999996E-2</v>
      </c>
      <c r="G357" s="506">
        <f>LINEST(G358:G359)</f>
        <v>-3.3500000000000002E-2</v>
      </c>
      <c r="H357" s="506">
        <f>LINEST(H358:H359)</f>
        <v>-2.7300000000000008E-2</v>
      </c>
      <c r="I357" s="506">
        <f>LINEST(I358:I359)</f>
        <v>-2.5200000000000004E-2</v>
      </c>
      <c r="J357" s="506">
        <f>LINEST(J358:J359)</f>
        <v>-3.44E-2</v>
      </c>
      <c r="K357" s="506">
        <f>LINEST(K358:K359)</f>
        <v>2.9700000000000011E-2</v>
      </c>
      <c r="L357" s="506">
        <f>LINEST(L358:L359)</f>
        <v>2.8500000000000001E-2</v>
      </c>
      <c r="M357" s="506">
        <f>LINEST(M358:M359)</f>
        <v>3.4599999999999999E-2</v>
      </c>
      <c r="N357" s="506">
        <f>LINEST(N358:N359)</f>
        <v>2.5100000000000001E-2</v>
      </c>
      <c r="O357" s="506">
        <f>LINEST(O358:O359)</f>
        <v>1.9499999999999997E-2</v>
      </c>
      <c r="P357" s="506">
        <f>LINEST(P358:P359)</f>
        <v>6.550000000000003E-2</v>
      </c>
      <c r="Q357" s="506">
        <f>LINEST(Q358:Q359)</f>
        <v>0.11510000000000006</v>
      </c>
      <c r="R357" s="506">
        <f>LINEST(R358:R359)</f>
        <v>7.8800000000000009E-2</v>
      </c>
      <c r="S357" s="506">
        <f>LINEST(S358:S359)</f>
        <v>5.6799999999999996E-2</v>
      </c>
      <c r="T357" s="506">
        <f>LINEST(T358:T359)</f>
        <v>5.6100000000000011E-2</v>
      </c>
      <c r="U357" s="506">
        <f>LINEST(U358:U359)</f>
        <v>5.0900000000000022E-2</v>
      </c>
      <c r="V357" s="506">
        <f>LINEST(V358:V359)</f>
        <v>2.3100000000000006E-2</v>
      </c>
      <c r="W357" s="506">
        <f>LINEST(W358:W359)</f>
        <v>1.9600000000000003E-2</v>
      </c>
      <c r="X357" s="506">
        <f>LINEST(X358:X359)</f>
        <v>2.1899999999999992E-2</v>
      </c>
      <c r="Y357" s="506">
        <f>LINEST(Y358:Y359)</f>
        <v>3.2999999999999987E-3</v>
      </c>
      <c r="Z357" s="506">
        <f>LINEST(Z358:Z359)</f>
        <v>3.3400000000000006E-2</v>
      </c>
      <c r="AA357" s="506">
        <f>LINEST(AA358:AA359)</f>
        <v>2.0100000000000003E-2</v>
      </c>
      <c r="AB357" s="506">
        <f>LINEST(AB358:AB359)</f>
        <v>-3.2000000000000002E-3</v>
      </c>
      <c r="AC357" s="506">
        <f>LINEST(AC358:AC359)</f>
        <v>2.2000000000000014E-3</v>
      </c>
      <c r="AD357" s="506">
        <f>LINEST(AD358:AD359)</f>
        <v>1.0700000000000001E-2</v>
      </c>
      <c r="AE357" s="506">
        <f>LINEST(AE358:AE359)</f>
        <v>-1.1099999999999999E-2</v>
      </c>
      <c r="AF357" s="506">
        <f>LINEST(AF358:AF359)</f>
        <v>-3.5000000000000017E-2</v>
      </c>
      <c r="AG357" s="506">
        <f>LINEST(AG358:AG359)</f>
        <v>-2.9000000000000008E-2</v>
      </c>
      <c r="AH357" s="506">
        <f>LINEST(AH358:AH359)</f>
        <v>-2.2800000000000004E-2</v>
      </c>
      <c r="AI357" s="506">
        <f>LINEST(AI358:AI359)</f>
        <v>-6.9000000000000006E-2</v>
      </c>
      <c r="AJ357" s="506">
        <f>LINEST(AJ358:AJ359)</f>
        <v>-5.5500000000000008E-2</v>
      </c>
      <c r="AK357" s="506">
        <f>LINEST(AK358:AK359)</f>
        <v>-4.3799999999999999E-2</v>
      </c>
      <c r="AL357" s="506">
        <f>LINEST(AL358:AL359)</f>
        <v>-2.9900000000000017E-2</v>
      </c>
      <c r="AM357" s="506">
        <f>LINEST(AM358:AM359)</f>
        <v>-2.5000000000000012E-2</v>
      </c>
      <c r="AN357" s="506">
        <f>LINEST(AN358:AN359)</f>
        <v>-2.3700000000000013E-2</v>
      </c>
      <c r="AO357" s="506">
        <f>LINEST(AO358:AO359)</f>
        <v>-2.8300000000000006E-2</v>
      </c>
      <c r="AP357" s="506">
        <f>LINEST(AP358:AP359)</f>
        <v>-4.130000000000001E-2</v>
      </c>
      <c r="AQ357" s="506">
        <f>LINEST(AQ358:AQ359)</f>
        <v>-5.7000000000000011E-3</v>
      </c>
      <c r="AR357" s="506">
        <f>LINEST(AR358:AR359)</f>
        <v>-2.3700000000000013E-2</v>
      </c>
      <c r="AS357" s="506">
        <f>LINEST(AS358:AS359)</f>
        <v>-1.0500000000000002E-2</v>
      </c>
      <c r="AT357" s="506">
        <f>LINEST(AT358:AT359)</f>
        <v>-8.7000000000000029E-3</v>
      </c>
      <c r="AU357" s="506">
        <f>LINEST(AU358:AU359)</f>
        <v>-5.000000000000001E-3</v>
      </c>
      <c r="AV357" s="506">
        <f>LINEST(AV358:AV359)</f>
        <v>4.4699999999999997E-2</v>
      </c>
      <c r="AW357" s="506">
        <f>LINEST(AW358:AW359)</f>
        <v>9.0100000000000013E-2</v>
      </c>
      <c r="AX357" s="506">
        <f>LINEST(AX358:AX359)</f>
        <v>8.7099999999999997E-2</v>
      </c>
      <c r="AY357" s="506">
        <f>LINEST(AY358:AY359)</f>
        <v>5.3700000000000019E-2</v>
      </c>
      <c r="AZ357" s="506">
        <f>LINEST(AZ358:AZ359)</f>
        <v>4.7600000000000003E-2</v>
      </c>
      <c r="BA357" s="506">
        <f>LINEST(BA358:BA359)</f>
        <v>2.4100000000000014E-2</v>
      </c>
      <c r="BB357" s="506">
        <f>LINEST(BB358:BB359)</f>
        <v>-3.1000000000000003E-3</v>
      </c>
      <c r="BC357" s="506">
        <f>LINEST(BC358:BC359)</f>
        <v>-2.6500000000000006E-2</v>
      </c>
      <c r="BD357" s="506">
        <f>LINEST(BD358:BD359)</f>
        <v>1.1600000000000008E-2</v>
      </c>
      <c r="BE357" s="506">
        <f>LINEST(BE358:BE359)</f>
        <v>3.6199999999999989E-2</v>
      </c>
      <c r="BF357" s="506">
        <f>LINEST(BF358:BF359)</f>
        <v>3.7000000000000005E-2</v>
      </c>
      <c r="BG357" s="506">
        <f>LINEST(BG358:BG359)</f>
        <v>4.2300000000000004E-2</v>
      </c>
      <c r="BH357" s="506">
        <f>LINEST(BH358:BH359)</f>
        <v>4.7900000000000026E-2</v>
      </c>
      <c r="BI357" s="506">
        <f>LINEST(BI358:BI359)</f>
        <v>3.4000000000000016E-2</v>
      </c>
      <c r="BJ357" s="506">
        <f>LINEST(BJ358:BJ359)</f>
        <v>6.800000000000004E-3</v>
      </c>
      <c r="BK357" s="506">
        <f>LINEST(BK358:BK359)</f>
        <v>3.0000000000000044E-3</v>
      </c>
      <c r="BL357" s="506">
        <f>LINEST(BL358:BL359)</f>
        <v>-8.2999999999999949E-3</v>
      </c>
      <c r="BO357" t="s">
        <v>62</v>
      </c>
    </row>
    <row r="358" spans="1:75" ht="15.75" thickBot="1" x14ac:dyDescent="0.3">
      <c r="A358" s="8" t="s">
        <v>104</v>
      </c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  <c r="BM358" s="8" t="s">
        <v>104</v>
      </c>
      <c r="BP358" t="s">
        <v>62</v>
      </c>
      <c r="BW358" t="s">
        <v>62</v>
      </c>
    </row>
    <row r="359" spans="1:75" ht="15.75" thickBot="1" x14ac:dyDescent="0.3">
      <c r="A359" s="8" t="s">
        <v>116</v>
      </c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M359" s="8" t="s">
        <v>116</v>
      </c>
      <c r="BN359" t="s">
        <v>62</v>
      </c>
      <c r="BO359" t="s">
        <v>62</v>
      </c>
      <c r="BP359" t="s">
        <v>62</v>
      </c>
      <c r="BS359" t="s">
        <v>62</v>
      </c>
    </row>
    <row r="360" spans="1:75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75" ht="15.75" thickBot="1" x14ac:dyDescent="0.3">
      <c r="A361" s="8" t="s">
        <v>127</v>
      </c>
      <c r="B361" s="506">
        <f>LINEST(B362:B363)</f>
        <v>-5.5800000000000009E-2</v>
      </c>
      <c r="C361" s="506">
        <f>LINEST(C362:C363)</f>
        <v>-3.6199999999999989E-2</v>
      </c>
      <c r="D361" s="506">
        <f>LINEST(D362:D363)</f>
        <v>-6.0200000000000024E-2</v>
      </c>
      <c r="E361" s="506">
        <f>LINEST(E362:E363)</f>
        <v>-2.0500000000000001E-2</v>
      </c>
      <c r="F361" s="506">
        <f>LINEST(F362:F363)</f>
        <v>-3.0600000000000006E-2</v>
      </c>
      <c r="G361" s="506">
        <f>LINEST(G362:G363)</f>
        <v>-1.2200000000000006E-2</v>
      </c>
      <c r="H361" s="506">
        <f>LINEST(H362:H363)</f>
        <v>-7.8600000000000031E-2</v>
      </c>
      <c r="I361" s="506">
        <f>LINEST(I362:I363)</f>
        <v>-8.0299999999999983E-2</v>
      </c>
      <c r="J361" s="506">
        <f>LINEST(J362:J363)</f>
        <v>-7.0800000000000002E-2</v>
      </c>
      <c r="K361" s="506">
        <f>LINEST(K362:K363)</f>
        <v>-6.7700000000000038E-2</v>
      </c>
      <c r="L361" s="506">
        <f>LINEST(L362:L363)</f>
        <v>-6.6000000000000003E-2</v>
      </c>
      <c r="M361" s="506">
        <f>LINEST(M362:M363)</f>
        <v>-8.4799999999999986E-2</v>
      </c>
      <c r="N361" s="506">
        <f>LINEST(N362:N363)</f>
        <v>-0.10070000000000003</v>
      </c>
      <c r="O361" s="506">
        <f>LINEST(O362:O363)</f>
        <v>-9.2500000000000013E-2</v>
      </c>
      <c r="P361" s="506">
        <f>LINEST(P362:P363)</f>
        <v>-7.9699999999999993E-2</v>
      </c>
      <c r="Q361" s="506">
        <f>LINEST(Q362:Q363)</f>
        <v>-5.6099999999999997E-2</v>
      </c>
      <c r="R361" s="506">
        <f>LINEST(R362:R363)</f>
        <v>-6.5900000000000014E-2</v>
      </c>
      <c r="S361" s="506">
        <f>LINEST(S362:S363)</f>
        <v>-9.0600000000000014E-2</v>
      </c>
      <c r="T361" s="506">
        <f>LINEST(T362:T363)</f>
        <v>-0.10280000000000002</v>
      </c>
      <c r="U361" s="506">
        <f>LINEST(U362:U363)</f>
        <v>-0.1013</v>
      </c>
      <c r="V361" s="506">
        <f>LINEST(V362:V363)</f>
        <v>-6.7100000000000007E-2</v>
      </c>
      <c r="W361" s="506">
        <f>LINEST(W362:W363)</f>
        <v>-9.5200000000000007E-2</v>
      </c>
      <c r="X361" s="506">
        <f>LINEST(X362:X363)</f>
        <v>-0.10010000000000002</v>
      </c>
      <c r="Y361" s="506">
        <f>LINEST(Y362:Y363)</f>
        <v>-0.10690000000000001</v>
      </c>
      <c r="Z361" s="506">
        <f>LINEST(Z362:Z363)</f>
        <v>-0.10530000000000002</v>
      </c>
      <c r="AA361" s="506">
        <f>LINEST(AA362:AA363)</f>
        <v>-0.10310000000000001</v>
      </c>
      <c r="AB361" s="506">
        <f>LINEST(AB362:AB363)</f>
        <v>-0.10260000000000001</v>
      </c>
      <c r="AC361" s="506">
        <f>LINEST(AC362:AC363)</f>
        <v>-0.1216</v>
      </c>
      <c r="AD361" s="506">
        <f>LINEST(AD362:AD363)</f>
        <v>-0.1807</v>
      </c>
      <c r="AE361" s="506">
        <f>LINEST(AE362:AE363)</f>
        <v>-0.18440000000000004</v>
      </c>
      <c r="AF361" s="506">
        <f>LINEST(AF362:AF363)</f>
        <v>-0.17559999999999995</v>
      </c>
      <c r="AG361" s="506">
        <f>LINEST(AG362:AG363)</f>
        <v>-0.186</v>
      </c>
      <c r="AH361" s="506">
        <f>LINEST(AH362:AH363)</f>
        <v>-0.18880000000000008</v>
      </c>
      <c r="AI361" s="506">
        <f>LINEST(AI362:AI363)</f>
        <v>-0.15110000000000001</v>
      </c>
      <c r="AJ361" s="506">
        <f>LINEST(AJ362:AJ363)</f>
        <v>-0.1648</v>
      </c>
      <c r="AK361" s="506">
        <f>LINEST(AK362:AK363)</f>
        <v>-0.1896000000000001</v>
      </c>
      <c r="AL361" s="506">
        <f>LINEST(AL362:AL363)</f>
        <v>-0.21000000000000005</v>
      </c>
      <c r="AM361" s="506">
        <f>LINEST(AM362:AM363)</f>
        <v>-0.20800000000000002</v>
      </c>
      <c r="AN361" s="506">
        <f>LINEST(AN362:AN363)</f>
        <v>-0.1974000000000001</v>
      </c>
      <c r="AO361" s="506">
        <f>LINEST(AO362:AO363)</f>
        <v>-0.1968</v>
      </c>
      <c r="AP361" s="506">
        <f>LINEST(AP362:AP363)</f>
        <v>-0.1638</v>
      </c>
      <c r="AQ361" s="506">
        <f>LINEST(AQ362:AQ363)</f>
        <v>-0.1598</v>
      </c>
      <c r="AR361" s="506">
        <f>LINEST(AR362:AR363)</f>
        <v>-0.16049999999999998</v>
      </c>
      <c r="AS361" s="506">
        <f>LINEST(AS362:AS363)</f>
        <v>-0.16349999999999998</v>
      </c>
      <c r="AT361" s="506">
        <f>LINEST(AT362:AT363)</f>
        <v>-0.16020000000000001</v>
      </c>
      <c r="AU361" s="506">
        <f>LINEST(AU362:AU363)</f>
        <v>-0.14810000000000006</v>
      </c>
      <c r="AV361" s="506">
        <f>LINEST(AV362:AV363)</f>
        <v>-0.1484</v>
      </c>
      <c r="AW361" s="506">
        <f>LINEST(AW362:AW363)</f>
        <v>-0.14650000000000002</v>
      </c>
      <c r="AX361" s="506">
        <f>LINEST(AX362:AX363)</f>
        <v>-0.12410000000000003</v>
      </c>
      <c r="AY361" s="506">
        <f>LINEST(AY362:AY363)</f>
        <v>-0.1203</v>
      </c>
      <c r="AZ361" s="506">
        <f>LINEST(AZ362:AZ363)</f>
        <v>-0.10510000000000001</v>
      </c>
      <c r="BA361" s="506">
        <f>LINEST(BA362:BA363)</f>
        <v>-2.5400000000000013E-2</v>
      </c>
      <c r="BB361" s="506">
        <f>LINEST(BB362:BB363)</f>
        <v>-2.3700000000000013E-2</v>
      </c>
      <c r="BC361" s="506">
        <f>LINEST(BC362:BC363)</f>
        <v>-2.470000000000001E-2</v>
      </c>
      <c r="BD361" s="506">
        <f>LINEST(BD362:BD363)</f>
        <v>-1.3500000000000002E-2</v>
      </c>
      <c r="BE361" s="506">
        <f>LINEST(BE362:BE363)</f>
        <v>1.0200000000000002E-2</v>
      </c>
      <c r="BF361" s="506">
        <f>LINEST(BF362:BF363)</f>
        <v>5.2999999999999992E-3</v>
      </c>
      <c r="BG361" s="506">
        <f>LINEST(BG362:BG363)</f>
        <v>-1.6E-2</v>
      </c>
      <c r="BH361" s="506">
        <f>LINEST(BH362:BH363)</f>
        <v>-3.2600000000000004E-2</v>
      </c>
      <c r="BI361" s="506">
        <f>LINEST(BI362:BI363)</f>
        <v>-2.9100000000000004E-2</v>
      </c>
      <c r="BJ361" s="506">
        <f>LINEST(BJ362:BJ363)</f>
        <v>-5.9800000000000006E-2</v>
      </c>
      <c r="BK361" s="506">
        <f>LINEST(BK362:BK363)</f>
        <v>-5.8200000000000009E-2</v>
      </c>
      <c r="BL361" s="506">
        <f>LINEST(BL362:BL363)</f>
        <v>-5.8000000000000003E-2</v>
      </c>
      <c r="BM361" s="506">
        <f>LINEST(BM362:BM363)</f>
        <v>-1.8800000000000008E-2</v>
      </c>
      <c r="BN361" s="506">
        <f>LINEST(BN362:BN363)</f>
        <v>-2.9700000000000011E-2</v>
      </c>
      <c r="BO361" s="506">
        <f>LINEST(BO362:BO363)</f>
        <v>-3.7899999999999996E-2</v>
      </c>
      <c r="BQ361" t="s">
        <v>62</v>
      </c>
    </row>
    <row r="362" spans="1:75" ht="15.75" thickBot="1" x14ac:dyDescent="0.3">
      <c r="A362" s="8" t="s">
        <v>110</v>
      </c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  <c r="BN362" s="31">
        <v>3.09E-2</v>
      </c>
      <c r="BO362" s="31">
        <v>2.3199999999999998E-2</v>
      </c>
      <c r="BP362" s="8" t="s">
        <v>110</v>
      </c>
    </row>
    <row r="363" spans="1:75" ht="15.75" thickBot="1" x14ac:dyDescent="0.3">
      <c r="A363" s="8" t="s">
        <v>116</v>
      </c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  <c r="BN363" s="48">
        <v>1.1999999999999999E-3</v>
      </c>
      <c r="BO363" s="48">
        <v>-1.47E-2</v>
      </c>
      <c r="BP363" s="8" t="s">
        <v>116</v>
      </c>
      <c r="BS363" t="s">
        <v>62</v>
      </c>
    </row>
    <row r="364" spans="1:75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</row>
    <row r="365" spans="1:75" ht="15.75" thickBot="1" x14ac:dyDescent="0.3">
      <c r="A365" s="8" t="s">
        <v>127</v>
      </c>
      <c r="B365" s="506">
        <f>LINEST(B366:B367)</f>
        <v>-1.1800000000000005E-2</v>
      </c>
      <c r="C365" s="506">
        <f>LINEST(C366:C367)</f>
        <v>3.700000000000001E-3</v>
      </c>
      <c r="D365" s="506">
        <f>LINEST(D366:D367)</f>
        <v>3.7500000000000006E-2</v>
      </c>
      <c r="E365" s="506">
        <f>LINEST(E366:E367)</f>
        <v>1.8699999999999998E-2</v>
      </c>
      <c r="F365" s="506">
        <f>LINEST(F366:F367)</f>
        <v>1.9299999999999998E-2</v>
      </c>
      <c r="G365" s="506">
        <f>LINEST(G366:G367)</f>
        <v>4.4600000000000001E-2</v>
      </c>
      <c r="H365" s="506">
        <f>LINEST(H366:H367)</f>
        <v>5.4900000000000018E-2</v>
      </c>
      <c r="I365" s="506">
        <f>LINEST(I366:I367)</f>
        <v>4.8300000000000017E-2</v>
      </c>
      <c r="J365" s="506">
        <f>LINEST(J366:J367)</f>
        <v>4.6100000000000009E-2</v>
      </c>
      <c r="K365" s="506">
        <f>LINEST(K366:K367)</f>
        <v>0.11140000000000004</v>
      </c>
      <c r="L365" s="506">
        <f>LINEST(L366:L367)</f>
        <v>9.9799999999999986E-2</v>
      </c>
      <c r="M365" s="506">
        <f>LINEST(M366:M367)</f>
        <v>8.9099999999999999E-2</v>
      </c>
      <c r="N365" s="506">
        <f>LINEST(N366:N367)</f>
        <v>4.8500000000000029E-2</v>
      </c>
      <c r="O365" s="506">
        <f>LINEST(O366:O367)</f>
        <v>6.4700000000000008E-2</v>
      </c>
      <c r="P365" s="506">
        <f>LINEST(P366:P367)</f>
        <v>0.10620000000000004</v>
      </c>
      <c r="Q365" s="506">
        <f>LINEST(Q366:Q367)</f>
        <v>0.12830000000000005</v>
      </c>
      <c r="R365" s="506">
        <f>LINEST(R366:R367)</f>
        <v>0.12830000000000005</v>
      </c>
      <c r="S365" s="506">
        <f>LINEST(S366:S367)</f>
        <v>0.14269999999999999</v>
      </c>
      <c r="T365" s="506">
        <f>LINEST(T366:T367)</f>
        <v>0.17369999999999997</v>
      </c>
      <c r="U365" s="506">
        <f>LINEST(U366:U367)</f>
        <v>0.17560000000000003</v>
      </c>
      <c r="V365" s="506">
        <f>LINEST(V366:V367)</f>
        <v>0.16739999999999999</v>
      </c>
      <c r="W365" s="506">
        <f>LINEST(W366:W367)</f>
        <v>0.15839999999999999</v>
      </c>
      <c r="X365" s="506">
        <f>LINEST(X366:X367)</f>
        <v>0.15940000000000007</v>
      </c>
      <c r="Y365" s="506">
        <f>LINEST(Y366:Y367)</f>
        <v>0.13700000000000001</v>
      </c>
      <c r="Z365" s="506">
        <f>LINEST(Z366:Z367)</f>
        <v>0.17629999999999998</v>
      </c>
      <c r="AA365" s="506">
        <f>LINEST(AA366:AA367)</f>
        <v>0.19410000000000011</v>
      </c>
      <c r="AB365" s="506">
        <f>LINEST(AB366:AB367)</f>
        <v>0.24349999999999999</v>
      </c>
      <c r="AC365" s="506">
        <f>LINEST(AC366:AC367)</f>
        <v>0.2117</v>
      </c>
      <c r="AD365" s="506">
        <f>LINEST(AD366:AD367)</f>
        <v>0.21610000000000001</v>
      </c>
      <c r="AE365" s="506">
        <f>LINEST(AE366:AE367)</f>
        <v>0.22110000000000013</v>
      </c>
      <c r="AF365" s="506">
        <f>LINEST(AF366:AF367)</f>
        <v>0.23050000000000001</v>
      </c>
      <c r="AG365" s="506">
        <f>LINEST(AG366:AG367)</f>
        <v>0.26900000000000013</v>
      </c>
      <c r="AH365" s="506">
        <f>LINEST(AH366:AH367)</f>
        <v>0.24310000000000009</v>
      </c>
      <c r="AI365" s="506">
        <f>LINEST(AI366:AI367)</f>
        <v>0.26890000000000008</v>
      </c>
      <c r="AJ365" s="506">
        <f>LINEST(AJ366:AJ367)</f>
        <v>0.24470000000000006</v>
      </c>
      <c r="AK365" s="506">
        <f>LINEST(AK366:AK367)</f>
        <v>0.2651</v>
      </c>
      <c r="AL365" s="506" t="e">
        <f>LINEST(AL366:AL367)</f>
        <v>#VALUE!</v>
      </c>
      <c r="AM365" s="506" t="e">
        <f>LINEST(AM366:AM367)</f>
        <v>#VALUE!</v>
      </c>
      <c r="AN365" s="506" t="e">
        <f>LINEST(AN366:AN367)</f>
        <v>#VALUE!</v>
      </c>
      <c r="AO365" s="506" t="e">
        <f>LINEST(AO366:AO367)</f>
        <v>#VALUE!</v>
      </c>
      <c r="AP365" s="506" t="e">
        <f>LINEST(AP366:AP367)</f>
        <v>#VALUE!</v>
      </c>
      <c r="AQ365" s="506" t="e">
        <f>LINEST(AQ366:AQ367)</f>
        <v>#VALUE!</v>
      </c>
      <c r="AR365" s="506" t="e">
        <f>LINEST(AR366:AR367)</f>
        <v>#VALUE!</v>
      </c>
      <c r="AS365" s="506" t="e">
        <f>LINEST(AS366:AS367)</f>
        <v>#VALUE!</v>
      </c>
      <c r="AT365" s="506" t="e">
        <f>LINEST(AT366:AT367)</f>
        <v>#VALUE!</v>
      </c>
      <c r="AU365" s="506" t="e">
        <f>LINEST(AU366:AU367)</f>
        <v>#VALUE!</v>
      </c>
      <c r="AV365" s="506" t="e">
        <f>LINEST(AV366:AV367)</f>
        <v>#VALUE!</v>
      </c>
      <c r="AW365" s="506" t="e">
        <f>LINEST(AW366:AW367)</f>
        <v>#VALUE!</v>
      </c>
      <c r="AX365" s="506" t="e">
        <f>LINEST(AX366:AX367)</f>
        <v>#VALUE!</v>
      </c>
      <c r="AY365" s="506" t="e">
        <f>LINEST(AY366:AY367)</f>
        <v>#VALUE!</v>
      </c>
      <c r="AZ365" s="506" t="e">
        <f>LINEST(AZ366:AZ367)</f>
        <v>#VALUE!</v>
      </c>
      <c r="BA365" s="506" t="e">
        <f>LINEST(BA366:BA367)</f>
        <v>#VALUE!</v>
      </c>
      <c r="BB365" s="506" t="e">
        <f>LINEST(BB366:BB367)</f>
        <v>#VALUE!</v>
      </c>
      <c r="BC365" s="506" t="e">
        <f>LINEST(BC366:BC367)</f>
        <v>#VALUE!</v>
      </c>
      <c r="BD365" s="506" t="e">
        <f>LINEST(BD366:BD367)</f>
        <v>#VALUE!</v>
      </c>
      <c r="BE365" s="506" t="e">
        <f>LINEST(BE366:BE367)</f>
        <v>#VALUE!</v>
      </c>
      <c r="BF365" s="506" t="e">
        <f>LINEST(BF366:BF367)</f>
        <v>#VALUE!</v>
      </c>
      <c r="BG365" s="506" t="e">
        <f>LINEST(BG366:BG367)</f>
        <v>#VALUE!</v>
      </c>
      <c r="BH365" s="506" t="e">
        <f>LINEST(BH366:BH367)</f>
        <v>#VALUE!</v>
      </c>
      <c r="BI365" s="506" t="e">
        <f>LINEST(BI366:BI367)</f>
        <v>#VALUE!</v>
      </c>
      <c r="BJ365" s="506" t="e">
        <f>LINEST(BJ366:BJ367)</f>
        <v>#VALUE!</v>
      </c>
      <c r="BK365" s="506" t="e">
        <f>LINEST(BK366:BK367)</f>
        <v>#VALUE!</v>
      </c>
      <c r="BL365" s="506" t="e">
        <f>LINEST(BL366:BL367)</f>
        <v>#VALUE!</v>
      </c>
      <c r="BM365" s="506" t="e">
        <f>LINEST(BM366:BM367)</f>
        <v>#VALUE!</v>
      </c>
      <c r="BN365" s="506" t="e">
        <f>LINEST(BN366:BN367)</f>
        <v>#VALUE!</v>
      </c>
      <c r="BO365" s="506" t="e">
        <f>LINEST(BO366:BO367)</f>
        <v>#VALUE!</v>
      </c>
      <c r="BS365" t="s">
        <v>62</v>
      </c>
    </row>
    <row r="366" spans="1:75" ht="15.75" thickBot="1" x14ac:dyDescent="0.3">
      <c r="A366" s="8" t="s">
        <v>121</v>
      </c>
      <c r="B366" s="31">
        <v>6.6E-3</v>
      </c>
      <c r="C366" s="31">
        <v>-2.3999999999999998E-3</v>
      </c>
      <c r="D366" s="31">
        <v>-2.2100000000000002E-2</v>
      </c>
      <c r="E366" s="105">
        <v>-1.67E-2</v>
      </c>
      <c r="F366" s="31">
        <v>-1.35E-2</v>
      </c>
      <c r="G366" s="31">
        <v>-2.7699999999999999E-2</v>
      </c>
      <c r="H366" s="105">
        <v>-3.4799999999999998E-2</v>
      </c>
      <c r="I366" s="31">
        <v>-2.7199999999999998E-2</v>
      </c>
      <c r="J366" s="31">
        <v>-3.1399999999999997E-2</v>
      </c>
      <c r="K366" s="105">
        <v>-5.62E-2</v>
      </c>
      <c r="L366" s="31">
        <v>-4.9599999999999998E-2</v>
      </c>
      <c r="M366" s="31">
        <v>-4.4400000000000002E-2</v>
      </c>
      <c r="N366" s="105">
        <v>-1.2500000000000001E-2</v>
      </c>
      <c r="O366" s="31">
        <v>-9.9000000000000008E-3</v>
      </c>
      <c r="P366" s="31">
        <v>-2.3800000000000002E-2</v>
      </c>
      <c r="Q366" s="31">
        <v>-3.0499999999999999E-2</v>
      </c>
      <c r="R366" s="31">
        <v>-3.0499999999999999E-2</v>
      </c>
      <c r="S366" s="31">
        <v>-3.7699999999999997E-2</v>
      </c>
      <c r="T366" s="105">
        <v>-5.28E-2</v>
      </c>
      <c r="U366" s="31">
        <v>-5.3400000000000003E-2</v>
      </c>
      <c r="V366" s="31">
        <v>-5.0799999999999998E-2</v>
      </c>
      <c r="W366" s="105">
        <v>-4.6100000000000002E-2</v>
      </c>
      <c r="X366" s="31">
        <v>-4.9700000000000001E-2</v>
      </c>
      <c r="Y366" s="31">
        <v>-4.7300000000000002E-2</v>
      </c>
      <c r="Z366" s="105">
        <v>-7.0499999999999993E-2</v>
      </c>
      <c r="AA366" s="31">
        <v>-8.1199999999999994E-2</v>
      </c>
      <c r="AB366" s="31">
        <v>-9.8799999999999999E-2</v>
      </c>
      <c r="AC366" s="105">
        <v>-9.1700000000000004E-2</v>
      </c>
      <c r="AD366" s="31">
        <v>-9.6299999999999997E-2</v>
      </c>
      <c r="AE366" s="31">
        <v>-9.01E-2</v>
      </c>
      <c r="AF366" s="105">
        <v>-0.1011</v>
      </c>
      <c r="AG366" s="31">
        <v>-0.11119999999999999</v>
      </c>
      <c r="AH366" s="31">
        <v>-0.10199999999999999</v>
      </c>
      <c r="AI366" s="105">
        <v>-0.1187</v>
      </c>
      <c r="AJ366" s="31">
        <v>-0.1067</v>
      </c>
      <c r="AK366" s="31">
        <v>-0.122</v>
      </c>
      <c r="AL366" t="s">
        <v>62</v>
      </c>
      <c r="BS366" s="8" t="s">
        <v>121</v>
      </c>
    </row>
    <row r="367" spans="1:75" ht="15.75" thickBot="1" x14ac:dyDescent="0.3">
      <c r="A367" s="8" t="s">
        <v>116</v>
      </c>
      <c r="B367" s="48">
        <v>-5.1999999999999998E-3</v>
      </c>
      <c r="C367" s="48">
        <v>1.2999999999999999E-3</v>
      </c>
      <c r="D367" s="48">
        <v>1.54E-2</v>
      </c>
      <c r="E367" s="100">
        <v>2E-3</v>
      </c>
      <c r="F367" s="48">
        <v>5.7999999999999996E-3</v>
      </c>
      <c r="G367" s="48">
        <v>1.6899999999999998E-2</v>
      </c>
      <c r="H367" s="100">
        <v>2.01E-2</v>
      </c>
      <c r="I367" s="48">
        <v>2.1100000000000001E-2</v>
      </c>
      <c r="J367" s="48">
        <v>1.47E-2</v>
      </c>
      <c r="K367" s="100">
        <v>5.5199999999999999E-2</v>
      </c>
      <c r="L367" s="48">
        <v>5.0200000000000002E-2</v>
      </c>
      <c r="M367" s="48">
        <v>4.4699999999999997E-2</v>
      </c>
      <c r="N367" s="100">
        <v>3.5999999999999997E-2</v>
      </c>
      <c r="O367" s="48">
        <v>5.4800000000000001E-2</v>
      </c>
      <c r="P367" s="48">
        <v>8.2400000000000001E-2</v>
      </c>
      <c r="Q367" s="48">
        <v>9.7799999999999998E-2</v>
      </c>
      <c r="R367" s="48">
        <v>9.7799999999999998E-2</v>
      </c>
      <c r="S367" s="48">
        <v>0.105</v>
      </c>
      <c r="T367" s="100">
        <v>0.12089999999999999</v>
      </c>
      <c r="U367" s="48">
        <v>0.1222</v>
      </c>
      <c r="V367" s="48">
        <v>0.1166</v>
      </c>
      <c r="W367" s="100">
        <v>0.1123</v>
      </c>
      <c r="X367" s="48">
        <v>0.10970000000000001</v>
      </c>
      <c r="Y367" s="48">
        <v>8.9700000000000002E-2</v>
      </c>
      <c r="Z367" s="100">
        <v>0.10580000000000001</v>
      </c>
      <c r="AA367" s="48">
        <v>0.1129</v>
      </c>
      <c r="AB367" s="48">
        <v>0.1447</v>
      </c>
      <c r="AC367" s="100">
        <v>0.12</v>
      </c>
      <c r="AD367" s="48">
        <v>0.1198</v>
      </c>
      <c r="AE367" s="48">
        <v>0.13100000000000001</v>
      </c>
      <c r="AF367" s="100">
        <v>0.12939999999999999</v>
      </c>
      <c r="AG367" s="48">
        <v>0.1578</v>
      </c>
      <c r="AH367" s="48">
        <v>0.1411</v>
      </c>
      <c r="AI367" s="100">
        <v>0.1502</v>
      </c>
      <c r="AJ367" s="48">
        <v>0.13800000000000001</v>
      </c>
      <c r="AK367" s="48">
        <v>0.1431</v>
      </c>
      <c r="BS367" s="8" t="s">
        <v>116</v>
      </c>
    </row>
    <row r="368" spans="1:75" ht="15.75" thickBot="1" x14ac:dyDescent="0.3">
      <c r="B368" s="63"/>
      <c r="C368" s="64">
        <v>43586</v>
      </c>
      <c r="D368" s="66"/>
      <c r="E368" s="242"/>
      <c r="F368" s="64">
        <v>43587</v>
      </c>
      <c r="G368" s="243"/>
      <c r="H368" s="242"/>
      <c r="I368" s="64">
        <v>43588</v>
      </c>
      <c r="J368" s="245" t="s">
        <v>77</v>
      </c>
      <c r="K368" s="246"/>
      <c r="L368" s="68">
        <v>43591</v>
      </c>
      <c r="M368" s="247"/>
      <c r="N368" s="246"/>
      <c r="O368" s="68">
        <v>43592</v>
      </c>
      <c r="P368" s="248"/>
      <c r="Q368" s="246"/>
      <c r="R368" s="68">
        <v>43593</v>
      </c>
      <c r="S368" s="248"/>
      <c r="T368" s="246"/>
      <c r="U368" s="68">
        <v>43594</v>
      </c>
      <c r="V368" s="248"/>
      <c r="W368" s="246"/>
      <c r="X368" s="68">
        <v>43595</v>
      </c>
      <c r="Y368" s="248"/>
      <c r="Z368" s="249"/>
      <c r="AA368" s="71">
        <v>43598</v>
      </c>
      <c r="AB368" s="250"/>
      <c r="AC368" s="249"/>
      <c r="AD368" s="71">
        <v>43599</v>
      </c>
      <c r="AE368" s="250"/>
      <c r="AF368" s="249"/>
      <c r="AG368" s="71">
        <v>43600</v>
      </c>
      <c r="AH368" s="250"/>
      <c r="AI368" s="249"/>
      <c r="AJ368" s="71">
        <v>43601</v>
      </c>
      <c r="AK368" s="250"/>
      <c r="AL368" s="249"/>
      <c r="AM368" s="71">
        <v>43602</v>
      </c>
      <c r="AN368" s="250"/>
      <c r="AO368" s="269"/>
      <c r="AP368" s="74">
        <v>43605</v>
      </c>
      <c r="AQ368" s="270"/>
      <c r="AR368" s="269"/>
      <c r="AS368" s="74">
        <v>43606</v>
      </c>
      <c r="AT368" s="270"/>
      <c r="AU368" s="269"/>
      <c r="AV368" s="74">
        <v>43607</v>
      </c>
      <c r="AW368" s="270"/>
      <c r="AX368" s="269"/>
      <c r="AY368" s="74">
        <v>43608</v>
      </c>
      <c r="AZ368" s="270"/>
      <c r="BA368" s="269"/>
      <c r="BB368" s="74">
        <v>43609</v>
      </c>
      <c r="BC368" s="270"/>
      <c r="BD368" s="242"/>
      <c r="BE368" s="64">
        <v>43612</v>
      </c>
      <c r="BF368" s="244"/>
      <c r="BG368" s="242"/>
      <c r="BH368" s="64">
        <v>43613</v>
      </c>
      <c r="BI368" s="244"/>
      <c r="BJ368" s="242"/>
      <c r="BK368" s="64">
        <v>43614</v>
      </c>
      <c r="BL368" s="244"/>
      <c r="BM368" s="66"/>
      <c r="BN368" s="64">
        <v>43615</v>
      </c>
      <c r="BO368" s="65"/>
      <c r="BP368" s="242"/>
      <c r="BQ368" s="64">
        <v>43616</v>
      </c>
      <c r="BR368" s="498"/>
    </row>
    <row r="369" spans="1:76" x14ac:dyDescent="0.25">
      <c r="A369" s="502" t="s">
        <v>62</v>
      </c>
      <c r="E369" t="s">
        <v>62</v>
      </c>
      <c r="AK369" t="s">
        <v>62</v>
      </c>
    </row>
    <row r="370" spans="1:76" x14ac:dyDescent="0.25">
      <c r="G370" t="s">
        <v>62</v>
      </c>
      <c r="Q370" t="s">
        <v>62</v>
      </c>
      <c r="R370" t="s">
        <v>62</v>
      </c>
      <c r="U370" t="s">
        <v>62</v>
      </c>
      <c r="AA370" t="s">
        <v>62</v>
      </c>
      <c r="AB370" t="s">
        <v>62</v>
      </c>
      <c r="AD370" t="s">
        <v>62</v>
      </c>
      <c r="AE370" t="s">
        <v>62</v>
      </c>
      <c r="AJ370" t="s">
        <v>62</v>
      </c>
      <c r="AK370" t="s">
        <v>62</v>
      </c>
      <c r="AL370" t="s">
        <v>62</v>
      </c>
    </row>
    <row r="371" spans="1:76" x14ac:dyDescent="0.25">
      <c r="A371" t="s">
        <v>62</v>
      </c>
      <c r="H371" t="s">
        <v>62</v>
      </c>
      <c r="Y371" t="s">
        <v>62</v>
      </c>
      <c r="AE371" t="s">
        <v>62</v>
      </c>
      <c r="AJ371" t="s">
        <v>62</v>
      </c>
    </row>
    <row r="372" spans="1:76" x14ac:dyDescent="0.25">
      <c r="AG372" t="s">
        <v>62</v>
      </c>
    </row>
    <row r="373" spans="1:76" x14ac:dyDescent="0.25">
      <c r="S373" t="s">
        <v>62</v>
      </c>
    </row>
    <row r="374" spans="1:76" x14ac:dyDescent="0.25">
      <c r="BQ374" t="s">
        <v>62</v>
      </c>
    </row>
    <row r="376" spans="1:76" x14ac:dyDescent="0.25">
      <c r="J376" t="s">
        <v>62</v>
      </c>
      <c r="BX376" t="s">
        <v>62</v>
      </c>
    </row>
    <row r="377" spans="1:76" x14ac:dyDescent="0.25">
      <c r="B377" t="s">
        <v>62</v>
      </c>
      <c r="Z377" t="s">
        <v>62</v>
      </c>
    </row>
    <row r="378" spans="1:76" ht="15.75" thickBot="1" x14ac:dyDescent="0.3">
      <c r="E378" t="s">
        <v>62</v>
      </c>
    </row>
    <row r="379" spans="1:76" ht="15.75" thickBot="1" x14ac:dyDescent="0.3">
      <c r="B379" s="8">
        <v>38</v>
      </c>
      <c r="C379" s="8">
        <v>117</v>
      </c>
      <c r="D379" s="8">
        <v>34</v>
      </c>
      <c r="E379" s="8">
        <v>0</v>
      </c>
      <c r="F379" s="8">
        <v>9</v>
      </c>
      <c r="G379" s="8">
        <v>31</v>
      </c>
      <c r="H379" s="8">
        <v>14</v>
      </c>
      <c r="I379" s="8">
        <v>24</v>
      </c>
      <c r="J379" s="8">
        <v>60</v>
      </c>
      <c r="K379" s="8">
        <v>58</v>
      </c>
      <c r="L379" s="8">
        <v>0</v>
      </c>
      <c r="M379" s="8">
        <v>34</v>
      </c>
      <c r="N379" s="8">
        <v>3</v>
      </c>
      <c r="O379" s="8">
        <v>7</v>
      </c>
      <c r="P379" s="8">
        <v>52</v>
      </c>
      <c r="Q379" s="8">
        <v>29</v>
      </c>
      <c r="R379" s="8">
        <v>41</v>
      </c>
      <c r="S379" s="8">
        <v>19</v>
      </c>
      <c r="T379" s="8">
        <v>4</v>
      </c>
      <c r="U379" s="8">
        <v>14</v>
      </c>
      <c r="V379" s="8">
        <v>41</v>
      </c>
      <c r="W379" s="8">
        <v>1</v>
      </c>
      <c r="X379" s="8"/>
      <c r="Y379" s="8"/>
      <c r="BX379" t="s">
        <v>62</v>
      </c>
    </row>
    <row r="380" spans="1:76" ht="15.75" thickBot="1" x14ac:dyDescent="0.3">
      <c r="B380" s="8">
        <v>123</v>
      </c>
      <c r="C380" s="8">
        <v>12</v>
      </c>
      <c r="D380" s="8">
        <v>36</v>
      </c>
      <c r="E380" s="8">
        <v>2</v>
      </c>
      <c r="F380" s="8">
        <v>2</v>
      </c>
      <c r="G380" s="8">
        <v>10</v>
      </c>
      <c r="H380" s="8">
        <v>29</v>
      </c>
      <c r="I380" s="8">
        <v>7</v>
      </c>
      <c r="J380" s="8">
        <v>8</v>
      </c>
      <c r="K380" s="8">
        <v>40</v>
      </c>
      <c r="L380" s="8">
        <v>19</v>
      </c>
      <c r="M380" s="8">
        <v>11</v>
      </c>
      <c r="N380" s="8">
        <v>9</v>
      </c>
      <c r="O380" s="8">
        <v>16</v>
      </c>
      <c r="P380" s="8">
        <v>5</v>
      </c>
      <c r="Q380" s="8">
        <v>2</v>
      </c>
      <c r="R380" s="8">
        <v>10</v>
      </c>
      <c r="S380" s="8">
        <v>22</v>
      </c>
      <c r="T380" s="8">
        <v>9</v>
      </c>
      <c r="U380" s="8">
        <v>17</v>
      </c>
      <c r="V380" s="8">
        <v>2</v>
      </c>
      <c r="W380" s="8">
        <v>1</v>
      </c>
      <c r="X380" s="8"/>
      <c r="Y380" s="8"/>
    </row>
    <row r="381" spans="1:76" ht="15.75" thickBot="1" x14ac:dyDescent="0.3">
      <c r="B381" s="8">
        <v>41</v>
      </c>
      <c r="C381" s="8">
        <v>41</v>
      </c>
      <c r="D381" s="8">
        <v>111</v>
      </c>
      <c r="E381" s="8">
        <v>46</v>
      </c>
      <c r="F381" s="8">
        <v>1</v>
      </c>
      <c r="G381" s="8">
        <v>47</v>
      </c>
      <c r="H381" s="8">
        <v>21</v>
      </c>
      <c r="I381" s="8">
        <v>5</v>
      </c>
      <c r="J381" s="8">
        <v>8</v>
      </c>
      <c r="K381" s="8">
        <v>27</v>
      </c>
      <c r="L381" s="8">
        <v>11</v>
      </c>
      <c r="M381" s="8">
        <v>61</v>
      </c>
      <c r="N381" s="8">
        <v>6</v>
      </c>
      <c r="O381" s="8">
        <v>9</v>
      </c>
      <c r="P381" s="8">
        <v>11</v>
      </c>
      <c r="Q381" s="8">
        <v>4</v>
      </c>
      <c r="R381" s="8">
        <v>20</v>
      </c>
      <c r="S381" s="8">
        <v>49</v>
      </c>
      <c r="T381" s="8">
        <v>18</v>
      </c>
      <c r="U381" s="8">
        <v>11</v>
      </c>
      <c r="V381" s="8">
        <v>33</v>
      </c>
      <c r="W381" s="8">
        <v>15</v>
      </c>
      <c r="X381" s="8"/>
      <c r="Y381" s="8"/>
    </row>
    <row r="382" spans="1:76" ht="15.75" thickBot="1" x14ac:dyDescent="0.3">
      <c r="O382" s="502"/>
    </row>
    <row r="383" spans="1:76" ht="15.75" thickBot="1" x14ac:dyDescent="0.3">
      <c r="B383" s="8">
        <v>23</v>
      </c>
      <c r="C383" s="8">
        <v>13</v>
      </c>
      <c r="D383" s="8">
        <v>34</v>
      </c>
      <c r="E383" s="8">
        <v>132</v>
      </c>
      <c r="F383" s="8">
        <v>13</v>
      </c>
      <c r="G383" s="8">
        <v>23</v>
      </c>
      <c r="H383" s="8">
        <v>26</v>
      </c>
      <c r="I383" s="8">
        <v>39</v>
      </c>
      <c r="J383" s="8">
        <v>43</v>
      </c>
      <c r="K383" s="8">
        <v>49</v>
      </c>
      <c r="L383" s="8">
        <v>33</v>
      </c>
      <c r="M383" s="8">
        <v>18</v>
      </c>
      <c r="N383" s="8">
        <v>12</v>
      </c>
      <c r="O383" s="8">
        <v>19</v>
      </c>
      <c r="P383" s="8">
        <v>35</v>
      </c>
      <c r="Q383" s="8">
        <v>32</v>
      </c>
      <c r="R383" s="8">
        <v>28</v>
      </c>
      <c r="S383" s="8">
        <v>30</v>
      </c>
      <c r="T383" s="8">
        <v>24</v>
      </c>
      <c r="U383" s="8">
        <v>22</v>
      </c>
      <c r="V383" s="8"/>
      <c r="W383" s="8"/>
      <c r="X383" s="8"/>
      <c r="Y383" s="8"/>
    </row>
    <row r="384" spans="1:76" ht="15.75" thickBot="1" x14ac:dyDescent="0.3">
      <c r="B384" s="8">
        <v>9</v>
      </c>
      <c r="C384" s="8">
        <v>19</v>
      </c>
      <c r="D384" s="8">
        <v>10</v>
      </c>
      <c r="E384" s="8">
        <v>9</v>
      </c>
      <c r="F384" s="8">
        <v>2</v>
      </c>
      <c r="G384" s="8">
        <v>3</v>
      </c>
      <c r="H384" s="8">
        <v>9</v>
      </c>
      <c r="I384" s="8">
        <v>5</v>
      </c>
      <c r="J384" s="8">
        <v>8</v>
      </c>
      <c r="K384" s="8">
        <v>26</v>
      </c>
      <c r="L384" s="8">
        <v>43</v>
      </c>
      <c r="M384" s="8">
        <v>11</v>
      </c>
      <c r="N384" s="8">
        <v>3</v>
      </c>
      <c r="O384" s="8">
        <v>14</v>
      </c>
      <c r="P384" s="8">
        <v>5</v>
      </c>
      <c r="Q384" s="8">
        <v>3</v>
      </c>
      <c r="R384" s="8">
        <v>26</v>
      </c>
      <c r="S384" s="8">
        <v>4</v>
      </c>
      <c r="T384" s="8">
        <v>14</v>
      </c>
      <c r="U384" s="8">
        <v>6</v>
      </c>
      <c r="V384" s="8"/>
      <c r="W384" s="8"/>
      <c r="X384" s="8"/>
      <c r="Y384" s="8"/>
    </row>
    <row r="385" spans="2:25" ht="15.75" thickBot="1" x14ac:dyDescent="0.3">
      <c r="B385" s="8">
        <v>31</v>
      </c>
      <c r="C385" s="8">
        <v>9</v>
      </c>
      <c r="D385" s="8">
        <v>9</v>
      </c>
      <c r="E385" s="8">
        <v>19</v>
      </c>
      <c r="F385" s="8">
        <v>3</v>
      </c>
      <c r="G385" s="8">
        <v>6</v>
      </c>
      <c r="H385" s="8">
        <v>2</v>
      </c>
      <c r="I385" s="8">
        <v>11</v>
      </c>
      <c r="J385" s="8">
        <v>5</v>
      </c>
      <c r="K385" s="8">
        <v>43</v>
      </c>
      <c r="L385" s="8">
        <v>27</v>
      </c>
      <c r="M385" s="8">
        <v>28</v>
      </c>
      <c r="N385" s="8">
        <v>54</v>
      </c>
      <c r="O385" s="8">
        <v>11</v>
      </c>
      <c r="P385" s="8">
        <v>22</v>
      </c>
      <c r="Q385" s="8">
        <v>6</v>
      </c>
      <c r="R385" s="8">
        <v>16</v>
      </c>
      <c r="S385" s="8">
        <v>21</v>
      </c>
      <c r="T385" s="8">
        <v>16</v>
      </c>
      <c r="U385" s="8">
        <v>7</v>
      </c>
      <c r="V385" s="8"/>
      <c r="W385" s="8"/>
      <c r="X385" s="8"/>
      <c r="Y385" s="8"/>
    </row>
    <row r="386" spans="2:25" ht="15.75" thickBot="1" x14ac:dyDescent="0.3"/>
    <row r="387" spans="2:25" ht="15.75" thickBot="1" x14ac:dyDescent="0.3">
      <c r="B387" s="8">
        <v>34</v>
      </c>
      <c r="C387" s="8">
        <v>7</v>
      </c>
      <c r="D387" s="8">
        <v>2</v>
      </c>
      <c r="E387" s="8">
        <v>35</v>
      </c>
      <c r="F387" s="8">
        <v>11</v>
      </c>
      <c r="G387" s="8">
        <v>48</v>
      </c>
      <c r="H387" s="8">
        <v>6</v>
      </c>
      <c r="I387" s="8">
        <v>5</v>
      </c>
      <c r="J387" s="8">
        <v>29</v>
      </c>
      <c r="K387" s="8">
        <v>10</v>
      </c>
      <c r="L387" s="8">
        <v>23</v>
      </c>
      <c r="M387" s="8">
        <v>40</v>
      </c>
      <c r="N387" s="8">
        <v>14</v>
      </c>
      <c r="O387" s="8">
        <v>2</v>
      </c>
      <c r="P387" s="8">
        <v>15</v>
      </c>
      <c r="Q387" s="8">
        <v>7</v>
      </c>
      <c r="R387" s="8">
        <v>2</v>
      </c>
      <c r="S387" s="8">
        <v>19</v>
      </c>
      <c r="T387" s="8">
        <v>41</v>
      </c>
      <c r="U387" s="8">
        <v>11</v>
      </c>
      <c r="V387" s="8">
        <v>23</v>
      </c>
      <c r="W387" s="8"/>
      <c r="X387" s="8"/>
      <c r="Y387" s="8"/>
    </row>
    <row r="388" spans="2:25" ht="15.75" thickBot="1" x14ac:dyDescent="0.3">
      <c r="B388" s="8">
        <v>22</v>
      </c>
      <c r="C388" s="8">
        <v>1</v>
      </c>
      <c r="D388" s="8">
        <v>8</v>
      </c>
      <c r="E388" s="8">
        <v>2</v>
      </c>
      <c r="F388" s="8">
        <v>1</v>
      </c>
      <c r="G388" s="8">
        <v>34</v>
      </c>
      <c r="H388" s="8">
        <v>7</v>
      </c>
      <c r="I388" s="8">
        <v>6</v>
      </c>
      <c r="J388" s="8">
        <v>15</v>
      </c>
      <c r="K388" s="8">
        <v>6</v>
      </c>
      <c r="L388" s="8">
        <v>7</v>
      </c>
      <c r="M388" s="8">
        <v>11</v>
      </c>
      <c r="N388" s="8">
        <v>5</v>
      </c>
      <c r="O388" s="8">
        <v>13</v>
      </c>
      <c r="P388" s="8">
        <v>14</v>
      </c>
      <c r="Q388" s="8">
        <v>55</v>
      </c>
      <c r="R388" s="8">
        <v>31</v>
      </c>
      <c r="S388" s="8">
        <v>30</v>
      </c>
      <c r="T388" s="8">
        <v>18</v>
      </c>
      <c r="U388" s="8">
        <v>2</v>
      </c>
      <c r="V388" s="8">
        <v>4</v>
      </c>
      <c r="W388" s="8"/>
      <c r="X388" s="8"/>
      <c r="Y388" s="8"/>
    </row>
    <row r="389" spans="2:25" ht="15.75" thickBot="1" x14ac:dyDescent="0.3">
      <c r="B389" s="8">
        <v>35</v>
      </c>
      <c r="C389" s="8">
        <v>6</v>
      </c>
      <c r="D389" s="8">
        <v>11</v>
      </c>
      <c r="E389" s="8">
        <v>4</v>
      </c>
      <c r="F389" s="8">
        <v>43</v>
      </c>
      <c r="G389" s="8">
        <v>22</v>
      </c>
      <c r="H389" s="8">
        <v>29</v>
      </c>
      <c r="I389" s="8">
        <v>23</v>
      </c>
      <c r="J389" s="8">
        <v>16</v>
      </c>
      <c r="K389" s="8">
        <v>20</v>
      </c>
      <c r="L389" s="8">
        <v>7</v>
      </c>
      <c r="M389" s="8">
        <v>12</v>
      </c>
      <c r="N389" s="8">
        <v>0</v>
      </c>
      <c r="O389" s="8">
        <v>35</v>
      </c>
      <c r="P389" s="8">
        <v>3</v>
      </c>
      <c r="Q389" s="8">
        <v>35</v>
      </c>
      <c r="R389" s="8">
        <v>4</v>
      </c>
      <c r="S389" s="8">
        <v>23</v>
      </c>
      <c r="T389" s="8">
        <v>5</v>
      </c>
      <c r="U389" s="8">
        <v>11</v>
      </c>
      <c r="V389" s="8">
        <v>12</v>
      </c>
      <c r="W389" s="8"/>
      <c r="X389" s="8"/>
      <c r="Y389" s="8"/>
    </row>
    <row r="390" spans="2:25" ht="15.75" thickBot="1" x14ac:dyDescent="0.3">
      <c r="C390" s="502"/>
    </row>
    <row r="391" spans="2:25" ht="15.75" thickBot="1" x14ac:dyDescent="0.3">
      <c r="B391" s="8">
        <v>50</v>
      </c>
      <c r="C391" s="8">
        <v>40</v>
      </c>
      <c r="D391" s="8">
        <v>64</v>
      </c>
      <c r="E391" s="8">
        <v>3</v>
      </c>
      <c r="F391" s="8">
        <v>17</v>
      </c>
      <c r="G391" s="8">
        <v>27</v>
      </c>
      <c r="H391" s="8">
        <v>9</v>
      </c>
      <c r="I391" s="8">
        <v>25</v>
      </c>
      <c r="J391" s="8">
        <v>5</v>
      </c>
      <c r="K391" s="8">
        <v>15</v>
      </c>
      <c r="L391" s="8">
        <v>14</v>
      </c>
      <c r="M391" s="8">
        <v>40</v>
      </c>
      <c r="N391" s="8">
        <v>14</v>
      </c>
      <c r="O391" s="8">
        <v>3</v>
      </c>
      <c r="P391" s="8">
        <v>1</v>
      </c>
      <c r="Q391" s="8">
        <v>26</v>
      </c>
      <c r="R391" s="8">
        <v>87</v>
      </c>
      <c r="S391" s="8">
        <v>18</v>
      </c>
      <c r="T391" s="8">
        <v>17</v>
      </c>
      <c r="U391" s="8">
        <v>17</v>
      </c>
      <c r="V391" s="8">
        <v>34</v>
      </c>
      <c r="W391" s="8"/>
      <c r="X391" s="8"/>
      <c r="Y391" s="8"/>
    </row>
    <row r="392" spans="2:25" ht="15.75" thickBot="1" x14ac:dyDescent="0.3">
      <c r="B392" s="8">
        <v>14</v>
      </c>
      <c r="C392" s="8">
        <v>10</v>
      </c>
      <c r="D392" s="8">
        <v>1</v>
      </c>
      <c r="E392" s="8">
        <v>4</v>
      </c>
      <c r="F392" s="8">
        <v>10</v>
      </c>
      <c r="G392" s="8">
        <v>10</v>
      </c>
      <c r="H392" s="8">
        <v>0</v>
      </c>
      <c r="I392" s="8">
        <v>4</v>
      </c>
      <c r="J392" s="8">
        <v>2</v>
      </c>
      <c r="K392" s="8">
        <v>59</v>
      </c>
      <c r="L392" s="8">
        <v>11</v>
      </c>
      <c r="M392" s="8">
        <v>25</v>
      </c>
      <c r="N392" s="8">
        <v>0</v>
      </c>
      <c r="O392" s="8">
        <v>30</v>
      </c>
      <c r="P392" s="8">
        <v>2</v>
      </c>
      <c r="Q392" s="8">
        <v>3</v>
      </c>
      <c r="R392" s="8">
        <v>19</v>
      </c>
      <c r="S392" s="8">
        <v>17</v>
      </c>
      <c r="T392" s="8">
        <v>17</v>
      </c>
      <c r="U392" s="8">
        <v>3</v>
      </c>
      <c r="V392" s="8">
        <v>6</v>
      </c>
      <c r="W392" s="8"/>
      <c r="X392" s="8"/>
      <c r="Y392" s="8"/>
    </row>
    <row r="393" spans="2:25" ht="15.75" thickBot="1" x14ac:dyDescent="0.3">
      <c r="B393" s="8">
        <v>17</v>
      </c>
      <c r="C393" s="8">
        <v>18</v>
      </c>
      <c r="D393" s="8">
        <v>7</v>
      </c>
      <c r="E393" s="8">
        <v>20</v>
      </c>
      <c r="F393" s="8">
        <v>11</v>
      </c>
      <c r="G393" s="8">
        <v>24</v>
      </c>
      <c r="H393" s="8">
        <v>38</v>
      </c>
      <c r="I393" s="8">
        <v>16</v>
      </c>
      <c r="J393" s="8">
        <v>0</v>
      </c>
      <c r="K393" s="8">
        <v>7</v>
      </c>
      <c r="L393" s="8">
        <v>4</v>
      </c>
      <c r="M393" s="8">
        <v>16</v>
      </c>
      <c r="N393" s="8">
        <v>9</v>
      </c>
      <c r="O393" s="8">
        <v>5</v>
      </c>
      <c r="P393" s="8">
        <v>2</v>
      </c>
      <c r="Q393" s="8">
        <v>13</v>
      </c>
      <c r="R393" s="8">
        <v>12</v>
      </c>
      <c r="S393" s="8">
        <v>4</v>
      </c>
      <c r="T393" s="8">
        <v>7</v>
      </c>
      <c r="U393" s="8">
        <v>5</v>
      </c>
      <c r="V393" s="8">
        <v>5</v>
      </c>
      <c r="W393" s="8"/>
      <c r="X393" s="8"/>
      <c r="Y393" s="8"/>
    </row>
    <row r="394" spans="2:25" ht="15.75" thickBot="1" x14ac:dyDescent="0.3"/>
    <row r="395" spans="2:25" ht="15.75" thickBot="1" x14ac:dyDescent="0.3">
      <c r="B395" s="8">
        <v>6</v>
      </c>
      <c r="C395" s="8">
        <v>18</v>
      </c>
      <c r="D395" s="8">
        <v>12</v>
      </c>
      <c r="E395" s="8">
        <v>70</v>
      </c>
      <c r="F395" s="8">
        <v>45</v>
      </c>
      <c r="G395" s="8">
        <v>1</v>
      </c>
      <c r="H395" s="8">
        <v>30</v>
      </c>
      <c r="I395" s="8">
        <v>7</v>
      </c>
      <c r="J395" s="8">
        <v>46</v>
      </c>
      <c r="K395" s="8">
        <v>33</v>
      </c>
      <c r="L395" s="8">
        <v>11</v>
      </c>
      <c r="M395" s="8">
        <v>28</v>
      </c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2:25" ht="15.75" thickBot="1" x14ac:dyDescent="0.3">
      <c r="B396" s="8">
        <v>14</v>
      </c>
      <c r="C396" s="8">
        <v>3</v>
      </c>
      <c r="D396" s="8">
        <v>7</v>
      </c>
      <c r="E396" s="8">
        <v>17</v>
      </c>
      <c r="F396" s="8">
        <v>27</v>
      </c>
      <c r="G396" s="8">
        <v>22</v>
      </c>
      <c r="H396" s="8">
        <v>6</v>
      </c>
      <c r="I396" s="8">
        <v>5</v>
      </c>
      <c r="J396" s="8">
        <v>12</v>
      </c>
      <c r="K396" s="8">
        <v>7</v>
      </c>
      <c r="L396" s="8">
        <v>39</v>
      </c>
      <c r="M396" s="8">
        <v>27</v>
      </c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2:25" ht="15.75" thickBot="1" x14ac:dyDescent="0.3">
      <c r="B397" s="8">
        <v>35</v>
      </c>
      <c r="C397" s="8">
        <v>22</v>
      </c>
      <c r="D397" s="8">
        <v>1</v>
      </c>
      <c r="E397" s="8">
        <v>7</v>
      </c>
      <c r="F397" s="8">
        <v>30</v>
      </c>
      <c r="G397" s="8">
        <v>15</v>
      </c>
      <c r="H397" s="8">
        <v>13</v>
      </c>
      <c r="I397" s="8">
        <v>24</v>
      </c>
      <c r="J397" s="8">
        <v>50</v>
      </c>
      <c r="K397" s="8">
        <v>4</v>
      </c>
      <c r="L397" s="8">
        <v>32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</sheetData>
  <customSheetViews>
    <customSheetView guid="{7FB8B549-326C-4BEC-8C8D-0E9173EDA60F}" scale="115" topLeftCell="KQ133">
      <selection activeCell="CT347" sqref="CT347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2019-05-16T21:33:06Z</dcterms:modified>
</cp:coreProperties>
</file>