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A193" i="1" l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IT205" i="1" l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R199" i="1"/>
  <c r="JO199" i="1"/>
  <c r="JI199" i="1"/>
  <c r="JC199" i="1"/>
  <c r="JR197" i="1"/>
  <c r="JR201" i="1" s="1"/>
  <c r="JO197" i="1"/>
  <c r="JI197" i="1"/>
  <c r="JI201" i="1" s="1"/>
  <c r="JC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R191" i="1"/>
  <c r="JO191" i="1"/>
  <c r="JI191" i="1"/>
  <c r="JC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R185" i="1"/>
  <c r="JO185" i="1"/>
  <c r="JI185" i="1"/>
  <c r="JC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R179" i="1"/>
  <c r="JO179" i="1"/>
  <c r="JI179" i="1"/>
  <c r="JC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R173" i="1"/>
  <c r="JO173" i="1"/>
  <c r="JI173" i="1"/>
  <c r="JC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P169" i="1"/>
  <c r="JR167" i="1"/>
  <c r="JO167" i="1"/>
  <c r="JI167" i="1"/>
  <c r="JC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R161" i="1"/>
  <c r="JO161" i="1"/>
  <c r="JI161" i="1"/>
  <c r="JC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H157" i="1" l="1"/>
  <c r="JQ157" i="1"/>
  <c r="JI159" i="1"/>
  <c r="JI163" i="1" s="1"/>
  <c r="JL161" i="1"/>
  <c r="JP179" i="1"/>
  <c r="JS185" i="1"/>
  <c r="JD197" i="1"/>
  <c r="JJ187" i="1"/>
  <c r="JM167" i="1"/>
  <c r="JG173" i="1"/>
  <c r="JL173" i="1"/>
  <c r="JP185" i="1"/>
  <c r="JG161" i="1"/>
  <c r="JD173" i="1"/>
  <c r="JH173" i="1"/>
  <c r="JB173" i="1"/>
  <c r="JN173" i="1"/>
  <c r="JG185" i="1"/>
  <c r="JL185" i="1"/>
  <c r="JB179" i="1"/>
  <c r="JQ197" i="1"/>
  <c r="JP157" i="1"/>
  <c r="JP161" i="1"/>
  <c r="JG169" i="1"/>
  <c r="JM185" i="1"/>
  <c r="JF173" i="1"/>
  <c r="JI203" i="1"/>
  <c r="JG197" i="1"/>
  <c r="JF157" i="1"/>
  <c r="JH169" i="1"/>
  <c r="JN179" i="1"/>
  <c r="JN175" i="1"/>
  <c r="JH185" i="1"/>
  <c r="JH181" i="1"/>
  <c r="JM157" i="1"/>
  <c r="JB167" i="1"/>
  <c r="JN167" i="1"/>
  <c r="JG167" i="1"/>
  <c r="JL167" i="1"/>
  <c r="JQ167" i="1"/>
  <c r="JS179" i="1"/>
  <c r="JS175" i="1"/>
  <c r="JL179" i="1"/>
  <c r="JQ179" i="1"/>
  <c r="JF197" i="1"/>
  <c r="JF193" i="1"/>
  <c r="JB161" i="1"/>
  <c r="JJ179" i="1"/>
  <c r="JJ175" i="1"/>
  <c r="JD185" i="1"/>
  <c r="JD181" i="1"/>
  <c r="JJ197" i="1"/>
  <c r="JJ193" i="1"/>
  <c r="JN197" i="1"/>
  <c r="JN193" i="1"/>
  <c r="JR157" i="1"/>
  <c r="JF167" i="1"/>
  <c r="JJ167" i="1"/>
  <c r="JS167" i="1"/>
  <c r="JR165" i="1"/>
  <c r="JD157" i="1"/>
  <c r="JN157" i="1"/>
  <c r="JC159" i="1"/>
  <c r="JO159" i="1"/>
  <c r="JS161" i="1"/>
  <c r="JM163" i="1"/>
  <c r="JS173" i="1"/>
  <c r="JH167" i="1"/>
  <c r="JD169" i="1"/>
  <c r="JL169" i="1"/>
  <c r="JG179" i="1"/>
  <c r="JG175" i="1"/>
  <c r="JJ173" i="1"/>
  <c r="JQ173" i="1"/>
  <c r="JF179" i="1"/>
  <c r="JM179" i="1"/>
  <c r="JP181" i="1"/>
  <c r="JJ157" i="1"/>
  <c r="JS163" i="1"/>
  <c r="JP173" i="1"/>
  <c r="JD167" i="1"/>
  <c r="JD179" i="1"/>
  <c r="JM173" i="1"/>
  <c r="JH179" i="1"/>
  <c r="JG181" i="1"/>
  <c r="JF187" i="1"/>
  <c r="JF191" i="1"/>
  <c r="JP187" i="1"/>
  <c r="JP191" i="1"/>
  <c r="JP199" i="1" s="1"/>
  <c r="JQ185" i="1"/>
  <c r="JB191" i="1"/>
  <c r="JG191" i="1"/>
  <c r="JG199" i="1" s="1"/>
  <c r="JL197" i="1"/>
  <c r="JL191" i="1"/>
  <c r="JL199" i="1" s="1"/>
  <c r="JQ187" i="1"/>
  <c r="JQ191" i="1"/>
  <c r="JQ205" i="1" s="1"/>
  <c r="JD187" i="1"/>
  <c r="JB197" i="1"/>
  <c r="JD191" i="1"/>
  <c r="JN191" i="1"/>
  <c r="JO203" i="1"/>
  <c r="JO201" i="1"/>
  <c r="JB185" i="1"/>
  <c r="JB181" i="1"/>
  <c r="JF185" i="1"/>
  <c r="JF181" i="1"/>
  <c r="JJ185" i="1"/>
  <c r="JJ199" i="1" s="1"/>
  <c r="JJ181" i="1"/>
  <c r="JN185" i="1"/>
  <c r="JN181" i="1"/>
  <c r="JD201" i="1"/>
  <c r="JH191" i="1"/>
  <c r="JS191" i="1"/>
  <c r="JQ201" i="1"/>
  <c r="JG201" i="1"/>
  <c r="JE199" i="1"/>
  <c r="JE193" i="1"/>
  <c r="JM197" i="1"/>
  <c r="JM193" i="1"/>
  <c r="JH197" i="1"/>
  <c r="JS197" i="1"/>
  <c r="JM191" i="1"/>
  <c r="JK199" i="1"/>
  <c r="JC203" i="1"/>
  <c r="JC201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I165" i="1" l="1"/>
  <c r="JD199" i="1"/>
  <c r="JG205" i="1"/>
  <c r="JD205" i="1"/>
  <c r="JM199" i="1"/>
  <c r="JH199" i="1"/>
  <c r="JS199" i="1"/>
  <c r="JQ199" i="1"/>
  <c r="JH201" i="1"/>
  <c r="JH205" i="1"/>
  <c r="JB199" i="1"/>
  <c r="JF199" i="1"/>
  <c r="JO165" i="1"/>
  <c r="JO163" i="1"/>
  <c r="JR169" i="1"/>
  <c r="JR171" i="1"/>
  <c r="JJ205" i="1"/>
  <c r="JJ201" i="1"/>
  <c r="JS201" i="1"/>
  <c r="JS205" i="1"/>
  <c r="JC165" i="1"/>
  <c r="JC163" i="1"/>
  <c r="JF205" i="1"/>
  <c r="JF201" i="1"/>
  <c r="JM205" i="1"/>
  <c r="JM201" i="1"/>
  <c r="JN199" i="1"/>
  <c r="JB205" i="1"/>
  <c r="JB201" i="1"/>
  <c r="JL201" i="1"/>
  <c r="JL205" i="1"/>
  <c r="JN205" i="1"/>
  <c r="JN201" i="1"/>
  <c r="JP201" i="1"/>
  <c r="JP205" i="1"/>
  <c r="JI171" i="1"/>
  <c r="JI169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C171" i="1" l="1"/>
  <c r="JC169" i="1"/>
  <c r="JI177" i="1"/>
  <c r="JI175" i="1"/>
  <c r="JO169" i="1"/>
  <c r="JO171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JI183" i="1"/>
  <c r="JI181" i="1"/>
  <c r="JC175" i="1"/>
  <c r="JC177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R114" i="1"/>
  <c r="JO114" i="1"/>
  <c r="JI114" i="1"/>
  <c r="JC114" i="1"/>
  <c r="JR112" i="1"/>
  <c r="JR116" i="1" s="1"/>
  <c r="JO112" i="1"/>
  <c r="JI112" i="1"/>
  <c r="JC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R106" i="1"/>
  <c r="JO106" i="1"/>
  <c r="JI106" i="1"/>
  <c r="JC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R100" i="1"/>
  <c r="JO100" i="1"/>
  <c r="JI100" i="1"/>
  <c r="JC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R94" i="1"/>
  <c r="JO94" i="1"/>
  <c r="JI94" i="1"/>
  <c r="JC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R88" i="1"/>
  <c r="JO88" i="1"/>
  <c r="JI88" i="1"/>
  <c r="JC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R82" i="1"/>
  <c r="JO82" i="1"/>
  <c r="JI82" i="1"/>
  <c r="JC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R76" i="1"/>
  <c r="JO76" i="1"/>
  <c r="JI76" i="1"/>
  <c r="JC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C183" i="1"/>
  <c r="JC181" i="1"/>
  <c r="JI187" i="1"/>
  <c r="JI189" i="1"/>
  <c r="JR189" i="1"/>
  <c r="JR187" i="1"/>
  <c r="GK40" i="1"/>
  <c r="GY197" i="1"/>
  <c r="GY201" i="1" s="1"/>
  <c r="GX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JR118" i="1"/>
  <c r="EB173" i="1"/>
  <c r="EG179" i="1"/>
  <c r="JQ82" i="1"/>
  <c r="ED167" i="1"/>
  <c r="GV169" i="1"/>
  <c r="JI74" i="1"/>
  <c r="JI80" i="1" s="1"/>
  <c r="JI84" i="1" s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JD76" i="1"/>
  <c r="JD72" i="1"/>
  <c r="EF173" i="1"/>
  <c r="EF169" i="1"/>
  <c r="JN88" i="1"/>
  <c r="JE108" i="1"/>
  <c r="ED157" i="1"/>
  <c r="EC185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H40" i="1"/>
  <c r="JH9" i="1"/>
  <c r="JF31" i="1"/>
  <c r="JP100" i="1"/>
  <c r="JH16" i="1"/>
  <c r="JH27" i="1"/>
  <c r="JH31" i="1"/>
  <c r="JF34" i="1"/>
  <c r="JH72" i="1"/>
  <c r="JP72" i="1"/>
  <c r="JF88" i="1"/>
  <c r="JD100" i="1"/>
  <c r="JH100" i="1"/>
  <c r="JQ100" i="1"/>
  <c r="JM94" i="1"/>
  <c r="JF40" i="1"/>
  <c r="JM88" i="1"/>
  <c r="JQ112" i="1"/>
  <c r="JQ116" i="1" s="1"/>
  <c r="JH34" i="1"/>
  <c r="JF36" i="1"/>
  <c r="JQ72" i="1"/>
  <c r="JB84" i="1"/>
  <c r="JQ94" i="1"/>
  <c r="JL100" i="1"/>
  <c r="JI118" i="1"/>
  <c r="JR74" i="1"/>
  <c r="JR72" i="1"/>
  <c r="JS82" i="1"/>
  <c r="JS78" i="1"/>
  <c r="JF16" i="1"/>
  <c r="JG31" i="1"/>
  <c r="JG34" i="1"/>
  <c r="JG72" i="1"/>
  <c r="JG76" i="1"/>
  <c r="JS72" i="1"/>
  <c r="JS76" i="1"/>
  <c r="JC74" i="1"/>
  <c r="JG82" i="1"/>
  <c r="JO74" i="1"/>
  <c r="JN76" i="1"/>
  <c r="JB76" i="1"/>
  <c r="JJ76" i="1"/>
  <c r="JF9" i="1"/>
  <c r="JG16" i="1"/>
  <c r="JF22" i="1"/>
  <c r="JH22" i="1"/>
  <c r="JF27" i="1"/>
  <c r="JH36" i="1"/>
  <c r="JG36" i="1"/>
  <c r="JD78" i="1"/>
  <c r="JD82" i="1"/>
  <c r="JH78" i="1"/>
  <c r="JH82" i="1"/>
  <c r="JL78" i="1"/>
  <c r="JL82" i="1"/>
  <c r="JP78" i="1"/>
  <c r="JP82" i="1"/>
  <c r="JF76" i="1"/>
  <c r="JG9" i="1"/>
  <c r="JG27" i="1"/>
  <c r="JF37" i="1"/>
  <c r="JH37" i="1"/>
  <c r="JS88" i="1"/>
  <c r="JD96" i="1"/>
  <c r="JK114" i="1"/>
  <c r="JK108" i="1"/>
  <c r="JG88" i="1"/>
  <c r="JP88" i="1"/>
  <c r="JN84" i="1"/>
  <c r="JB94" i="1"/>
  <c r="JB90" i="1"/>
  <c r="JF94" i="1"/>
  <c r="JF90" i="1"/>
  <c r="JJ94" i="1"/>
  <c r="JJ90" i="1"/>
  <c r="JN94" i="1"/>
  <c r="JN90" i="1"/>
  <c r="JJ88" i="1"/>
  <c r="JQ88" i="1"/>
  <c r="JJ100" i="1"/>
  <c r="JN100" i="1"/>
  <c r="JS94" i="1"/>
  <c r="JG112" i="1"/>
  <c r="JL108" i="1"/>
  <c r="JL112" i="1"/>
  <c r="JP108" i="1"/>
  <c r="JP112" i="1"/>
  <c r="JG106" i="1"/>
  <c r="JD88" i="1"/>
  <c r="JH88" i="1"/>
  <c r="JL88" i="1"/>
  <c r="JD84" i="1"/>
  <c r="JG90" i="1"/>
  <c r="JG94" i="1"/>
  <c r="JM90" i="1"/>
  <c r="JD94" i="1"/>
  <c r="JH96" i="1"/>
  <c r="JJ102" i="1"/>
  <c r="JJ106" i="1"/>
  <c r="JF100" i="1"/>
  <c r="JM100" i="1"/>
  <c r="JB82" i="1"/>
  <c r="JF82" i="1"/>
  <c r="JJ82" i="1"/>
  <c r="JN82" i="1"/>
  <c r="JF78" i="1"/>
  <c r="JQ78" i="1"/>
  <c r="JF84" i="1"/>
  <c r="JP84" i="1"/>
  <c r="JH94" i="1"/>
  <c r="JL94" i="1"/>
  <c r="JG100" i="1"/>
  <c r="JP94" i="1"/>
  <c r="JF102" i="1"/>
  <c r="JF106" i="1"/>
  <c r="JS102" i="1"/>
  <c r="JS106" i="1"/>
  <c r="JB106" i="1"/>
  <c r="JN106" i="1"/>
  <c r="JG108" i="1"/>
  <c r="JD106" i="1"/>
  <c r="JH106" i="1"/>
  <c r="JL106" i="1"/>
  <c r="JP106" i="1"/>
  <c r="JD108" i="1"/>
  <c r="JD112" i="1"/>
  <c r="JH108" i="1"/>
  <c r="JH112" i="1"/>
  <c r="JM112" i="1"/>
  <c r="JC118" i="1"/>
  <c r="JC116" i="1"/>
  <c r="JS100" i="1"/>
  <c r="JM106" i="1"/>
  <c r="JQ106" i="1"/>
  <c r="JS112" i="1"/>
  <c r="JS108" i="1"/>
  <c r="JI116" i="1"/>
  <c r="JB112" i="1"/>
  <c r="JF112" i="1"/>
  <c r="JJ112" i="1"/>
  <c r="JN112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JI195" i="1"/>
  <c r="JI193" i="1"/>
  <c r="JC189" i="1"/>
  <c r="JC187" i="1"/>
  <c r="EI199" i="1"/>
  <c r="JI86" i="1"/>
  <c r="JI90" i="1" s="1"/>
  <c r="HA114" i="1"/>
  <c r="ED199" i="1"/>
  <c r="JL114" i="1"/>
  <c r="GX199" i="1"/>
  <c r="JG44" i="1"/>
  <c r="JI78" i="1"/>
  <c r="HA199" i="1"/>
  <c r="GW169" i="1"/>
  <c r="GW163" i="1"/>
  <c r="JB114" i="1"/>
  <c r="GX114" i="1"/>
  <c r="EH165" i="1"/>
  <c r="EH169" i="1" s="1"/>
  <c r="GV199" i="1"/>
  <c r="GY199" i="1"/>
  <c r="GJ44" i="1"/>
  <c r="JQ114" i="1"/>
  <c r="GZ80" i="1"/>
  <c r="GZ78" i="1"/>
  <c r="JP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J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114" i="1"/>
  <c r="JD114" i="1"/>
  <c r="JH44" i="1"/>
  <c r="JF114" i="1"/>
  <c r="JS114" i="1"/>
  <c r="JN120" i="1"/>
  <c r="JN116" i="1"/>
  <c r="JF44" i="1"/>
  <c r="JF129" i="1"/>
  <c r="JJ120" i="1"/>
  <c r="JJ116" i="1"/>
  <c r="JG114" i="1"/>
  <c r="JL116" i="1"/>
  <c r="JL120" i="1"/>
  <c r="JO80" i="1"/>
  <c r="JO78" i="1"/>
  <c r="JM114" i="1"/>
  <c r="JR80" i="1"/>
  <c r="JR78" i="1"/>
  <c r="JH116" i="1"/>
  <c r="JH120" i="1"/>
  <c r="JF120" i="1"/>
  <c r="JF116" i="1"/>
  <c r="JS116" i="1"/>
  <c r="JS120" i="1"/>
  <c r="JD116" i="1"/>
  <c r="JD120" i="1"/>
  <c r="JB120" i="1"/>
  <c r="JB116" i="1"/>
  <c r="JH129" i="1"/>
  <c r="JM120" i="1"/>
  <c r="JM116" i="1"/>
  <c r="JN114" i="1"/>
  <c r="JP116" i="1"/>
  <c r="JP120" i="1"/>
  <c r="JG116" i="1"/>
  <c r="JG120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C195" i="1"/>
  <c r="JC193" i="1"/>
  <c r="JO195" i="1"/>
  <c r="JO193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JO86" i="1"/>
  <c r="JO84" i="1"/>
  <c r="JC86" i="1"/>
  <c r="JC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JC92" i="1"/>
  <c r="JC90" i="1"/>
  <c r="JO92" i="1"/>
  <c r="JO90" i="1"/>
  <c r="JR92" i="1"/>
  <c r="JR90" i="1"/>
  <c r="JI104" i="1"/>
  <c r="JI102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I108" i="1"/>
  <c r="JI110" i="1"/>
  <c r="JR96" i="1"/>
  <c r="JR98" i="1"/>
  <c r="JC96" i="1"/>
  <c r="JC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C102" i="1"/>
  <c r="JC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<sst xmlns="http://schemas.openxmlformats.org/spreadsheetml/2006/main" count="13840" uniqueCount="114">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</sst>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D7E37AA-3C62-43CF-AFB3-BF63EAE4F001}" protected="1">
  <header guid="{9D7E37AA-3C62-43CF-AFB3-BF63EAE4F001}" dateTime="2019-04-23T17:22:13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IO48" zoomScale="115" zoomScaleNormal="115" workbookViewId="0">
      <selection activeCell="CD217" sqref="CD217"/>
    </sheetView>
  </sheetViews>
  <sheetFormatPr defaultRowHeight="15" x14ac:dyDescent="0.25"/>
  <cols>
    <col min="72" max="72" width="10.5703125" bestFit="1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6" t="s">
        <v>109</v>
      </c>
      <c r="HV1" s="276" t="s">
        <v>95</v>
      </c>
      <c r="HW1" s="276" t="s">
        <v>96</v>
      </c>
      <c r="HX1" s="276" t="s">
        <v>104</v>
      </c>
      <c r="HY1" s="1" t="s">
        <v>88</v>
      </c>
      <c r="HZ1" s="276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6">
        <v>-5.5999999999999999E-3</v>
      </c>
      <c r="IS2" s="6">
        <v>1.2999999999999999E-3</v>
      </c>
      <c r="IT2" s="6"/>
      <c r="IU2" s="6"/>
      <c r="IV2" s="6">
        <v>1.2999999999999999E-3</v>
      </c>
      <c r="IW2" s="6">
        <v>-2.7000000000000001E-3</v>
      </c>
      <c r="IX2" s="6"/>
      <c r="IY2" s="6"/>
      <c r="IZ2" s="6"/>
      <c r="JA2" s="6"/>
      <c r="JB2" s="6"/>
      <c r="JC2" s="6"/>
      <c r="JD2" s="6"/>
      <c r="JE2" s="6"/>
      <c r="JF2" s="7">
        <f t="shared" ref="JF2:JF37" si="9">MIN(IA2:JE2)</f>
        <v>-5.5999999999999999E-3</v>
      </c>
      <c r="JG2" s="7">
        <f t="shared" ref="JG2:JG37" si="10">AVERAGE(IA2:JE2)</f>
        <v>9.4117647058823575E-5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6">
        <v>-4.1000000000000003E-3</v>
      </c>
      <c r="IS3" s="6">
        <v>6.9999999999999999E-4</v>
      </c>
      <c r="IT3" s="6"/>
      <c r="IU3" s="6"/>
      <c r="IV3" s="6">
        <v>-6.9999999999999999E-4</v>
      </c>
      <c r="IW3" s="6">
        <v>-3.3999999999999998E-3</v>
      </c>
      <c r="IX3" s="6"/>
      <c r="IY3" s="6"/>
      <c r="IZ3" s="6"/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-2.7058823529411757E-4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6">
        <v>5.4000000000000003E-3</v>
      </c>
      <c r="IS4" s="6">
        <v>-1.1000000000000001E-3</v>
      </c>
      <c r="IT4" s="6"/>
      <c r="IU4" s="6"/>
      <c r="IV4" s="6">
        <v>1.5E-3</v>
      </c>
      <c r="IW4" s="6">
        <v>4.4000000000000003E-3</v>
      </c>
      <c r="IX4" s="6"/>
      <c r="IY4" s="6"/>
      <c r="IZ4" s="6"/>
      <c r="JA4" s="6"/>
      <c r="JB4" s="6"/>
      <c r="JC4" s="6"/>
      <c r="JD4" s="6"/>
      <c r="JE4" s="6"/>
      <c r="JF4" s="7">
        <f t="shared" si="9"/>
        <v>-1.1999999999999999E-3</v>
      </c>
      <c r="JG4" s="7">
        <f t="shared" si="10"/>
        <v>1.7411764705882351E-3</v>
      </c>
      <c r="JH4" s="7">
        <f t="shared" si="11"/>
        <v>5.4000000000000003E-3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6">
        <v>-6.9999999999999999E-4</v>
      </c>
      <c r="IS5" s="6">
        <v>-2.9999999999999997E-4</v>
      </c>
      <c r="IT5" s="6"/>
      <c r="IU5" s="6"/>
      <c r="IV5" s="6">
        <v>2.0000000000000001E-4</v>
      </c>
      <c r="IW5" s="6">
        <v>-5.9999999999999995E-4</v>
      </c>
      <c r="IX5" s="6"/>
      <c r="IY5" s="6"/>
      <c r="IZ5" s="6"/>
      <c r="JA5" s="6"/>
      <c r="JB5" s="6"/>
      <c r="JC5" s="6"/>
      <c r="JD5" s="6"/>
      <c r="JE5" s="6"/>
      <c r="JF5" s="7">
        <f t="shared" si="9"/>
        <v>-3.0000000000000001E-3</v>
      </c>
      <c r="JG5" s="7">
        <f t="shared" si="10"/>
        <v>6.0588235294117647E-4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6">
        <v>-4.1999999999999997E-3</v>
      </c>
      <c r="IS6" s="6">
        <v>4.0000000000000002E-4</v>
      </c>
      <c r="IT6" s="6"/>
      <c r="IU6" s="6"/>
      <c r="IV6" s="6">
        <v>-2E-3</v>
      </c>
      <c r="IW6" s="6">
        <v>-4.4000000000000003E-3</v>
      </c>
      <c r="IX6" s="6"/>
      <c r="IY6" s="6"/>
      <c r="IZ6" s="6"/>
      <c r="JA6" s="6"/>
      <c r="JB6" s="6"/>
      <c r="JC6" s="6"/>
      <c r="JD6" s="6"/>
      <c r="JE6" s="6"/>
      <c r="JF6" s="7">
        <f t="shared" si="9"/>
        <v>-6.4999999999999997E-3</v>
      </c>
      <c r="JG6" s="7">
        <f t="shared" si="10"/>
        <v>1.5882352941176461E-4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6">
        <v>-6.7999999999999996E-3</v>
      </c>
      <c r="IS7" s="6">
        <v>1.1999999999999999E-3</v>
      </c>
      <c r="IT7" s="6"/>
      <c r="IU7" s="6"/>
      <c r="IV7" s="6">
        <v>-1.1999999999999999E-3</v>
      </c>
      <c r="IW7" s="6">
        <v>-3.0999999999999999E-3</v>
      </c>
      <c r="IX7" s="6"/>
      <c r="IY7" s="6"/>
      <c r="IZ7" s="6"/>
      <c r="JA7" s="6"/>
      <c r="JB7" s="6"/>
      <c r="JC7" s="6"/>
      <c r="JD7" s="6"/>
      <c r="JE7" s="6"/>
      <c r="JF7" s="7">
        <f t="shared" si="9"/>
        <v>-7.1999999999999998E-3</v>
      </c>
      <c r="JG7" s="7">
        <f t="shared" si="10"/>
        <v>-1.2058823529411764E-3</v>
      </c>
      <c r="JH7" s="7">
        <f t="shared" si="11"/>
        <v>5.1000000000000004E-3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6">
        <v>3.5000000000000001E-3</v>
      </c>
      <c r="IS8" s="6">
        <v>1.1000000000000001E-3</v>
      </c>
      <c r="IT8" s="6"/>
      <c r="IU8" s="6"/>
      <c r="IV8" s="6">
        <v>-3.3E-3</v>
      </c>
      <c r="IW8" s="6">
        <v>6.1000000000000004E-3</v>
      </c>
      <c r="IX8" s="10"/>
      <c r="IY8" s="10"/>
      <c r="IZ8" s="6"/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5.0000000000000001E-4</v>
      </c>
      <c r="JH8" s="7">
        <f t="shared" si="11"/>
        <v>6.1000000000000004E-3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78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2.8900000000000002E-2</v>
      </c>
      <c r="IS9" s="13">
        <f t="shared" si="22"/>
        <v>-3.8999999999999998E-3</v>
      </c>
      <c r="IT9" s="13">
        <f t="shared" si="22"/>
        <v>0</v>
      </c>
      <c r="IU9" s="13">
        <f t="shared" si="22"/>
        <v>0</v>
      </c>
      <c r="IV9" s="13">
        <f t="shared" si="22"/>
        <v>1E-3</v>
      </c>
      <c r="IW9" s="13">
        <f t="shared" si="22"/>
        <v>2.35E-2</v>
      </c>
      <c r="IX9" s="13">
        <f t="shared" ref="IX9:JE9" si="23">SUM( -IX2, -IX3,IX4,IX5, -IX6, -IX7,IX8)</f>
        <v>0</v>
      </c>
      <c r="IY9" s="13">
        <f t="shared" si="23"/>
        <v>0</v>
      </c>
      <c r="IZ9" s="13">
        <f t="shared" si="23"/>
        <v>0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2.2322580645161294E-3</v>
      </c>
      <c r="JH9" s="7">
        <f t="shared" si="11"/>
        <v>2.8900000000000002E-2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6">
        <v>-1.5E-3</v>
      </c>
      <c r="IS10" s="6">
        <v>2.0999999999999999E-3</v>
      </c>
      <c r="IT10" s="6"/>
      <c r="IU10" s="6"/>
      <c r="IV10" s="6">
        <v>2.5999999999999999E-3</v>
      </c>
      <c r="IW10" s="6">
        <v>1.2999999999999999E-3</v>
      </c>
      <c r="IX10" s="15"/>
      <c r="IY10" s="15"/>
      <c r="IZ10" s="6"/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7.64705882352941E-4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6">
        <v>0</v>
      </c>
      <c r="IS11" s="6">
        <v>2.0000000000000001E-4</v>
      </c>
      <c r="IT11" s="6"/>
      <c r="IU11" s="6"/>
      <c r="IV11" s="6">
        <v>2.8999999999999998E-3</v>
      </c>
      <c r="IW11" s="6">
        <v>2.3E-3</v>
      </c>
      <c r="IX11" s="6"/>
      <c r="IY11" s="6"/>
      <c r="IZ11" s="6"/>
      <c r="JA11" s="6"/>
      <c r="JB11" s="6"/>
      <c r="JC11" s="6"/>
      <c r="JD11" s="6"/>
      <c r="JE11" s="6"/>
      <c r="JF11" s="16">
        <f t="shared" si="9"/>
        <v>-1.1000000000000001E-3</v>
      </c>
      <c r="JG11" s="16">
        <f t="shared" si="10"/>
        <v>1.8E-3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6">
        <v>-6.3E-3</v>
      </c>
      <c r="IS12" s="6">
        <v>1.1999999999999999E-3</v>
      </c>
      <c r="IT12" s="6"/>
      <c r="IU12" s="6"/>
      <c r="IV12" s="6">
        <v>1.8E-3</v>
      </c>
      <c r="IW12" s="6">
        <v>-3.3E-3</v>
      </c>
      <c r="IX12" s="6"/>
      <c r="IY12" s="6"/>
      <c r="IZ12" s="6"/>
      <c r="JA12" s="6"/>
      <c r="JB12" s="6"/>
      <c r="JC12" s="6"/>
      <c r="JD12" s="6"/>
      <c r="JE12" s="6"/>
      <c r="JF12" s="16">
        <f t="shared" si="9"/>
        <v>-6.3E-3</v>
      </c>
      <c r="JG12" s="16">
        <f t="shared" si="10"/>
        <v>7.7058823529411763E-4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6">
        <v>-1.5E-3</v>
      </c>
      <c r="IS13" s="6">
        <v>1.1000000000000001E-3</v>
      </c>
      <c r="IT13" s="6"/>
      <c r="IU13" s="6"/>
      <c r="IV13" s="6">
        <v>4.3E-3</v>
      </c>
      <c r="IW13" s="6">
        <v>2.2000000000000001E-3</v>
      </c>
      <c r="IX13" s="6"/>
      <c r="IY13" s="6"/>
      <c r="IZ13" s="6"/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2.2352941176470589E-4</v>
      </c>
      <c r="JH13" s="16">
        <f t="shared" si="11"/>
        <v>5.3E-3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6">
        <v>1.1999999999999999E-3</v>
      </c>
      <c r="IS14" s="6">
        <v>4.0000000000000002E-4</v>
      </c>
      <c r="IT14" s="6"/>
      <c r="IU14" s="6"/>
      <c r="IV14" s="6">
        <v>3.3E-3</v>
      </c>
      <c r="IW14" s="6">
        <v>8.9999999999999998E-4</v>
      </c>
      <c r="IX14" s="6"/>
      <c r="IY14" s="6"/>
      <c r="IZ14" s="6"/>
      <c r="JA14" s="6"/>
      <c r="JB14" s="6"/>
      <c r="JC14" s="6"/>
      <c r="JD14" s="6"/>
      <c r="JE14" s="6"/>
      <c r="JF14" s="16">
        <f t="shared" si="9"/>
        <v>-1.6000000000000001E-3</v>
      </c>
      <c r="JG14" s="16">
        <f t="shared" si="10"/>
        <v>1.7058823529411769E-3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6">
        <v>-2.2000000000000001E-3</v>
      </c>
      <c r="IS15" s="6">
        <v>1E-3</v>
      </c>
      <c r="IT15" s="6"/>
      <c r="IU15" s="6"/>
      <c r="IV15" s="6">
        <v>-1.9E-3</v>
      </c>
      <c r="IW15" s="6">
        <v>3.3999999999999998E-3</v>
      </c>
      <c r="IX15" s="10"/>
      <c r="IY15" s="10"/>
      <c r="IZ15" s="6"/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5.0588235294117643E-4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79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-1.5900000000000001E-2</v>
      </c>
      <c r="IS16" s="20">
        <f t="shared" si="31"/>
        <v>7.3000000000000001E-3</v>
      </c>
      <c r="IT16" s="20">
        <f t="shared" si="31"/>
        <v>0</v>
      </c>
      <c r="IU16" s="20">
        <f t="shared" si="31"/>
        <v>0</v>
      </c>
      <c r="IV16" s="20">
        <f t="shared" si="31"/>
        <v>1.4299999999999998E-2</v>
      </c>
      <c r="IW16" s="20">
        <f t="shared" si="31"/>
        <v>4.0999999999999995E-3</v>
      </c>
      <c r="IX16" s="20">
        <f t="shared" si="31"/>
        <v>0</v>
      </c>
      <c r="IY16" s="20">
        <f t="shared" si="31"/>
        <v>0</v>
      </c>
      <c r="IZ16" s="20">
        <f t="shared" si="31"/>
        <v>0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-1.5900000000000001E-2</v>
      </c>
      <c r="JG16" s="16">
        <f t="shared" si="10"/>
        <v>3.216129032258065E-3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6">
        <v>1.5E-3</v>
      </c>
      <c r="IS17" s="6">
        <v>-8.0000000000000004E-4</v>
      </c>
      <c r="IT17" s="6"/>
      <c r="IU17" s="6"/>
      <c r="IV17" s="6">
        <v>8.9999999999999998E-4</v>
      </c>
      <c r="IW17" s="6">
        <v>1.1999999999999999E-3</v>
      </c>
      <c r="IX17" s="15"/>
      <c r="IY17" s="15"/>
      <c r="IZ17" s="6"/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1.4000000000000002E-3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6">
        <v>-4.4999999999999997E-3</v>
      </c>
      <c r="IS18" s="6">
        <v>5.9999999999999995E-4</v>
      </c>
      <c r="IT18" s="6"/>
      <c r="IU18" s="6"/>
      <c r="IV18" s="6">
        <v>2.9999999999999997E-4</v>
      </c>
      <c r="IW18" s="6">
        <v>-4.1999999999999997E-3</v>
      </c>
      <c r="IX18" s="6"/>
      <c r="IY18" s="6"/>
      <c r="IZ18" s="6"/>
      <c r="JA18" s="6"/>
      <c r="JB18" s="6"/>
      <c r="JC18" s="6"/>
      <c r="JD18" s="6"/>
      <c r="JE18" s="6"/>
      <c r="JF18" s="22">
        <f t="shared" si="9"/>
        <v>-4.7999999999999996E-3</v>
      </c>
      <c r="JG18" s="22">
        <f t="shared" si="10"/>
        <v>3.8235294117647055E-4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6">
        <v>2.9999999999999997E-4</v>
      </c>
      <c r="IS19" s="6">
        <v>5.0000000000000001E-4</v>
      </c>
      <c r="IT19" s="6"/>
      <c r="IU19" s="6"/>
      <c r="IV19" s="6">
        <v>2E-3</v>
      </c>
      <c r="IW19" s="6">
        <v>1.5E-3</v>
      </c>
      <c r="IX19" s="6"/>
      <c r="IY19" s="6"/>
      <c r="IZ19" s="6"/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-1.2941176470588245E-4</v>
      </c>
      <c r="JH19" s="22">
        <f t="shared" si="11"/>
        <v>8.3000000000000001E-3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6">
        <v>2.5999999999999999E-3</v>
      </c>
      <c r="IS20" s="6">
        <v>-5.9999999999999995E-4</v>
      </c>
      <c r="IT20" s="6"/>
      <c r="IU20" s="6"/>
      <c r="IV20" s="6">
        <v>8.9999999999999998E-4</v>
      </c>
      <c r="IW20" s="6">
        <v>-2.0000000000000001E-4</v>
      </c>
      <c r="IX20" s="6"/>
      <c r="IY20" s="6"/>
      <c r="IZ20" s="6"/>
      <c r="JA20" s="6"/>
      <c r="JB20" s="6"/>
      <c r="JC20" s="6"/>
      <c r="JD20" s="6"/>
      <c r="JE20" s="6"/>
      <c r="JF20" s="22">
        <f t="shared" si="9"/>
        <v>-3.7000000000000002E-3</v>
      </c>
      <c r="JG20" s="22">
        <f t="shared" si="10"/>
        <v>1.0588235294117648E-3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6">
        <v>-2.9999999999999997E-4</v>
      </c>
      <c r="IS21" s="6">
        <v>2.0999999999999999E-3</v>
      </c>
      <c r="IT21" s="6"/>
      <c r="IU21" s="6"/>
      <c r="IV21" s="6">
        <v>-3.7000000000000002E-3</v>
      </c>
      <c r="IW21" s="6">
        <v>2.7000000000000001E-3</v>
      </c>
      <c r="IX21" s="10"/>
      <c r="IY21" s="10"/>
      <c r="IZ21" s="6"/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2.882352941176472E-4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0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-3.0000000000000001E-3</v>
      </c>
      <c r="IS22" s="25">
        <f t="shared" si="40"/>
        <v>4.0000000000000018E-4</v>
      </c>
      <c r="IT22" s="25">
        <f t="shared" si="40"/>
        <v>0</v>
      </c>
      <c r="IU22" s="25">
        <f t="shared" si="40"/>
        <v>0</v>
      </c>
      <c r="IV22" s="25">
        <f t="shared" si="40"/>
        <v>-2.9000000000000007E-3</v>
      </c>
      <c r="IW22" s="25">
        <f t="shared" si="40"/>
        <v>-3.6999999999999984E-3</v>
      </c>
      <c r="IX22" s="25">
        <f t="shared" si="40"/>
        <v>0</v>
      </c>
      <c r="IY22" s="25">
        <f t="shared" si="40"/>
        <v>0</v>
      </c>
      <c r="IZ22" s="25">
        <f t="shared" si="40"/>
        <v>0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1.0774193548387097E-3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6">
        <v>-5.1999999999999998E-3</v>
      </c>
      <c r="IS23" s="6">
        <v>6.9999999999999999E-4</v>
      </c>
      <c r="IT23" s="6"/>
      <c r="IU23" s="6"/>
      <c r="IV23" s="6">
        <v>-5.0000000000000001E-4</v>
      </c>
      <c r="IW23" s="6">
        <v>-4.7999999999999996E-3</v>
      </c>
      <c r="IX23" s="15"/>
      <c r="IY23" s="15"/>
      <c r="IZ23" s="6"/>
      <c r="JA23" s="6"/>
      <c r="JB23" s="6"/>
      <c r="JC23" s="6"/>
      <c r="JD23" s="6"/>
      <c r="JE23" s="6"/>
      <c r="JF23" s="26">
        <f t="shared" si="9"/>
        <v>-5.1999999999999998E-3</v>
      </c>
      <c r="JG23" s="26">
        <f t="shared" si="10"/>
        <v>-7.8235294117647057E-4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6">
        <v>1E-3</v>
      </c>
      <c r="IS24" s="6">
        <v>-8.0000000000000004E-4</v>
      </c>
      <c r="IT24" s="6"/>
      <c r="IU24" s="6"/>
      <c r="IV24" s="6">
        <v>-8.0000000000000004E-4</v>
      </c>
      <c r="IW24" s="6">
        <v>-1E-4</v>
      </c>
      <c r="IX24" s="6"/>
      <c r="IY24" s="6"/>
      <c r="IZ24" s="6"/>
      <c r="JA24" s="6"/>
      <c r="JB24" s="6"/>
      <c r="JC24" s="6"/>
      <c r="JD24" s="6"/>
      <c r="JE24" s="6"/>
      <c r="JF24" s="26">
        <f t="shared" si="9"/>
        <v>-6.1999999999999998E-3</v>
      </c>
      <c r="JG24" s="26">
        <f t="shared" si="10"/>
        <v>1.6882352941176475E-3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6">
        <v>-1.9E-3</v>
      </c>
      <c r="IS25" s="6">
        <v>-1E-4</v>
      </c>
      <c r="IT25" s="6"/>
      <c r="IU25" s="6"/>
      <c r="IV25" s="6">
        <v>1E-4</v>
      </c>
      <c r="IW25" s="6">
        <v>1E-3</v>
      </c>
      <c r="IX25" s="6"/>
      <c r="IY25" s="6"/>
      <c r="IZ25" s="6"/>
      <c r="JA25" s="6"/>
      <c r="JB25" s="6"/>
      <c r="JC25" s="6"/>
      <c r="JD25" s="6"/>
      <c r="JE25" s="6"/>
      <c r="JF25" s="26">
        <f t="shared" si="9"/>
        <v>-7.7999999999999996E-3</v>
      </c>
      <c r="JG25" s="26">
        <f t="shared" si="10"/>
        <v>2.2352941176470597E-4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6">
        <v>1.1999999999999999E-3</v>
      </c>
      <c r="IS26" s="6">
        <v>-1.6999999999999999E-3</v>
      </c>
      <c r="IT26" s="6"/>
      <c r="IU26" s="6"/>
      <c r="IV26" s="6">
        <v>4.8999999999999998E-3</v>
      </c>
      <c r="IW26" s="6">
        <v>-1.6999999999999999E-3</v>
      </c>
      <c r="IX26" s="10"/>
      <c r="IY26" s="10"/>
      <c r="IZ26" s="6"/>
      <c r="JA26" s="6"/>
      <c r="JB26" s="6"/>
      <c r="JC26" s="6"/>
      <c r="JD26" s="6"/>
      <c r="JE26" s="6"/>
      <c r="JF26" s="26">
        <f t="shared" si="9"/>
        <v>-3.5999999999999999E-3</v>
      </c>
      <c r="JG26" s="26">
        <f t="shared" si="10"/>
        <v>1.1470588235294116E-3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1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-1.24E-2</v>
      </c>
      <c r="IS27" s="29">
        <f t="shared" si="51"/>
        <v>5.0000000000000001E-3</v>
      </c>
      <c r="IT27" s="29">
        <f t="shared" si="51"/>
        <v>0</v>
      </c>
      <c r="IU27" s="29">
        <f t="shared" si="51"/>
        <v>0</v>
      </c>
      <c r="IV27" s="29">
        <f t="shared" si="51"/>
        <v>-9.9999999999999985E-3</v>
      </c>
      <c r="IW27" s="29">
        <f t="shared" si="51"/>
        <v>-1.1900000000000001E-2</v>
      </c>
      <c r="IX27" s="29">
        <f t="shared" ref="IX27:JE27" si="52">SUM( -IX4, -IX11, -IX17,IX23, -IX24, -IX25, -IX26)</f>
        <v>0</v>
      </c>
      <c r="IY27" s="29">
        <f t="shared" si="52"/>
        <v>0</v>
      </c>
      <c r="IZ27" s="29">
        <f t="shared" si="52"/>
        <v>0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-4.816129032258064E-3</v>
      </c>
      <c r="JH27" s="26">
        <f t="shared" si="11"/>
        <v>2.0899999999999998E-2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6">
        <v>-4.7999999999999996E-3</v>
      </c>
      <c r="IS28" s="6">
        <v>-1E-4</v>
      </c>
      <c r="IT28" s="6"/>
      <c r="IU28" s="6"/>
      <c r="IV28" s="6">
        <v>-1.8E-3</v>
      </c>
      <c r="IW28" s="6">
        <v>-5.1000000000000004E-3</v>
      </c>
      <c r="IX28" s="15"/>
      <c r="IY28" s="15"/>
      <c r="IZ28" s="6"/>
      <c r="JA28" s="6"/>
      <c r="JB28" s="6"/>
      <c r="JC28" s="6"/>
      <c r="JD28" s="6"/>
      <c r="JE28" s="6"/>
      <c r="JF28" s="31">
        <f t="shared" si="9"/>
        <v>-6.0000000000000001E-3</v>
      </c>
      <c r="JG28" s="31">
        <f t="shared" si="10"/>
        <v>7.5294117647058839E-4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6">
        <v>2.7000000000000001E-3</v>
      </c>
      <c r="IS29" s="6">
        <v>-1E-3</v>
      </c>
      <c r="IT29" s="6"/>
      <c r="IU29" s="6"/>
      <c r="IV29" s="6">
        <v>1E-4</v>
      </c>
      <c r="IW29" s="6">
        <v>-1E-3</v>
      </c>
      <c r="IX29" s="6"/>
      <c r="IY29" s="6"/>
      <c r="IZ29" s="6"/>
      <c r="JA29" s="6"/>
      <c r="JB29" s="6"/>
      <c r="JC29" s="6"/>
      <c r="JD29" s="6"/>
      <c r="JE29" s="6"/>
      <c r="JF29" s="31">
        <f t="shared" si="9"/>
        <v>-1E-3</v>
      </c>
      <c r="JG29" s="31">
        <f t="shared" si="10"/>
        <v>1.7176470588235295E-3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6">
        <v>-5.9999999999999995E-4</v>
      </c>
      <c r="IS30" s="6">
        <v>1.4E-3</v>
      </c>
      <c r="IT30" s="6"/>
      <c r="IU30" s="6"/>
      <c r="IV30" s="6">
        <v>-5.4999999999999997E-3</v>
      </c>
      <c r="IW30" s="6">
        <v>1.5E-3</v>
      </c>
      <c r="IX30" s="10"/>
      <c r="IY30" s="10"/>
      <c r="IZ30" s="6"/>
      <c r="JA30" s="6"/>
      <c r="JB30" s="6"/>
      <c r="JC30" s="6"/>
      <c r="JD30" s="6"/>
      <c r="JE30" s="6"/>
      <c r="JF30" s="31">
        <f t="shared" si="9"/>
        <v>-5.4999999999999997E-3</v>
      </c>
      <c r="JG30" s="31">
        <f t="shared" si="10"/>
        <v>6.1764705882352941E-4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2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-4.6999999999999984E-3</v>
      </c>
      <c r="IS31" s="34">
        <f t="shared" si="60"/>
        <v>-1.6999999999999999E-3</v>
      </c>
      <c r="IT31" s="34">
        <f t="shared" si="60"/>
        <v>0</v>
      </c>
      <c r="IU31" s="34">
        <f t="shared" si="60"/>
        <v>0</v>
      </c>
      <c r="IV31" s="34">
        <f t="shared" si="60"/>
        <v>-1.6300000000000002E-2</v>
      </c>
      <c r="IW31" s="34">
        <f t="shared" si="60"/>
        <v>-1.2800000000000001E-2</v>
      </c>
      <c r="IX31" s="34">
        <f t="shared" si="60"/>
        <v>0</v>
      </c>
      <c r="IY31" s="34">
        <f t="shared" si="60"/>
        <v>0</v>
      </c>
      <c r="IZ31" s="34">
        <f t="shared" si="60"/>
        <v>0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-3.3500000000000002E-2</v>
      </c>
      <c r="JG31" s="31">
        <f t="shared" si="10"/>
        <v>2.6548387096774189E-3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6">
        <v>-7.4000000000000003E-3</v>
      </c>
      <c r="IS32" s="6">
        <v>1E-3</v>
      </c>
      <c r="IT32" s="6"/>
      <c r="IU32" s="6"/>
      <c r="IV32" s="6">
        <v>-1.1000000000000001E-3</v>
      </c>
      <c r="IW32" s="6">
        <v>-4.0000000000000001E-3</v>
      </c>
      <c r="IX32" s="15"/>
      <c r="IY32" s="15"/>
      <c r="IZ32" s="6"/>
      <c r="JA32" s="6"/>
      <c r="JB32" s="6"/>
      <c r="JC32" s="6"/>
      <c r="JD32" s="6"/>
      <c r="JE32" s="6"/>
      <c r="JF32" s="35">
        <f t="shared" si="9"/>
        <v>-7.4000000000000003E-3</v>
      </c>
      <c r="JG32" s="35">
        <f t="shared" si="10"/>
        <v>-6.4705882352941192E-4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6">
        <v>-3.2000000000000002E-3</v>
      </c>
      <c r="IS33" s="6">
        <v>1.6999999999999999E-3</v>
      </c>
      <c r="IT33" s="6"/>
      <c r="IU33" s="6"/>
      <c r="IV33" s="6">
        <v>-4.4999999999999997E-3</v>
      </c>
      <c r="IW33" s="6">
        <v>2.8E-3</v>
      </c>
      <c r="IX33" s="10"/>
      <c r="IY33" s="10"/>
      <c r="IZ33" s="6"/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-8.4705882352941158E-4</v>
      </c>
      <c r="JH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3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-2.5800000000000003E-2</v>
      </c>
      <c r="IS34" s="38">
        <f t="shared" si="65"/>
        <v>5.0000000000000001E-3</v>
      </c>
      <c r="IT34" s="38">
        <f t="shared" si="65"/>
        <v>0</v>
      </c>
      <c r="IU34" s="38">
        <f t="shared" si="65"/>
        <v>0</v>
      </c>
      <c r="IV34" s="38">
        <f t="shared" si="65"/>
        <v>-1.0999999999999999E-2</v>
      </c>
      <c r="IW34" s="38">
        <f t="shared" si="65"/>
        <v>-2.9999999999999996E-3</v>
      </c>
      <c r="IX34" s="38">
        <f t="shared" si="65"/>
        <v>0</v>
      </c>
      <c r="IY34" s="38">
        <f t="shared" si="65"/>
        <v>0</v>
      </c>
      <c r="IZ34" s="38">
        <f t="shared" si="65"/>
        <v>0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-3.8161290322580644E-3</v>
      </c>
      <c r="JH34" s="35">
        <f t="shared" si="11"/>
        <v>2.1700000000000001E-2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6">
        <v>-4.0000000000000001E-3</v>
      </c>
      <c r="IS35" s="6">
        <v>-1E-3</v>
      </c>
      <c r="IT35" s="6"/>
      <c r="IU35" s="6"/>
      <c r="IV35" s="6">
        <v>3.7000000000000002E-3</v>
      </c>
      <c r="IW35" s="6">
        <v>-6.6E-3</v>
      </c>
      <c r="IX35" s="40"/>
      <c r="IY35" s="40"/>
      <c r="IZ35" s="6"/>
      <c r="JA35" s="6"/>
      <c r="JB35" s="6"/>
      <c r="JC35" s="6"/>
      <c r="JD35" s="6"/>
      <c r="JE35" s="6"/>
      <c r="JF35" s="41">
        <f t="shared" si="9"/>
        <v>-6.6E-3</v>
      </c>
      <c r="JG35" s="41">
        <f t="shared" si="10"/>
        <v>2.5882352941176468E-4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0</v>
      </c>
      <c r="IS36" s="44">
        <f t="shared" si="77"/>
        <v>-1.0000000000000002E-2</v>
      </c>
      <c r="IT36" s="44">
        <f t="shared" si="77"/>
        <v>0</v>
      </c>
      <c r="IU36" s="44">
        <f t="shared" si="77"/>
        <v>0</v>
      </c>
      <c r="IV36" s="44">
        <f t="shared" si="77"/>
        <v>2.7499999999999997E-2</v>
      </c>
      <c r="IW36" s="44">
        <f t="shared" si="77"/>
        <v>-2.4799999999999996E-2</v>
      </c>
      <c r="IX36" s="44">
        <f t="shared" ref="IX36:JE36" si="78">SUM( -IX8, -IX15, -IX21,IX26, -IX30, -IX33,IX35)</f>
        <v>0</v>
      </c>
      <c r="IY36" s="44">
        <f t="shared" si="78"/>
        <v>0</v>
      </c>
      <c r="IZ36" s="44">
        <f t="shared" si="78"/>
        <v>0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1.8709677419354837E-4</v>
      </c>
      <c r="JH36" s="41">
        <f t="shared" si="11"/>
        <v>2.7499999999999997E-2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3.2899999999999999E-2</v>
      </c>
      <c r="IS37" s="47">
        <f t="shared" si="91"/>
        <v>-2.1000000000000003E-3</v>
      </c>
      <c r="IT37" s="47">
        <f t="shared" si="91"/>
        <v>0</v>
      </c>
      <c r="IU37" s="47">
        <f t="shared" si="91"/>
        <v>0</v>
      </c>
      <c r="IV37" s="47">
        <f t="shared" si="91"/>
        <v>-2.5999999999999999E-3</v>
      </c>
      <c r="IW37" s="47">
        <f t="shared" si="91"/>
        <v>2.86E-2</v>
      </c>
      <c r="IX37" s="47">
        <f t="shared" ref="IX37:JE37" si="92">SUM( -IX5, -IX12, -IX18, -IX23, -IX28, -IX32, -IX35)</f>
        <v>0</v>
      </c>
      <c r="IY37" s="47">
        <f t="shared" si="92"/>
        <v>0</v>
      </c>
      <c r="IZ37" s="47">
        <f t="shared" si="92"/>
        <v>0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-7.3548387096774106E-4</v>
      </c>
      <c r="JH37" s="48">
        <f t="shared" si="11"/>
        <v>3.2899999999999999E-2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3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22">
        <v>0.28029999999999999</v>
      </c>
      <c r="IS39" s="22">
        <v>0.28070000000000001</v>
      </c>
      <c r="IT39" s="15"/>
      <c r="IU39" s="15"/>
      <c r="IV39" s="22">
        <v>0.27779999999999999</v>
      </c>
      <c r="IW39" s="22">
        <v>0.27410000000000001</v>
      </c>
      <c r="IX39" s="15"/>
      <c r="IY39" s="15"/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31">
        <v>0.2039</v>
      </c>
      <c r="IS40" s="31">
        <v>0.20219999999999999</v>
      </c>
      <c r="IT40" s="6" t="s">
        <v>62</v>
      </c>
      <c r="IU40" s="6"/>
      <c r="IV40" s="31">
        <v>0.18590000000000001</v>
      </c>
      <c r="IW40" s="31">
        <v>0.1731</v>
      </c>
      <c r="IX40" s="6" t="s">
        <v>62</v>
      </c>
      <c r="IY40" s="6"/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-7.7999999999999996E-3</v>
      </c>
      <c r="JG40" s="52">
        <f>AVERAGE(JG2:JG8,JG10:JG15,JG17:JG21,JG23:JG26,JG28:JG30,JG32:JG33,JG35)</f>
        <v>5.1869747899159653E-4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41">
        <v>9.4E-2</v>
      </c>
      <c r="IS41" s="41">
        <v>8.4000000000000005E-2</v>
      </c>
      <c r="IU41" s="6"/>
      <c r="IV41" s="41">
        <v>0.1115</v>
      </c>
      <c r="IW41" s="41">
        <v>8.6699999999999999E-2</v>
      </c>
      <c r="IY41" s="6"/>
      <c r="IZ41" s="6"/>
      <c r="JB41" s="6"/>
      <c r="JD41" s="6"/>
      <c r="JE41" s="53"/>
      <c r="JF41" s="54"/>
      <c r="JG41" s="55" t="s">
        <v>73</v>
      </c>
      <c r="JH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7">
        <v>2.3599999999999999E-2</v>
      </c>
      <c r="IS42" s="7">
        <v>1.9699999999999999E-2</v>
      </c>
      <c r="IT42" s="6" t="s">
        <v>62</v>
      </c>
      <c r="IU42" s="6"/>
      <c r="IV42" s="7">
        <v>2.07E-2</v>
      </c>
      <c r="IW42" s="7">
        <v>4.4200000000000003E-2</v>
      </c>
      <c r="IX42" s="6" t="s">
        <v>62</v>
      </c>
      <c r="IY42" s="6"/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/>
      <c r="JG42" s="55" t="s">
        <v>74</v>
      </c>
      <c r="JH42" s="55"/>
    </row>
    <row r="43" spans="1:27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16">
        <v>-8.9999999999999993E-3</v>
      </c>
      <c r="IS43" s="16">
        <v>-1.6999999999999999E-3</v>
      </c>
      <c r="IT43" t="s">
        <v>62</v>
      </c>
      <c r="IU43" s="6"/>
      <c r="IV43" s="16">
        <v>1.26E-2</v>
      </c>
      <c r="IW43" s="16">
        <v>1.67E-2</v>
      </c>
      <c r="IX43" t="s">
        <v>62</v>
      </c>
      <c r="IY43" s="6"/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35">
        <v>-9.4999999999999998E-3</v>
      </c>
      <c r="IS44" s="35">
        <v>-4.4999999999999997E-3</v>
      </c>
      <c r="IT44" s="6"/>
      <c r="IU44" s="6"/>
      <c r="IV44" s="35">
        <v>-1.55E-2</v>
      </c>
      <c r="IW44" s="35">
        <v>-1.8499999999999999E-2</v>
      </c>
      <c r="IX44" s="6"/>
      <c r="IY44" s="6"/>
      <c r="IZ44" s="6"/>
      <c r="JA44" s="6"/>
      <c r="JB44" s="6"/>
      <c r="JC44" s="6"/>
      <c r="JD44" s="6"/>
      <c r="JE44" s="6"/>
      <c r="JF44" s="52">
        <f>MIN(JF9,JF16,JF22,JF27,JF31,JF34,JF36,JF37)</f>
        <v>-4.5399999999999996E-2</v>
      </c>
      <c r="JG44" s="52">
        <f>AVERAGE(JG9,JG16,JG22,JG27,JG31,JG34,JG36,JG37)</f>
        <v>1.7618285302889447E-19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7">
        <v>-0.22170000000000001</v>
      </c>
      <c r="IB45" s="87">
        <v>-0.2056</v>
      </c>
      <c r="IC45" s="87">
        <v>-0.21740000000000001</v>
      </c>
      <c r="ID45" s="87">
        <v>-0.2172</v>
      </c>
      <c r="IE45" s="87">
        <v>-0.2089</v>
      </c>
      <c r="IF45" s="6"/>
      <c r="IG45" s="6"/>
      <c r="IH45" s="87">
        <v>-0.21779999999999999</v>
      </c>
      <c r="II45" s="87">
        <v>-0.2268</v>
      </c>
      <c r="IJ45" s="48">
        <v>-0.2414</v>
      </c>
      <c r="IK45" s="87">
        <v>-0.2422</v>
      </c>
      <c r="IL45" s="87">
        <v>-0.25619999999999998</v>
      </c>
      <c r="IM45" s="6"/>
      <c r="IN45" s="6"/>
      <c r="IO45" s="87">
        <v>-0.26769999999999999</v>
      </c>
      <c r="IP45" s="87">
        <v>-0.2888</v>
      </c>
      <c r="IQ45" s="48">
        <v>-0.29759999999999998</v>
      </c>
      <c r="IR45" s="48">
        <v>-0.26469999999999999</v>
      </c>
      <c r="IS45" s="48">
        <v>-0.26679999999999998</v>
      </c>
      <c r="IT45" s="6"/>
      <c r="IU45" s="6"/>
      <c r="IV45" s="48">
        <v>-0.26939999999999997</v>
      </c>
      <c r="IW45" s="48">
        <v>-0.24079999999999999</v>
      </c>
      <c r="IX45" s="6"/>
      <c r="IY45" s="6"/>
      <c r="IZ45" s="6"/>
      <c r="JA45" s="6"/>
      <c r="JB45" s="6"/>
      <c r="JC45" s="6"/>
      <c r="JD45" s="6"/>
      <c r="JE45" s="6"/>
      <c r="JF45" s="54"/>
      <c r="JG45" s="55" t="s">
        <v>75</v>
      </c>
      <c r="JH45" s="54"/>
    </row>
    <row r="46" spans="1:27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7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7">
        <v>-0.30620000000000003</v>
      </c>
      <c r="IR46" s="87">
        <v>-0.31859999999999999</v>
      </c>
      <c r="IS46" s="87">
        <v>-0.31359999999999999</v>
      </c>
      <c r="IT46" s="10" t="s">
        <v>62</v>
      </c>
      <c r="IU46" s="10"/>
      <c r="IV46" s="87">
        <v>-0.3236</v>
      </c>
      <c r="IW46" s="87">
        <v>-0.33550000000000002</v>
      </c>
      <c r="IX46" s="10" t="s">
        <v>62</v>
      </c>
      <c r="IY46" s="10" t="s">
        <v>62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2"/>
      <c r="JG46" s="62" t="s">
        <v>76</v>
      </c>
      <c r="JH46" s="62"/>
      <c r="JI46" t="s">
        <v>62</v>
      </c>
    </row>
    <row r="47" spans="1:27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</row>
    <row r="48" spans="1:27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66"/>
      <c r="IZ48" s="64">
        <v>43578</v>
      </c>
      <c r="JA48" s="65"/>
      <c r="JB48" s="63"/>
      <c r="JC48" s="64">
        <v>43579</v>
      </c>
      <c r="JD48" s="65"/>
      <c r="JE48" s="63"/>
      <c r="JF48" s="64">
        <v>43580</v>
      </c>
      <c r="JG48" s="65"/>
      <c r="JH48" s="63"/>
      <c r="JI48" s="64">
        <v>43581</v>
      </c>
      <c r="JJ48" s="65"/>
      <c r="JK48" s="67"/>
      <c r="JL48" s="68">
        <v>43584</v>
      </c>
      <c r="JM48" s="69"/>
      <c r="JN48" s="67"/>
      <c r="JO48" s="68">
        <v>43585</v>
      </c>
      <c r="JP48" s="69"/>
      <c r="JQ48" s="67"/>
      <c r="JR48" s="68"/>
      <c r="JS48" s="69"/>
    </row>
    <row r="49" spans="1:27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260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99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07">
        <v>0.28849999999999998</v>
      </c>
      <c r="IZ51" s="22">
        <v>0.3049</v>
      </c>
      <c r="JA51" s="22">
        <v>0.27410000000000001</v>
      </c>
      <c r="JB51" s="22"/>
      <c r="JC51" s="22"/>
      <c r="JD51" s="22"/>
      <c r="JE51" s="22"/>
      <c r="JF51" s="22"/>
      <c r="JG51" s="22"/>
      <c r="JH51" s="22"/>
      <c r="JI51" s="22"/>
      <c r="JJ51" s="22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05">
        <v>0.1749</v>
      </c>
      <c r="IZ52" s="31">
        <v>0.17199999999999999</v>
      </c>
      <c r="JA52" s="31">
        <v>0.1731</v>
      </c>
      <c r="JB52" s="31"/>
      <c r="JC52" s="31"/>
      <c r="JD52" s="31"/>
      <c r="JE52" s="31"/>
      <c r="JF52" s="31"/>
      <c r="JG52" s="31"/>
      <c r="JH52" s="31"/>
      <c r="JI52" s="31"/>
      <c r="JJ52" s="31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01">
        <v>0.1067</v>
      </c>
      <c r="IZ53" s="41">
        <v>0.107</v>
      </c>
      <c r="JA53" s="41">
        <v>8.6699999999999999E-2</v>
      </c>
      <c r="JB53" s="41"/>
      <c r="JC53" s="41"/>
      <c r="JD53" s="41"/>
      <c r="JE53" s="41"/>
      <c r="JF53" s="41"/>
      <c r="JG53" s="41"/>
      <c r="JH53" s="41"/>
      <c r="JI53" s="41"/>
      <c r="JJ53" s="41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02">
        <v>2.7799999999999998E-2</v>
      </c>
      <c r="IZ54" s="7">
        <v>3.0800000000000001E-2</v>
      </c>
      <c r="JA54" s="7">
        <v>4.4200000000000003E-2</v>
      </c>
      <c r="JB54" s="7"/>
      <c r="JC54" s="7"/>
      <c r="JD54" s="7"/>
      <c r="JE54" s="7"/>
      <c r="JF54" s="7"/>
      <c r="JG54" s="7"/>
      <c r="JH54" s="7"/>
      <c r="JI54" s="7"/>
      <c r="JJ54" s="7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04">
        <v>1.43E-2</v>
      </c>
      <c r="IZ55" s="16">
        <v>1.9900000000000001E-2</v>
      </c>
      <c r="JA55" s="16">
        <v>1.67E-2</v>
      </c>
      <c r="JB55" s="16"/>
      <c r="JC55" s="16"/>
      <c r="JD55" s="16"/>
      <c r="JE55" s="16"/>
      <c r="JF55" s="16"/>
      <c r="JG55" s="16"/>
      <c r="JH55" s="16"/>
      <c r="JI55" s="16"/>
      <c r="JJ55" s="16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06">
        <v>-2.8299999999999999E-2</v>
      </c>
      <c r="IZ56" s="35">
        <v>-2.9499999999999998E-2</v>
      </c>
      <c r="JA56" s="35">
        <v>-1.8499999999999999E-2</v>
      </c>
      <c r="JB56" s="35"/>
      <c r="JC56" s="35"/>
      <c r="JD56" s="35"/>
      <c r="JE56" s="35"/>
      <c r="JF56" s="35"/>
      <c r="JG56" s="35"/>
      <c r="JH56" s="35"/>
      <c r="JI56" s="35"/>
      <c r="JJ56" s="35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00">
        <v>-0.25800000000000001</v>
      </c>
      <c r="IZ57" s="48">
        <v>-0.2571</v>
      </c>
      <c r="JA57" s="48">
        <v>-0.24079999999999999</v>
      </c>
      <c r="JB57" s="48"/>
      <c r="JC57" s="48"/>
      <c r="JD57" s="48"/>
      <c r="JE57" s="48"/>
      <c r="JF57" s="48"/>
      <c r="JG57" s="48"/>
      <c r="JH57" s="48"/>
      <c r="JI57" s="48"/>
      <c r="JJ57" s="48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03">
        <v>-0.32590000000000002</v>
      </c>
      <c r="IZ58" s="87">
        <v>-0.34799999999999998</v>
      </c>
      <c r="JA58" s="87">
        <v>-0.33550000000000002</v>
      </c>
      <c r="JB58" s="87"/>
      <c r="JC58" s="87"/>
      <c r="JD58" s="87"/>
      <c r="JE58" s="87"/>
      <c r="JF58" s="87"/>
      <c r="JG58" s="87"/>
      <c r="JH58" s="87"/>
      <c r="JI58" s="87"/>
      <c r="JJ58" s="87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108">
        <v>0.74</v>
      </c>
      <c r="IZ59" s="57">
        <v>4.4800000000000004</v>
      </c>
      <c r="JA59" s="79">
        <v>-7.96</v>
      </c>
      <c r="JB59" s="78"/>
      <c r="JC59" s="57"/>
      <c r="JD59" s="79"/>
      <c r="JE59" s="78"/>
      <c r="JF59" s="57"/>
      <c r="JG59" s="79"/>
      <c r="JH59" s="78"/>
      <c r="JI59" s="57"/>
      <c r="JJ59" s="79"/>
      <c r="JK59" s="78"/>
      <c r="JL59" s="57"/>
      <c r="JM59" s="79"/>
      <c r="JN59" s="57"/>
      <c r="JO59" s="57"/>
      <c r="JP59" s="57"/>
      <c r="JQ59" s="57"/>
      <c r="JR59" s="57"/>
      <c r="JS59" s="57"/>
    </row>
    <row r="60" spans="1:27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44">
        <v>1.14E-2</v>
      </c>
      <c r="IZ60" s="364">
        <v>1.6400000000000001E-2</v>
      </c>
      <c r="JA60" s="443">
        <v>1.6299999999999999E-2</v>
      </c>
      <c r="JB60" t="s">
        <v>62</v>
      </c>
    </row>
    <row r="61" spans="1:27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64">
        <v>-1.2800000000000001E-2</v>
      </c>
      <c r="IZ61" s="366">
        <v>-2.2100000000000002E-2</v>
      </c>
      <c r="JA61" s="445">
        <v>-3.0800000000000001E-2</v>
      </c>
    </row>
    <row r="62" spans="1:27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Z62" t="s">
        <v>62</v>
      </c>
      <c r="JA62" s="462">
        <v>2.86E-2</v>
      </c>
    </row>
    <row r="63" spans="1:27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t="s">
        <v>62</v>
      </c>
      <c r="IZ63" t="s">
        <v>62</v>
      </c>
      <c r="JA63" s="452">
        <v>-2.4799999999999999E-2</v>
      </c>
      <c r="JB63" t="s">
        <v>62</v>
      </c>
      <c r="JI63" t="s">
        <v>62</v>
      </c>
      <c r="JK63" t="s">
        <v>62</v>
      </c>
    </row>
    <row r="64" spans="1:27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1">
        <v>1.3203</v>
      </c>
      <c r="IZ64" s="251">
        <v>1.3266</v>
      </c>
      <c r="JA64" s="251">
        <v>1.3194999999999999</v>
      </c>
    </row>
    <row r="65" spans="1:27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83" t="s">
        <v>51</v>
      </c>
      <c r="IZ65" s="183" t="s">
        <v>51</v>
      </c>
      <c r="JA65" s="183" t="s">
        <v>51</v>
      </c>
      <c r="JB65" s="59"/>
      <c r="JC65" s="59"/>
      <c r="JD65" s="59"/>
      <c r="JE65" s="59"/>
      <c r="JF65" s="59"/>
      <c r="JG65" s="59"/>
      <c r="JH65" s="59"/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</row>
    <row r="66" spans="1:27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93">SUM(D51, -D58)</f>
        <v>4.8000000000000001E-2</v>
      </c>
      <c r="E66" s="89">
        <f t="shared" si="93"/>
        <v>9.3600000000000003E-2</v>
      </c>
      <c r="F66" s="140">
        <f t="shared" si="93"/>
        <v>0.1346</v>
      </c>
      <c r="G66" s="148">
        <f t="shared" si="93"/>
        <v>0.27629999999999999</v>
      </c>
      <c r="H66" s="110">
        <f t="shared" si="93"/>
        <v>0.24980000000000002</v>
      </c>
      <c r="I66" s="170">
        <f t="shared" si="93"/>
        <v>0.20469999999999999</v>
      </c>
      <c r="J66" s="148">
        <f>SUM(J51, -J58)</f>
        <v>0.17959999999999998</v>
      </c>
      <c r="K66" s="115">
        <f t="shared" ref="K66:T66" si="94">SUM(K51, -K58)</f>
        <v>0.16789999999999999</v>
      </c>
      <c r="L66" s="174">
        <f t="shared" si="94"/>
        <v>0.1983</v>
      </c>
      <c r="M66" s="141">
        <f t="shared" si="94"/>
        <v>0.19500000000000001</v>
      </c>
      <c r="N66" s="115">
        <f t="shared" si="94"/>
        <v>0.1706</v>
      </c>
      <c r="O66" s="174">
        <f t="shared" si="94"/>
        <v>0.19719999999999999</v>
      </c>
      <c r="P66" s="141">
        <f t="shared" si="94"/>
        <v>0.20700000000000002</v>
      </c>
      <c r="Q66" s="115">
        <f t="shared" si="94"/>
        <v>0.19890000000000002</v>
      </c>
      <c r="R66" s="173">
        <f t="shared" si="94"/>
        <v>0.2243</v>
      </c>
      <c r="S66" s="218">
        <f t="shared" si="94"/>
        <v>0.2389</v>
      </c>
      <c r="T66" s="15">
        <f t="shared" si="94"/>
        <v>0.22960000000000003</v>
      </c>
      <c r="U66" s="146">
        <f t="shared" ref="U66:BE66" si="95">SUM(U51, -U58)</f>
        <v>0.24459999999999998</v>
      </c>
      <c r="V66" s="218">
        <f t="shared" si="95"/>
        <v>0.22259999999999999</v>
      </c>
      <c r="W66" s="15">
        <f t="shared" si="95"/>
        <v>0.2369</v>
      </c>
      <c r="X66" s="146">
        <f t="shared" si="95"/>
        <v>0.25650000000000001</v>
      </c>
      <c r="Y66" s="141">
        <f t="shared" si="95"/>
        <v>0.2596</v>
      </c>
      <c r="Z66" s="115">
        <f t="shared" si="95"/>
        <v>0.26119999999999999</v>
      </c>
      <c r="AA66" s="174">
        <f t="shared" si="95"/>
        <v>0.23480000000000001</v>
      </c>
      <c r="AB66" s="141">
        <f t="shared" si="95"/>
        <v>0.21960000000000002</v>
      </c>
      <c r="AC66" s="115">
        <f t="shared" si="95"/>
        <v>0.21589999999999998</v>
      </c>
      <c r="AD66" s="174">
        <f t="shared" si="95"/>
        <v>0.20729999999999998</v>
      </c>
      <c r="AE66" s="218">
        <f t="shared" si="95"/>
        <v>0.22260000000000002</v>
      </c>
      <c r="AF66" s="15">
        <f t="shared" si="95"/>
        <v>0.25659999999999999</v>
      </c>
      <c r="AG66" s="146">
        <f t="shared" si="95"/>
        <v>0.2717</v>
      </c>
      <c r="AH66" s="141">
        <f t="shared" si="95"/>
        <v>0.29049999999999998</v>
      </c>
      <c r="AI66" s="115">
        <f t="shared" si="95"/>
        <v>0.28580000000000005</v>
      </c>
      <c r="AJ66" s="174">
        <f t="shared" si="95"/>
        <v>0.29849999999999999</v>
      </c>
      <c r="AK66" s="218">
        <f t="shared" si="95"/>
        <v>0.28539999999999999</v>
      </c>
      <c r="AL66" s="15">
        <f t="shared" si="95"/>
        <v>0.2913</v>
      </c>
      <c r="AM66" s="146">
        <f t="shared" si="95"/>
        <v>0.31530000000000002</v>
      </c>
      <c r="AN66" s="141">
        <f t="shared" si="95"/>
        <v>0.32210000000000005</v>
      </c>
      <c r="AO66" s="115">
        <f t="shared" si="95"/>
        <v>0.31619999999999998</v>
      </c>
      <c r="AP66" s="174">
        <f t="shared" si="95"/>
        <v>0.33329999999999999</v>
      </c>
      <c r="AQ66" s="141">
        <f t="shared" si="95"/>
        <v>0.32789999999999997</v>
      </c>
      <c r="AR66" s="115">
        <f t="shared" si="95"/>
        <v>0.33450000000000002</v>
      </c>
      <c r="AS66" s="174">
        <f t="shared" si="95"/>
        <v>0.32790000000000002</v>
      </c>
      <c r="AT66" s="218">
        <f t="shared" si="95"/>
        <v>0.30630000000000002</v>
      </c>
      <c r="AU66" s="15">
        <f t="shared" si="95"/>
        <v>0.31020000000000003</v>
      </c>
      <c r="AV66" s="146">
        <f t="shared" si="95"/>
        <v>0.29520000000000002</v>
      </c>
      <c r="AW66" s="141">
        <f t="shared" si="95"/>
        <v>0.3165</v>
      </c>
      <c r="AX66" s="115">
        <f t="shared" si="95"/>
        <v>0.3458</v>
      </c>
      <c r="AY66" s="174">
        <f t="shared" si="95"/>
        <v>0.3458</v>
      </c>
      <c r="AZ66" s="141">
        <f t="shared" si="95"/>
        <v>0.33510000000000001</v>
      </c>
      <c r="BA66" s="115">
        <f t="shared" si="95"/>
        <v>0.32340000000000002</v>
      </c>
      <c r="BB66" s="174">
        <f t="shared" si="95"/>
        <v>0.35350000000000004</v>
      </c>
      <c r="BC66" s="141">
        <f t="shared" si="95"/>
        <v>0.37840000000000001</v>
      </c>
      <c r="BD66" s="115">
        <f t="shared" si="95"/>
        <v>0.3841</v>
      </c>
      <c r="BE66" s="174">
        <f t="shared" si="95"/>
        <v>0.4103</v>
      </c>
      <c r="BF66" s="141">
        <f t="shared" ref="BF66:BQ66" si="96">SUM(BF51, -BF58)</f>
        <v>0.38880000000000003</v>
      </c>
      <c r="BG66" s="115">
        <f t="shared" si="96"/>
        <v>0.372</v>
      </c>
      <c r="BH66" s="174">
        <f t="shared" si="96"/>
        <v>0.37659999999999999</v>
      </c>
      <c r="BI66" s="141">
        <f t="shared" si="96"/>
        <v>0.3659</v>
      </c>
      <c r="BJ66" s="115">
        <f t="shared" si="96"/>
        <v>0.39960000000000001</v>
      </c>
      <c r="BK66" s="174">
        <f t="shared" si="96"/>
        <v>0.3473</v>
      </c>
      <c r="BL66" s="141">
        <f t="shared" si="96"/>
        <v>0.37109999999999999</v>
      </c>
      <c r="BM66" s="115">
        <f t="shared" si="96"/>
        <v>0.39</v>
      </c>
      <c r="BN66" s="174">
        <f t="shared" si="96"/>
        <v>0.3861</v>
      </c>
      <c r="BO66" s="115">
        <f t="shared" si="96"/>
        <v>0.3896</v>
      </c>
      <c r="BP66" s="111">
        <f t="shared" si="96"/>
        <v>0.38680000000000003</v>
      </c>
      <c r="BQ66" s="115">
        <f t="shared" si="96"/>
        <v>0.4012</v>
      </c>
      <c r="BS66" s="141">
        <f t="shared" ref="BS66:CK66" si="97">SUM(BS51, -BS58)</f>
        <v>0.38919999999999999</v>
      </c>
      <c r="BT66" s="115">
        <f t="shared" si="97"/>
        <v>0.38269999999999998</v>
      </c>
      <c r="BU66" s="174">
        <f t="shared" si="97"/>
        <v>0.42720000000000002</v>
      </c>
      <c r="BV66" s="141">
        <f t="shared" si="97"/>
        <v>0.43609999999999999</v>
      </c>
      <c r="BW66" s="115">
        <f t="shared" si="97"/>
        <v>0.43910000000000005</v>
      </c>
      <c r="BX66" s="174">
        <f t="shared" si="97"/>
        <v>0.43840000000000001</v>
      </c>
      <c r="BY66" s="218">
        <f t="shared" si="97"/>
        <v>0.44240000000000002</v>
      </c>
      <c r="BZ66" s="15">
        <f t="shared" si="97"/>
        <v>0.46499999999999997</v>
      </c>
      <c r="CA66" s="146">
        <f t="shared" si="97"/>
        <v>0.44399999999999995</v>
      </c>
      <c r="CB66" s="141">
        <f t="shared" si="97"/>
        <v>0.41510000000000002</v>
      </c>
      <c r="CC66" s="115">
        <f t="shared" si="97"/>
        <v>0.4103</v>
      </c>
      <c r="CD66" s="174">
        <f t="shared" si="97"/>
        <v>0.41139999999999999</v>
      </c>
      <c r="CE66" s="141">
        <f t="shared" si="97"/>
        <v>0.39239999999999997</v>
      </c>
      <c r="CF66" s="115">
        <f t="shared" si="97"/>
        <v>0.37980000000000003</v>
      </c>
      <c r="CG66" s="174">
        <f t="shared" si="97"/>
        <v>0.36209999999999998</v>
      </c>
      <c r="CH66" s="141">
        <f t="shared" si="97"/>
        <v>0.3543</v>
      </c>
      <c r="CI66" s="115">
        <f t="shared" si="97"/>
        <v>0.37050000000000005</v>
      </c>
      <c r="CJ66" s="174">
        <f t="shared" si="97"/>
        <v>0.36429999999999996</v>
      </c>
      <c r="CK66" s="141">
        <f t="shared" si="97"/>
        <v>0.35899999999999999</v>
      </c>
      <c r="CL66" s="115">
        <f t="shared" ref="CL66:DD66" si="98">SUM(CL51, -CL58)</f>
        <v>0.39219999999999999</v>
      </c>
      <c r="CM66" s="174">
        <f t="shared" si="98"/>
        <v>0.37859999999999999</v>
      </c>
      <c r="CN66" s="141">
        <f t="shared" si="98"/>
        <v>0.39510000000000001</v>
      </c>
      <c r="CO66" s="115">
        <f t="shared" si="98"/>
        <v>0.43630000000000002</v>
      </c>
      <c r="CP66" s="174">
        <f t="shared" si="98"/>
        <v>0.43890000000000001</v>
      </c>
      <c r="CQ66" s="141">
        <f t="shared" si="98"/>
        <v>0.4516</v>
      </c>
      <c r="CR66" s="115">
        <f t="shared" si="98"/>
        <v>0.42720000000000002</v>
      </c>
      <c r="CS66" s="174">
        <f t="shared" si="98"/>
        <v>0.44779999999999998</v>
      </c>
      <c r="CT66" s="141">
        <f t="shared" si="98"/>
        <v>0.44889999999999997</v>
      </c>
      <c r="CU66" s="115">
        <f t="shared" si="98"/>
        <v>0.4365</v>
      </c>
      <c r="CV66" s="174">
        <f t="shared" si="98"/>
        <v>0.39149999999999996</v>
      </c>
      <c r="CW66" s="141">
        <f t="shared" si="98"/>
        <v>0.38749999999999996</v>
      </c>
      <c r="CX66" s="115">
        <f t="shared" si="98"/>
        <v>0.4093</v>
      </c>
      <c r="CY66" s="174">
        <f t="shared" si="98"/>
        <v>0.41959999999999997</v>
      </c>
      <c r="CZ66" s="141">
        <f t="shared" si="98"/>
        <v>0.41830000000000001</v>
      </c>
      <c r="DA66" s="115">
        <f t="shared" si="98"/>
        <v>0.40759999999999996</v>
      </c>
      <c r="DB66" s="174">
        <f t="shared" si="98"/>
        <v>0.41349999999999998</v>
      </c>
      <c r="DC66" s="141">
        <f t="shared" si="98"/>
        <v>0.40669999999999995</v>
      </c>
      <c r="DD66" s="115">
        <f t="shared" si="98"/>
        <v>0.4173</v>
      </c>
      <c r="DE66" s="174">
        <f t="shared" ref="DE66:DN66" si="99">SUM(DE51, -DE58)</f>
        <v>0.43440000000000001</v>
      </c>
      <c r="DF66" s="141">
        <f t="shared" si="99"/>
        <v>0.43159999999999998</v>
      </c>
      <c r="DG66" s="115">
        <f t="shared" si="99"/>
        <v>0.42210000000000003</v>
      </c>
      <c r="DH66" s="174">
        <f t="shared" si="99"/>
        <v>0.42559999999999998</v>
      </c>
      <c r="DI66" s="141">
        <f t="shared" si="99"/>
        <v>0.4244</v>
      </c>
      <c r="DJ66" s="115">
        <f t="shared" si="99"/>
        <v>0.44290000000000002</v>
      </c>
      <c r="DK66" s="174">
        <f t="shared" si="99"/>
        <v>0.41970000000000002</v>
      </c>
      <c r="DL66" s="115">
        <f t="shared" si="99"/>
        <v>0.41949999999999998</v>
      </c>
      <c r="DM66" s="115">
        <f t="shared" si="99"/>
        <v>0.41210000000000002</v>
      </c>
      <c r="DN66" s="324">
        <f t="shared" si="99"/>
        <v>0.44630000000000003</v>
      </c>
      <c r="DO66" s="340">
        <f>SUM(DO51, -DO58,)</f>
        <v>0</v>
      </c>
      <c r="DP66" s="115">
        <f t="shared" ref="DP66:DZ66" si="100">SUM(DP51, -DP58)</f>
        <v>0.44469999999999998</v>
      </c>
      <c r="DQ66" s="174">
        <f t="shared" si="100"/>
        <v>0.45760000000000001</v>
      </c>
      <c r="DR66" s="141">
        <f t="shared" si="100"/>
        <v>0.4919</v>
      </c>
      <c r="DS66" s="115">
        <f t="shared" si="100"/>
        <v>0.52429999999999999</v>
      </c>
      <c r="DT66" s="174">
        <f t="shared" si="100"/>
        <v>0.54720000000000002</v>
      </c>
      <c r="DU66" s="141">
        <f t="shared" si="100"/>
        <v>0.54909999999999992</v>
      </c>
      <c r="DV66" s="115">
        <f t="shared" si="100"/>
        <v>0.5734999999999999</v>
      </c>
      <c r="DW66" s="174">
        <f t="shared" si="100"/>
        <v>0.59430000000000005</v>
      </c>
      <c r="DX66" s="115">
        <f t="shared" si="100"/>
        <v>0.5464</v>
      </c>
      <c r="DY66" s="110">
        <f t="shared" si="100"/>
        <v>0.54959999999999998</v>
      </c>
      <c r="DZ66" s="110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8">
        <f t="shared" ref="EK66:EX66" si="102">SUM(EK51, -EK58)</f>
        <v>0.60189999999999999</v>
      </c>
      <c r="EL66" s="110">
        <f t="shared" si="102"/>
        <v>0.59519999999999995</v>
      </c>
      <c r="EM66" s="170">
        <f t="shared" si="102"/>
        <v>0.58450000000000002</v>
      </c>
      <c r="EN66" s="148">
        <f t="shared" si="102"/>
        <v>0.61519999999999997</v>
      </c>
      <c r="EO66" s="110">
        <f t="shared" si="102"/>
        <v>0.58840000000000003</v>
      </c>
      <c r="EP66" s="170">
        <f t="shared" si="102"/>
        <v>0.56510000000000005</v>
      </c>
      <c r="EQ66" s="148">
        <f t="shared" si="102"/>
        <v>0.57089999999999996</v>
      </c>
      <c r="ER66" s="110">
        <f t="shared" si="102"/>
        <v>0.54549999999999998</v>
      </c>
      <c r="ES66" s="170">
        <f t="shared" si="102"/>
        <v>0.57620000000000005</v>
      </c>
      <c r="ET66" s="148">
        <f t="shared" si="102"/>
        <v>0.54969999999999997</v>
      </c>
      <c r="EU66" s="110">
        <f t="shared" si="102"/>
        <v>0.54990000000000006</v>
      </c>
      <c r="EV66" s="170">
        <f t="shared" si="102"/>
        <v>0.56309999999999993</v>
      </c>
      <c r="EW66" s="148">
        <f t="shared" si="102"/>
        <v>0.56009999999999993</v>
      </c>
      <c r="EX66" s="115">
        <f t="shared" si="102"/>
        <v>0.53639999999999999</v>
      </c>
      <c r="EY66" s="174">
        <f t="shared" ref="EY66:FQ66" si="103">SUM(EY51, -EY58)</f>
        <v>0.55149999999999999</v>
      </c>
      <c r="EZ66" s="141">
        <f t="shared" si="103"/>
        <v>0.54090000000000005</v>
      </c>
      <c r="FA66" s="115">
        <f t="shared" si="103"/>
        <v>0.52170000000000005</v>
      </c>
      <c r="FB66" s="174">
        <f t="shared" si="103"/>
        <v>0.4844</v>
      </c>
      <c r="FC66" s="412">
        <f t="shared" si="103"/>
        <v>0.4708</v>
      </c>
      <c r="FD66" s="370">
        <f t="shared" si="103"/>
        <v>0.48729999999999996</v>
      </c>
      <c r="FE66" s="413">
        <f t="shared" si="103"/>
        <v>0.59</v>
      </c>
      <c r="FF66" s="141">
        <f t="shared" si="103"/>
        <v>0.62840000000000007</v>
      </c>
      <c r="FG66" s="115">
        <f t="shared" si="103"/>
        <v>0.50870000000000004</v>
      </c>
      <c r="FH66" s="174">
        <f t="shared" si="103"/>
        <v>0.51780000000000004</v>
      </c>
      <c r="FI66" s="141">
        <f t="shared" si="103"/>
        <v>0.52960000000000007</v>
      </c>
      <c r="FJ66" s="115">
        <f t="shared" si="103"/>
        <v>0.56210000000000004</v>
      </c>
      <c r="FK66" s="174">
        <f t="shared" si="103"/>
        <v>0.6482</v>
      </c>
      <c r="FL66" s="148">
        <f t="shared" si="103"/>
        <v>0.625</v>
      </c>
      <c r="FM66" s="110">
        <f t="shared" si="103"/>
        <v>0.60650000000000004</v>
      </c>
      <c r="FN66" s="170">
        <f t="shared" si="103"/>
        <v>0.61329999999999996</v>
      </c>
      <c r="FO66" s="148">
        <f t="shared" si="103"/>
        <v>0.61759999999999993</v>
      </c>
      <c r="FP66" s="110">
        <f t="shared" si="103"/>
        <v>0.62909999999999999</v>
      </c>
      <c r="FQ66" s="170">
        <f t="shared" si="103"/>
        <v>0.62829999999999997</v>
      </c>
      <c r="FR66" s="148">
        <f t="shared" ref="FR66" si="104">SUM(FR51, -FR58)</f>
        <v>0.63690000000000002</v>
      </c>
      <c r="FS66" s="110">
        <f t="shared" ref="FS66:FT66" si="105">SUM(FS51, -FS58)</f>
        <v>0.62480000000000002</v>
      </c>
      <c r="FT66" s="170">
        <f t="shared" si="105"/>
        <v>0.60570000000000002</v>
      </c>
      <c r="FU66" s="148">
        <f t="shared" ref="FU66" si="106">SUM(FU51, -FU58)</f>
        <v>0.60680000000000001</v>
      </c>
      <c r="FV66" s="110">
        <f t="shared" ref="FV66" si="107">SUM(FV51, -FV58)</f>
        <v>0.61009999999999998</v>
      </c>
      <c r="FW66" s="170">
        <f t="shared" ref="FW66" si="108">SUM(FW51, -FW58)</f>
        <v>0.6119</v>
      </c>
      <c r="FX66" s="148">
        <f t="shared" ref="FX66" si="109">SUM(FX51, -FX58)</f>
        <v>0.61919999999999997</v>
      </c>
      <c r="FY66" s="110">
        <f t="shared" ref="FY66" si="110">SUM(FY51, -FY58)</f>
        <v>0.59589999999999999</v>
      </c>
      <c r="FZ66" s="170">
        <f t="shared" ref="FZ66" si="111">SUM(FZ51, -FZ58)</f>
        <v>0.51990000000000003</v>
      </c>
      <c r="GA66" s="148">
        <f t="shared" ref="GA66" si="112">SUM(GA51, -GA58)</f>
        <v>0.52099999999999991</v>
      </c>
      <c r="GB66" s="110">
        <f t="shared" ref="GB66" si="113">SUM(GB51, -GB58)</f>
        <v>0.4627</v>
      </c>
      <c r="GC66" s="170">
        <f t="shared" ref="GC66" si="114">SUM(GC51, -GC58)</f>
        <v>0.4773</v>
      </c>
      <c r="GD66" s="148">
        <f t="shared" ref="GD66" si="115">SUM(GD51, -GD58)</f>
        <v>0.50340000000000007</v>
      </c>
      <c r="GE66" s="110">
        <f t="shared" ref="GE66" si="116">SUM(GE51, -GE58)</f>
        <v>0.46730000000000005</v>
      </c>
      <c r="GF66" s="174">
        <f t="shared" ref="GF66:GO66" si="117">SUM(GF51, -GF58)</f>
        <v>0.49370000000000003</v>
      </c>
      <c r="GG66" s="218">
        <f t="shared" si="117"/>
        <v>0.48399999999999999</v>
      </c>
      <c r="GH66" s="15">
        <f t="shared" si="117"/>
        <v>0.48039999999999994</v>
      </c>
      <c r="GI66" s="146">
        <f t="shared" si="117"/>
        <v>0.4829</v>
      </c>
      <c r="GJ66" s="148">
        <f t="shared" si="117"/>
        <v>0.49329999999999996</v>
      </c>
      <c r="GK66" s="110">
        <f t="shared" si="117"/>
        <v>0.53949999999999998</v>
      </c>
      <c r="GL66" s="170">
        <f t="shared" si="117"/>
        <v>0.53489999999999993</v>
      </c>
      <c r="GM66" s="148">
        <f t="shared" si="117"/>
        <v>0.52110000000000001</v>
      </c>
      <c r="GN66" s="110">
        <f t="shared" si="117"/>
        <v>0.52790000000000004</v>
      </c>
      <c r="GO66" s="170">
        <f t="shared" si="117"/>
        <v>0.52929999999999999</v>
      </c>
      <c r="GP66" s="141">
        <f t="shared" ref="GP66:GU66" si="118">SUM(GP51, -GP58)</f>
        <v>0.52380000000000004</v>
      </c>
      <c r="GQ66" s="115">
        <f t="shared" si="118"/>
        <v>0.48730000000000007</v>
      </c>
      <c r="GR66" s="170">
        <f t="shared" si="118"/>
        <v>0.45669999999999999</v>
      </c>
      <c r="GS66" s="110">
        <f t="shared" si="118"/>
        <v>0.48380000000000001</v>
      </c>
      <c r="GT66" s="110">
        <f t="shared" si="118"/>
        <v>0.504</v>
      </c>
      <c r="GU66" s="110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8">
        <f t="shared" ref="HC66:HL66" si="120">SUM(HC51, -HC58)</f>
        <v>0.50760000000000005</v>
      </c>
      <c r="HD66" s="110">
        <f t="shared" si="120"/>
        <v>0.51239999999999997</v>
      </c>
      <c r="HE66" s="170">
        <f t="shared" si="120"/>
        <v>0.54859999999999998</v>
      </c>
      <c r="HF66" s="148">
        <f>SUM(HF51, -HF58)</f>
        <v>0.51619999999999999</v>
      </c>
      <c r="HG66" s="110">
        <f t="shared" si="120"/>
        <v>0.50729999999999997</v>
      </c>
      <c r="HH66" s="170">
        <f t="shared" si="120"/>
        <v>0.5665</v>
      </c>
      <c r="HI66" s="148">
        <f t="shared" si="120"/>
        <v>0.60250000000000004</v>
      </c>
      <c r="HJ66" s="110">
        <f t="shared" si="120"/>
        <v>0.59789999999999999</v>
      </c>
      <c r="HK66" s="170">
        <f t="shared" si="120"/>
        <v>0.59289999999999998</v>
      </c>
      <c r="HL66" s="148">
        <f t="shared" si="120"/>
        <v>0.60430000000000006</v>
      </c>
      <c r="HM66" s="110">
        <f t="shared" ref="HM66" si="121">SUM(HM51, -HM58)</f>
        <v>0.57750000000000001</v>
      </c>
      <c r="HN66" s="170">
        <f t="shared" ref="HN66" si="122">SUM(HN51, -HN58)</f>
        <v>0.55410000000000004</v>
      </c>
      <c r="HO66" s="148">
        <f t="shared" ref="HO66:HP66" si="123">SUM(HO51, -HO58)</f>
        <v>0.57169999999999999</v>
      </c>
      <c r="HP66" s="110">
        <f t="shared" si="123"/>
        <v>0.55489999999999995</v>
      </c>
      <c r="HQ66" s="170">
        <f t="shared" ref="HQ66" si="124">SUM(HQ51, -HQ58)</f>
        <v>0.5323</v>
      </c>
      <c r="HR66" s="148">
        <f t="shared" ref="HR66" si="125">SUM(HR51, -HR58)</f>
        <v>0.52729999999999999</v>
      </c>
      <c r="HS66" s="110">
        <f t="shared" ref="HS66" si="126">SUM(HS51, -HS58)</f>
        <v>0.52439999999999998</v>
      </c>
      <c r="HT66" s="170">
        <f t="shared" ref="HT66" si="127">SUM(HT51, -HT58)</f>
        <v>0.53649999999999998</v>
      </c>
      <c r="HU66" s="148">
        <f t="shared" ref="HU66" si="128">SUM(HU51, -HU58)</f>
        <v>0.54800000000000004</v>
      </c>
      <c r="HV66" s="110">
        <f t="shared" ref="HV66:HW66" si="129">SUM(HV51, -HV58)</f>
        <v>0.53839999999999999</v>
      </c>
      <c r="HW66" s="170">
        <f t="shared" si="129"/>
        <v>0.50849999999999995</v>
      </c>
      <c r="HX66" s="148">
        <f t="shared" ref="HX66" si="130">SUM(HX51, -HX58)</f>
        <v>0.52479999999999993</v>
      </c>
      <c r="HY66" s="110">
        <f t="shared" ref="HY66" si="131">SUM(HY51, -HY58)</f>
        <v>0.53910000000000002</v>
      </c>
      <c r="HZ66" s="174">
        <f t="shared" ref="HZ66:IF66" si="132">SUM(HZ51, -HZ58)</f>
        <v>0.5444</v>
      </c>
      <c r="IA66" s="141">
        <f t="shared" si="132"/>
        <v>0.54010000000000002</v>
      </c>
      <c r="IB66" s="115">
        <f t="shared" si="132"/>
        <v>0.54420000000000002</v>
      </c>
      <c r="IC66" s="170">
        <f t="shared" si="132"/>
        <v>0.55020000000000002</v>
      </c>
      <c r="ID66" s="224">
        <f t="shared" si="132"/>
        <v>0.5696</v>
      </c>
      <c r="IE66" s="89">
        <f t="shared" si="132"/>
        <v>0.60289999999999999</v>
      </c>
      <c r="IF66" s="170">
        <f t="shared" si="132"/>
        <v>0.58820000000000006</v>
      </c>
      <c r="IG66" s="224">
        <f t="shared" ref="IG66:IH66" si="133">SUM(IG51, -IG58)</f>
        <v>0.5948</v>
      </c>
      <c r="IH66" s="89">
        <f t="shared" si="133"/>
        <v>0.61030000000000006</v>
      </c>
      <c r="II66" s="170">
        <f t="shared" ref="II66" si="134">SUM(II51, -II58)</f>
        <v>0.61099999999999999</v>
      </c>
      <c r="IJ66" s="224">
        <f t="shared" ref="IJ66" si="135">SUM(IJ51, -IJ58)</f>
        <v>0.59909999999999997</v>
      </c>
      <c r="IK66" s="89">
        <f t="shared" ref="IK66:IL66" si="136">SUM(IK51, -IK58)</f>
        <v>0.60019999999999996</v>
      </c>
      <c r="IL66" s="140">
        <f t="shared" si="136"/>
        <v>0.58120000000000005</v>
      </c>
      <c r="IM66" s="148">
        <f t="shared" ref="IM66" si="137">SUM(IM51, -IM58)</f>
        <v>0.58489999999999998</v>
      </c>
      <c r="IN66" s="115">
        <f t="shared" ref="IN66:IT66" si="138">SUM(IN51, -IN58)</f>
        <v>0.58539999999999992</v>
      </c>
      <c r="IO66" s="174">
        <f t="shared" si="138"/>
        <v>0.58950000000000002</v>
      </c>
      <c r="IP66" s="141">
        <f t="shared" si="138"/>
        <v>0.58730000000000004</v>
      </c>
      <c r="IQ66" s="115">
        <f t="shared" si="138"/>
        <v>0.58600000000000008</v>
      </c>
      <c r="IR66" s="174">
        <f t="shared" si="138"/>
        <v>0.59889999999999999</v>
      </c>
      <c r="IS66" s="218">
        <f t="shared" si="138"/>
        <v>0.59739999999999993</v>
      </c>
      <c r="IT66" s="15">
        <f t="shared" si="138"/>
        <v>0.59759999999999991</v>
      </c>
      <c r="IU66" s="146">
        <f t="shared" ref="IU66:IV66" si="139">SUM(IU51, -IU58)</f>
        <v>0.59430000000000005</v>
      </c>
      <c r="IV66" s="141">
        <f t="shared" ref="IV66:IW66" si="140">SUM(IV51, -IV58)</f>
        <v>0.60339999999999994</v>
      </c>
      <c r="IW66" s="115">
        <f t="shared" si="140"/>
        <v>0.59919999999999995</v>
      </c>
      <c r="IX66" s="174">
        <f t="shared" ref="IX66:IY66" si="141">SUM(IX51, -IX58)</f>
        <v>0.60139999999999993</v>
      </c>
      <c r="IY66" s="115">
        <f t="shared" ref="IY66:IZ66" si="142">SUM(IY51, -IY58)</f>
        <v>0.61440000000000006</v>
      </c>
      <c r="IZ66" s="115">
        <f t="shared" si="142"/>
        <v>0.65290000000000004</v>
      </c>
      <c r="JA66" s="115">
        <f t="shared" ref="JA66" si="143">SUM(JA51, -JA58)</f>
        <v>0.60960000000000003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4">SUM(JM51, -JM58)</f>
        <v>0</v>
      </c>
      <c r="JN66" s="6">
        <f t="shared" si="144"/>
        <v>0</v>
      </c>
      <c r="JO66" s="6">
        <f t="shared" si="144"/>
        <v>0</v>
      </c>
      <c r="JP66" s="6">
        <f t="shared" si="144"/>
        <v>0</v>
      </c>
      <c r="JQ66" s="6">
        <f t="shared" si="144"/>
        <v>0</v>
      </c>
      <c r="JR66" s="6">
        <f t="shared" si="144"/>
        <v>0</v>
      </c>
      <c r="JS66" s="6">
        <f t="shared" si="144"/>
        <v>0</v>
      </c>
    </row>
    <row r="67" spans="1:27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83" t="s">
        <v>52</v>
      </c>
      <c r="IZ67" s="183" t="s">
        <v>52</v>
      </c>
      <c r="JA67" s="183" t="s">
        <v>52</v>
      </c>
      <c r="JB67" s="59"/>
      <c r="JC67" s="59"/>
      <c r="JD67" s="59"/>
      <c r="JE67" s="59"/>
      <c r="JF67" s="59"/>
      <c r="JG67" s="59"/>
      <c r="JH67" s="59"/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</row>
    <row r="68" spans="1:27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145">SUM(K51, -K57)</f>
        <v>0.16620000000000001</v>
      </c>
      <c r="L68" s="174">
        <f t="shared" si="145"/>
        <v>0.19230000000000003</v>
      </c>
      <c r="M68" s="141">
        <f t="shared" si="145"/>
        <v>0.17859999999999998</v>
      </c>
      <c r="N68" s="115">
        <f t="shared" si="145"/>
        <v>0.16650000000000001</v>
      </c>
      <c r="O68" s="174">
        <f t="shared" si="145"/>
        <v>0.18559999999999999</v>
      </c>
      <c r="P68" s="141">
        <f t="shared" si="145"/>
        <v>0.20569999999999999</v>
      </c>
      <c r="Q68" s="115">
        <f t="shared" si="145"/>
        <v>0.1983</v>
      </c>
      <c r="R68" s="174">
        <f t="shared" si="145"/>
        <v>0.21210000000000001</v>
      </c>
      <c r="S68" s="219">
        <f t="shared" si="145"/>
        <v>0.23520000000000002</v>
      </c>
      <c r="T68" s="15">
        <f t="shared" si="145"/>
        <v>0.22940000000000002</v>
      </c>
      <c r="U68" s="144">
        <f t="shared" ref="U68:Z68" si="146">SUM(U51, -U57)</f>
        <v>0.2127</v>
      </c>
      <c r="V68" s="219">
        <f t="shared" si="146"/>
        <v>0.2097</v>
      </c>
      <c r="W68" s="91">
        <f t="shared" si="146"/>
        <v>0.23599999999999999</v>
      </c>
      <c r="X68" s="146">
        <f t="shared" si="146"/>
        <v>0.2268</v>
      </c>
      <c r="Y68" s="141">
        <f t="shared" si="146"/>
        <v>0.2455</v>
      </c>
      <c r="Z68" s="115">
        <f t="shared" si="146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147">SUM(AK52, -AK58)</f>
        <v>0.23170000000000002</v>
      </c>
      <c r="AL68" s="88">
        <f t="shared" si="147"/>
        <v>0.2545</v>
      </c>
      <c r="AM68" s="145">
        <f t="shared" si="147"/>
        <v>0.29559999999999997</v>
      </c>
      <c r="AN68" s="139">
        <f t="shared" si="147"/>
        <v>0.29559999999999997</v>
      </c>
      <c r="AO68" s="111">
        <f t="shared" si="147"/>
        <v>0.30189999999999995</v>
      </c>
      <c r="AP68" s="171">
        <f t="shared" si="147"/>
        <v>0.27779999999999999</v>
      </c>
      <c r="AQ68" s="139">
        <f t="shared" si="147"/>
        <v>0.28659999999999997</v>
      </c>
      <c r="AR68" s="111">
        <f t="shared" si="147"/>
        <v>0.28660000000000002</v>
      </c>
      <c r="AS68" s="171">
        <f t="shared" si="147"/>
        <v>0.28949999999999998</v>
      </c>
      <c r="AT68" s="220">
        <f t="shared" si="147"/>
        <v>0.26090000000000002</v>
      </c>
      <c r="AU68" s="88">
        <f t="shared" si="147"/>
        <v>0.25990000000000002</v>
      </c>
      <c r="AV68" s="146">
        <f t="shared" si="147"/>
        <v>0.29270000000000002</v>
      </c>
      <c r="AW68" s="141">
        <f t="shared" si="147"/>
        <v>0.3024</v>
      </c>
      <c r="AX68" s="115">
        <f t="shared" si="147"/>
        <v>0.31730000000000003</v>
      </c>
      <c r="AY68" s="174">
        <f t="shared" si="147"/>
        <v>0.28070000000000001</v>
      </c>
      <c r="AZ68" s="141">
        <f t="shared" si="147"/>
        <v>0.26910000000000001</v>
      </c>
      <c r="BA68" s="115">
        <f t="shared" si="147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148">SUM(BD52, -BD58)</f>
        <v>0.30430000000000001</v>
      </c>
      <c r="BE68" s="174">
        <f t="shared" si="148"/>
        <v>0.3382</v>
      </c>
      <c r="BF68" s="141">
        <f t="shared" si="148"/>
        <v>0.32930000000000004</v>
      </c>
      <c r="BG68" s="115">
        <f t="shared" si="148"/>
        <v>0.31999999999999995</v>
      </c>
      <c r="BH68" s="174">
        <f t="shared" si="148"/>
        <v>0.30209999999999998</v>
      </c>
      <c r="BI68" s="141">
        <f t="shared" si="148"/>
        <v>0.30149999999999999</v>
      </c>
      <c r="BJ68" s="110">
        <f>SUM(BJ51, -BJ57)</f>
        <v>0.32200000000000001</v>
      </c>
      <c r="BK68" s="174">
        <f t="shared" ref="BK68:BQ68" si="149">SUM(BK52, -BK58)</f>
        <v>0.32019999999999998</v>
      </c>
      <c r="BL68" s="141">
        <f t="shared" si="149"/>
        <v>0.34360000000000002</v>
      </c>
      <c r="BM68" s="115">
        <f t="shared" si="149"/>
        <v>0.36709999999999998</v>
      </c>
      <c r="BN68" s="174">
        <f t="shared" si="149"/>
        <v>0.37239999999999995</v>
      </c>
      <c r="BO68" s="115">
        <f t="shared" si="149"/>
        <v>0.38129999999999997</v>
      </c>
      <c r="BP68" s="115">
        <f t="shared" si="149"/>
        <v>0.38109999999999999</v>
      </c>
      <c r="BQ68" s="111">
        <f t="shared" si="149"/>
        <v>0.39739999999999998</v>
      </c>
      <c r="BS68" s="141">
        <f t="shared" ref="BS68:CK68" si="150">SUM(BS52, -BS58)</f>
        <v>0.37659999999999999</v>
      </c>
      <c r="BT68" s="111">
        <f t="shared" si="150"/>
        <v>0.371</v>
      </c>
      <c r="BU68" s="171">
        <f t="shared" si="150"/>
        <v>0.37480000000000002</v>
      </c>
      <c r="BV68" s="141">
        <f t="shared" si="150"/>
        <v>0.37819999999999998</v>
      </c>
      <c r="BW68" s="115">
        <f t="shared" si="150"/>
        <v>0.37370000000000003</v>
      </c>
      <c r="BX68" s="171">
        <f t="shared" si="150"/>
        <v>0.372</v>
      </c>
      <c r="BY68" s="220">
        <f t="shared" si="150"/>
        <v>0.41650000000000004</v>
      </c>
      <c r="BZ68" s="88">
        <f t="shared" si="150"/>
        <v>0.42730000000000001</v>
      </c>
      <c r="CA68" s="145">
        <f t="shared" si="150"/>
        <v>0.3987</v>
      </c>
      <c r="CB68" s="141">
        <f t="shared" si="150"/>
        <v>0.33439999999999998</v>
      </c>
      <c r="CC68" s="115">
        <f t="shared" si="150"/>
        <v>0.34109999999999996</v>
      </c>
      <c r="CD68" s="174">
        <f t="shared" si="150"/>
        <v>0.34699999999999998</v>
      </c>
      <c r="CE68" s="141">
        <f t="shared" si="150"/>
        <v>0.34620000000000001</v>
      </c>
      <c r="CF68" s="115">
        <f t="shared" si="150"/>
        <v>0.32150000000000001</v>
      </c>
      <c r="CG68" s="174">
        <f t="shared" si="150"/>
        <v>0.35730000000000001</v>
      </c>
      <c r="CH68" s="141">
        <f t="shared" si="150"/>
        <v>0.34920000000000001</v>
      </c>
      <c r="CI68" s="115">
        <f t="shared" si="150"/>
        <v>0.35310000000000002</v>
      </c>
      <c r="CJ68" s="174">
        <f t="shared" si="150"/>
        <v>0.33829999999999999</v>
      </c>
      <c r="CK68" s="141">
        <f t="shared" si="150"/>
        <v>0.32700000000000001</v>
      </c>
      <c r="CL68" s="115">
        <f t="shared" ref="CL68:CR68" si="151">SUM(CL52, -CL58)</f>
        <v>0.34289999999999998</v>
      </c>
      <c r="CM68" s="174">
        <f t="shared" si="151"/>
        <v>0.31979999999999997</v>
      </c>
      <c r="CN68" s="141">
        <f t="shared" si="151"/>
        <v>0.32979999999999998</v>
      </c>
      <c r="CO68" s="115">
        <f t="shared" si="151"/>
        <v>0.35650000000000004</v>
      </c>
      <c r="CP68" s="174">
        <f t="shared" si="151"/>
        <v>0.36570000000000003</v>
      </c>
      <c r="CQ68" s="141">
        <f t="shared" si="151"/>
        <v>0.38119999999999998</v>
      </c>
      <c r="CR68" s="115">
        <f t="shared" si="151"/>
        <v>0.37290000000000001</v>
      </c>
      <c r="CS68" s="174">
        <f>SUM(CS51, -CS57)</f>
        <v>0.36199999999999999</v>
      </c>
      <c r="CT68" s="148">
        <f t="shared" ref="CT68:DN68" si="152">SUM(CT52, -CT58)</f>
        <v>0.37779999999999997</v>
      </c>
      <c r="CU68" s="110">
        <f t="shared" si="152"/>
        <v>0.37570000000000003</v>
      </c>
      <c r="CV68" s="170">
        <f t="shared" si="152"/>
        <v>0.35199999999999998</v>
      </c>
      <c r="CW68" s="148">
        <f t="shared" si="152"/>
        <v>0.3402</v>
      </c>
      <c r="CX68" s="110">
        <f t="shared" si="152"/>
        <v>0.38439999999999996</v>
      </c>
      <c r="CY68" s="170">
        <f t="shared" si="152"/>
        <v>0.3821</v>
      </c>
      <c r="CZ68" s="148">
        <f t="shared" si="152"/>
        <v>0.37609999999999999</v>
      </c>
      <c r="DA68" s="110">
        <f t="shared" si="152"/>
        <v>0.37839999999999996</v>
      </c>
      <c r="DB68" s="174">
        <f t="shared" si="152"/>
        <v>0.37219999999999998</v>
      </c>
      <c r="DC68" s="141">
        <f t="shared" si="152"/>
        <v>0.37109999999999999</v>
      </c>
      <c r="DD68" s="115">
        <f t="shared" si="152"/>
        <v>0.38900000000000001</v>
      </c>
      <c r="DE68" s="174">
        <f t="shared" si="152"/>
        <v>0.40539999999999998</v>
      </c>
      <c r="DF68" s="141">
        <f t="shared" si="152"/>
        <v>0.42230000000000001</v>
      </c>
      <c r="DG68" s="115">
        <f t="shared" si="152"/>
        <v>0.4173</v>
      </c>
      <c r="DH68" s="174">
        <f t="shared" si="152"/>
        <v>0.42520000000000002</v>
      </c>
      <c r="DI68" s="141">
        <f t="shared" si="152"/>
        <v>0.42180000000000001</v>
      </c>
      <c r="DJ68" s="115">
        <f t="shared" si="152"/>
        <v>0.4279</v>
      </c>
      <c r="DK68" s="174">
        <f t="shared" si="152"/>
        <v>0.40039999999999998</v>
      </c>
      <c r="DL68" s="115">
        <f t="shared" si="152"/>
        <v>0.40390000000000004</v>
      </c>
      <c r="DM68" s="115">
        <f t="shared" si="152"/>
        <v>0.3957</v>
      </c>
      <c r="DN68" s="324">
        <f t="shared" si="152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153">SUM(DQ51, -DQ57)</f>
        <v>0.44079999999999997</v>
      </c>
      <c r="DR68" s="148">
        <f t="shared" si="153"/>
        <v>0.45929999999999999</v>
      </c>
      <c r="DS68" s="110">
        <f t="shared" si="153"/>
        <v>0.49309999999999998</v>
      </c>
      <c r="DT68" s="170">
        <f t="shared" si="153"/>
        <v>0.50080000000000002</v>
      </c>
      <c r="DU68" s="148">
        <f t="shared" si="153"/>
        <v>0.49399999999999999</v>
      </c>
      <c r="DV68" s="110">
        <f t="shared" si="153"/>
        <v>0.5464</v>
      </c>
      <c r="DW68" s="170">
        <f t="shared" si="153"/>
        <v>0.56799999999999995</v>
      </c>
      <c r="DX68" s="110">
        <f t="shared" si="153"/>
        <v>0.53810000000000002</v>
      </c>
      <c r="DY68" s="115">
        <f t="shared" si="153"/>
        <v>0.52139999999999997</v>
      </c>
      <c r="DZ68" s="115">
        <f t="shared" si="153"/>
        <v>0.53939999999999999</v>
      </c>
      <c r="EA68" s="6">
        <f t="shared" si="153"/>
        <v>0</v>
      </c>
      <c r="EB68" s="6">
        <f t="shared" si="153"/>
        <v>0</v>
      </c>
      <c r="EC68" s="6">
        <f t="shared" si="15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154">SUM(EK51, -EK57)</f>
        <v>0.53959999999999997</v>
      </c>
      <c r="EL68" s="115">
        <f t="shared" si="154"/>
        <v>0.53439999999999999</v>
      </c>
      <c r="EM68" s="174">
        <f t="shared" si="154"/>
        <v>0.51929999999999998</v>
      </c>
      <c r="EN68" s="141">
        <f t="shared" si="154"/>
        <v>0.55420000000000003</v>
      </c>
      <c r="EO68" s="115">
        <f t="shared" si="154"/>
        <v>0.53920000000000001</v>
      </c>
      <c r="EP68" s="174">
        <f t="shared" si="154"/>
        <v>0.50639999999999996</v>
      </c>
      <c r="EQ68" s="141">
        <f t="shared" si="154"/>
        <v>0.51200000000000001</v>
      </c>
      <c r="ER68" s="115">
        <f t="shared" si="154"/>
        <v>0.49129999999999996</v>
      </c>
      <c r="ES68" s="174">
        <f t="shared" si="154"/>
        <v>0.55149999999999999</v>
      </c>
      <c r="ET68" s="141">
        <f t="shared" si="154"/>
        <v>0.53849999999999998</v>
      </c>
      <c r="EU68" s="115">
        <f t="shared" si="154"/>
        <v>0.5353</v>
      </c>
      <c r="EV68" s="174">
        <f t="shared" si="154"/>
        <v>0.55289999999999995</v>
      </c>
      <c r="EW68" s="141">
        <f t="shared" si="154"/>
        <v>0.54709999999999992</v>
      </c>
      <c r="EX68" s="110">
        <f t="shared" si="154"/>
        <v>0.53580000000000005</v>
      </c>
      <c r="EY68" s="170">
        <f t="shared" ref="EY68:FB68" si="155">SUM(EY51, -EY57)</f>
        <v>0.49740000000000001</v>
      </c>
      <c r="EZ68" s="148">
        <f t="shared" si="155"/>
        <v>0.46350000000000002</v>
      </c>
      <c r="FA68" s="110">
        <f t="shared" si="155"/>
        <v>0.45340000000000003</v>
      </c>
      <c r="FB68" s="170">
        <f t="shared" si="155"/>
        <v>0.43049999999999999</v>
      </c>
      <c r="FC68" s="414">
        <f t="shared" ref="FC68" si="156">SUM(FC51, -FC57)</f>
        <v>0.41459999999999997</v>
      </c>
      <c r="FD68" s="371">
        <f t="shared" ref="FD68:FE68" si="157">SUM(FD51, -FD57)</f>
        <v>0.42659999999999998</v>
      </c>
      <c r="FE68" s="415">
        <f t="shared" si="157"/>
        <v>0.51949999999999996</v>
      </c>
      <c r="FF68" s="148">
        <f t="shared" ref="FF68:FG68" si="158">SUM(FF51, -FF57)</f>
        <v>0.56230000000000002</v>
      </c>
      <c r="FG68" s="110">
        <f t="shared" si="158"/>
        <v>0.45320000000000005</v>
      </c>
      <c r="FH68" s="170">
        <f t="shared" ref="FH68:FI68" si="159">SUM(FH51, -FH57)</f>
        <v>0.4793</v>
      </c>
      <c r="FI68" s="148">
        <f t="shared" si="159"/>
        <v>0.48919999999999997</v>
      </c>
      <c r="FJ68" s="110">
        <f t="shared" ref="FJ68" si="160">SUM(FJ51, -FJ57)</f>
        <v>0.53710000000000002</v>
      </c>
      <c r="FK68" s="170">
        <f t="shared" ref="FK68" si="161">SUM(FK51, -FK57)</f>
        <v>0.63319999999999999</v>
      </c>
      <c r="FL68" s="141">
        <f t="shared" ref="FL68:FQ68" si="162">SUM(FL51, -FL57)</f>
        <v>0.61640000000000006</v>
      </c>
      <c r="FM68" s="115">
        <f t="shared" si="162"/>
        <v>0.59840000000000004</v>
      </c>
      <c r="FN68" s="174">
        <f t="shared" si="162"/>
        <v>0.58979999999999999</v>
      </c>
      <c r="FO68" s="141">
        <f t="shared" si="162"/>
        <v>0.58499999999999996</v>
      </c>
      <c r="FP68" s="115">
        <f t="shared" si="162"/>
        <v>0.60450000000000004</v>
      </c>
      <c r="FQ68" s="174">
        <f t="shared" si="162"/>
        <v>0.60589999999999999</v>
      </c>
      <c r="FR68" s="141">
        <f t="shared" ref="FR68" si="163">SUM(FR51, -FR57)</f>
        <v>0.60440000000000005</v>
      </c>
      <c r="FS68" s="115">
        <f t="shared" ref="FS68:FT68" si="164">SUM(FS51, -FS57)</f>
        <v>0.58129999999999993</v>
      </c>
      <c r="FT68" s="174">
        <f t="shared" si="164"/>
        <v>0.57499999999999996</v>
      </c>
      <c r="FU68" s="141">
        <f t="shared" ref="FU68" si="165">SUM(FU51, -FU57)</f>
        <v>0.58199999999999996</v>
      </c>
      <c r="FV68" s="115">
        <f t="shared" ref="FV68" si="166">SUM(FV51, -FV57)</f>
        <v>0.58099999999999996</v>
      </c>
      <c r="FW68" s="174">
        <f t="shared" ref="FW68" si="167">SUM(FW51, -FW57)</f>
        <v>0.56720000000000004</v>
      </c>
      <c r="FX68" s="141">
        <f t="shared" ref="FX68" si="168">SUM(FX51, -FX57)</f>
        <v>0.56420000000000003</v>
      </c>
      <c r="FY68" s="115">
        <f t="shared" ref="FY68" si="169">SUM(FY51, -FY57)</f>
        <v>0.53859999999999997</v>
      </c>
      <c r="FZ68" s="174">
        <f t="shared" ref="FZ68" si="170">SUM(FZ51, -FZ57)</f>
        <v>0.46939999999999998</v>
      </c>
      <c r="GA68" s="141">
        <f t="shared" ref="GA68" si="171">SUM(GA51, -GA57)</f>
        <v>0.47499999999999998</v>
      </c>
      <c r="GB68" s="115">
        <f t="shared" ref="GB68" si="172">SUM(GB51, -GB57)</f>
        <v>0.43679999999999997</v>
      </c>
      <c r="GC68" s="174">
        <f t="shared" ref="GC68" si="173">SUM(GC51, -GC57)</f>
        <v>0.41699999999999998</v>
      </c>
      <c r="GD68" s="141">
        <f t="shared" ref="GD68" si="174">SUM(GD51, -GD57)</f>
        <v>0.44890000000000002</v>
      </c>
      <c r="GE68" s="115">
        <f t="shared" ref="GE68" si="175">SUM(GE51, -GE57)</f>
        <v>0.46040000000000003</v>
      </c>
      <c r="GF68" s="170">
        <f t="shared" ref="GF68:GO68" si="176">SUM(GF51, -GF57)</f>
        <v>0.4778</v>
      </c>
      <c r="GG68" s="224">
        <f t="shared" si="176"/>
        <v>0.45589999999999997</v>
      </c>
      <c r="GH68" s="89">
        <f t="shared" si="176"/>
        <v>0.47709999999999997</v>
      </c>
      <c r="GI68" s="140">
        <f t="shared" si="176"/>
        <v>0.47989999999999999</v>
      </c>
      <c r="GJ68" s="141">
        <f t="shared" si="176"/>
        <v>0.48719999999999997</v>
      </c>
      <c r="GK68" s="115">
        <f t="shared" si="176"/>
        <v>0.5121</v>
      </c>
      <c r="GL68" s="174">
        <f t="shared" si="176"/>
        <v>0.50890000000000002</v>
      </c>
      <c r="GM68" s="141">
        <f t="shared" si="176"/>
        <v>0.51190000000000002</v>
      </c>
      <c r="GN68" s="115">
        <f t="shared" si="176"/>
        <v>0.51229999999999998</v>
      </c>
      <c r="GO68" s="174">
        <f t="shared" si="176"/>
        <v>0.51780000000000004</v>
      </c>
      <c r="GP68" s="148">
        <f t="shared" ref="GP68:GU68" si="177">SUM(GP51, -GP57)</f>
        <v>0.50550000000000006</v>
      </c>
      <c r="GQ68" s="110">
        <f t="shared" si="177"/>
        <v>0.47660000000000002</v>
      </c>
      <c r="GR68" s="174">
        <f t="shared" si="177"/>
        <v>0.44069999999999998</v>
      </c>
      <c r="GS68" s="115">
        <f t="shared" si="177"/>
        <v>0.47020000000000001</v>
      </c>
      <c r="GT68" s="115">
        <f t="shared" si="177"/>
        <v>0.48019999999999996</v>
      </c>
      <c r="GU68" s="115">
        <f t="shared" si="177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178">SUM(HC51, -HC57)</f>
        <v>0.45860000000000001</v>
      </c>
      <c r="HD68" s="115">
        <f t="shared" si="178"/>
        <v>0.47220000000000001</v>
      </c>
      <c r="HE68" s="174">
        <f t="shared" si="178"/>
        <v>0.51080000000000003</v>
      </c>
      <c r="HF68" s="141">
        <f t="shared" si="178"/>
        <v>0.48199999999999998</v>
      </c>
      <c r="HG68" s="115">
        <f t="shared" si="178"/>
        <v>0.47839999999999999</v>
      </c>
      <c r="HH68" s="174">
        <f t="shared" si="178"/>
        <v>0.52710000000000001</v>
      </c>
      <c r="HI68" s="141">
        <f t="shared" si="178"/>
        <v>0.54980000000000007</v>
      </c>
      <c r="HJ68" s="115">
        <f t="shared" si="178"/>
        <v>0.53309999999999991</v>
      </c>
      <c r="HK68" s="174">
        <f t="shared" si="178"/>
        <v>0.5423</v>
      </c>
      <c r="HL68" s="141">
        <f t="shared" si="178"/>
        <v>0.55840000000000001</v>
      </c>
      <c r="HM68" s="115">
        <f t="shared" ref="HM68" si="179">SUM(HM51, -HM57)</f>
        <v>0.53680000000000005</v>
      </c>
      <c r="HN68" s="174">
        <f t="shared" ref="HN68" si="180">SUM(HN51, -HN57)</f>
        <v>0.50669999999999993</v>
      </c>
      <c r="HO68" s="141">
        <f t="shared" ref="HO68:HP68" si="181">SUM(HO51, -HO57)</f>
        <v>0.52200000000000002</v>
      </c>
      <c r="HP68" s="115">
        <f t="shared" si="181"/>
        <v>0.50880000000000003</v>
      </c>
      <c r="HQ68" s="174">
        <f t="shared" ref="HQ68" si="182">SUM(HQ51, -HQ57)</f>
        <v>0.48370000000000002</v>
      </c>
      <c r="HR68" s="141">
        <f t="shared" ref="HR68" si="183">SUM(HR51, -HR57)</f>
        <v>0.49070000000000003</v>
      </c>
      <c r="HS68" s="115">
        <f t="shared" ref="HS68" si="184">SUM(HS51, -HS57)</f>
        <v>0.48729999999999996</v>
      </c>
      <c r="HT68" s="174">
        <f t="shared" ref="HT68" si="185">SUM(HT51, -HT57)</f>
        <v>0.4914</v>
      </c>
      <c r="HU68" s="141">
        <f t="shared" ref="HU68" si="186">SUM(HU51, -HU57)</f>
        <v>0.50880000000000003</v>
      </c>
      <c r="HV68" s="115">
        <f t="shared" ref="HV68:HW68" si="187">SUM(HV51, -HV57)</f>
        <v>0.50790000000000002</v>
      </c>
      <c r="HW68" s="174">
        <f t="shared" si="187"/>
        <v>0.49459999999999998</v>
      </c>
      <c r="HX68" s="141">
        <f t="shared" ref="HX68" si="188">SUM(HX51, -HX57)</f>
        <v>0.51190000000000002</v>
      </c>
      <c r="HY68" s="115">
        <f t="shared" ref="HY68" si="189">SUM(HY51, -HY57)</f>
        <v>0.52490000000000003</v>
      </c>
      <c r="HZ68" s="170">
        <f t="shared" ref="HZ68:IF68" si="190">SUM(HZ51, -HZ57)</f>
        <v>0.52269999999999994</v>
      </c>
      <c r="IA68" s="148">
        <f t="shared" si="190"/>
        <v>0.53179999999999994</v>
      </c>
      <c r="IB68" s="110">
        <f t="shared" si="190"/>
        <v>0.5343</v>
      </c>
      <c r="IC68" s="174">
        <f t="shared" si="190"/>
        <v>0.5302</v>
      </c>
      <c r="ID68" s="218">
        <f t="shared" si="190"/>
        <v>0.53069999999999995</v>
      </c>
      <c r="IE68" s="15">
        <f t="shared" si="190"/>
        <v>0.53749999999999998</v>
      </c>
      <c r="IF68" s="174">
        <f t="shared" si="190"/>
        <v>0.53679999999999994</v>
      </c>
      <c r="IG68" s="218">
        <f t="shared" ref="IG68:IH68" si="191">SUM(IG51, -IG57)</f>
        <v>0.53939999999999999</v>
      </c>
      <c r="IH68" s="15">
        <f t="shared" si="191"/>
        <v>0.56410000000000005</v>
      </c>
      <c r="II68" s="174">
        <f t="shared" ref="II68" si="192">SUM(II51, -II57)</f>
        <v>0.5696</v>
      </c>
      <c r="IJ68" s="218">
        <f t="shared" ref="IJ68" si="193">SUM(IJ51, -IJ57)</f>
        <v>0.56529999999999991</v>
      </c>
      <c r="IK68" s="15">
        <f t="shared" ref="IK68:IL68" si="194">SUM(IK51, -IK57)</f>
        <v>0.58040000000000003</v>
      </c>
      <c r="IL68" s="146">
        <f t="shared" si="194"/>
        <v>0.56980000000000008</v>
      </c>
      <c r="IM68" s="141">
        <f t="shared" ref="IM68" si="195">SUM(IM51, -IM57)</f>
        <v>0.57469999999999999</v>
      </c>
      <c r="IN68" s="110">
        <f t="shared" ref="IN68:IT68" si="196">SUM(IN51, -IN57)</f>
        <v>0.58489999999999998</v>
      </c>
      <c r="IO68" s="170">
        <f t="shared" si="196"/>
        <v>0.58089999999999997</v>
      </c>
      <c r="IP68" s="148">
        <f t="shared" si="196"/>
        <v>0.57780000000000009</v>
      </c>
      <c r="IQ68" s="110">
        <f t="shared" si="196"/>
        <v>0.55940000000000001</v>
      </c>
      <c r="IR68" s="170">
        <f t="shared" si="196"/>
        <v>0.54499999999999993</v>
      </c>
      <c r="IS68" s="224">
        <f t="shared" si="196"/>
        <v>0.55089999999999995</v>
      </c>
      <c r="IT68" s="89">
        <f t="shared" si="196"/>
        <v>0.55659999999999998</v>
      </c>
      <c r="IU68" s="140">
        <f t="shared" ref="IU68:IV68" si="197">SUM(IU51, -IU57)</f>
        <v>0.54749999999999999</v>
      </c>
      <c r="IV68" s="148">
        <f t="shared" ref="IV68:IW68" si="198">SUM(IV51, -IV57)</f>
        <v>0.55570000000000008</v>
      </c>
      <c r="IW68" s="110">
        <f t="shared" si="198"/>
        <v>0.5524</v>
      </c>
      <c r="IX68" s="170">
        <f t="shared" ref="IX68:IY68" si="199">SUM(IX51, -IX57)</f>
        <v>0.54719999999999991</v>
      </c>
      <c r="IY68" s="110">
        <f t="shared" ref="IY68:IZ68" si="200">SUM(IY51, -IY57)</f>
        <v>0.54649999999999999</v>
      </c>
      <c r="IZ68" s="110">
        <f t="shared" si="200"/>
        <v>0.56200000000000006</v>
      </c>
      <c r="JA68" s="110">
        <f t="shared" ref="JA68" si="201">SUM(JA51, -JA57)</f>
        <v>0.51490000000000002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18" t="s">
        <v>84</v>
      </c>
      <c r="IZ69" s="118" t="s">
        <v>84</v>
      </c>
      <c r="JA69" s="118" t="s">
        <v>84</v>
      </c>
      <c r="JB69" s="59"/>
      <c r="JC69" s="59"/>
      <c r="JD69" s="59"/>
      <c r="JE69" s="59"/>
      <c r="JF69" s="59"/>
      <c r="JG69" s="59"/>
      <c r="JH69" s="59"/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</row>
    <row r="70" spans="1:27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02">SUM(L51, -L56)</f>
        <v>0.16260000000000002</v>
      </c>
      <c r="M70" s="141">
        <f t="shared" si="202"/>
        <v>0.1641</v>
      </c>
      <c r="N70" s="115">
        <f t="shared" si="202"/>
        <v>0.16570000000000001</v>
      </c>
      <c r="O70" s="174">
        <f t="shared" si="202"/>
        <v>0.1774</v>
      </c>
      <c r="P70" s="141">
        <f t="shared" si="202"/>
        <v>0.20530000000000001</v>
      </c>
      <c r="Q70" s="115">
        <f t="shared" si="202"/>
        <v>0.19670000000000001</v>
      </c>
      <c r="R70" s="174">
        <f t="shared" si="202"/>
        <v>0.21190000000000001</v>
      </c>
      <c r="S70" s="218">
        <f t="shared" si="202"/>
        <v>0.23110000000000003</v>
      </c>
      <c r="T70" s="91">
        <f t="shared" si="202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03">SUM(AS53, -AS58)</f>
        <v>0.248</v>
      </c>
      <c r="AT70" s="218">
        <f t="shared" si="203"/>
        <v>0.23809999999999998</v>
      </c>
      <c r="AU70" s="15">
        <f t="shared" si="203"/>
        <v>0.25509999999999999</v>
      </c>
      <c r="AV70" s="145">
        <f t="shared" si="203"/>
        <v>0.249</v>
      </c>
      <c r="AW70" s="139">
        <f t="shared" si="203"/>
        <v>0.26829999999999998</v>
      </c>
      <c r="AX70" s="111">
        <f t="shared" si="203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04">SUM(BD51, -BD57)</f>
        <v>0.30359999999999998</v>
      </c>
      <c r="BE70" s="170">
        <f t="shared" si="204"/>
        <v>0.33729999999999999</v>
      </c>
      <c r="BF70" s="148">
        <f t="shared" si="204"/>
        <v>0.31259999999999999</v>
      </c>
      <c r="BG70" s="110">
        <f t="shared" si="204"/>
        <v>0.3034</v>
      </c>
      <c r="BH70" s="170">
        <f t="shared" si="204"/>
        <v>0.30179999999999996</v>
      </c>
      <c r="BI70" s="148">
        <f t="shared" si="204"/>
        <v>0.28360000000000002</v>
      </c>
      <c r="BJ70" s="115">
        <f>SUM(BJ52, -BJ58)</f>
        <v>0.31879999999999997</v>
      </c>
      <c r="BK70" s="171">
        <f t="shared" ref="BK70:BQ70" si="205">SUM(BK53, -BK58)</f>
        <v>0.26200000000000001</v>
      </c>
      <c r="BL70" s="139">
        <f t="shared" si="205"/>
        <v>0.3226</v>
      </c>
      <c r="BM70" s="111">
        <f t="shared" si="205"/>
        <v>0.32889999999999997</v>
      </c>
      <c r="BN70" s="171">
        <f t="shared" si="205"/>
        <v>0.3639</v>
      </c>
      <c r="BO70" s="111">
        <f t="shared" si="205"/>
        <v>0.37929999999999997</v>
      </c>
      <c r="BP70" s="115">
        <f t="shared" si="205"/>
        <v>0.37050000000000005</v>
      </c>
      <c r="BQ70" s="115">
        <f t="shared" si="205"/>
        <v>0.37329999999999997</v>
      </c>
      <c r="BS70" s="139">
        <f t="shared" ref="BS70:CC70" si="206">SUM(BS53, -BS58)</f>
        <v>0.37</v>
      </c>
      <c r="BT70" s="110">
        <f t="shared" si="206"/>
        <v>0.34289999999999998</v>
      </c>
      <c r="BU70" s="174">
        <f t="shared" si="206"/>
        <v>0.36609999999999998</v>
      </c>
      <c r="BV70" s="139">
        <f t="shared" si="206"/>
        <v>0.37419999999999998</v>
      </c>
      <c r="BW70" s="111">
        <f t="shared" si="206"/>
        <v>0.36470000000000002</v>
      </c>
      <c r="BX70" s="174">
        <f t="shared" si="206"/>
        <v>0.36280000000000001</v>
      </c>
      <c r="BY70" s="218">
        <f t="shared" si="206"/>
        <v>0.37780000000000002</v>
      </c>
      <c r="BZ70" s="89">
        <f t="shared" si="206"/>
        <v>0.38500000000000001</v>
      </c>
      <c r="CA70" s="140">
        <f t="shared" si="206"/>
        <v>0.36849999999999999</v>
      </c>
      <c r="CB70" s="148">
        <f t="shared" si="206"/>
        <v>0.3332</v>
      </c>
      <c r="CC70" s="110">
        <f t="shared" si="206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07">SUM(CV53, -CV58)</f>
        <v>0.31340000000000001</v>
      </c>
      <c r="CW70" s="141">
        <f t="shared" si="207"/>
        <v>0.30549999999999999</v>
      </c>
      <c r="CX70" s="111">
        <f t="shared" si="207"/>
        <v>0.3342</v>
      </c>
      <c r="CY70" s="171">
        <f>SUM(CY54, -CY58)</f>
        <v>0.35319999999999996</v>
      </c>
      <c r="CZ70" s="141">
        <f t="shared" si="207"/>
        <v>0.36080000000000001</v>
      </c>
      <c r="DA70" s="115">
        <f t="shared" si="207"/>
        <v>0.36449999999999999</v>
      </c>
      <c r="DB70" s="170">
        <f t="shared" si="207"/>
        <v>0.35870000000000002</v>
      </c>
      <c r="DC70" s="148">
        <f t="shared" si="207"/>
        <v>0.34139999999999998</v>
      </c>
      <c r="DD70" s="115">
        <f t="shared" ref="DD70:DN70" si="208">SUM(DD51, -DD57)</f>
        <v>0.34640000000000004</v>
      </c>
      <c r="DE70" s="170">
        <f t="shared" si="208"/>
        <v>0.38500000000000001</v>
      </c>
      <c r="DF70" s="148">
        <f t="shared" si="208"/>
        <v>0.40039999999999998</v>
      </c>
      <c r="DG70" s="115">
        <f t="shared" si="208"/>
        <v>0.38780000000000003</v>
      </c>
      <c r="DH70" s="174">
        <f t="shared" si="208"/>
        <v>0.3962</v>
      </c>
      <c r="DI70" s="148">
        <f t="shared" si="208"/>
        <v>0.38619999999999999</v>
      </c>
      <c r="DJ70" s="110">
        <f t="shared" si="208"/>
        <v>0.40500000000000003</v>
      </c>
      <c r="DK70" s="170">
        <f t="shared" si="208"/>
        <v>0.375</v>
      </c>
      <c r="DL70" s="110">
        <f t="shared" si="208"/>
        <v>0.38150000000000001</v>
      </c>
      <c r="DM70" s="115">
        <f t="shared" si="208"/>
        <v>0.378</v>
      </c>
      <c r="DN70" s="324">
        <f t="shared" si="208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09">SUM(DQ52, -DQ58)</f>
        <v>0.41539999999999999</v>
      </c>
      <c r="DR70" s="141">
        <f t="shared" si="209"/>
        <v>0.4042</v>
      </c>
      <c r="DS70" s="115">
        <f t="shared" si="209"/>
        <v>0.39899999999999997</v>
      </c>
      <c r="DT70" s="174">
        <f t="shared" si="209"/>
        <v>0.42180000000000001</v>
      </c>
      <c r="DU70" s="141">
        <f t="shared" si="209"/>
        <v>0.41859999999999997</v>
      </c>
      <c r="DV70" s="115">
        <f t="shared" si="209"/>
        <v>0.41359999999999997</v>
      </c>
      <c r="DW70" s="174">
        <f t="shared" si="209"/>
        <v>0.44290000000000002</v>
      </c>
      <c r="DX70" s="115">
        <f t="shared" si="209"/>
        <v>0.40010000000000001</v>
      </c>
      <c r="DY70" s="115">
        <f t="shared" si="209"/>
        <v>0.39729999999999999</v>
      </c>
      <c r="DZ70" s="115">
        <f t="shared" si="20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210">SUM(EK52, -EK58)</f>
        <v>0.49580000000000002</v>
      </c>
      <c r="EL70" s="115">
        <f t="shared" si="210"/>
        <v>0.49549999999999994</v>
      </c>
      <c r="EM70" s="174">
        <f t="shared" si="210"/>
        <v>0.40469999999999995</v>
      </c>
      <c r="EN70" s="141">
        <f t="shared" si="210"/>
        <v>0.41389999999999999</v>
      </c>
      <c r="EO70" s="115">
        <f t="shared" si="210"/>
        <v>0.39730000000000004</v>
      </c>
      <c r="EP70" s="174">
        <f t="shared" si="210"/>
        <v>0.39080000000000004</v>
      </c>
      <c r="EQ70" s="141">
        <f t="shared" si="210"/>
        <v>0.38290000000000002</v>
      </c>
      <c r="ER70" s="115">
        <f t="shared" si="210"/>
        <v>0.3775</v>
      </c>
      <c r="ES70" s="174">
        <f t="shared" si="210"/>
        <v>0.36970000000000003</v>
      </c>
      <c r="ET70" s="141">
        <f t="shared" si="210"/>
        <v>0.3548</v>
      </c>
      <c r="EU70" s="115">
        <f t="shared" si="210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211">SUM(FA52, -FA58)</f>
        <v>0.3599</v>
      </c>
      <c r="FB70" s="170">
        <f t="shared" si="211"/>
        <v>0.37009999999999998</v>
      </c>
      <c r="FC70" s="414">
        <f t="shared" si="211"/>
        <v>0.37670000000000003</v>
      </c>
      <c r="FD70" s="371">
        <f t="shared" si="211"/>
        <v>0.38179999999999997</v>
      </c>
      <c r="FE70" s="415">
        <f t="shared" si="211"/>
        <v>0.42479999999999996</v>
      </c>
      <c r="FF70" s="148">
        <f t="shared" si="211"/>
        <v>0.44109999999999999</v>
      </c>
      <c r="FG70" s="110">
        <f t="shared" si="211"/>
        <v>0.42649999999999999</v>
      </c>
      <c r="FH70" s="170">
        <f t="shared" si="211"/>
        <v>0.43640000000000001</v>
      </c>
      <c r="FI70" s="148">
        <f t="shared" si="211"/>
        <v>0.41039999999999999</v>
      </c>
      <c r="FJ70" s="110">
        <f t="shared" si="211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212">SUM(FR52, -FR58)</f>
        <v>0.43690000000000001</v>
      </c>
      <c r="FS70" s="202">
        <f t="shared" si="212"/>
        <v>0.43069999999999997</v>
      </c>
      <c r="FT70" s="182">
        <f t="shared" si="212"/>
        <v>0.40890000000000004</v>
      </c>
      <c r="FU70" s="161">
        <f t="shared" si="212"/>
        <v>0.40659999999999996</v>
      </c>
      <c r="FV70" s="202">
        <f t="shared" si="212"/>
        <v>0.40600000000000003</v>
      </c>
      <c r="FW70" s="182">
        <f t="shared" si="212"/>
        <v>0.40749999999999997</v>
      </c>
      <c r="FX70" s="161">
        <f t="shared" si="212"/>
        <v>0.4007</v>
      </c>
      <c r="FY70" s="202">
        <f t="shared" si="212"/>
        <v>0.41189999999999999</v>
      </c>
      <c r="FZ70" s="182">
        <f t="shared" si="212"/>
        <v>0.3896</v>
      </c>
      <c r="GA70" s="161">
        <f t="shared" si="212"/>
        <v>0.41599999999999998</v>
      </c>
      <c r="GB70" s="202">
        <f t="shared" si="212"/>
        <v>0.39639999999999997</v>
      </c>
      <c r="GC70" s="182">
        <f t="shared" si="212"/>
        <v>0.38980000000000004</v>
      </c>
      <c r="GD70" s="161">
        <f t="shared" si="212"/>
        <v>0.40670000000000001</v>
      </c>
      <c r="GE70" s="202">
        <f t="shared" si="212"/>
        <v>0.35319999999999996</v>
      </c>
      <c r="GF70" s="174">
        <f>SUM(GF51, -GF56)</f>
        <v>0.36709999999999998</v>
      </c>
      <c r="GG70" s="224">
        <f t="shared" ref="GG70:GL70" si="213">SUM(GG52, -GG58)</f>
        <v>0.36570000000000003</v>
      </c>
      <c r="GH70" s="89">
        <f t="shared" si="213"/>
        <v>0.35509999999999997</v>
      </c>
      <c r="GI70" s="140">
        <f t="shared" si="213"/>
        <v>0.37609999999999999</v>
      </c>
      <c r="GJ70" s="161">
        <f t="shared" si="213"/>
        <v>0.37809999999999999</v>
      </c>
      <c r="GK70" s="202">
        <f t="shared" si="213"/>
        <v>0.40390000000000004</v>
      </c>
      <c r="GL70" s="182">
        <f t="shared" si="213"/>
        <v>0.41930000000000001</v>
      </c>
      <c r="GM70" s="141">
        <f t="shared" ref="GM70:GU70" si="214">SUM(GM51, -GM56)</f>
        <v>0.38280000000000003</v>
      </c>
      <c r="GN70" s="115">
        <f t="shared" si="214"/>
        <v>0.39070000000000005</v>
      </c>
      <c r="GO70" s="174">
        <f t="shared" si="214"/>
        <v>0.4052</v>
      </c>
      <c r="GP70" s="141">
        <f t="shared" si="214"/>
        <v>0.3972</v>
      </c>
      <c r="GQ70" s="115">
        <f t="shared" si="214"/>
        <v>0.37430000000000002</v>
      </c>
      <c r="GR70" s="174">
        <f t="shared" si="214"/>
        <v>0.33329999999999999</v>
      </c>
      <c r="GS70" s="115">
        <f t="shared" si="214"/>
        <v>0.3493</v>
      </c>
      <c r="GT70" s="115">
        <f t="shared" si="214"/>
        <v>0.36109999999999998</v>
      </c>
      <c r="GU70" s="115">
        <f t="shared" si="214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215">SUM(HH51, -HH56)</f>
        <v>0.40460000000000002</v>
      </c>
      <c r="HI70" s="141">
        <f t="shared" si="215"/>
        <v>0.4133</v>
      </c>
      <c r="HJ70" s="115">
        <f t="shared" si="215"/>
        <v>0.39129999999999998</v>
      </c>
      <c r="HK70" s="174">
        <f t="shared" si="215"/>
        <v>0.39790000000000003</v>
      </c>
      <c r="HL70" s="141">
        <f t="shared" si="215"/>
        <v>0.41160000000000002</v>
      </c>
      <c r="HM70" s="115">
        <f t="shared" si="215"/>
        <v>0.38970000000000005</v>
      </c>
      <c r="HN70" s="171">
        <f t="shared" ref="HN70:IF70" si="216">SUM(HN52, -HN58)</f>
        <v>0.39360000000000001</v>
      </c>
      <c r="HO70" s="139">
        <f t="shared" si="216"/>
        <v>0.40949999999999998</v>
      </c>
      <c r="HP70" s="111">
        <f t="shared" si="216"/>
        <v>0.40129999999999999</v>
      </c>
      <c r="HQ70" s="171">
        <f t="shared" si="216"/>
        <v>0.38850000000000001</v>
      </c>
      <c r="HR70" s="139">
        <f t="shared" si="216"/>
        <v>0.3649</v>
      </c>
      <c r="HS70" s="111">
        <f t="shared" si="216"/>
        <v>0.37470000000000003</v>
      </c>
      <c r="HT70" s="171">
        <f t="shared" si="216"/>
        <v>0.39940000000000003</v>
      </c>
      <c r="HU70" s="139">
        <f t="shared" si="216"/>
        <v>0.41159999999999997</v>
      </c>
      <c r="HV70" s="111">
        <f t="shared" si="216"/>
        <v>0.41010000000000002</v>
      </c>
      <c r="HW70" s="171">
        <f t="shared" si="216"/>
        <v>0.37590000000000001</v>
      </c>
      <c r="HX70" s="139">
        <f t="shared" si="216"/>
        <v>0.40400000000000003</v>
      </c>
      <c r="HY70" s="111">
        <f t="shared" si="216"/>
        <v>0.40890000000000004</v>
      </c>
      <c r="HZ70" s="171">
        <f t="shared" si="216"/>
        <v>0.43740000000000001</v>
      </c>
      <c r="IA70" s="139">
        <f t="shared" si="216"/>
        <v>0.4224</v>
      </c>
      <c r="IB70" s="111">
        <f t="shared" si="216"/>
        <v>0.42180000000000001</v>
      </c>
      <c r="IC70" s="171">
        <f t="shared" si="216"/>
        <v>0.41139999999999999</v>
      </c>
      <c r="ID70" s="220">
        <f t="shared" si="216"/>
        <v>0.4304</v>
      </c>
      <c r="IE70" s="88">
        <f t="shared" si="216"/>
        <v>0.48949999999999999</v>
      </c>
      <c r="IF70" s="171">
        <f t="shared" si="216"/>
        <v>0.49319999999999997</v>
      </c>
      <c r="IG70" s="220">
        <f t="shared" ref="IG70:IH70" si="217">SUM(IG52, -IG58)</f>
        <v>0.4844</v>
      </c>
      <c r="IH70" s="88">
        <f t="shared" si="217"/>
        <v>0.49480000000000002</v>
      </c>
      <c r="II70" s="171">
        <f t="shared" ref="II70" si="218">SUM(II52, -II58)</f>
        <v>0.49759999999999999</v>
      </c>
      <c r="IJ70" s="220">
        <f t="shared" ref="IJ70" si="219">SUM(IJ52, -IJ58)</f>
        <v>0.45989999999999998</v>
      </c>
      <c r="IK70" s="88">
        <f t="shared" ref="IK70:IL70" si="220">SUM(IK52, -IK58)</f>
        <v>0.47359999999999997</v>
      </c>
      <c r="IL70" s="145">
        <f t="shared" si="220"/>
        <v>0.49840000000000001</v>
      </c>
      <c r="IM70" s="139">
        <f t="shared" ref="IM70" si="221">SUM(IM52, -IM58)</f>
        <v>0.51880000000000004</v>
      </c>
      <c r="IN70" s="111">
        <f t="shared" ref="IN70:IT70" si="222">SUM(IN52, -IN58)</f>
        <v>0.51729999999999998</v>
      </c>
      <c r="IO70" s="171">
        <f t="shared" si="222"/>
        <v>0.51480000000000004</v>
      </c>
      <c r="IP70" s="139">
        <f t="shared" si="222"/>
        <v>0.5151</v>
      </c>
      <c r="IQ70" s="111">
        <f t="shared" si="222"/>
        <v>0.49919999999999998</v>
      </c>
      <c r="IR70" s="171">
        <f t="shared" si="222"/>
        <v>0.52249999999999996</v>
      </c>
      <c r="IS70" s="220">
        <f t="shared" si="222"/>
        <v>0.51580000000000004</v>
      </c>
      <c r="IT70" s="88">
        <f t="shared" si="222"/>
        <v>0.51329999999999998</v>
      </c>
      <c r="IU70" s="145">
        <f t="shared" ref="IU70:IV70" si="223">SUM(IU52, -IU58)</f>
        <v>0.51580000000000004</v>
      </c>
      <c r="IV70" s="139">
        <f t="shared" ref="IV70:IW70" si="224">SUM(IV52, -IV58)</f>
        <v>0.50459999999999994</v>
      </c>
      <c r="IW70" s="111">
        <f t="shared" si="224"/>
        <v>0.504</v>
      </c>
      <c r="IX70" s="171">
        <f t="shared" ref="IX70:IY70" si="225">SUM(IX52, -IX58)</f>
        <v>0.50950000000000006</v>
      </c>
      <c r="IY70" s="111">
        <f t="shared" ref="IY70:IZ70" si="226">SUM(IY52, -IY58)</f>
        <v>0.50080000000000002</v>
      </c>
      <c r="IZ70" s="111">
        <f t="shared" si="226"/>
        <v>0.52</v>
      </c>
      <c r="JA70" s="111">
        <f t="shared" ref="JA70" si="227">SUM(JA52, -JA58)</f>
        <v>0.50860000000000005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18" t="s">
        <v>63</v>
      </c>
      <c r="IZ71" s="112" t="s">
        <v>60</v>
      </c>
      <c r="JA71" s="112" t="s">
        <v>60</v>
      </c>
      <c r="JB71" s="59"/>
      <c r="JC71" s="59"/>
      <c r="JD71" s="59"/>
      <c r="JE71" s="59"/>
      <c r="JF71" s="59"/>
      <c r="JG71" s="59"/>
      <c r="JH71" s="59"/>
      <c r="JI71" s="59"/>
      <c r="JJ71" s="59"/>
      <c r="JK71" s="59"/>
      <c r="JL71" s="59"/>
      <c r="JM71" s="59"/>
      <c r="JN71" s="59"/>
      <c r="JO71" s="59"/>
      <c r="JP71" s="59"/>
      <c r="JQ71" s="59"/>
      <c r="JR71" s="59"/>
      <c r="JS71" s="59"/>
    </row>
    <row r="72" spans="1:27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228">SUM(L51, -L55)</f>
        <v>0.15260000000000001</v>
      </c>
      <c r="M72" s="143">
        <f t="shared" si="228"/>
        <v>0.15459999999999999</v>
      </c>
      <c r="N72" s="113">
        <f t="shared" si="228"/>
        <v>0.15390000000000001</v>
      </c>
      <c r="O72" s="173">
        <f t="shared" si="228"/>
        <v>0.1736</v>
      </c>
      <c r="P72" s="143">
        <f t="shared" si="228"/>
        <v>0.18690000000000001</v>
      </c>
      <c r="Q72" s="113">
        <f t="shared" si="228"/>
        <v>0.19530000000000003</v>
      </c>
      <c r="R72" s="174">
        <f t="shared" si="228"/>
        <v>0.20900000000000002</v>
      </c>
      <c r="S72" s="218">
        <f t="shared" si="228"/>
        <v>0.21690000000000001</v>
      </c>
      <c r="T72" s="15">
        <f t="shared" si="228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229">SUM(AZ51, -AZ56)</f>
        <v>0.24559999999999998</v>
      </c>
      <c r="BA72" s="115">
        <f t="shared" si="229"/>
        <v>0.24430000000000002</v>
      </c>
      <c r="BB72" s="170">
        <f t="shared" si="229"/>
        <v>0.26329999999999998</v>
      </c>
      <c r="BC72" s="148">
        <f t="shared" si="229"/>
        <v>0.30299999999999999</v>
      </c>
      <c r="BD72" s="115">
        <f t="shared" si="229"/>
        <v>0.29220000000000002</v>
      </c>
      <c r="BE72" s="174">
        <f t="shared" si="229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230">SUM(CP53, -CP58)</f>
        <v>0.31230000000000002</v>
      </c>
      <c r="CQ72" s="148">
        <f t="shared" si="230"/>
        <v>0.36319999999999997</v>
      </c>
      <c r="CR72" s="110">
        <f t="shared" si="230"/>
        <v>0.33150000000000002</v>
      </c>
      <c r="CS72" s="170">
        <f t="shared" si="230"/>
        <v>0.33660000000000001</v>
      </c>
      <c r="CT72" s="141">
        <f t="shared" si="230"/>
        <v>0.36480000000000001</v>
      </c>
      <c r="CU72" s="111">
        <f t="shared" si="230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231">SUM(DF52, -DF57)</f>
        <v>0.3911</v>
      </c>
      <c r="DG72" s="110">
        <f t="shared" si="231"/>
        <v>0.38300000000000001</v>
      </c>
      <c r="DH72" s="170">
        <f t="shared" si="231"/>
        <v>0.39580000000000004</v>
      </c>
      <c r="DI72" s="141">
        <f t="shared" si="231"/>
        <v>0.3836</v>
      </c>
      <c r="DJ72" s="115">
        <f t="shared" si="231"/>
        <v>0.39</v>
      </c>
      <c r="DK72" s="174">
        <f t="shared" si="231"/>
        <v>0.35570000000000002</v>
      </c>
      <c r="DL72" s="115">
        <f t="shared" si="231"/>
        <v>0.3659</v>
      </c>
      <c r="DM72" s="110">
        <f t="shared" si="231"/>
        <v>0.36159999999999998</v>
      </c>
      <c r="DN72" s="326">
        <f t="shared" si="231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32">SUM(EC57, -EC68)</f>
        <v>0</v>
      </c>
      <c r="ED72" s="6">
        <f t="shared" si="232"/>
        <v>0</v>
      </c>
      <c r="EE72" s="6">
        <f t="shared" si="232"/>
        <v>0</v>
      </c>
      <c r="EF72" s="6">
        <f t="shared" si="232"/>
        <v>0</v>
      </c>
      <c r="EG72" s="6">
        <f t="shared" si="232"/>
        <v>0</v>
      </c>
      <c r="EH72" s="6">
        <f t="shared" si="232"/>
        <v>0</v>
      </c>
      <c r="EI72" s="6">
        <f t="shared" si="232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233">SUM(FS51, -FS56)</f>
        <v>0.39199999999999996</v>
      </c>
      <c r="FT72" s="174">
        <f t="shared" si="233"/>
        <v>0.37969999999999998</v>
      </c>
      <c r="FU72" s="141">
        <f t="shared" si="233"/>
        <v>0.39229999999999998</v>
      </c>
      <c r="FV72" s="115">
        <f t="shared" si="233"/>
        <v>0.39410000000000001</v>
      </c>
      <c r="FW72" s="174">
        <f t="shared" si="233"/>
        <v>0.38779999999999998</v>
      </c>
      <c r="FX72" s="141">
        <f t="shared" si="233"/>
        <v>0.38300000000000001</v>
      </c>
      <c r="FY72" s="115">
        <f t="shared" si="233"/>
        <v>0.35949999999999999</v>
      </c>
      <c r="FZ72" s="174">
        <f t="shared" si="233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234">SUM(GM51, -GM55)</f>
        <v>0.35200000000000004</v>
      </c>
      <c r="GN72" s="115">
        <f t="shared" si="234"/>
        <v>0.37280000000000002</v>
      </c>
      <c r="GO72" s="174">
        <f t="shared" si="234"/>
        <v>0.3624</v>
      </c>
      <c r="GP72" s="141">
        <f t="shared" si="234"/>
        <v>0.3669</v>
      </c>
      <c r="GQ72" s="115">
        <f t="shared" si="234"/>
        <v>0.32110000000000005</v>
      </c>
      <c r="GR72" s="174">
        <f t="shared" si="234"/>
        <v>0.27829999999999999</v>
      </c>
      <c r="GS72" s="115">
        <f t="shared" si="234"/>
        <v>0.30430000000000001</v>
      </c>
      <c r="GT72" s="115">
        <f t="shared" si="234"/>
        <v>0.31669999999999998</v>
      </c>
      <c r="GU72" s="202">
        <f>SUM(GU52, -GU58)</f>
        <v>0.31779999999999997</v>
      </c>
      <c r="GV72" s="6">
        <f t="shared" ref="GV72:HA72" si="235">SUM(GV57, -GV68)</f>
        <v>0</v>
      </c>
      <c r="GW72" s="6">
        <f t="shared" si="235"/>
        <v>0</v>
      </c>
      <c r="GX72" s="6">
        <f t="shared" si="235"/>
        <v>0</v>
      </c>
      <c r="GY72" s="6">
        <f t="shared" si="235"/>
        <v>0</v>
      </c>
      <c r="GZ72" s="6">
        <f t="shared" si="235"/>
        <v>0</v>
      </c>
      <c r="HA72" s="6">
        <f t="shared" si="235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236">SUM(HH52, -HH58)</f>
        <v>0.34210000000000002</v>
      </c>
      <c r="HI72" s="139">
        <f t="shared" si="236"/>
        <v>0.38739999999999997</v>
      </c>
      <c r="HJ72" s="111">
        <f t="shared" si="236"/>
        <v>0.3891</v>
      </c>
      <c r="HK72" s="171">
        <f t="shared" si="236"/>
        <v>0.37960000000000005</v>
      </c>
      <c r="HL72" s="139">
        <f t="shared" si="236"/>
        <v>0.3765</v>
      </c>
      <c r="HM72" s="111">
        <f t="shared" si="236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237">SUM(HU52, -HU57)</f>
        <v>0.37239999999999995</v>
      </c>
      <c r="HV72" s="111">
        <f t="shared" si="237"/>
        <v>0.37959999999999999</v>
      </c>
      <c r="HW72" s="171">
        <f t="shared" si="237"/>
        <v>0.36199999999999999</v>
      </c>
      <c r="HX72" s="139">
        <f t="shared" si="237"/>
        <v>0.3911</v>
      </c>
      <c r="HY72" s="111">
        <f t="shared" si="237"/>
        <v>0.3947</v>
      </c>
      <c r="HZ72" s="171">
        <f t="shared" si="237"/>
        <v>0.41570000000000001</v>
      </c>
      <c r="IA72" s="139">
        <f t="shared" si="237"/>
        <v>0.41410000000000002</v>
      </c>
      <c r="IB72" s="111">
        <f t="shared" si="237"/>
        <v>0.41189999999999999</v>
      </c>
      <c r="IC72" s="171">
        <f t="shared" si="237"/>
        <v>0.39139999999999997</v>
      </c>
      <c r="ID72" s="220">
        <f t="shared" si="237"/>
        <v>0.39150000000000001</v>
      </c>
      <c r="IE72" s="88">
        <f t="shared" si="237"/>
        <v>0.42410000000000003</v>
      </c>
      <c r="IF72" s="171">
        <f t="shared" si="237"/>
        <v>0.44179999999999997</v>
      </c>
      <c r="IG72" s="220">
        <f t="shared" ref="IG72:IH72" si="238">SUM(IG52, -IG57)</f>
        <v>0.42899999999999999</v>
      </c>
      <c r="IH72" s="88">
        <f t="shared" si="238"/>
        <v>0.4486</v>
      </c>
      <c r="II72" s="171">
        <f t="shared" ref="II72" si="239">SUM(II52, -II57)</f>
        <v>0.45619999999999999</v>
      </c>
      <c r="IJ72" s="220">
        <f t="shared" ref="IJ72" si="240">SUM(IJ52, -IJ57)</f>
        <v>0.42609999999999998</v>
      </c>
      <c r="IK72" s="88">
        <f t="shared" ref="IK72:IL72" si="241">SUM(IK52, -IK57)</f>
        <v>0.45379999999999998</v>
      </c>
      <c r="IL72" s="145">
        <f t="shared" si="241"/>
        <v>0.48699999999999999</v>
      </c>
      <c r="IM72" s="139">
        <f t="shared" ref="IM72" si="242">SUM(IM52, -IM57)</f>
        <v>0.50860000000000005</v>
      </c>
      <c r="IN72" s="111">
        <f t="shared" ref="IN72:IT72" si="243">SUM(IN52, -IN57)</f>
        <v>0.51679999999999993</v>
      </c>
      <c r="IO72" s="171">
        <f t="shared" si="243"/>
        <v>0.50619999999999998</v>
      </c>
      <c r="IP72" s="139">
        <f t="shared" si="243"/>
        <v>0.50560000000000005</v>
      </c>
      <c r="IQ72" s="111">
        <f t="shared" si="243"/>
        <v>0.47260000000000002</v>
      </c>
      <c r="IR72" s="171">
        <f t="shared" si="243"/>
        <v>0.46860000000000002</v>
      </c>
      <c r="IS72" s="220">
        <f t="shared" si="243"/>
        <v>0.46929999999999999</v>
      </c>
      <c r="IT72" s="88">
        <f t="shared" si="243"/>
        <v>0.4723</v>
      </c>
      <c r="IU72" s="145">
        <f t="shared" ref="IU72:IV72" si="244">SUM(IU52, -IU57)</f>
        <v>0.46899999999999997</v>
      </c>
      <c r="IV72" s="139">
        <f t="shared" ref="IV72:IW72" si="245">SUM(IV52, -IV57)</f>
        <v>0.45690000000000003</v>
      </c>
      <c r="IW72" s="111">
        <f t="shared" si="245"/>
        <v>0.4572</v>
      </c>
      <c r="IX72" s="171">
        <f t="shared" ref="IX72:IY72" si="246">SUM(IX52, -IX57)</f>
        <v>0.45529999999999998</v>
      </c>
      <c r="IY72" s="111">
        <f t="shared" ref="IY72:IZ72" si="247">SUM(IY52, -IY57)</f>
        <v>0.43290000000000001</v>
      </c>
      <c r="IZ72" s="115">
        <f>SUM(IZ53, -IZ58)</f>
        <v>0.45499999999999996</v>
      </c>
      <c r="JA72" s="115">
        <f>SUM(JA53, -JA58)</f>
        <v>0.42220000000000002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48">SUM(JM57, -JM68)</f>
        <v>0</v>
      </c>
      <c r="JN72" s="6">
        <f t="shared" si="248"/>
        <v>0</v>
      </c>
      <c r="JO72" s="6">
        <f t="shared" si="248"/>
        <v>0</v>
      </c>
      <c r="JP72" s="6">
        <f t="shared" si="248"/>
        <v>0</v>
      </c>
      <c r="JQ72" s="6">
        <f t="shared" si="248"/>
        <v>0</v>
      </c>
      <c r="JR72" s="6">
        <f t="shared" si="248"/>
        <v>0</v>
      </c>
      <c r="JS72" s="6">
        <f t="shared" si="248"/>
        <v>0</v>
      </c>
    </row>
    <row r="73" spans="1:27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12" t="s">
        <v>60</v>
      </c>
      <c r="IZ73" s="118" t="s">
        <v>63</v>
      </c>
      <c r="JA73" s="118" t="s">
        <v>63</v>
      </c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</row>
    <row r="74" spans="1:27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249">SUM(O51, -O54)</f>
        <v>0.1535</v>
      </c>
      <c r="P74" s="141">
        <f t="shared" si="249"/>
        <v>0.18510000000000001</v>
      </c>
      <c r="Q74" s="111">
        <f t="shared" si="249"/>
        <v>0.17920000000000003</v>
      </c>
      <c r="R74" s="171">
        <f t="shared" si="249"/>
        <v>0.1988</v>
      </c>
      <c r="S74" s="218">
        <f t="shared" si="249"/>
        <v>0.21400000000000002</v>
      </c>
      <c r="T74" s="15">
        <f t="shared" si="249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250">SUM(CQ54, -CQ58)</f>
        <v>0.34360000000000002</v>
      </c>
      <c r="CR74" s="111">
        <f t="shared" si="250"/>
        <v>0.32479999999999998</v>
      </c>
      <c r="CS74" s="171">
        <f t="shared" si="250"/>
        <v>0.32750000000000001</v>
      </c>
      <c r="CT74" s="139">
        <f t="shared" si="250"/>
        <v>0.3614</v>
      </c>
      <c r="CU74" s="115">
        <f t="shared" si="250"/>
        <v>0.3337</v>
      </c>
      <c r="CV74" s="174">
        <f t="shared" si="250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251">SUM(DF53, -DF58)</f>
        <v>0.35589999999999999</v>
      </c>
      <c r="DG74" s="110">
        <f t="shared" si="251"/>
        <v>0.35389999999999999</v>
      </c>
      <c r="DH74" s="171">
        <f t="shared" si="251"/>
        <v>0.35060000000000002</v>
      </c>
      <c r="DI74" s="148">
        <f t="shared" si="251"/>
        <v>0.30449999999999999</v>
      </c>
      <c r="DJ74" s="110">
        <f t="shared" si="251"/>
        <v>0.29660000000000003</v>
      </c>
      <c r="DK74" s="170">
        <f t="shared" si="251"/>
        <v>0.28620000000000001</v>
      </c>
      <c r="DL74" s="111">
        <f t="shared" si="251"/>
        <v>0.29700000000000004</v>
      </c>
      <c r="DM74" s="111">
        <f t="shared" si="251"/>
        <v>0.30230000000000001</v>
      </c>
      <c r="DN74" s="326">
        <f t="shared" si="251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252">SUM(HU53, -HU58)</f>
        <v>0.371</v>
      </c>
      <c r="HV74" s="115">
        <f t="shared" si="252"/>
        <v>0.373</v>
      </c>
      <c r="HW74" s="174">
        <f t="shared" si="252"/>
        <v>0.33739999999999998</v>
      </c>
      <c r="HX74" s="141">
        <f t="shared" si="252"/>
        <v>0.34109999999999996</v>
      </c>
      <c r="HY74" s="115">
        <f t="shared" si="252"/>
        <v>0.34429999999999999</v>
      </c>
      <c r="HZ74" s="174">
        <f t="shared" si="252"/>
        <v>0.3493</v>
      </c>
      <c r="IA74" s="141">
        <f t="shared" si="252"/>
        <v>0.32879999999999998</v>
      </c>
      <c r="IB74" s="115">
        <f t="shared" si="252"/>
        <v>0.32950000000000002</v>
      </c>
      <c r="IC74" s="174">
        <f t="shared" si="252"/>
        <v>0.33960000000000001</v>
      </c>
      <c r="ID74" s="218">
        <f t="shared" si="252"/>
        <v>0.3619</v>
      </c>
      <c r="IE74" s="15">
        <f t="shared" si="252"/>
        <v>0.39269999999999999</v>
      </c>
      <c r="IF74" s="174">
        <f t="shared" si="252"/>
        <v>0.3977</v>
      </c>
      <c r="IG74" s="218">
        <f t="shared" ref="IG74:IH74" si="253">SUM(IG53, -IG58)</f>
        <v>0.38469999999999999</v>
      </c>
      <c r="IH74" s="15">
        <f t="shared" si="253"/>
        <v>0.40050000000000002</v>
      </c>
      <c r="II74" s="174">
        <f t="shared" ref="II74" si="254">SUM(II53, -II58)</f>
        <v>0.37390000000000001</v>
      </c>
      <c r="IJ74" s="218">
        <f t="shared" ref="IJ74" si="255">SUM(IJ53, -IJ58)</f>
        <v>0.34859999999999997</v>
      </c>
      <c r="IK74" s="15">
        <f t="shared" ref="IK74:IL74" si="256">SUM(IK53, -IK58)</f>
        <v>0.36159999999999998</v>
      </c>
      <c r="IL74" s="146">
        <f t="shared" si="256"/>
        <v>0.38160000000000005</v>
      </c>
      <c r="IM74" s="141">
        <f t="shared" ref="IM74" si="257">SUM(IM53, -IM58)</f>
        <v>0.3901</v>
      </c>
      <c r="IN74" s="115">
        <f t="shared" ref="IN74:IT74" si="258">SUM(IN53, -IN58)</f>
        <v>0.3891</v>
      </c>
      <c r="IO74" s="174">
        <f t="shared" si="258"/>
        <v>0.4002</v>
      </c>
      <c r="IP74" s="141">
        <f t="shared" si="258"/>
        <v>0.38580000000000003</v>
      </c>
      <c r="IQ74" s="115">
        <f t="shared" si="258"/>
        <v>0.38700000000000001</v>
      </c>
      <c r="IR74" s="174">
        <f t="shared" si="258"/>
        <v>0.41259999999999997</v>
      </c>
      <c r="IS74" s="218">
        <f t="shared" si="258"/>
        <v>0.40939999999999999</v>
      </c>
      <c r="IT74" s="15">
        <f t="shared" si="258"/>
        <v>0.40179999999999999</v>
      </c>
      <c r="IU74" s="146">
        <f t="shared" ref="IU74:IV74" si="259">SUM(IU53, -IU58)</f>
        <v>0.39760000000000001</v>
      </c>
      <c r="IV74" s="141">
        <f t="shared" ref="IV74:IW74" si="260">SUM(IV53, -IV58)</f>
        <v>0.41449999999999998</v>
      </c>
      <c r="IW74" s="115">
        <f t="shared" si="260"/>
        <v>0.4199</v>
      </c>
      <c r="IX74" s="174">
        <f t="shared" ref="IX74:IY74" si="261">SUM(IX53, -IX58)</f>
        <v>0.43509999999999999</v>
      </c>
      <c r="IY74" s="115">
        <f t="shared" ref="IY74:IZ74" si="262">SUM(IY53, -IY58)</f>
        <v>0.43260000000000004</v>
      </c>
      <c r="IZ74" s="111">
        <f>SUM(IZ52, -IZ57)</f>
        <v>0.42909999999999998</v>
      </c>
      <c r="JA74" s="111">
        <f>SUM(JA52, -JA57)</f>
        <v>0.41389999999999999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12" t="s">
        <v>70</v>
      </c>
      <c r="IZ75" s="114" t="s">
        <v>38</v>
      </c>
      <c r="JA75" s="114" t="s">
        <v>38</v>
      </c>
      <c r="JB75" s="59"/>
      <c r="JC75" s="59"/>
      <c r="JD75" s="59"/>
      <c r="JE75" s="59"/>
      <c r="JF75" s="59"/>
      <c r="JG75" s="59"/>
      <c r="JH75" s="59"/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</row>
    <row r="76" spans="1:27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263">SUM(O51, -O53)</f>
        <v>0.15140000000000001</v>
      </c>
      <c r="P76" s="139">
        <f t="shared" si="263"/>
        <v>0.18140000000000001</v>
      </c>
      <c r="Q76" s="115">
        <f t="shared" si="263"/>
        <v>0.15870000000000001</v>
      </c>
      <c r="R76" s="174">
        <f t="shared" si="263"/>
        <v>0.17290000000000003</v>
      </c>
      <c r="S76" s="220">
        <f t="shared" si="263"/>
        <v>0.18450000000000003</v>
      </c>
      <c r="T76" s="88">
        <f t="shared" si="263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264">SUM(AA52, -AA56)</f>
        <v>0.18609999999999999</v>
      </c>
      <c r="AB76" s="141">
        <f t="shared" si="264"/>
        <v>0.15279999999999999</v>
      </c>
      <c r="AC76" s="115">
        <f t="shared" si="264"/>
        <v>0.1673</v>
      </c>
      <c r="AD76" s="174">
        <f t="shared" si="264"/>
        <v>0.16539999999999999</v>
      </c>
      <c r="AE76" s="218">
        <f t="shared" si="264"/>
        <v>0.18379999999999999</v>
      </c>
      <c r="AF76" s="15">
        <f t="shared" si="264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265">SUM(AJ52, -AJ57)</f>
        <v>0.184</v>
      </c>
      <c r="AK76" s="218">
        <f t="shared" si="265"/>
        <v>0.17449999999999999</v>
      </c>
      <c r="AL76" s="15">
        <f t="shared" si="265"/>
        <v>0.1774</v>
      </c>
      <c r="AM76" s="146">
        <f t="shared" si="265"/>
        <v>0.21359999999999998</v>
      </c>
      <c r="AN76" s="139">
        <f t="shared" si="265"/>
        <v>0.20939999999999998</v>
      </c>
      <c r="AO76" s="111">
        <f t="shared" si="265"/>
        <v>0.22120000000000001</v>
      </c>
      <c r="AP76" s="171">
        <f t="shared" si="265"/>
        <v>0.20449999999999999</v>
      </c>
      <c r="AQ76" s="139">
        <f t="shared" si="265"/>
        <v>0.20030000000000001</v>
      </c>
      <c r="AR76" s="111">
        <f t="shared" si="265"/>
        <v>0.18330000000000002</v>
      </c>
      <c r="AS76" s="171">
        <f t="shared" si="265"/>
        <v>0.1966</v>
      </c>
      <c r="AT76" s="218">
        <f t="shared" si="265"/>
        <v>0.16650000000000001</v>
      </c>
      <c r="AU76" s="15">
        <f t="shared" si="265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266">SUM(BV52, -BV57)</f>
        <v>0.30099999999999999</v>
      </c>
      <c r="BW76" s="110">
        <f t="shared" si="266"/>
        <v>0.29299999999999998</v>
      </c>
      <c r="BX76" s="171">
        <f t="shared" si="266"/>
        <v>0.29100000000000004</v>
      </c>
      <c r="BY76" s="220">
        <f t="shared" si="266"/>
        <v>0.32620000000000005</v>
      </c>
      <c r="BZ76" s="88">
        <f t="shared" si="266"/>
        <v>0.3236</v>
      </c>
      <c r="CA76" s="145">
        <f t="shared" si="266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267">SUM(CX52, -CX57)</f>
        <v>0.28749999999999998</v>
      </c>
      <c r="CY76" s="182">
        <f t="shared" si="267"/>
        <v>0.29159999999999997</v>
      </c>
      <c r="CZ76" s="161">
        <f t="shared" si="267"/>
        <v>0.30359999999999998</v>
      </c>
      <c r="DA76" s="202">
        <f t="shared" si="267"/>
        <v>0.3135</v>
      </c>
      <c r="DB76" s="170">
        <f t="shared" si="267"/>
        <v>0.29959999999999998</v>
      </c>
      <c r="DC76" s="148">
        <f t="shared" si="267"/>
        <v>0.29769999999999996</v>
      </c>
      <c r="DD76" s="110">
        <f t="shared" si="267"/>
        <v>0.31810000000000005</v>
      </c>
      <c r="DE76" s="171">
        <f t="shared" ref="DE76:DN76" si="268">SUM(DE54, -DE58)</f>
        <v>0.35189999999999999</v>
      </c>
      <c r="DF76" s="139">
        <f t="shared" si="268"/>
        <v>0.35470000000000002</v>
      </c>
      <c r="DG76" s="111">
        <f t="shared" si="268"/>
        <v>0.34589999999999999</v>
      </c>
      <c r="DH76" s="170">
        <f t="shared" si="268"/>
        <v>0.34189999999999998</v>
      </c>
      <c r="DI76" s="139">
        <f t="shared" si="268"/>
        <v>0.30280000000000001</v>
      </c>
      <c r="DJ76" s="111">
        <f t="shared" si="268"/>
        <v>0.28839999999999999</v>
      </c>
      <c r="DK76" s="171">
        <f t="shared" si="268"/>
        <v>0.2742</v>
      </c>
      <c r="DL76" s="110">
        <f t="shared" si="268"/>
        <v>0.2717</v>
      </c>
      <c r="DM76" s="110">
        <f t="shared" si="268"/>
        <v>0.29559999999999997</v>
      </c>
      <c r="DN76" s="329">
        <f t="shared" si="268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269">SUM(IL53, -IL57)</f>
        <v>0.37019999999999997</v>
      </c>
      <c r="IM76" s="141">
        <f t="shared" si="269"/>
        <v>0.37990000000000002</v>
      </c>
      <c r="IN76" s="115">
        <f t="shared" si="269"/>
        <v>0.38859999999999995</v>
      </c>
      <c r="IO76" s="174">
        <f t="shared" si="269"/>
        <v>0.39159999999999995</v>
      </c>
      <c r="IP76" s="141">
        <f t="shared" si="269"/>
        <v>0.37630000000000002</v>
      </c>
      <c r="IQ76" s="115">
        <f t="shared" si="269"/>
        <v>0.3604</v>
      </c>
      <c r="IR76" s="174">
        <f t="shared" si="269"/>
        <v>0.35870000000000002</v>
      </c>
      <c r="IS76" s="218">
        <f t="shared" si="269"/>
        <v>0.3629</v>
      </c>
      <c r="IT76" s="15">
        <f t="shared" si="269"/>
        <v>0.36080000000000001</v>
      </c>
      <c r="IU76" s="146">
        <f t="shared" ref="IU76:IV76" si="270">SUM(IU53, -IU57)</f>
        <v>0.3508</v>
      </c>
      <c r="IV76" s="141">
        <f t="shared" ref="IV76:IW76" si="271">SUM(IV53, -IV57)</f>
        <v>0.36680000000000001</v>
      </c>
      <c r="IW76" s="115">
        <f t="shared" si="271"/>
        <v>0.37309999999999999</v>
      </c>
      <c r="IX76" s="174">
        <f t="shared" ref="IX76:IY76" si="272">SUM(IX53, -IX57)</f>
        <v>0.38089999999999996</v>
      </c>
      <c r="IY76" s="115">
        <f t="shared" ref="IY76:IZ76" si="273">SUM(IY53, -IY57)</f>
        <v>0.36470000000000002</v>
      </c>
      <c r="IZ76" s="113">
        <f>SUM(IZ54, -IZ58)</f>
        <v>0.37879999999999997</v>
      </c>
      <c r="JA76" s="113">
        <f>SUM(JA54, -JA58)</f>
        <v>0.37970000000000004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14" t="s">
        <v>38</v>
      </c>
      <c r="IZ77" s="117" t="s">
        <v>45</v>
      </c>
      <c r="JA77" s="117" t="s">
        <v>45</v>
      </c>
      <c r="JB77" s="59"/>
      <c r="JC77" s="59"/>
      <c r="JD77" s="59"/>
      <c r="JE77" s="59"/>
      <c r="JF77" s="59"/>
      <c r="JG77" s="59"/>
      <c r="JH77" s="59"/>
      <c r="JI77" s="59"/>
      <c r="JJ77" s="59"/>
      <c r="JK77" s="59"/>
      <c r="JL77" s="59"/>
      <c r="JM77" s="59"/>
      <c r="JN77" s="59"/>
      <c r="JO77" s="59"/>
      <c r="JP77" s="59"/>
      <c r="JQ77" s="59"/>
      <c r="JR77" s="59"/>
      <c r="JS77" s="59"/>
    </row>
    <row r="78" spans="1:27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274">SUM(CZ53, -CZ57)</f>
        <v>0.2883</v>
      </c>
      <c r="DA78" s="110">
        <f t="shared" si="274"/>
        <v>0.29959999999999998</v>
      </c>
      <c r="DB78" s="182">
        <f t="shared" si="274"/>
        <v>0.28610000000000002</v>
      </c>
      <c r="DC78" s="161">
        <f t="shared" si="274"/>
        <v>0.26800000000000002</v>
      </c>
      <c r="DD78" s="202">
        <f t="shared" si="274"/>
        <v>0.26529999999999998</v>
      </c>
      <c r="DE78" s="182">
        <f t="shared" si="274"/>
        <v>0.32490000000000002</v>
      </c>
      <c r="DF78" s="161">
        <f t="shared" si="274"/>
        <v>0.32469999999999999</v>
      </c>
      <c r="DG78" s="202">
        <f t="shared" si="274"/>
        <v>0.3196</v>
      </c>
      <c r="DH78" s="171">
        <f t="shared" si="274"/>
        <v>0.32120000000000004</v>
      </c>
      <c r="DI78" s="161">
        <f t="shared" si="274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75">SUM(EC67, -EC74)</f>
        <v>0</v>
      </c>
      <c r="ED78" s="6">
        <f t="shared" si="275"/>
        <v>0</v>
      </c>
      <c r="EE78" s="6">
        <f t="shared" si="275"/>
        <v>0</v>
      </c>
      <c r="EF78" s="6">
        <f t="shared" si="275"/>
        <v>0</v>
      </c>
      <c r="EG78" s="6">
        <f t="shared" si="275"/>
        <v>0</v>
      </c>
      <c r="EH78" s="6">
        <f t="shared" si="275"/>
        <v>0</v>
      </c>
      <c r="EI78" s="6">
        <f t="shared" si="275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276">SUM(FP53, -FP58)</f>
        <v>0.38100000000000001</v>
      </c>
      <c r="FQ78" s="174">
        <f t="shared" si="276"/>
        <v>0.35270000000000001</v>
      </c>
      <c r="FR78" s="141">
        <f t="shared" si="276"/>
        <v>0.37519999999999998</v>
      </c>
      <c r="FS78" s="115">
        <f t="shared" si="276"/>
        <v>0.36569999999999997</v>
      </c>
      <c r="FT78" s="174">
        <f t="shared" si="276"/>
        <v>0.35360000000000003</v>
      </c>
      <c r="FU78" s="141">
        <f t="shared" si="276"/>
        <v>0.34229999999999999</v>
      </c>
      <c r="FV78" s="115">
        <f t="shared" si="276"/>
        <v>0.35670000000000002</v>
      </c>
      <c r="FW78" s="174">
        <f t="shared" si="276"/>
        <v>0.35670000000000002</v>
      </c>
      <c r="FX78" s="148">
        <f>SUM(FX52, -FX57)</f>
        <v>0.34570000000000001</v>
      </c>
      <c r="FY78" s="111">
        <f t="shared" ref="FY78:GD78" si="277">SUM(FY54, -FY58)</f>
        <v>0.34179999999999999</v>
      </c>
      <c r="FZ78" s="171">
        <f t="shared" si="277"/>
        <v>0.30620000000000003</v>
      </c>
      <c r="GA78" s="141">
        <f t="shared" si="277"/>
        <v>0.30419999999999997</v>
      </c>
      <c r="GB78" s="115">
        <f t="shared" si="277"/>
        <v>0.2868</v>
      </c>
      <c r="GC78" s="174">
        <f t="shared" si="277"/>
        <v>0.28289999999999998</v>
      </c>
      <c r="GD78" s="141">
        <f t="shared" si="277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278">SUM(GV67, -GV74)</f>
        <v>0</v>
      </c>
      <c r="GW78" s="6">
        <f t="shared" si="278"/>
        <v>0</v>
      </c>
      <c r="GX78" s="6">
        <f t="shared" si="278"/>
        <v>0</v>
      </c>
      <c r="GY78" s="6">
        <f t="shared" si="278"/>
        <v>0</v>
      </c>
      <c r="GZ78" s="6">
        <f t="shared" si="278"/>
        <v>0</v>
      </c>
      <c r="HA78" s="6">
        <f t="shared" si="278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279">SUM(IL54, -IL58)</f>
        <v>0.3543</v>
      </c>
      <c r="IM78" s="161">
        <f t="shared" si="279"/>
        <v>0.32600000000000001</v>
      </c>
      <c r="IN78" s="110">
        <f t="shared" si="279"/>
        <v>0.31469999999999998</v>
      </c>
      <c r="IO78" s="170">
        <f t="shared" si="279"/>
        <v>0.32250000000000001</v>
      </c>
      <c r="IP78" s="161">
        <f t="shared" si="279"/>
        <v>0.31260000000000004</v>
      </c>
      <c r="IQ78" s="113">
        <f t="shared" si="279"/>
        <v>0.30830000000000002</v>
      </c>
      <c r="IR78" s="173">
        <f t="shared" si="279"/>
        <v>0.3422</v>
      </c>
      <c r="IS78" s="219">
        <f t="shared" si="279"/>
        <v>0.33309999999999995</v>
      </c>
      <c r="IT78" s="91">
        <f t="shared" si="279"/>
        <v>0.32829999999999998</v>
      </c>
      <c r="IU78" s="144">
        <f t="shared" ref="IU78:IV78" si="280">SUM(IU54, -IU58)</f>
        <v>0.33329999999999999</v>
      </c>
      <c r="IV78" s="143">
        <f t="shared" ref="IV78:IW78" si="281">SUM(IV54, -IV58)</f>
        <v>0.33609999999999995</v>
      </c>
      <c r="IW78" s="113">
        <f t="shared" si="281"/>
        <v>0.33610000000000001</v>
      </c>
      <c r="IX78" s="173">
        <f t="shared" ref="IX78:IY78" si="282">SUM(IX54, -IX58)</f>
        <v>0.34429999999999999</v>
      </c>
      <c r="IY78" s="113">
        <f t="shared" ref="IY78:IZ78" si="283">SUM(IY54, -IY58)</f>
        <v>0.35370000000000001</v>
      </c>
      <c r="IZ78" s="202">
        <f>SUM(IZ55, -IZ58)</f>
        <v>0.3679</v>
      </c>
      <c r="JA78" s="202">
        <f>SUM(JA55, -JA58)</f>
        <v>0.35220000000000001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84">SUM(JM67, -JM74)</f>
        <v>0</v>
      </c>
      <c r="JN78" s="6">
        <f t="shared" si="284"/>
        <v>0</v>
      </c>
      <c r="JO78" s="6">
        <f t="shared" si="284"/>
        <v>0</v>
      </c>
      <c r="JP78" s="6">
        <f t="shared" si="284"/>
        <v>0</v>
      </c>
      <c r="JQ78" s="6">
        <f t="shared" si="284"/>
        <v>0</v>
      </c>
      <c r="JR78" s="6">
        <f t="shared" si="284"/>
        <v>0</v>
      </c>
      <c r="JS78" s="6">
        <f t="shared" si="284"/>
        <v>0</v>
      </c>
    </row>
    <row r="79" spans="1:27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17" t="s">
        <v>45</v>
      </c>
      <c r="IZ79" s="112" t="s">
        <v>70</v>
      </c>
      <c r="JA79" s="112" t="s">
        <v>70</v>
      </c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59"/>
      <c r="JN79" s="59"/>
      <c r="JO79" s="59"/>
      <c r="JP79" s="59"/>
      <c r="JQ79" s="59"/>
      <c r="JR79" s="59"/>
      <c r="JS79" s="59"/>
    </row>
    <row r="80" spans="1:27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285">SUM(FK53, -FK57)</f>
        <v>0.35099999999999998</v>
      </c>
      <c r="FL80" s="141">
        <f t="shared" si="285"/>
        <v>0.36620000000000003</v>
      </c>
      <c r="FM80" s="115">
        <f t="shared" si="285"/>
        <v>0.35860000000000003</v>
      </c>
      <c r="FN80" s="174">
        <f t="shared" si="285"/>
        <v>0.35160000000000002</v>
      </c>
      <c r="FO80" s="141">
        <f t="shared" si="285"/>
        <v>0.36059999999999998</v>
      </c>
      <c r="FP80" s="115">
        <f t="shared" si="285"/>
        <v>0.35639999999999994</v>
      </c>
      <c r="FQ80" s="174">
        <f t="shared" si="285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286">SUM(HS51, -HS55)</f>
        <v>0.2833</v>
      </c>
      <c r="HT80" s="174">
        <f t="shared" si="286"/>
        <v>0.2923</v>
      </c>
      <c r="HU80" s="141">
        <f t="shared" si="286"/>
        <v>0.31230000000000002</v>
      </c>
      <c r="HV80" s="115">
        <f t="shared" si="286"/>
        <v>0.30420000000000003</v>
      </c>
      <c r="HW80" s="174">
        <f t="shared" si="286"/>
        <v>0.28759999999999997</v>
      </c>
      <c r="HX80" s="141">
        <f t="shared" si="286"/>
        <v>0.30209999999999998</v>
      </c>
      <c r="HY80" s="115">
        <f t="shared" si="286"/>
        <v>0.31420000000000003</v>
      </c>
      <c r="HZ80" s="174">
        <f t="shared" si="286"/>
        <v>0.31240000000000001</v>
      </c>
      <c r="IA80" s="141">
        <f t="shared" si="286"/>
        <v>0.31269999999999998</v>
      </c>
      <c r="IB80" s="115">
        <f t="shared" si="286"/>
        <v>0.3095</v>
      </c>
      <c r="IC80" s="174">
        <f t="shared" si="286"/>
        <v>0.29219999999999996</v>
      </c>
      <c r="ID80" s="218">
        <f t="shared" ref="ID80:II80" si="287">SUM(ID51, -ID56)</f>
        <v>0.29849999999999999</v>
      </c>
      <c r="IE80" s="15">
        <f t="shared" si="287"/>
        <v>0.32150000000000001</v>
      </c>
      <c r="IF80" s="174">
        <f t="shared" si="287"/>
        <v>0.30320000000000003</v>
      </c>
      <c r="IG80" s="218">
        <f t="shared" si="287"/>
        <v>0.31440000000000001</v>
      </c>
      <c r="IH80" s="15">
        <f t="shared" si="287"/>
        <v>0.32719999999999999</v>
      </c>
      <c r="II80" s="174">
        <f t="shared" si="287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>SUM(IR55, -IR58)</f>
        <v>0.30959999999999999</v>
      </c>
      <c r="IS80" s="228">
        <f>SUM(IS55, -IS58)</f>
        <v>0.31339999999999996</v>
      </c>
      <c r="IT80" s="213">
        <f>SUM(IT55, -IT58)</f>
        <v>0.31009999999999999</v>
      </c>
      <c r="IU80" s="230">
        <f>SUM(IU55, -IU58)</f>
        <v>0.31190000000000001</v>
      </c>
      <c r="IV80" s="161">
        <f>SUM(IV55, -IV58)</f>
        <v>0.31709999999999999</v>
      </c>
      <c r="IW80" s="202">
        <f>SUM(IW55, -IW58)</f>
        <v>0.32289999999999996</v>
      </c>
      <c r="IX80" s="182">
        <f>SUM(IX55, -IX58)</f>
        <v>0.3362</v>
      </c>
      <c r="IY80" s="202">
        <f>SUM(IY55, -IY58)</f>
        <v>0.3402</v>
      </c>
      <c r="IZ80" s="115">
        <f>SUM(IZ53, -IZ57)</f>
        <v>0.36409999999999998</v>
      </c>
      <c r="JA80" s="115">
        <f>SUM(JA53, -JA57)</f>
        <v>0.32750000000000001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254" t="s">
        <v>54</v>
      </c>
      <c r="IZ81" s="254" t="s">
        <v>54</v>
      </c>
      <c r="JA81" s="163" t="s">
        <v>59</v>
      </c>
      <c r="JB81" s="59"/>
      <c r="JC81" s="59"/>
      <c r="JD81" s="59"/>
      <c r="JE81" s="59"/>
      <c r="JF81" s="59"/>
      <c r="JG81" s="59"/>
      <c r="JH81" s="59"/>
      <c r="JI81" s="59"/>
      <c r="JJ81" s="59"/>
      <c r="JK81" s="59"/>
      <c r="JL81" s="59"/>
      <c r="JM81" s="59"/>
      <c r="JN81" s="59"/>
      <c r="JO81" s="59"/>
      <c r="JP81" s="59"/>
      <c r="JQ81" s="59"/>
      <c r="JR81" s="59"/>
      <c r="JS81" s="59"/>
    </row>
    <row r="82" spans="1:27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288">SUM(Q52, -Q56)</f>
        <v>0.107</v>
      </c>
      <c r="R82" s="171">
        <f t="shared" si="288"/>
        <v>0.11929999999999999</v>
      </c>
      <c r="S82" s="220">
        <f t="shared" si="288"/>
        <v>0.1293</v>
      </c>
      <c r="T82" s="88">
        <f t="shared" si="288"/>
        <v>0.13999999999999999</v>
      </c>
      <c r="U82" s="145">
        <f t="shared" si="288"/>
        <v>9.820000000000001E-2</v>
      </c>
      <c r="V82" s="220">
        <f t="shared" si="288"/>
        <v>0.1032</v>
      </c>
      <c r="W82" s="88">
        <f t="shared" si="288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289">SUM(BE52, -BE56)</f>
        <v>0.23449999999999999</v>
      </c>
      <c r="BF82" s="141">
        <f t="shared" si="289"/>
        <v>0.22810000000000002</v>
      </c>
      <c r="BG82" s="115">
        <f t="shared" si="289"/>
        <v>0.21359999999999998</v>
      </c>
      <c r="BH82" s="174">
        <f t="shared" si="289"/>
        <v>0.19950000000000001</v>
      </c>
      <c r="BI82" s="141">
        <f t="shared" si="289"/>
        <v>0.1976</v>
      </c>
      <c r="BJ82" s="115">
        <f t="shared" si="289"/>
        <v>0.2019</v>
      </c>
      <c r="BK82" s="174">
        <f t="shared" si="289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290">SUM(CD55, -CD58)</f>
        <v>0.19339999999999999</v>
      </c>
      <c r="CE82" s="143">
        <f t="shared" si="290"/>
        <v>0.1938</v>
      </c>
      <c r="CF82" s="113">
        <f t="shared" si="290"/>
        <v>0.18729999999999999</v>
      </c>
      <c r="CG82" s="173">
        <f t="shared" si="290"/>
        <v>0.1948</v>
      </c>
      <c r="CH82" s="143">
        <f t="shared" si="290"/>
        <v>0.19270000000000001</v>
      </c>
      <c r="CI82" s="113">
        <f t="shared" si="290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291">SUM(DT53, -DT57)</f>
        <v>0.3422</v>
      </c>
      <c r="DU82" s="161">
        <f t="shared" si="291"/>
        <v>0.3332</v>
      </c>
      <c r="DV82" s="202">
        <f t="shared" si="291"/>
        <v>0.30959999999999999</v>
      </c>
      <c r="DW82" s="182">
        <f t="shared" si="291"/>
        <v>0.3236</v>
      </c>
      <c r="DX82" s="202">
        <f t="shared" si="291"/>
        <v>0.30349999999999999</v>
      </c>
      <c r="DY82" s="111">
        <f t="shared" si="291"/>
        <v>0.27749999999999997</v>
      </c>
      <c r="DZ82" s="110">
        <f t="shared" si="29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292">SUM(EK53, -EK57)</f>
        <v>0.29409999999999997</v>
      </c>
      <c r="EL82" s="110">
        <f t="shared" si="292"/>
        <v>0.31609999999999999</v>
      </c>
      <c r="EM82" s="170">
        <f t="shared" si="292"/>
        <v>0.27789999999999998</v>
      </c>
      <c r="EN82" s="148">
        <f t="shared" si="292"/>
        <v>0.30230000000000001</v>
      </c>
      <c r="EO82" s="110">
        <f t="shared" si="292"/>
        <v>0.30509999999999998</v>
      </c>
      <c r="EP82" s="170">
        <f t="shared" si="292"/>
        <v>0.31040000000000001</v>
      </c>
      <c r="EQ82" s="148">
        <f t="shared" si="292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293">SUM(HH53, -HH57)</f>
        <v>0.28160000000000002</v>
      </c>
      <c r="HI82" s="141">
        <f t="shared" si="293"/>
        <v>0.32190000000000002</v>
      </c>
      <c r="HJ82" s="115">
        <f t="shared" si="293"/>
        <v>0.30790000000000001</v>
      </c>
      <c r="HK82" s="174">
        <f t="shared" si="293"/>
        <v>0.29680000000000001</v>
      </c>
      <c r="HL82" s="148">
        <f t="shared" si="293"/>
        <v>0.29410000000000003</v>
      </c>
      <c r="HM82" s="115">
        <f t="shared" si="293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294">SUM(HR54, -HR58)</f>
        <v>0.27639999999999998</v>
      </c>
      <c r="HS82" s="202">
        <f t="shared" si="294"/>
        <v>0.27979999999999999</v>
      </c>
      <c r="HT82" s="182">
        <f t="shared" si="294"/>
        <v>0.29020000000000001</v>
      </c>
      <c r="HU82" s="161">
        <f t="shared" si="294"/>
        <v>0.29309999999999997</v>
      </c>
      <c r="HV82" s="202">
        <f t="shared" si="294"/>
        <v>0.28459999999999996</v>
      </c>
      <c r="HW82" s="182">
        <f t="shared" si="294"/>
        <v>0.26989999999999997</v>
      </c>
      <c r="HX82" s="161">
        <f t="shared" si="294"/>
        <v>0.28270000000000001</v>
      </c>
      <c r="HY82" s="202">
        <f t="shared" si="294"/>
        <v>0.28739999999999999</v>
      </c>
      <c r="HZ82" s="170">
        <f t="shared" si="294"/>
        <v>0.30249999999999999</v>
      </c>
      <c r="IA82" s="148">
        <f t="shared" si="294"/>
        <v>0.28799999999999998</v>
      </c>
      <c r="IB82" s="110">
        <f t="shared" si="294"/>
        <v>0.28660000000000002</v>
      </c>
      <c r="IC82" s="182">
        <f t="shared" si="294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15">
        <f>SUM(IY51, -IY56)</f>
        <v>0.31679999999999997</v>
      </c>
      <c r="IZ82" s="115">
        <f>SUM(IZ51, -IZ56)</f>
        <v>0.33440000000000003</v>
      </c>
      <c r="JA82" s="110">
        <f>SUM(JA56, -JA58)</f>
        <v>0.317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63" t="s">
        <v>59</v>
      </c>
      <c r="IZ83" s="163" t="s">
        <v>59</v>
      </c>
      <c r="JA83" s="254" t="s">
        <v>54</v>
      </c>
      <c r="JB83" s="59"/>
      <c r="JC83" s="59"/>
      <c r="JD83" s="59"/>
      <c r="JE83" s="59"/>
      <c r="JF83" s="59"/>
      <c r="JG83" s="59"/>
      <c r="JH83" s="59"/>
      <c r="JI83" s="59"/>
      <c r="JJ83" s="59"/>
      <c r="JK83" s="59"/>
      <c r="JL83" s="59"/>
      <c r="JM83" s="59"/>
      <c r="JN83" s="59"/>
      <c r="JO83" s="59"/>
      <c r="JP83" s="59"/>
      <c r="JQ83" s="59"/>
      <c r="JR83" s="59"/>
      <c r="JS83" s="59"/>
    </row>
    <row r="84" spans="1:27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295">SUM(BE52, -BE55)</f>
        <v>0.2238</v>
      </c>
      <c r="BF84" s="141">
        <f t="shared" si="295"/>
        <v>0.22100000000000003</v>
      </c>
      <c r="BG84" s="115">
        <f t="shared" si="295"/>
        <v>0.2127</v>
      </c>
      <c r="BH84" s="174">
        <f t="shared" si="295"/>
        <v>0.19350000000000001</v>
      </c>
      <c r="BI84" s="141">
        <f t="shared" si="295"/>
        <v>0.18340000000000001</v>
      </c>
      <c r="BJ84" s="115">
        <f t="shared" si="295"/>
        <v>0.19309999999999999</v>
      </c>
      <c r="BK84" s="174">
        <f t="shared" si="295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296">SUM(DS54, -DS57)</f>
        <v>0.31369999999999998</v>
      </c>
      <c r="DT84" s="171">
        <f t="shared" si="296"/>
        <v>0.33260000000000001</v>
      </c>
      <c r="DU84" s="139">
        <f t="shared" si="296"/>
        <v>0.318</v>
      </c>
      <c r="DV84" s="111">
        <f t="shared" si="296"/>
        <v>0.29580000000000001</v>
      </c>
      <c r="DW84" s="171">
        <f t="shared" si="296"/>
        <v>0.3145</v>
      </c>
      <c r="DX84" s="111">
        <f t="shared" si="296"/>
        <v>0.29530000000000001</v>
      </c>
      <c r="DY84" s="110">
        <f t="shared" si="296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97">SUM(EC73, -EC80)</f>
        <v>0</v>
      </c>
      <c r="ED84" s="6">
        <f t="shared" si="297"/>
        <v>0</v>
      </c>
      <c r="EE84" s="6">
        <f t="shared" si="297"/>
        <v>0</v>
      </c>
      <c r="EF84" s="6">
        <f t="shared" si="297"/>
        <v>0</v>
      </c>
      <c r="EG84" s="6">
        <f t="shared" si="297"/>
        <v>0</v>
      </c>
      <c r="EH84" s="6">
        <f t="shared" si="297"/>
        <v>0</v>
      </c>
      <c r="EI84" s="6">
        <f t="shared" si="297"/>
        <v>0</v>
      </c>
      <c r="EK84" s="139">
        <f t="shared" ref="EK84:ES84" si="298">SUM(EK54, -EK57)</f>
        <v>0.27239999999999998</v>
      </c>
      <c r="EL84" s="111">
        <f t="shared" si="298"/>
        <v>0.2974</v>
      </c>
      <c r="EM84" s="171">
        <f t="shared" si="298"/>
        <v>0.25990000000000002</v>
      </c>
      <c r="EN84" s="139">
        <f t="shared" si="298"/>
        <v>0.27800000000000002</v>
      </c>
      <c r="EO84" s="111">
        <f t="shared" si="298"/>
        <v>0.29089999999999999</v>
      </c>
      <c r="EP84" s="171">
        <f t="shared" si="298"/>
        <v>0.27529999999999999</v>
      </c>
      <c r="EQ84" s="139">
        <f t="shared" si="298"/>
        <v>0.26890000000000003</v>
      </c>
      <c r="ER84" s="111">
        <f t="shared" si="298"/>
        <v>0.27149999999999996</v>
      </c>
      <c r="ES84" s="171">
        <f t="shared" si="298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299">SUM(GV73, -GV80)</f>
        <v>0</v>
      </c>
      <c r="GW84" s="6">
        <f t="shared" si="299"/>
        <v>0</v>
      </c>
      <c r="GX84" s="6">
        <f t="shared" si="299"/>
        <v>0</v>
      </c>
      <c r="GY84" s="6">
        <f t="shared" si="299"/>
        <v>0</v>
      </c>
      <c r="GZ84" s="6">
        <f t="shared" si="299"/>
        <v>0</v>
      </c>
      <c r="HA84" s="6">
        <f t="shared" si="299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300">SUM(HI54, -HI57)</f>
        <v>0.29370000000000002</v>
      </c>
      <c r="HJ84" s="110">
        <f t="shared" si="300"/>
        <v>0.29149999999999998</v>
      </c>
      <c r="HK84" s="170">
        <f t="shared" si="300"/>
        <v>0.28470000000000001</v>
      </c>
      <c r="HL84" s="141">
        <f t="shared" si="300"/>
        <v>0.28700000000000003</v>
      </c>
      <c r="HM84" s="110">
        <f t="shared" si="300"/>
        <v>0.27929999999999999</v>
      </c>
      <c r="HN84" s="170">
        <f t="shared" si="300"/>
        <v>0.26890000000000003</v>
      </c>
      <c r="HO84" s="148">
        <f t="shared" si="300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301">SUM(HW54, -HW57)</f>
        <v>0.25600000000000001</v>
      </c>
      <c r="HX84" s="148">
        <f t="shared" si="301"/>
        <v>0.26979999999999998</v>
      </c>
      <c r="HY84" s="110">
        <f t="shared" si="301"/>
        <v>0.2732</v>
      </c>
      <c r="HZ84" s="182">
        <f t="shared" si="301"/>
        <v>0.28079999999999999</v>
      </c>
      <c r="IA84" s="161">
        <f t="shared" si="301"/>
        <v>0.2797</v>
      </c>
      <c r="IB84" s="202">
        <f t="shared" si="301"/>
        <v>0.2767</v>
      </c>
      <c r="IC84" s="170">
        <f t="shared" si="301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10">
        <f>SUM(IY56, -IY58)</f>
        <v>0.29760000000000003</v>
      </c>
      <c r="IZ84" s="110">
        <f>SUM(IZ56, -IZ58)</f>
        <v>0.31850000000000001</v>
      </c>
      <c r="JA84" s="115">
        <f>SUM(JA51, -JA56)</f>
        <v>0.29260000000000003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302">SUM(JM73, -JM80)</f>
        <v>0</v>
      </c>
      <c r="JN84" s="6">
        <f t="shared" si="302"/>
        <v>0</v>
      </c>
      <c r="JO84" s="6">
        <f t="shared" si="302"/>
        <v>0</v>
      </c>
      <c r="JP84" s="6">
        <f t="shared" si="302"/>
        <v>0</v>
      </c>
      <c r="JQ84" s="6">
        <f t="shared" si="302"/>
        <v>0</v>
      </c>
      <c r="JR84" s="6">
        <f t="shared" si="302"/>
        <v>0</v>
      </c>
      <c r="JS84" s="6">
        <f t="shared" si="302"/>
        <v>0</v>
      </c>
    </row>
    <row r="85" spans="1:27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14" t="s">
        <v>39</v>
      </c>
      <c r="IZ85" s="114" t="s">
        <v>39</v>
      </c>
      <c r="JA85" s="114" t="s">
        <v>39</v>
      </c>
      <c r="JB85" s="59"/>
      <c r="JC85" s="59"/>
      <c r="JD85" s="59"/>
      <c r="JE85" s="59"/>
      <c r="JF85" s="59"/>
      <c r="JG85" s="59"/>
      <c r="JH85" s="59"/>
      <c r="JI85" s="59"/>
      <c r="JJ85" s="59"/>
      <c r="JK85" s="59"/>
      <c r="JL85" s="59"/>
      <c r="JM85" s="59"/>
      <c r="JN85" s="59"/>
      <c r="JO85" s="59"/>
      <c r="JP85" s="59"/>
      <c r="JQ85" s="59"/>
      <c r="JR85" s="59"/>
      <c r="JS85" s="59"/>
    </row>
    <row r="86" spans="1:27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303">SUM(BD53, -BD57)</f>
        <v>0.15740000000000001</v>
      </c>
      <c r="BE86" s="171">
        <f t="shared" si="303"/>
        <v>0.2077</v>
      </c>
      <c r="BF86" s="139">
        <f t="shared" si="303"/>
        <v>0.20429999999999998</v>
      </c>
      <c r="BG86" s="111">
        <f t="shared" si="303"/>
        <v>0.19500000000000001</v>
      </c>
      <c r="BH86" s="171">
        <f t="shared" si="303"/>
        <v>0.17849999999999999</v>
      </c>
      <c r="BI86" s="161">
        <f t="shared" si="303"/>
        <v>0.16689999999999999</v>
      </c>
      <c r="BJ86" s="111">
        <f t="shared" si="303"/>
        <v>0.18679999999999999</v>
      </c>
      <c r="BK86" s="171">
        <f t="shared" si="303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304">SUM(BV52, -BV56)</f>
        <v>0.2329</v>
      </c>
      <c r="BW86" s="115">
        <f t="shared" si="304"/>
        <v>0.22009999999999999</v>
      </c>
      <c r="BX86" s="174">
        <f t="shared" si="304"/>
        <v>0.21760000000000002</v>
      </c>
      <c r="BY86" s="218">
        <f t="shared" si="304"/>
        <v>0.25340000000000001</v>
      </c>
      <c r="BZ86" s="15">
        <f t="shared" si="304"/>
        <v>0.24309999999999998</v>
      </c>
      <c r="CA86" s="146">
        <f t="shared" si="304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305">SUM(CR52, -CR56)</f>
        <v>0.20519999999999999</v>
      </c>
      <c r="CS86" s="174">
        <f t="shared" si="305"/>
        <v>0.19850000000000001</v>
      </c>
      <c r="CT86" s="141">
        <f t="shared" si="305"/>
        <v>0.20760000000000001</v>
      </c>
      <c r="CU86" s="115">
        <f t="shared" si="305"/>
        <v>0.2117</v>
      </c>
      <c r="CV86" s="174">
        <f t="shared" si="305"/>
        <v>0.1971</v>
      </c>
      <c r="CW86" s="141">
        <f t="shared" si="305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306">SUM(HP54, -HP57)</f>
        <v>0.25619999999999998</v>
      </c>
      <c r="HQ86" s="170">
        <f t="shared" si="306"/>
        <v>0.2442</v>
      </c>
      <c r="HR86" s="148">
        <f t="shared" si="306"/>
        <v>0.23980000000000001</v>
      </c>
      <c r="HS86" s="110">
        <f t="shared" si="306"/>
        <v>0.2427</v>
      </c>
      <c r="HT86" s="170">
        <f t="shared" si="306"/>
        <v>0.24509999999999998</v>
      </c>
      <c r="HU86" s="148">
        <f t="shared" si="306"/>
        <v>0.25390000000000001</v>
      </c>
      <c r="HV86" s="110">
        <f t="shared" si="306"/>
        <v>0.25409999999999999</v>
      </c>
      <c r="HW86" s="174">
        <f t="shared" ref="HW86:IC86" si="307">SUM(HW51, -HW54)</f>
        <v>0.23859999999999998</v>
      </c>
      <c r="HX86" s="141">
        <f t="shared" si="307"/>
        <v>0.24210000000000001</v>
      </c>
      <c r="HY86" s="115">
        <f t="shared" si="307"/>
        <v>0.25170000000000003</v>
      </c>
      <c r="HZ86" s="174">
        <f t="shared" si="307"/>
        <v>0.2419</v>
      </c>
      <c r="IA86" s="141">
        <f t="shared" si="307"/>
        <v>0.25209999999999999</v>
      </c>
      <c r="IB86" s="115">
        <f t="shared" si="307"/>
        <v>0.2576</v>
      </c>
      <c r="IC86" s="174">
        <f t="shared" si="307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>SUM(IV54, -IV57)</f>
        <v>0.28839999999999999</v>
      </c>
      <c r="IW86" s="111">
        <f>SUM(IW54, -IW57)</f>
        <v>0.2893</v>
      </c>
      <c r="IX86" s="171">
        <f>SUM(IX54, -IX57)</f>
        <v>0.29009999999999997</v>
      </c>
      <c r="IY86" s="111">
        <f>SUM(IY54, -IY57)</f>
        <v>0.2858</v>
      </c>
      <c r="IZ86" s="111">
        <f>SUM(IZ54, -IZ57)</f>
        <v>0.28789999999999999</v>
      </c>
      <c r="JA86" s="111">
        <f>SUM(JA54, -JA57)</f>
        <v>0.28499999999999998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83" t="s">
        <v>44</v>
      </c>
      <c r="IZ87" s="183" t="s">
        <v>44</v>
      </c>
      <c r="JA87" s="117" t="s">
        <v>46</v>
      </c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</row>
    <row r="88" spans="1:27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308">SUM(DE52, -DE55)</f>
        <v>0.21659999999999999</v>
      </c>
      <c r="DF88" s="141">
        <f t="shared" si="308"/>
        <v>0.23190000000000002</v>
      </c>
      <c r="DG88" s="115">
        <f t="shared" si="308"/>
        <v>0.23139999999999999</v>
      </c>
      <c r="DH88" s="174">
        <f t="shared" si="308"/>
        <v>0.23710000000000001</v>
      </c>
      <c r="DI88" s="141">
        <f t="shared" si="308"/>
        <v>0.22919999999999999</v>
      </c>
      <c r="DJ88" s="115">
        <f t="shared" si="308"/>
        <v>0.2407</v>
      </c>
      <c r="DK88" s="174">
        <f t="shared" si="308"/>
        <v>0.2074</v>
      </c>
      <c r="DL88" s="115">
        <f t="shared" si="308"/>
        <v>0.214</v>
      </c>
      <c r="DM88" s="115">
        <f t="shared" si="308"/>
        <v>0.19929999999999998</v>
      </c>
      <c r="DN88" s="324">
        <f t="shared" si="308"/>
        <v>0.23680000000000001</v>
      </c>
      <c r="DO88" s="340">
        <f>SUM(DO73, -DO78)</f>
        <v>0</v>
      </c>
      <c r="DP88" s="115">
        <f t="shared" ref="DP88:DU88" si="309">SUM(DP52, -DP55)</f>
        <v>0.25539999999999996</v>
      </c>
      <c r="DQ88" s="174">
        <f t="shared" si="309"/>
        <v>0.22369999999999998</v>
      </c>
      <c r="DR88" s="141">
        <f t="shared" si="309"/>
        <v>0.21279999999999999</v>
      </c>
      <c r="DS88" s="115">
        <f t="shared" si="309"/>
        <v>0.20549999999999999</v>
      </c>
      <c r="DT88" s="174">
        <f t="shared" si="309"/>
        <v>0.21829999999999999</v>
      </c>
      <c r="DU88" s="141">
        <f t="shared" si="309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310">SUM(FP51, -FP53)</f>
        <v>0.24810000000000001</v>
      </c>
      <c r="FQ88" s="173">
        <f t="shared" si="310"/>
        <v>0.27559999999999996</v>
      </c>
      <c r="FR88" s="143">
        <f t="shared" si="310"/>
        <v>0.26170000000000004</v>
      </c>
      <c r="FS88" s="113">
        <f t="shared" si="310"/>
        <v>0.2591</v>
      </c>
      <c r="FT88" s="173">
        <f t="shared" si="310"/>
        <v>0.25209999999999999</v>
      </c>
      <c r="FU88" s="143">
        <f t="shared" si="310"/>
        <v>0.26449999999999996</v>
      </c>
      <c r="FV88" s="113">
        <f t="shared" si="310"/>
        <v>0.25339999999999996</v>
      </c>
      <c r="FW88" s="173">
        <f t="shared" si="310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311">SUM(HR55, -HR58)</f>
        <v>0.2389</v>
      </c>
      <c r="HS88" s="111">
        <f t="shared" si="311"/>
        <v>0.24110000000000001</v>
      </c>
      <c r="HT88" s="171">
        <f t="shared" si="311"/>
        <v>0.24420000000000003</v>
      </c>
      <c r="HU88" s="139">
        <f t="shared" si="311"/>
        <v>0.23569999999999997</v>
      </c>
      <c r="HV88" s="111">
        <f t="shared" si="311"/>
        <v>0.23419999999999999</v>
      </c>
      <c r="HW88" s="171">
        <f t="shared" si="311"/>
        <v>0.22089999999999999</v>
      </c>
      <c r="HX88" s="139">
        <f t="shared" si="311"/>
        <v>0.22269999999999998</v>
      </c>
      <c r="HY88" s="111">
        <f t="shared" si="311"/>
        <v>0.22490000000000002</v>
      </c>
      <c r="HZ88" s="173">
        <f t="shared" si="311"/>
        <v>0.23200000000000001</v>
      </c>
      <c r="IA88" s="143">
        <f t="shared" si="311"/>
        <v>0.22739999999999999</v>
      </c>
      <c r="IB88" s="113">
        <f t="shared" si="311"/>
        <v>0.23470000000000002</v>
      </c>
      <c r="IC88" s="171">
        <f t="shared" si="311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312">SUM(IF56, -IF58)</f>
        <v>0.28499999999999998</v>
      </c>
      <c r="IG88" s="220">
        <f t="shared" si="312"/>
        <v>0.28039999999999998</v>
      </c>
      <c r="IH88" s="88">
        <f t="shared" si="312"/>
        <v>0.28310000000000002</v>
      </c>
      <c r="II88" s="171">
        <f t="shared" si="312"/>
        <v>0.28959999999999997</v>
      </c>
      <c r="IJ88" s="220">
        <f t="shared" si="312"/>
        <v>0.28039999999999998</v>
      </c>
      <c r="IK88" s="88">
        <f t="shared" si="312"/>
        <v>0.28269999999999995</v>
      </c>
      <c r="IL88" s="265">
        <f t="shared" si="312"/>
        <v>0.2868</v>
      </c>
      <c r="IM88" s="139">
        <f t="shared" si="312"/>
        <v>0.2853</v>
      </c>
      <c r="IN88" s="113">
        <f t="shared" si="312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15">
        <f>SUM(IY51, -IY55)</f>
        <v>0.2742</v>
      </c>
      <c r="IZ88" s="115">
        <f>SUM(IZ51, -IZ55)</f>
        <v>0.28500000000000003</v>
      </c>
      <c r="JA88" s="241">
        <f>SUM(JA55, -JA57)</f>
        <v>0.25750000000000001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17" t="s">
        <v>46</v>
      </c>
      <c r="IZ89" s="117" t="s">
        <v>46</v>
      </c>
      <c r="JA89" s="183" t="s">
        <v>44</v>
      </c>
      <c r="JB89" s="59"/>
      <c r="JC89" s="59"/>
      <c r="JD89" s="59"/>
      <c r="JE89" s="59"/>
      <c r="JF89" s="59"/>
      <c r="JG89" s="59"/>
      <c r="JH89" s="59"/>
      <c r="JI89" s="59"/>
      <c r="JJ89" s="59"/>
      <c r="JK89" s="59"/>
      <c r="JL89" s="59"/>
      <c r="JM89" s="59"/>
      <c r="JN89" s="59"/>
      <c r="JO89" s="59"/>
      <c r="JP89" s="59"/>
      <c r="JQ89" s="59"/>
      <c r="JR89" s="59"/>
      <c r="JS89" s="59"/>
    </row>
    <row r="90" spans="1:27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313">SUM(CZ53, -CZ56)</f>
        <v>0.19919999999999999</v>
      </c>
      <c r="DA90" s="115">
        <f t="shared" si="313"/>
        <v>0.1968</v>
      </c>
      <c r="DB90" s="174">
        <f t="shared" si="313"/>
        <v>0.19270000000000001</v>
      </c>
      <c r="DC90" s="141">
        <f t="shared" si="313"/>
        <v>0.17620000000000002</v>
      </c>
      <c r="DD90" s="115">
        <f t="shared" si="313"/>
        <v>0.1749</v>
      </c>
      <c r="DE90" s="174">
        <f t="shared" si="313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314">SUM(DH55, -DH58)</f>
        <v>0.18809999999999999</v>
      </c>
      <c r="DI90" s="143">
        <f t="shared" si="314"/>
        <v>0.19260000000000002</v>
      </c>
      <c r="DJ90" s="113">
        <f t="shared" si="314"/>
        <v>0.18720000000000001</v>
      </c>
      <c r="DK90" s="173">
        <f t="shared" si="314"/>
        <v>0.193</v>
      </c>
      <c r="DL90" s="113">
        <f t="shared" si="314"/>
        <v>0.18990000000000001</v>
      </c>
      <c r="DM90" s="113">
        <f t="shared" si="314"/>
        <v>0.19640000000000002</v>
      </c>
      <c r="DN90" s="332">
        <f t="shared" si="314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15">SUM(EC79, -EC86)</f>
        <v>0</v>
      </c>
      <c r="ED90" s="6">
        <f t="shared" si="315"/>
        <v>0</v>
      </c>
      <c r="EE90" s="6">
        <f t="shared" si="315"/>
        <v>0</v>
      </c>
      <c r="EF90" s="6">
        <f t="shared" si="315"/>
        <v>0</v>
      </c>
      <c r="EG90" s="6">
        <f t="shared" si="315"/>
        <v>0</v>
      </c>
      <c r="EH90" s="6">
        <f t="shared" si="315"/>
        <v>0</v>
      </c>
      <c r="EI90" s="6">
        <f t="shared" si="315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316">SUM(FR55, -FR58)</f>
        <v>0.2482</v>
      </c>
      <c r="FS90" s="241">
        <f t="shared" si="316"/>
        <v>0.25769999999999998</v>
      </c>
      <c r="FT90" s="267">
        <f t="shared" si="316"/>
        <v>0.23880000000000001</v>
      </c>
      <c r="FU90" s="240">
        <f t="shared" si="316"/>
        <v>0.23779999999999998</v>
      </c>
      <c r="FV90" s="241">
        <f t="shared" si="316"/>
        <v>0.2422</v>
      </c>
      <c r="FW90" s="267">
        <f t="shared" si="316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317">SUM(GV79, -GV86)</f>
        <v>0</v>
      </c>
      <c r="GW90" s="6">
        <f t="shared" si="317"/>
        <v>0</v>
      </c>
      <c r="GX90" s="6">
        <f t="shared" si="317"/>
        <v>0</v>
      </c>
      <c r="GY90" s="6">
        <f t="shared" si="317"/>
        <v>0</v>
      </c>
      <c r="GZ90" s="6">
        <f t="shared" si="317"/>
        <v>0</v>
      </c>
      <c r="HA90" s="6">
        <f t="shared" si="317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1">
        <f>SUM(IY55, -IY57)</f>
        <v>0.27229999999999999</v>
      </c>
      <c r="IZ90" s="241">
        <f>SUM(IZ55, -IZ57)</f>
        <v>0.27700000000000002</v>
      </c>
      <c r="JA90" s="115">
        <f>SUM(JA51, -JA55)</f>
        <v>0.25740000000000002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318">SUM(JM79, -JM86)</f>
        <v>0</v>
      </c>
      <c r="JN90" s="6">
        <f t="shared" si="318"/>
        <v>0</v>
      </c>
      <c r="JO90" s="6">
        <f t="shared" si="318"/>
        <v>0</v>
      </c>
      <c r="JP90" s="6">
        <f t="shared" si="318"/>
        <v>0</v>
      </c>
      <c r="JQ90" s="6">
        <f t="shared" si="318"/>
        <v>0</v>
      </c>
      <c r="JR90" s="6">
        <f t="shared" si="318"/>
        <v>0</v>
      </c>
      <c r="JS90" s="6">
        <f t="shared" si="318"/>
        <v>0</v>
      </c>
    </row>
    <row r="91" spans="1:27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83" t="s">
        <v>37</v>
      </c>
      <c r="IZ91" s="183" t="s">
        <v>37</v>
      </c>
      <c r="JA91" s="183" t="s">
        <v>37</v>
      </c>
      <c r="JB91" s="59"/>
      <c r="JC91" s="59"/>
      <c r="JD91" s="59"/>
      <c r="JE91" s="59"/>
      <c r="JF91" s="59"/>
      <c r="JG91" s="59"/>
      <c r="JH91" s="59"/>
      <c r="JI91" s="59"/>
      <c r="JJ91" s="59"/>
      <c r="JK91" s="59"/>
      <c r="JL91" s="59"/>
      <c r="JM91" s="59"/>
      <c r="JN91" s="59"/>
      <c r="JO91" s="59"/>
      <c r="JP91" s="59"/>
      <c r="JQ91" s="59"/>
      <c r="JR91" s="59"/>
      <c r="JS91" s="59"/>
    </row>
    <row r="92" spans="1:27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319">SUM(FR56, -FR58)</f>
        <v>0.23520000000000002</v>
      </c>
      <c r="FS92" s="111">
        <f t="shared" si="319"/>
        <v>0.23280000000000001</v>
      </c>
      <c r="FT92" s="171">
        <f t="shared" si="319"/>
        <v>0.22600000000000003</v>
      </c>
      <c r="FU92" s="139">
        <f t="shared" si="319"/>
        <v>0.21449999999999997</v>
      </c>
      <c r="FV92" s="111">
        <f t="shared" si="319"/>
        <v>0.216</v>
      </c>
      <c r="FW92" s="171">
        <f t="shared" si="319"/>
        <v>0.22409999999999999</v>
      </c>
      <c r="FX92" s="139">
        <f t="shared" si="319"/>
        <v>0.23620000000000002</v>
      </c>
      <c r="FY92" s="111">
        <f t="shared" si="319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320">SUM(HH51, -HH52)</f>
        <v>0.22439999999999999</v>
      </c>
      <c r="HI92" s="161">
        <f t="shared" si="320"/>
        <v>0.21510000000000001</v>
      </c>
      <c r="HJ92" s="202">
        <f t="shared" si="320"/>
        <v>0.20879999999999999</v>
      </c>
      <c r="HK92" s="182">
        <f t="shared" si="320"/>
        <v>0.21330000000000002</v>
      </c>
      <c r="HL92" s="161">
        <f t="shared" si="320"/>
        <v>0.2278</v>
      </c>
      <c r="HM92" s="202">
        <f t="shared" si="320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>SUM(IV51, -IV54)</f>
        <v>0.26730000000000004</v>
      </c>
      <c r="IW92" s="115">
        <f>SUM(IW51, -IW54)</f>
        <v>0.2631</v>
      </c>
      <c r="IX92" s="174">
        <f>SUM(IX51, -IX54)</f>
        <v>0.2571</v>
      </c>
      <c r="IY92" s="115">
        <f>SUM(IY51, -IY54)</f>
        <v>0.26069999999999999</v>
      </c>
      <c r="IZ92" s="115">
        <f>SUM(IZ51, -IZ54)</f>
        <v>0.27410000000000001</v>
      </c>
      <c r="JA92" s="115">
        <f>SUM(JA51, -JA54)</f>
        <v>0.22989999999999999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63" t="s">
        <v>67</v>
      </c>
      <c r="IZ93" s="163" t="s">
        <v>67</v>
      </c>
      <c r="JA93" s="163" t="s">
        <v>67</v>
      </c>
      <c r="JB93" s="59"/>
      <c r="JC93" s="59"/>
      <c r="JD93" s="59"/>
      <c r="JE93" s="59"/>
      <c r="JF93" s="59"/>
      <c r="JG93" s="59"/>
      <c r="JH93" s="59"/>
      <c r="JI93" s="59"/>
      <c r="JJ93" s="59"/>
      <c r="JK93" s="59"/>
      <c r="JL93" s="59"/>
      <c r="JM93" s="59"/>
      <c r="JN93" s="59"/>
      <c r="JO93" s="59"/>
      <c r="JP93" s="59"/>
      <c r="JQ93" s="59"/>
      <c r="JR93" s="59"/>
      <c r="JS93" s="59"/>
    </row>
    <row r="94" spans="1:27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321">SUM(BU54, -BU56)</f>
        <v>0.1968</v>
      </c>
      <c r="BV94" s="141">
        <f t="shared" si="321"/>
        <v>0.19769999999999999</v>
      </c>
      <c r="BW94" s="115">
        <f t="shared" si="321"/>
        <v>0.17959999999999998</v>
      </c>
      <c r="BX94" s="174">
        <f t="shared" si="321"/>
        <v>0.1862</v>
      </c>
      <c r="BY94" s="218">
        <f t="shared" si="321"/>
        <v>0.19790000000000002</v>
      </c>
      <c r="BZ94" s="15">
        <f t="shared" si="321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322">SUM(DC54, -DC56)</f>
        <v>0.15679999999999999</v>
      </c>
      <c r="DD94" s="115">
        <f t="shared" si="322"/>
        <v>0.16189999999999999</v>
      </c>
      <c r="DE94" s="174">
        <f t="shared" si="322"/>
        <v>0.18730000000000002</v>
      </c>
      <c r="DF94" s="141">
        <f t="shared" si="322"/>
        <v>0.18480000000000002</v>
      </c>
      <c r="DG94" s="115">
        <f t="shared" si="322"/>
        <v>0.18049999999999999</v>
      </c>
      <c r="DH94" s="174">
        <f t="shared" si="322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323">SUM(IC56, -IC57)</f>
        <v>0.21279999999999999</v>
      </c>
      <c r="ID94" s="219">
        <f t="shared" si="323"/>
        <v>0.23220000000000002</v>
      </c>
      <c r="IE94" s="91">
        <f t="shared" si="323"/>
        <v>0.21600000000000003</v>
      </c>
      <c r="IF94" s="173">
        <f t="shared" si="323"/>
        <v>0.23359999999999997</v>
      </c>
      <c r="IG94" s="219">
        <f t="shared" si="323"/>
        <v>0.22500000000000001</v>
      </c>
      <c r="IH94" s="91">
        <f t="shared" si="323"/>
        <v>0.2369</v>
      </c>
      <c r="II94" s="173">
        <f t="shared" si="323"/>
        <v>0.2482</v>
      </c>
      <c r="IJ94" s="219">
        <f>SUM(IJ51, -IJ53)</f>
        <v>0.2505</v>
      </c>
      <c r="IK94" s="15">
        <f t="shared" ref="IK94:IP94" si="324">SUM(IK51, -IK54)</f>
        <v>0.25749999999999995</v>
      </c>
      <c r="IL94" s="146">
        <f t="shared" si="324"/>
        <v>0.22690000000000002</v>
      </c>
      <c r="IM94" s="141">
        <f t="shared" si="324"/>
        <v>0.25890000000000002</v>
      </c>
      <c r="IN94" s="115">
        <f t="shared" si="324"/>
        <v>0.2707</v>
      </c>
      <c r="IO94" s="174">
        <f t="shared" si="324"/>
        <v>0.26700000000000002</v>
      </c>
      <c r="IP94" s="141">
        <f t="shared" si="324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>SUM(IV56, -IV57)</f>
        <v>0.2505</v>
      </c>
      <c r="IW94" s="202">
        <f>SUM(IW56, -IW57)</f>
        <v>0.25309999999999999</v>
      </c>
      <c r="IX94" s="182">
        <f>SUM(IX56, -IX57)</f>
        <v>0.25389999999999996</v>
      </c>
      <c r="IY94" s="202">
        <f>SUM(IY56, -IY57)</f>
        <v>0.22970000000000002</v>
      </c>
      <c r="IZ94" s="202">
        <f>SUM(IZ56, -IZ57)</f>
        <v>0.2276</v>
      </c>
      <c r="JA94" s="202">
        <f>SUM(JA56, -JA57)</f>
        <v>0.2223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18" t="s">
        <v>64</v>
      </c>
      <c r="IZ95" s="118" t="s">
        <v>64</v>
      </c>
      <c r="JA95" s="118" t="s">
        <v>64</v>
      </c>
      <c r="JB95" s="59"/>
      <c r="JC95" s="59"/>
      <c r="JD95" s="59"/>
      <c r="JE95" s="59"/>
      <c r="JF95" s="59"/>
      <c r="JG95" s="59"/>
      <c r="JH95" s="59"/>
      <c r="JI95" s="59"/>
      <c r="JJ95" s="59"/>
      <c r="JK95" s="59"/>
      <c r="JL95" s="59"/>
      <c r="JM95" s="59"/>
      <c r="JN95" s="59"/>
      <c r="JO95" s="59"/>
      <c r="JP95" s="59"/>
      <c r="JQ95" s="59"/>
      <c r="JR95" s="59"/>
      <c r="JS95" s="59"/>
    </row>
    <row r="96" spans="1:27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25">SUM(EC85, -EC92)</f>
        <v>0</v>
      </c>
      <c r="ED96" s="6">
        <f t="shared" si="325"/>
        <v>0</v>
      </c>
      <c r="EE96" s="6">
        <f t="shared" si="325"/>
        <v>0</v>
      </c>
      <c r="EF96" s="6">
        <f t="shared" si="325"/>
        <v>0</v>
      </c>
      <c r="EG96" s="6">
        <f t="shared" si="325"/>
        <v>0</v>
      </c>
      <c r="EH96" s="6">
        <f t="shared" si="325"/>
        <v>0</v>
      </c>
      <c r="EI96" s="6">
        <f t="shared" si="325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326">SUM(GV85, -GV92)</f>
        <v>0</v>
      </c>
      <c r="GW96" s="6">
        <f t="shared" si="326"/>
        <v>0</v>
      </c>
      <c r="GX96" s="6">
        <f t="shared" si="326"/>
        <v>0</v>
      </c>
      <c r="GY96" s="6">
        <f t="shared" si="326"/>
        <v>0</v>
      </c>
      <c r="GZ96" s="6">
        <f t="shared" si="326"/>
        <v>0</v>
      </c>
      <c r="HA96" s="6">
        <f t="shared" si="326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327">SUM(IL52, -IL56)</f>
        <v>0.21159999999999998</v>
      </c>
      <c r="IM96" s="141">
        <f t="shared" si="327"/>
        <v>0.23349999999999999</v>
      </c>
      <c r="IN96" s="115">
        <f t="shared" si="327"/>
        <v>0.2311</v>
      </c>
      <c r="IO96" s="174">
        <f t="shared" si="327"/>
        <v>0.21390000000000001</v>
      </c>
      <c r="IP96" s="141">
        <f t="shared" si="327"/>
        <v>0.2213</v>
      </c>
      <c r="IQ96" s="115">
        <f t="shared" si="327"/>
        <v>0.21010000000000001</v>
      </c>
      <c r="IR96" s="174">
        <f t="shared" si="327"/>
        <v>0.21340000000000001</v>
      </c>
      <c r="IS96" s="218">
        <f t="shared" si="327"/>
        <v>0.20580000000000001</v>
      </c>
      <c r="IT96" s="15">
        <f t="shared" si="327"/>
        <v>0.20780000000000001</v>
      </c>
      <c r="IU96" s="146">
        <f>SUM(IU52, -IU56)</f>
        <v>0.20669999999999999</v>
      </c>
      <c r="IV96" s="141">
        <f>SUM(IV52, -IV56)</f>
        <v>0.20640000000000003</v>
      </c>
      <c r="IW96" s="115">
        <f>SUM(IW52, -IW56)</f>
        <v>0.2041</v>
      </c>
      <c r="IX96" s="174">
        <f>SUM(IX52, -IX56)</f>
        <v>0.20140000000000002</v>
      </c>
      <c r="IY96" s="115">
        <f>SUM(IY52, -IY56)</f>
        <v>0.20319999999999999</v>
      </c>
      <c r="IZ96" s="115">
        <f>SUM(IZ52, -IZ56)</f>
        <v>0.20149999999999998</v>
      </c>
      <c r="JA96" s="115">
        <f>SUM(JA52, -JA56)</f>
        <v>0.19159999999999999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328">SUM(JM85, -JM92)</f>
        <v>0</v>
      </c>
      <c r="JN96" s="6">
        <f t="shared" si="328"/>
        <v>0</v>
      </c>
      <c r="JO96" s="6">
        <f t="shared" si="328"/>
        <v>0</v>
      </c>
      <c r="JP96" s="6">
        <f t="shared" si="328"/>
        <v>0</v>
      </c>
      <c r="JQ96" s="6">
        <f t="shared" si="328"/>
        <v>0</v>
      </c>
      <c r="JR96" s="6">
        <f t="shared" si="328"/>
        <v>0</v>
      </c>
      <c r="JS96" s="6">
        <f t="shared" si="328"/>
        <v>0</v>
      </c>
    </row>
    <row r="97" spans="1:27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83" t="s">
        <v>55</v>
      </c>
      <c r="IZ97" s="183" t="s">
        <v>55</v>
      </c>
      <c r="JA97" s="183" t="s">
        <v>55</v>
      </c>
      <c r="JB97" s="59"/>
      <c r="JC97" s="59"/>
      <c r="JD97" s="59"/>
      <c r="JE97" s="59"/>
      <c r="JF97" s="59"/>
      <c r="JG97" s="59"/>
      <c r="JH97" s="59"/>
      <c r="JI97" s="59"/>
      <c r="JJ97" s="59"/>
      <c r="JK97" s="59"/>
      <c r="JL97" s="59"/>
      <c r="JM97" s="59"/>
      <c r="JN97" s="59"/>
      <c r="JO97" s="59"/>
      <c r="JP97" s="59"/>
      <c r="JQ97" s="59"/>
      <c r="JR97" s="59"/>
      <c r="JS97" s="59"/>
    </row>
    <row r="98" spans="1:27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329">SUM(ES56, -ES57)</f>
        <v>0.1905</v>
      </c>
      <c r="ET98" s="161">
        <f t="shared" si="329"/>
        <v>0.1933</v>
      </c>
      <c r="EU98" s="202">
        <f t="shared" si="329"/>
        <v>0.19350000000000001</v>
      </c>
      <c r="EV98" s="182">
        <f t="shared" si="329"/>
        <v>0.1973</v>
      </c>
      <c r="EW98" s="161">
        <f t="shared" si="329"/>
        <v>0.1961</v>
      </c>
      <c r="EX98" s="241">
        <f t="shared" si="329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330">SUM(FK56, -FK57)</f>
        <v>0.2011</v>
      </c>
      <c r="FL98" s="161">
        <f t="shared" si="330"/>
        <v>0.21800000000000003</v>
      </c>
      <c r="FM98" s="202">
        <f t="shared" si="330"/>
        <v>0.20580000000000001</v>
      </c>
      <c r="FN98" s="182">
        <f t="shared" si="330"/>
        <v>0.20130000000000001</v>
      </c>
      <c r="FO98" s="161">
        <f t="shared" si="330"/>
        <v>0.2039</v>
      </c>
      <c r="FP98" s="202">
        <f t="shared" si="330"/>
        <v>0.21519999999999997</v>
      </c>
      <c r="FQ98" s="182">
        <f t="shared" si="330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331">SUM(GO53, -GO56)</f>
        <v>0.1394</v>
      </c>
      <c r="GP98" s="141">
        <f t="shared" si="331"/>
        <v>0.14990000000000001</v>
      </c>
      <c r="GQ98" s="115">
        <f t="shared" si="331"/>
        <v>0.15029999999999999</v>
      </c>
      <c r="GR98" s="174">
        <f t="shared" si="331"/>
        <v>0.1431</v>
      </c>
      <c r="GS98" s="115">
        <f t="shared" si="331"/>
        <v>0.15920000000000001</v>
      </c>
      <c r="GT98" s="115">
        <f t="shared" si="331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332">SUM(IL52, -IL55)</f>
        <v>0.21049999999999999</v>
      </c>
      <c r="IM98" s="141">
        <f t="shared" si="332"/>
        <v>0.2157</v>
      </c>
      <c r="IN98" s="115">
        <f t="shared" si="332"/>
        <v>0.2137</v>
      </c>
      <c r="IO98" s="174">
        <f t="shared" si="332"/>
        <v>0.20170000000000002</v>
      </c>
      <c r="IP98" s="141">
        <f t="shared" si="332"/>
        <v>0.2056</v>
      </c>
      <c r="IQ98" s="115">
        <f t="shared" si="332"/>
        <v>0.20419999999999999</v>
      </c>
      <c r="IR98" s="174">
        <f t="shared" si="332"/>
        <v>0.21290000000000001</v>
      </c>
      <c r="IS98" s="218">
        <f t="shared" si="332"/>
        <v>0.2024</v>
      </c>
      <c r="IT98" s="15">
        <f t="shared" si="332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13">
        <f>SUM(IY51, -IY53)</f>
        <v>0.18179999999999996</v>
      </c>
      <c r="IZ98" s="113">
        <f>SUM(IZ51, -IZ53)</f>
        <v>0.19790000000000002</v>
      </c>
      <c r="JA98" s="113">
        <f>SUM(JA51, -JA53)</f>
        <v>0.18740000000000001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18" t="s">
        <v>47</v>
      </c>
      <c r="IZ99" s="118" t="s">
        <v>47</v>
      </c>
      <c r="JA99" s="118" t="s">
        <v>47</v>
      </c>
      <c r="JB99" s="59"/>
      <c r="JC99" s="59"/>
      <c r="JD99" s="59"/>
      <c r="JE99" s="59"/>
      <c r="JF99" s="59"/>
      <c r="JG99" s="59"/>
      <c r="JH99" s="59"/>
      <c r="JI99" s="59"/>
      <c r="JJ99" s="59"/>
      <c r="JK99" s="59"/>
      <c r="JL99" s="59"/>
      <c r="JM99" s="59"/>
      <c r="JN99" s="59"/>
      <c r="JO99" s="59"/>
      <c r="JP99" s="59"/>
      <c r="JQ99" s="59"/>
      <c r="JR99" s="59"/>
      <c r="JS99" s="59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333">SUM(BS56, -BS58)</f>
        <v>0.1308</v>
      </c>
      <c r="BT100" s="111">
        <f t="shared" si="333"/>
        <v>0.11999999999999998</v>
      </c>
      <c r="BU100" s="173">
        <f t="shared" si="333"/>
        <v>0.13389999999999999</v>
      </c>
      <c r="BV100" s="143">
        <f t="shared" si="333"/>
        <v>0.14529999999999998</v>
      </c>
      <c r="BW100" s="113">
        <f t="shared" si="333"/>
        <v>0.15360000000000001</v>
      </c>
      <c r="BX100" s="173">
        <f t="shared" si="333"/>
        <v>0.15440000000000001</v>
      </c>
      <c r="BY100" s="219">
        <f t="shared" si="333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334">SUM(EM52, -EM56)</f>
        <v>0.1613</v>
      </c>
      <c r="EN100" s="141">
        <f t="shared" si="334"/>
        <v>0.16400000000000001</v>
      </c>
      <c r="EO100" s="115">
        <f t="shared" si="334"/>
        <v>0.16200000000000001</v>
      </c>
      <c r="EP100" s="174">
        <f t="shared" si="334"/>
        <v>0.1633</v>
      </c>
      <c r="EQ100" s="141">
        <f t="shared" si="334"/>
        <v>0.1545</v>
      </c>
      <c r="ER100" s="115">
        <f t="shared" si="334"/>
        <v>0.14460000000000001</v>
      </c>
      <c r="ES100" s="174">
        <f t="shared" si="334"/>
        <v>0.1545</v>
      </c>
      <c r="ET100" s="141">
        <f t="shared" si="334"/>
        <v>0.15029999999999999</v>
      </c>
      <c r="EU100" s="115">
        <f t="shared" si="334"/>
        <v>0.13469999999999999</v>
      </c>
      <c r="EV100" s="174">
        <f t="shared" si="334"/>
        <v>0.10389999999999999</v>
      </c>
      <c r="EW100" s="141">
        <f t="shared" si="334"/>
        <v>0.11760000000000001</v>
      </c>
      <c r="EX100" s="115">
        <f t="shared" si="334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335">SUM(FK52, -FK56)</f>
        <v>0.18160000000000001</v>
      </c>
      <c r="FL100" s="141">
        <f t="shared" si="335"/>
        <v>0.16259999999999999</v>
      </c>
      <c r="FM100" s="115">
        <f t="shared" si="335"/>
        <v>0.15740000000000001</v>
      </c>
      <c r="FN100" s="174">
        <f t="shared" si="335"/>
        <v>0.1603</v>
      </c>
      <c r="FO100" s="141">
        <f t="shared" si="335"/>
        <v>0.17699999999999999</v>
      </c>
      <c r="FP100" s="115">
        <f t="shared" si="335"/>
        <v>0.16789999999999999</v>
      </c>
      <c r="FQ100" s="174">
        <f t="shared" si="335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336">SUM(HH53, -HH56)</f>
        <v>0.15909999999999999</v>
      </c>
      <c r="HI100" s="141">
        <f t="shared" si="336"/>
        <v>0.18540000000000001</v>
      </c>
      <c r="HJ100" s="115">
        <f t="shared" si="336"/>
        <v>0.1661</v>
      </c>
      <c r="HK100" s="174">
        <f t="shared" si="336"/>
        <v>0.15239999999999998</v>
      </c>
      <c r="HL100" s="141">
        <f t="shared" si="336"/>
        <v>0.14729999999999999</v>
      </c>
      <c r="HM100" s="115">
        <f t="shared" si="336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15">
        <f>SUM(IY52, -IY55)</f>
        <v>0.16059999999999999</v>
      </c>
      <c r="IZ100" s="115">
        <f>SUM(IZ52, -IZ55)</f>
        <v>0.15209999999999999</v>
      </c>
      <c r="JA100" s="115">
        <f>SUM(JA52, -JA55)</f>
        <v>0.15640000000000001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18" t="s">
        <v>40</v>
      </c>
      <c r="IZ101" s="118" t="s">
        <v>40</v>
      </c>
      <c r="JA101" s="118" t="s">
        <v>40</v>
      </c>
      <c r="JB101" s="59"/>
      <c r="JC101" s="59"/>
      <c r="JD101" s="59"/>
      <c r="JE101" s="59"/>
      <c r="JF101" s="59"/>
      <c r="JG101" s="59"/>
      <c r="JH101" s="59"/>
      <c r="JI101" s="59"/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337">SUM(BL57, -BL58)</f>
        <v>0.11630000000000001</v>
      </c>
      <c r="BM102" s="111">
        <f t="shared" si="337"/>
        <v>0.11269999999999999</v>
      </c>
      <c r="BN102" s="171">
        <f t="shared" si="337"/>
        <v>0.11739999999999999</v>
      </c>
      <c r="BO102" s="113">
        <f t="shared" si="337"/>
        <v>0.1109</v>
      </c>
      <c r="BP102" s="113">
        <f t="shared" si="337"/>
        <v>0.11410000000000001</v>
      </c>
      <c r="BQ102" s="113">
        <f t="shared" si="337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38">SUM(EC91, -EC98)</f>
        <v>0</v>
      </c>
      <c r="ED102" s="6">
        <f t="shared" si="338"/>
        <v>0</v>
      </c>
      <c r="EE102" s="6">
        <f t="shared" si="338"/>
        <v>0</v>
      </c>
      <c r="EF102" s="6">
        <f t="shared" si="338"/>
        <v>0</v>
      </c>
      <c r="EG102" s="6">
        <f t="shared" si="338"/>
        <v>0</v>
      </c>
      <c r="EH102" s="6">
        <f t="shared" si="338"/>
        <v>0</v>
      </c>
      <c r="EI102" s="6">
        <f t="shared" si="338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339">SUM(ER53, -ER56)</f>
        <v>0.11599999999999999</v>
      </c>
      <c r="ES102" s="174">
        <f t="shared" si="339"/>
        <v>0.13800000000000001</v>
      </c>
      <c r="ET102" s="141">
        <f t="shared" si="339"/>
        <v>0.1168</v>
      </c>
      <c r="EU102" s="115">
        <f t="shared" si="339"/>
        <v>0.11699999999999999</v>
      </c>
      <c r="EV102" s="174">
        <f t="shared" si="339"/>
        <v>0.1008</v>
      </c>
      <c r="EW102" s="141">
        <f t="shared" si="339"/>
        <v>0.10050000000000001</v>
      </c>
      <c r="EX102" s="115">
        <f t="shared" si="339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340">SUM(FO52, -FO55)</f>
        <v>0.17280000000000001</v>
      </c>
      <c r="FP102" s="115">
        <f t="shared" si="340"/>
        <v>0.16419999999999998</v>
      </c>
      <c r="FQ102" s="174">
        <f t="shared" si="340"/>
        <v>0.1719</v>
      </c>
      <c r="FR102" s="141">
        <f t="shared" si="340"/>
        <v>0.18870000000000001</v>
      </c>
      <c r="FS102" s="115">
        <f t="shared" si="340"/>
        <v>0.17300000000000001</v>
      </c>
      <c r="FT102" s="174">
        <f t="shared" si="340"/>
        <v>0.17009999999999997</v>
      </c>
      <c r="FU102" s="141">
        <f t="shared" si="340"/>
        <v>0.16879999999999998</v>
      </c>
      <c r="FV102" s="115">
        <f t="shared" si="340"/>
        <v>0.1638</v>
      </c>
      <c r="FW102" s="174">
        <f t="shared" si="340"/>
        <v>0.159</v>
      </c>
      <c r="FX102" s="141">
        <f t="shared" si="340"/>
        <v>0.1401</v>
      </c>
      <c r="FY102" s="115">
        <f t="shared" si="340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341">SUM(GV91, -GV98)</f>
        <v>0</v>
      </c>
      <c r="GW102" s="6">
        <f t="shared" si="341"/>
        <v>0</v>
      </c>
      <c r="GX102" s="6">
        <f t="shared" si="341"/>
        <v>0</v>
      </c>
      <c r="GY102" s="6">
        <f t="shared" si="341"/>
        <v>0</v>
      </c>
      <c r="GZ102" s="6">
        <f t="shared" si="341"/>
        <v>0</v>
      </c>
      <c r="HA102" s="6">
        <f t="shared" si="341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>SUM(IQ52, -IQ54)</f>
        <v>0.19090000000000001</v>
      </c>
      <c r="IR102" s="174">
        <f>SUM(IR52, -IR54)</f>
        <v>0.18029999999999999</v>
      </c>
      <c r="IS102" s="218">
        <f>SUM(IS52, -IS54)</f>
        <v>0.1827</v>
      </c>
      <c r="IT102" s="15">
        <f>SUM(IT52, -IT54)</f>
        <v>0.185</v>
      </c>
      <c r="IU102" s="146">
        <f>SUM(IU52, -IU54)</f>
        <v>0.1825</v>
      </c>
      <c r="IV102" s="141">
        <f>SUM(IV52, -IV54)</f>
        <v>0.16850000000000001</v>
      </c>
      <c r="IW102" s="115">
        <f>SUM(IW52, -IW54)</f>
        <v>0.16790000000000002</v>
      </c>
      <c r="IX102" s="174">
        <f>SUM(IX52, -IX54)</f>
        <v>0.16520000000000001</v>
      </c>
      <c r="IY102" s="115">
        <f>SUM(IY52, -IY54)</f>
        <v>0.14710000000000001</v>
      </c>
      <c r="IZ102" s="115">
        <f>SUM(IZ52, -IZ54)</f>
        <v>0.14119999999999999</v>
      </c>
      <c r="JA102" s="115">
        <f>SUM(JA52, -JA54)</f>
        <v>0.12890000000000001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342">SUM(JM91, -JM98)</f>
        <v>0</v>
      </c>
      <c r="JN102" s="6">
        <f t="shared" si="342"/>
        <v>0</v>
      </c>
      <c r="JO102" s="6">
        <f t="shared" si="342"/>
        <v>0</v>
      </c>
      <c r="JP102" s="6">
        <f t="shared" si="342"/>
        <v>0</v>
      </c>
      <c r="JQ102" s="6">
        <f t="shared" si="342"/>
        <v>0</v>
      </c>
      <c r="JR102" s="6">
        <f t="shared" si="342"/>
        <v>0</v>
      </c>
      <c r="JS102" s="6">
        <f t="shared" si="342"/>
        <v>0</v>
      </c>
    </row>
    <row r="103" spans="1:27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12" t="s">
        <v>68</v>
      </c>
      <c r="IZ103" s="112" t="s">
        <v>68</v>
      </c>
      <c r="JA103" s="112" t="s">
        <v>68</v>
      </c>
      <c r="JB103" s="59"/>
      <c r="JC103" s="59"/>
      <c r="JD103" s="59"/>
      <c r="JE103" s="59"/>
      <c r="JF103" s="59"/>
      <c r="JG103" s="59"/>
      <c r="JH103" s="59"/>
      <c r="JI103" s="59"/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343">SUM(BE56, -BE58)</f>
        <v>0.1037</v>
      </c>
      <c r="BF104" s="161">
        <f t="shared" si="343"/>
        <v>0.1012</v>
      </c>
      <c r="BG104" s="202">
        <f t="shared" si="343"/>
        <v>0.10639999999999999</v>
      </c>
      <c r="BH104" s="173">
        <f t="shared" si="343"/>
        <v>0.1026</v>
      </c>
      <c r="BI104" s="143">
        <f t="shared" si="343"/>
        <v>0.10390000000000001</v>
      </c>
      <c r="BJ104" s="113">
        <f t="shared" si="343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344">SUM(ER52, -ER55)</f>
        <v>0.1143</v>
      </c>
      <c r="ES104" s="174">
        <f t="shared" si="344"/>
        <v>0.12440000000000001</v>
      </c>
      <c r="ET104" s="141">
        <f t="shared" si="344"/>
        <v>0.1167</v>
      </c>
      <c r="EU104" s="115">
        <f t="shared" si="344"/>
        <v>0.10249999999999999</v>
      </c>
      <c r="EV104" s="174">
        <f t="shared" si="344"/>
        <v>7.46E-2</v>
      </c>
      <c r="EW104" s="141">
        <f t="shared" si="344"/>
        <v>9.0200000000000002E-2</v>
      </c>
      <c r="EX104" s="115">
        <f t="shared" si="344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345">SUM(FO53, -FO56)</f>
        <v>0.15670000000000001</v>
      </c>
      <c r="FP104" s="115">
        <f t="shared" si="345"/>
        <v>0.14119999999999999</v>
      </c>
      <c r="FQ104" s="174">
        <f t="shared" si="345"/>
        <v>0.1249</v>
      </c>
      <c r="FR104" s="141">
        <f t="shared" si="345"/>
        <v>0.14000000000000001</v>
      </c>
      <c r="FS104" s="115">
        <f t="shared" si="345"/>
        <v>0.13289999999999999</v>
      </c>
      <c r="FT104" s="174">
        <f t="shared" si="345"/>
        <v>0.12759999999999999</v>
      </c>
      <c r="FU104" s="141">
        <f t="shared" si="345"/>
        <v>0.1278</v>
      </c>
      <c r="FV104" s="115">
        <f t="shared" si="345"/>
        <v>0.14069999999999999</v>
      </c>
      <c r="FW104" s="174">
        <f t="shared" si="345"/>
        <v>0.1326</v>
      </c>
      <c r="FX104" s="141">
        <f t="shared" si="345"/>
        <v>0.12809999999999999</v>
      </c>
      <c r="FY104" s="115">
        <f t="shared" si="345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346">SUM(IL52, -IL53)</f>
        <v>0.11679999999999999</v>
      </c>
      <c r="IM104" s="141">
        <f t="shared" si="346"/>
        <v>0.12869999999999998</v>
      </c>
      <c r="IN104" s="115">
        <f t="shared" si="346"/>
        <v>0.12820000000000001</v>
      </c>
      <c r="IO104" s="174">
        <f t="shared" si="346"/>
        <v>0.11460000000000001</v>
      </c>
      <c r="IP104" s="141">
        <f t="shared" si="346"/>
        <v>0.12930000000000003</v>
      </c>
      <c r="IQ104" s="115">
        <f t="shared" si="346"/>
        <v>0.11220000000000001</v>
      </c>
      <c r="IR104" s="174">
        <f t="shared" si="346"/>
        <v>0.1099</v>
      </c>
      <c r="IS104" s="218">
        <f t="shared" si="346"/>
        <v>0.10639999999999999</v>
      </c>
      <c r="IT104" s="15">
        <f t="shared" si="346"/>
        <v>0.1115</v>
      </c>
      <c r="IU104" s="146">
        <f>SUM(IU52, -IU53)</f>
        <v>0.11819999999999999</v>
      </c>
      <c r="IV104" s="139">
        <f>SUM(IV53, -IV56)</f>
        <v>0.1163</v>
      </c>
      <c r="IW104" s="111">
        <f>SUM(IW53, -IW56)</f>
        <v>0.12</v>
      </c>
      <c r="IX104" s="171">
        <f>SUM(IX53, -IX56)</f>
        <v>0.127</v>
      </c>
      <c r="IY104" s="111">
        <f>SUM(IY53, -IY56)</f>
        <v>0.13500000000000001</v>
      </c>
      <c r="IZ104" s="111">
        <f>SUM(IZ53, -IZ56)</f>
        <v>0.13650000000000001</v>
      </c>
      <c r="JA104" s="111">
        <f>SUM(JA53, -JA56)</f>
        <v>0.1052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83" t="s">
        <v>53</v>
      </c>
      <c r="IZ105" s="183" t="s">
        <v>53</v>
      </c>
      <c r="JA105" s="183" t="s">
        <v>53</v>
      </c>
      <c r="JB105" s="59"/>
      <c r="JC105" s="59"/>
      <c r="JD105" s="59"/>
      <c r="JE105" s="59"/>
      <c r="JF105" s="59"/>
      <c r="JG105" s="59"/>
      <c r="JH105" s="59"/>
      <c r="JI105" s="59"/>
      <c r="JJ105" s="59"/>
      <c r="JK105" s="59"/>
      <c r="JL105" s="59"/>
      <c r="JM105" s="59"/>
      <c r="JN105" s="59"/>
      <c r="JO105" s="59"/>
      <c r="JP105" s="59"/>
      <c r="JQ105" s="59"/>
      <c r="JR105" s="59"/>
      <c r="JS105" s="59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347">SUM(FH53, -FH55)</f>
        <v>0.1164</v>
      </c>
      <c r="FI106" s="141">
        <f t="shared" si="347"/>
        <v>0.11109999999999999</v>
      </c>
      <c r="FJ106" s="115">
        <f t="shared" si="347"/>
        <v>0.1169</v>
      </c>
      <c r="FK106" s="174">
        <f t="shared" si="347"/>
        <v>0.1477</v>
      </c>
      <c r="FL106" s="141">
        <f t="shared" si="347"/>
        <v>0.14050000000000001</v>
      </c>
      <c r="FM106" s="115">
        <f t="shared" si="347"/>
        <v>0.13020000000000001</v>
      </c>
      <c r="FN106" s="174">
        <f t="shared" si="347"/>
        <v>0.13250000000000001</v>
      </c>
      <c r="FO106" s="141">
        <f t="shared" si="347"/>
        <v>0.1525</v>
      </c>
      <c r="FP106" s="115">
        <f t="shared" si="347"/>
        <v>0.13749999999999998</v>
      </c>
      <c r="FQ106" s="174">
        <f t="shared" si="347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348">SUM(IL53, -IL56)</f>
        <v>9.4799999999999995E-2</v>
      </c>
      <c r="IM106" s="141">
        <f t="shared" si="348"/>
        <v>0.1048</v>
      </c>
      <c r="IN106" s="115">
        <f t="shared" si="348"/>
        <v>0.10289999999999999</v>
      </c>
      <c r="IO106" s="174">
        <f t="shared" si="348"/>
        <v>9.9299999999999999E-2</v>
      </c>
      <c r="IP106" s="141">
        <f t="shared" si="348"/>
        <v>9.1999999999999998E-2</v>
      </c>
      <c r="IQ106" s="111">
        <f t="shared" si="348"/>
        <v>9.7900000000000001E-2</v>
      </c>
      <c r="IR106" s="171">
        <f t="shared" si="348"/>
        <v>0.10349999999999999</v>
      </c>
      <c r="IS106" s="220">
        <f t="shared" si="348"/>
        <v>9.9400000000000002E-2</v>
      </c>
      <c r="IT106" s="88">
        <f t="shared" si="348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202">
        <f>SUM(IY51, -IY52)</f>
        <v>0.11359999999999998</v>
      </c>
      <c r="IZ106" s="202">
        <f>SUM(IZ51, -IZ52)</f>
        <v>0.13290000000000002</v>
      </c>
      <c r="JA106" s="202">
        <f>SUM(JA51, -JA52)</f>
        <v>0.10100000000000001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12" t="s">
        <v>49</v>
      </c>
      <c r="IZ107" s="109" t="s">
        <v>57</v>
      </c>
      <c r="JA107" s="109" t="s">
        <v>57</v>
      </c>
      <c r="JB107" s="59"/>
      <c r="JC107" s="59"/>
      <c r="JD107" s="59"/>
      <c r="JE107" s="59"/>
      <c r="JF107" s="59"/>
      <c r="JG107" s="59"/>
      <c r="JH107" s="59"/>
      <c r="JI107" s="59"/>
      <c r="JJ107" s="59"/>
      <c r="JK107" s="59"/>
      <c r="JL107" s="59"/>
      <c r="JM107" s="59"/>
      <c r="JN107" s="59"/>
      <c r="JO107" s="59"/>
      <c r="JP107" s="59"/>
      <c r="JQ107" s="59"/>
      <c r="JR107" s="59"/>
      <c r="JS107" s="59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49">SUM(EC97, -EC104)</f>
        <v>0</v>
      </c>
      <c r="ED108" s="6">
        <f t="shared" si="349"/>
        <v>0</v>
      </c>
      <c r="EE108" s="6">
        <f t="shared" si="349"/>
        <v>0</v>
      </c>
      <c r="EF108" s="6">
        <f t="shared" si="349"/>
        <v>0</v>
      </c>
      <c r="EG108" s="6">
        <f t="shared" si="349"/>
        <v>0</v>
      </c>
      <c r="EH108" s="6">
        <f t="shared" si="349"/>
        <v>0</v>
      </c>
      <c r="EI108" s="6">
        <f t="shared" si="349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350">SUM(FB53, -FB55)</f>
        <v>8.5100000000000009E-2</v>
      </c>
      <c r="FC108" s="412">
        <f t="shared" si="350"/>
        <v>8.0600000000000005E-2</v>
      </c>
      <c r="FD108" s="370">
        <f t="shared" si="350"/>
        <v>8.0499999999999988E-2</v>
      </c>
      <c r="FE108" s="413">
        <f t="shared" si="350"/>
        <v>9.7700000000000009E-2</v>
      </c>
      <c r="FF108" s="141">
        <f t="shared" si="350"/>
        <v>9.4500000000000001E-2</v>
      </c>
      <c r="FG108" s="115">
        <f t="shared" si="350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351">SUM(GV97, -GV104)</f>
        <v>0</v>
      </c>
      <c r="GW108" s="6">
        <f t="shared" si="351"/>
        <v>0</v>
      </c>
      <c r="GX108" s="6">
        <f t="shared" si="351"/>
        <v>0</v>
      </c>
      <c r="GY108" s="6">
        <f t="shared" si="351"/>
        <v>0</v>
      </c>
      <c r="GZ108" s="6">
        <f t="shared" si="351"/>
        <v>0</v>
      </c>
      <c r="HA108" s="6">
        <f t="shared" si="351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352">SUM(HF53, -HF55)</f>
        <v>9.6500000000000002E-2</v>
      </c>
      <c r="HG108" s="115">
        <f t="shared" si="352"/>
        <v>0.10729999999999999</v>
      </c>
      <c r="HH108" s="174">
        <f t="shared" si="352"/>
        <v>9.0200000000000002E-2</v>
      </c>
      <c r="HI108" s="141">
        <f t="shared" si="352"/>
        <v>0.12820000000000001</v>
      </c>
      <c r="HJ108" s="115">
        <f t="shared" si="352"/>
        <v>0.1273</v>
      </c>
      <c r="HK108" s="174">
        <f t="shared" si="352"/>
        <v>0.1042</v>
      </c>
      <c r="HL108" s="141">
        <f t="shared" si="352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353">SUM(IL53, -IL55)</f>
        <v>9.3700000000000006E-2</v>
      </c>
      <c r="IM108" s="141">
        <f t="shared" si="353"/>
        <v>8.7000000000000008E-2</v>
      </c>
      <c r="IN108" s="115">
        <f t="shared" si="353"/>
        <v>8.5499999999999993E-2</v>
      </c>
      <c r="IO108" s="174">
        <f t="shared" si="353"/>
        <v>8.7099999999999997E-2</v>
      </c>
      <c r="IP108" s="139">
        <f t="shared" si="353"/>
        <v>7.6299999999999993E-2</v>
      </c>
      <c r="IQ108" s="115">
        <f t="shared" si="353"/>
        <v>9.1999999999999998E-2</v>
      </c>
      <c r="IR108" s="174">
        <f t="shared" si="353"/>
        <v>0.10299999999999999</v>
      </c>
      <c r="IS108" s="218">
        <f t="shared" si="353"/>
        <v>9.6000000000000002E-2</v>
      </c>
      <c r="IT108" s="15">
        <f t="shared" si="353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15">
        <f>SUM(IY53, -IY55)</f>
        <v>9.240000000000001E-2</v>
      </c>
      <c r="IZ108" s="202">
        <f>SUM(IZ57, -IZ58)</f>
        <v>9.0899999999999981E-2</v>
      </c>
      <c r="JA108" s="202">
        <f>SUM(JA57, -JA58)</f>
        <v>9.4700000000000034E-2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54">SUM(JM97, -JM104)</f>
        <v>0</v>
      </c>
      <c r="JN108" s="6">
        <f t="shared" si="354"/>
        <v>0</v>
      </c>
      <c r="JO108" s="6">
        <f t="shared" si="354"/>
        <v>0</v>
      </c>
      <c r="JP108" s="6">
        <f t="shared" si="354"/>
        <v>0</v>
      </c>
      <c r="JQ108" s="6">
        <f t="shared" si="354"/>
        <v>0</v>
      </c>
      <c r="JR108" s="6">
        <f t="shared" si="354"/>
        <v>0</v>
      </c>
      <c r="JS108" s="6">
        <f t="shared" si="354"/>
        <v>0</v>
      </c>
    </row>
    <row r="109" spans="1:27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12" t="s">
        <v>42</v>
      </c>
      <c r="IZ109" s="112" t="s">
        <v>49</v>
      </c>
      <c r="JA109" s="118" t="s">
        <v>65</v>
      </c>
      <c r="JB109" s="59"/>
      <c r="JC109" s="59"/>
      <c r="JD109" s="59"/>
      <c r="JE109" s="59"/>
      <c r="JF109" s="59"/>
      <c r="JG109" s="59"/>
      <c r="JH109" s="59"/>
      <c r="JI109" s="59"/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355">SUM(CX51, -CX53)</f>
        <v>7.51E-2</v>
      </c>
      <c r="CY110" s="174">
        <f>SUM(CY51, -CY54)</f>
        <v>6.6400000000000015E-2</v>
      </c>
      <c r="CZ110" s="143">
        <f t="shared" si="355"/>
        <v>5.7499999999999996E-2</v>
      </c>
      <c r="DA110" s="113">
        <f t="shared" si="355"/>
        <v>4.3099999999999986E-2</v>
      </c>
      <c r="DB110" s="171">
        <f t="shared" si="355"/>
        <v>5.4799999999999988E-2</v>
      </c>
      <c r="DC110" s="139">
        <f t="shared" si="355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356">SUM(EN54, -EN55)</f>
        <v>8.5300000000000001E-2</v>
      </c>
      <c r="EO110" s="115">
        <f t="shared" si="356"/>
        <v>9.2700000000000005E-2</v>
      </c>
      <c r="EP110" s="174">
        <f t="shared" si="356"/>
        <v>9.9199999999999997E-2</v>
      </c>
      <c r="EQ110" s="141">
        <f t="shared" si="356"/>
        <v>8.1199999999999994E-2</v>
      </c>
      <c r="ER110" s="115">
        <f t="shared" si="356"/>
        <v>6.25E-2</v>
      </c>
      <c r="ES110" s="174">
        <f t="shared" si="356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357">SUM(FO54, -FO55)</f>
        <v>9.4799999999999995E-2</v>
      </c>
      <c r="FP110" s="115">
        <f t="shared" si="357"/>
        <v>8.5999999999999993E-2</v>
      </c>
      <c r="FQ110" s="174">
        <f t="shared" si="357"/>
        <v>9.5299999999999996E-2</v>
      </c>
      <c r="FR110" s="141">
        <f t="shared" si="357"/>
        <v>0.12130000000000001</v>
      </c>
      <c r="FS110" s="115">
        <f t="shared" si="357"/>
        <v>9.8299999999999998E-2</v>
      </c>
      <c r="FT110" s="174">
        <f t="shared" si="357"/>
        <v>0.1055</v>
      </c>
      <c r="FU110" s="141">
        <f t="shared" si="357"/>
        <v>9.2599999999999988E-2</v>
      </c>
      <c r="FV110" s="115">
        <f t="shared" si="357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15">
        <f>SUM(IY53, -IY54)</f>
        <v>7.8899999999999998E-2</v>
      </c>
      <c r="IZ110" s="115">
        <f>SUM(IZ53, -IZ55)</f>
        <v>8.7099999999999997E-2</v>
      </c>
      <c r="JA110" s="115">
        <f>SUM(JA52, -JA53)</f>
        <v>8.6400000000000005E-2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18" t="s">
        <v>65</v>
      </c>
      <c r="IZ111" s="112" t="s">
        <v>42</v>
      </c>
      <c r="JA111" s="112" t="s">
        <v>49</v>
      </c>
      <c r="JB111" s="59"/>
      <c r="JC111" s="59"/>
      <c r="JD111" s="59"/>
      <c r="JE111" s="59"/>
      <c r="JF111" s="59"/>
      <c r="JG111" s="59"/>
      <c r="JH111" s="59"/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358">SUM(FO52, -FO54)</f>
        <v>7.8E-2</v>
      </c>
      <c r="FP112" s="115">
        <f t="shared" si="358"/>
        <v>7.8199999999999992E-2</v>
      </c>
      <c r="FQ112" s="174">
        <f t="shared" si="358"/>
        <v>7.6599999999999988E-2</v>
      </c>
      <c r="FR112" s="141">
        <f t="shared" si="358"/>
        <v>6.7400000000000002E-2</v>
      </c>
      <c r="FS112" s="115">
        <f t="shared" si="358"/>
        <v>7.4700000000000003E-2</v>
      </c>
      <c r="FT112" s="174">
        <f t="shared" si="358"/>
        <v>6.4599999999999991E-2</v>
      </c>
      <c r="FU112" s="141">
        <f t="shared" si="358"/>
        <v>7.619999999999999E-2</v>
      </c>
      <c r="FV112" s="115">
        <f t="shared" si="358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359">SUM(GE54, -GE56)</f>
        <v>9.11E-2</v>
      </c>
      <c r="GF112" s="174">
        <f t="shared" si="359"/>
        <v>7.1899999999999992E-2</v>
      </c>
      <c r="GG112" s="218">
        <f t="shared" si="359"/>
        <v>7.22E-2</v>
      </c>
      <c r="GH112" s="15">
        <f t="shared" si="359"/>
        <v>6.1199999999999997E-2</v>
      </c>
      <c r="GI112" s="146">
        <f t="shared" si="359"/>
        <v>7.9300000000000009E-2</v>
      </c>
      <c r="GJ112" s="141">
        <f t="shared" si="359"/>
        <v>8.5199999999999998E-2</v>
      </c>
      <c r="GK112" s="115">
        <f t="shared" si="359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>SUM(IQ53, -IQ54)</f>
        <v>7.8699999999999992E-2</v>
      </c>
      <c r="IR112" s="174">
        <f>SUM(IR53, -IR54)</f>
        <v>7.0400000000000004E-2</v>
      </c>
      <c r="IS112" s="218">
        <f>SUM(IS53, -IS54)</f>
        <v>7.6300000000000007E-2</v>
      </c>
      <c r="IT112" s="15">
        <f>SUM(IT53, -IT54)</f>
        <v>7.3499999999999996E-2</v>
      </c>
      <c r="IU112" s="146">
        <f>SUM(IU53, -IU54)</f>
        <v>6.430000000000001E-2</v>
      </c>
      <c r="IV112" s="141">
        <f>SUM(IV53, -IV54)</f>
        <v>7.8399999999999997E-2</v>
      </c>
      <c r="IW112" s="115">
        <f>SUM(IW53, -IW54)</f>
        <v>8.3799999999999999E-2</v>
      </c>
      <c r="IX112" s="174">
        <f>SUM(IX52, -IX53)</f>
        <v>7.4400000000000008E-2</v>
      </c>
      <c r="IY112" s="115">
        <f>SUM(IY52, -IY53)</f>
        <v>6.8199999999999997E-2</v>
      </c>
      <c r="IZ112" s="115">
        <f>SUM(IZ53, -IZ54)</f>
        <v>7.619999999999999E-2</v>
      </c>
      <c r="JA112" s="115">
        <f>SUM(JA53, -JA55)</f>
        <v>7.0000000000000007E-2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09" t="s">
        <v>57</v>
      </c>
      <c r="IZ113" s="118" t="s">
        <v>65</v>
      </c>
      <c r="JA113" s="114" t="s">
        <v>41</v>
      </c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360">SUM(BE55, -BE57)</f>
        <v>4.1400000000000006E-2</v>
      </c>
      <c r="BF114" s="139">
        <f t="shared" si="360"/>
        <v>3.209999999999999E-2</v>
      </c>
      <c r="BG114" s="111">
        <f t="shared" si="360"/>
        <v>3.8699999999999998E-2</v>
      </c>
      <c r="BH114" s="267">
        <f t="shared" si="360"/>
        <v>3.3799999999999997E-2</v>
      </c>
      <c r="BI114" s="240">
        <f t="shared" si="360"/>
        <v>3.5799999999999998E-2</v>
      </c>
      <c r="BJ114" s="241">
        <f t="shared" si="360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361">SUM(DF57, -DF58)</f>
        <v>3.1200000000000006E-2</v>
      </c>
      <c r="DG114" s="111">
        <f t="shared" si="361"/>
        <v>3.4299999999999997E-2</v>
      </c>
      <c r="DH114" s="171">
        <f t="shared" si="361"/>
        <v>2.9399999999999982E-2</v>
      </c>
      <c r="DI114" s="139">
        <f t="shared" si="361"/>
        <v>3.8200000000000012E-2</v>
      </c>
      <c r="DJ114" s="111">
        <f t="shared" si="361"/>
        <v>3.7900000000000017E-2</v>
      </c>
      <c r="DK114" s="171">
        <f t="shared" si="361"/>
        <v>4.4700000000000017E-2</v>
      </c>
      <c r="DL114" s="111">
        <f t="shared" si="361"/>
        <v>3.8000000000000006E-2</v>
      </c>
      <c r="DM114" s="111">
        <f t="shared" si="361"/>
        <v>3.4100000000000019E-2</v>
      </c>
      <c r="DN114" s="329">
        <f t="shared" si="361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362">SUM(FQ52, -FQ53)</f>
        <v>4.7199999999999992E-2</v>
      </c>
      <c r="FR114" s="139">
        <f t="shared" si="362"/>
        <v>6.1700000000000005E-2</v>
      </c>
      <c r="FS114" s="111">
        <f t="shared" si="362"/>
        <v>6.5000000000000016E-2</v>
      </c>
      <c r="FT114" s="171">
        <f t="shared" si="362"/>
        <v>5.5299999999999988E-2</v>
      </c>
      <c r="FU114" s="139">
        <f t="shared" si="362"/>
        <v>6.4299999999999982E-2</v>
      </c>
      <c r="FV114" s="111">
        <f t="shared" si="362"/>
        <v>4.9299999999999997E-2</v>
      </c>
      <c r="FW114" s="171">
        <f t="shared" si="362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363">SUM(GE54, -GE55)</f>
        <v>8.0500000000000002E-2</v>
      </c>
      <c r="GF114" s="174">
        <f t="shared" si="363"/>
        <v>6.2199999999999998E-2</v>
      </c>
      <c r="GG114" s="218">
        <f t="shared" si="363"/>
        <v>6.4699999999999994E-2</v>
      </c>
      <c r="GH114" s="15">
        <f t="shared" si="363"/>
        <v>5.9499999999999997E-2</v>
      </c>
      <c r="GI114" s="146">
        <f t="shared" si="363"/>
        <v>7.7800000000000008E-2</v>
      </c>
      <c r="GJ114" s="141">
        <f t="shared" si="363"/>
        <v>8.3300000000000013E-2</v>
      </c>
      <c r="GK114" s="115">
        <f t="shared" si="363"/>
        <v>8.0199999999999994E-2</v>
      </c>
      <c r="GL114" s="174">
        <f t="shared" si="363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364">SUM(HT54, -HT55)</f>
        <v>4.5999999999999999E-2</v>
      </c>
      <c r="HU114" s="141">
        <f t="shared" si="364"/>
        <v>5.74E-2</v>
      </c>
      <c r="HV114" s="115">
        <f t="shared" si="364"/>
        <v>5.04E-2</v>
      </c>
      <c r="HW114" s="174">
        <f t="shared" si="364"/>
        <v>4.9000000000000002E-2</v>
      </c>
      <c r="HX114" s="141">
        <f t="shared" si="364"/>
        <v>0.06</v>
      </c>
      <c r="HY114" s="115">
        <f t="shared" si="364"/>
        <v>6.25E-2</v>
      </c>
      <c r="HZ114" s="174">
        <f t="shared" si="364"/>
        <v>7.0499999999999993E-2</v>
      </c>
      <c r="IA114" s="141">
        <f t="shared" si="364"/>
        <v>6.0600000000000001E-2</v>
      </c>
      <c r="IB114" s="115">
        <f t="shared" si="364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>SUM(IQ57, -IQ58)</f>
        <v>2.6600000000000013E-2</v>
      </c>
      <c r="IR114" s="182">
        <f>SUM(IR57, -IR58)</f>
        <v>5.3900000000000003E-2</v>
      </c>
      <c r="IS114" s="228">
        <f>SUM(IS57, -IS58)</f>
        <v>4.6499999999999986E-2</v>
      </c>
      <c r="IT114" s="213">
        <f>SUM(IT57, -IT58)</f>
        <v>4.0999999999999981E-2</v>
      </c>
      <c r="IU114" s="230">
        <f>SUM(IU57, -IU58)</f>
        <v>4.6800000000000008E-2</v>
      </c>
      <c r="IV114" s="161">
        <f>SUM(IV57, -IV58)</f>
        <v>4.7699999999999965E-2</v>
      </c>
      <c r="IW114" s="202">
        <f>SUM(IW57, -IW58)</f>
        <v>4.6800000000000008E-2</v>
      </c>
      <c r="IX114" s="182">
        <f>SUM(IX57, -IX58)</f>
        <v>5.4200000000000026E-2</v>
      </c>
      <c r="IY114" s="202">
        <f>SUM(IY57, -IY58)</f>
        <v>6.7900000000000016E-2</v>
      </c>
      <c r="IZ114" s="115">
        <f>SUM(IZ52, -IZ53)</f>
        <v>6.4999999999999988E-2</v>
      </c>
      <c r="JA114" s="115">
        <f>SUM(JA54, -JA56)</f>
        <v>6.2700000000000006E-2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14" t="s">
        <v>41</v>
      </c>
      <c r="IZ115" s="114" t="s">
        <v>41</v>
      </c>
      <c r="JA115" s="112" t="s">
        <v>42</v>
      </c>
      <c r="JB115" s="59"/>
      <c r="JC115" s="59"/>
      <c r="JD115" s="59"/>
      <c r="JE115" s="59"/>
      <c r="JF115" s="59"/>
      <c r="JG115" s="59"/>
      <c r="JH115" s="59"/>
      <c r="JI115" s="59"/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65">SUM(EC105, -EC112)</f>
        <v>0</v>
      </c>
      <c r="ED116" s="6">
        <f t="shared" si="365"/>
        <v>0</v>
      </c>
      <c r="EE116" s="6">
        <f t="shared" si="365"/>
        <v>0</v>
      </c>
      <c r="EF116" s="6">
        <f t="shared" si="365"/>
        <v>0</v>
      </c>
      <c r="EG116" s="6">
        <f t="shared" si="365"/>
        <v>0</v>
      </c>
      <c r="EH116" s="6">
        <f t="shared" si="365"/>
        <v>0</v>
      </c>
      <c r="EI116" s="6">
        <f t="shared" si="365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366">SUM(GV105, -GV112)</f>
        <v>0</v>
      </c>
      <c r="GW116" s="6">
        <f t="shared" si="366"/>
        <v>0</v>
      </c>
      <c r="GX116" s="6">
        <f t="shared" si="366"/>
        <v>0</v>
      </c>
      <c r="GY116" s="6">
        <f t="shared" si="366"/>
        <v>0</v>
      </c>
      <c r="GZ116" s="6">
        <f t="shared" si="366"/>
        <v>0</v>
      </c>
      <c r="HA116" s="6">
        <f t="shared" si="366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>SUM(IQ54, -IQ56)</f>
        <v>1.9200000000000002E-2</v>
      </c>
      <c r="IR116" s="174">
        <f>SUM(IR54, -IR56)</f>
        <v>3.3099999999999997E-2</v>
      </c>
      <c r="IS116" s="218">
        <f>SUM(IS54, -IS56)</f>
        <v>2.3099999999999999E-2</v>
      </c>
      <c r="IT116" s="15">
        <f>SUM(IT54, -IT56)</f>
        <v>2.2800000000000001E-2</v>
      </c>
      <c r="IU116" s="146">
        <f>SUM(IU54, -IU56)</f>
        <v>2.4199999999999999E-2</v>
      </c>
      <c r="IV116" s="141">
        <f>SUM(IV54, -IV56)</f>
        <v>3.7900000000000003E-2</v>
      </c>
      <c r="IW116" s="115">
        <f>SUM(IW54, -IW56)</f>
        <v>3.6199999999999996E-2</v>
      </c>
      <c r="IX116" s="174">
        <f>SUM(IX54, -IX56)</f>
        <v>3.6199999999999996E-2</v>
      </c>
      <c r="IY116" s="115">
        <f>SUM(IY54, -IY56)</f>
        <v>5.6099999999999997E-2</v>
      </c>
      <c r="IZ116" s="115">
        <f>SUM(IZ54, -IZ56)</f>
        <v>6.0299999999999999E-2</v>
      </c>
      <c r="JA116" s="115">
        <f>SUM(JA53, -JA54)</f>
        <v>4.2499999999999996E-2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67">SUM(JM105, -JM112)</f>
        <v>0</v>
      </c>
      <c r="JN116" s="6">
        <f t="shared" si="367"/>
        <v>0</v>
      </c>
      <c r="JO116" s="6">
        <f t="shared" si="367"/>
        <v>0</v>
      </c>
      <c r="JP116" s="6">
        <f t="shared" si="367"/>
        <v>0</v>
      </c>
      <c r="JQ116" s="6">
        <f t="shared" si="367"/>
        <v>0</v>
      </c>
      <c r="JR116" s="6">
        <f t="shared" si="367"/>
        <v>0</v>
      </c>
      <c r="JS116" s="6">
        <f t="shared" si="367"/>
        <v>0</v>
      </c>
    </row>
    <row r="117" spans="1:280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17" t="s">
        <v>48</v>
      </c>
      <c r="IZ117" s="117" t="s">
        <v>48</v>
      </c>
      <c r="JA117" s="117" t="s">
        <v>48</v>
      </c>
      <c r="JB117" s="59"/>
      <c r="JC117" s="59"/>
      <c r="JD117" s="59"/>
      <c r="JE117" s="59"/>
      <c r="JF117" s="59"/>
      <c r="JG117" s="59"/>
      <c r="JH117" s="59"/>
      <c r="JI117" s="59"/>
      <c r="JJ117" s="59"/>
      <c r="JK117" s="59"/>
      <c r="JL117" s="59"/>
      <c r="JM117" s="59"/>
      <c r="JN117" s="59"/>
      <c r="JO117" s="59"/>
      <c r="JP117" s="59"/>
      <c r="JQ117" s="59"/>
      <c r="JR117" s="59"/>
      <c r="JS117" s="59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>SUM(IQ54, -IQ55)</f>
        <v>1.3299999999999999E-2</v>
      </c>
      <c r="IR118" s="171">
        <f>SUM(IR54, -IR55)</f>
        <v>3.2599999999999997E-2</v>
      </c>
      <c r="IS118" s="220">
        <f>SUM(IS54, -IS55)</f>
        <v>1.9699999999999999E-2</v>
      </c>
      <c r="IT118" s="88">
        <f>SUM(IT54, -IT55)</f>
        <v>1.8200000000000001E-2</v>
      </c>
      <c r="IU118" s="145">
        <f>SUM(IU54, -IU55)</f>
        <v>2.1399999999999999E-2</v>
      </c>
      <c r="IV118" s="139">
        <f>SUM(IV54, -IV55)</f>
        <v>1.9E-2</v>
      </c>
      <c r="IW118" s="115">
        <f>SUM(IW55, -IW56)</f>
        <v>2.3E-2</v>
      </c>
      <c r="IX118" s="174">
        <f>SUM(IX55, -IX56)</f>
        <v>2.81E-2</v>
      </c>
      <c r="IY118" s="115">
        <f>SUM(IY55, -IY56)</f>
        <v>4.2599999999999999E-2</v>
      </c>
      <c r="IZ118" s="115">
        <f>SUM(IZ55, -IZ56)</f>
        <v>4.9399999999999999E-2</v>
      </c>
      <c r="JA118" s="115">
        <f>SUM(JA55, -JA56)</f>
        <v>3.5199999999999995E-2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14" t="s">
        <v>36</v>
      </c>
      <c r="IZ119" s="114" t="s">
        <v>36</v>
      </c>
      <c r="JA119" s="114" t="s">
        <v>36</v>
      </c>
      <c r="JB119" s="59"/>
      <c r="JC119" s="59"/>
      <c r="JD119" s="59"/>
      <c r="JE119" s="59"/>
      <c r="JF119" s="59"/>
      <c r="JG119" s="59"/>
      <c r="JH119" s="59"/>
      <c r="JI119" s="59"/>
      <c r="JJ119" s="59"/>
      <c r="JK119" s="59"/>
      <c r="JL119" s="59"/>
      <c r="JM119" s="59"/>
      <c r="JN119" s="59"/>
      <c r="JO119" s="59"/>
      <c r="JP119" s="59"/>
      <c r="JQ119" s="59"/>
      <c r="JR119" s="59"/>
      <c r="JS119" s="59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368">SUM(AM56, -AM57)</f>
        <v>1.6199999999999992E-2</v>
      </c>
      <c r="AN120" s="240">
        <f t="shared" si="368"/>
        <v>1.1999999999999927E-3</v>
      </c>
      <c r="AO120" s="241">
        <f t="shared" si="368"/>
        <v>1.1200000000000002E-2</v>
      </c>
      <c r="AP120" s="267">
        <f t="shared" si="368"/>
        <v>5.3999999999999881E-3</v>
      </c>
      <c r="AQ120" s="240">
        <f t="shared" si="368"/>
        <v>8.3000000000000018E-3</v>
      </c>
      <c r="AR120" s="241">
        <f t="shared" si="368"/>
        <v>1.1000000000000038E-3</v>
      </c>
      <c r="AS120" s="267">
        <f t="shared" si="368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369">SUM(CR53, -CR54)</f>
        <v>6.6999999999999976E-3</v>
      </c>
      <c r="CS120" s="173">
        <f t="shared" si="369"/>
        <v>9.099999999999997E-3</v>
      </c>
      <c r="CT120" s="161">
        <f t="shared" si="369"/>
        <v>3.4000000000000002E-3</v>
      </c>
      <c r="CU120" s="202">
        <f t="shared" si="369"/>
        <v>1.0500000000000009E-2</v>
      </c>
      <c r="CV120" s="182">
        <f t="shared" si="369"/>
        <v>1.2800000000000006E-2</v>
      </c>
      <c r="CW120" s="161">
        <f t="shared" si="369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370">SUM(FC53, -FC54)</f>
        <v>3.6000000000000004E-2</v>
      </c>
      <c r="FD120" s="378">
        <f t="shared" si="370"/>
        <v>3.1399999999999997E-2</v>
      </c>
      <c r="FE120" s="429">
        <f t="shared" si="370"/>
        <v>2.3800000000000002E-2</v>
      </c>
      <c r="FF120" s="143">
        <f t="shared" si="370"/>
        <v>2.3400000000000004E-2</v>
      </c>
      <c r="FG120" s="113">
        <f t="shared" si="370"/>
        <v>1.8700000000000008E-2</v>
      </c>
      <c r="FH120" s="173">
        <f t="shared" si="370"/>
        <v>3.2399999999999998E-2</v>
      </c>
      <c r="FI120" s="143">
        <f t="shared" si="370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371">SUM(FY53, -FY54)</f>
        <v>1.77E-2</v>
      </c>
      <c r="FZ120" s="173">
        <f t="shared" si="371"/>
        <v>1.0800000000000004E-2</v>
      </c>
      <c r="GA120" s="143">
        <f t="shared" si="371"/>
        <v>1.9999999999999997E-2</v>
      </c>
      <c r="GB120" s="113">
        <f t="shared" si="371"/>
        <v>2.4199999999999999E-2</v>
      </c>
      <c r="GC120" s="173">
        <f t="shared" si="371"/>
        <v>2.6299999999999997E-2</v>
      </c>
      <c r="GD120" s="143">
        <f t="shared" si="371"/>
        <v>2.3899999999999998E-2</v>
      </c>
      <c r="GE120" s="202">
        <f>SUM(GE57, -GE58)</f>
        <v>6.8999999999999895E-3</v>
      </c>
      <c r="GF120" s="182">
        <f t="shared" ref="GF120:GK120" si="372">SUM(GF55, -GF56)</f>
        <v>9.7000000000000003E-3</v>
      </c>
      <c r="GG120" s="228">
        <f t="shared" si="372"/>
        <v>7.4999999999999997E-3</v>
      </c>
      <c r="GH120" s="213">
        <f t="shared" si="372"/>
        <v>1.7000000000000001E-3</v>
      </c>
      <c r="GI120" s="230">
        <f t="shared" si="372"/>
        <v>1.5000000000000013E-3</v>
      </c>
      <c r="GJ120" s="161">
        <f t="shared" si="372"/>
        <v>1.8999999999999989E-3</v>
      </c>
      <c r="GK120" s="202">
        <f t="shared" si="372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373">SUM(HK53, -HK54)</f>
        <v>1.21E-2</v>
      </c>
      <c r="HL120" s="161">
        <f t="shared" si="373"/>
        <v>7.0999999999999952E-3</v>
      </c>
      <c r="HM120" s="202">
        <f t="shared" si="373"/>
        <v>2.1999999999999999E-2</v>
      </c>
      <c r="HN120" s="182">
        <f t="shared" si="373"/>
        <v>3.4700000000000002E-2</v>
      </c>
      <c r="HO120" s="161">
        <f t="shared" si="373"/>
        <v>3.0800000000000008E-2</v>
      </c>
      <c r="HP120" s="202">
        <f t="shared" si="373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374">SUM(ID55, -ID56)</f>
        <v>8.0000000000000036E-4</v>
      </c>
      <c r="IE120" s="213">
        <f t="shared" si="374"/>
        <v>2.0400000000000001E-2</v>
      </c>
      <c r="IF120" s="182">
        <f t="shared" si="374"/>
        <v>7.5999999999999991E-3</v>
      </c>
      <c r="IG120" s="228">
        <f t="shared" si="374"/>
        <v>1.9799999999999998E-2</v>
      </c>
      <c r="IH120" s="213">
        <f t="shared" si="374"/>
        <v>1.89E-2</v>
      </c>
      <c r="II120" s="182">
        <f t="shared" si="374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>SUM(IQ55, -IQ56)</f>
        <v>5.8999999999999999E-3</v>
      </c>
      <c r="IR120" s="173">
        <f>SUM(IR55, -IR56)</f>
        <v>5.0000000000000044E-4</v>
      </c>
      <c r="IS120" s="219">
        <f>SUM(IS55, -IS56)</f>
        <v>3.4000000000000002E-3</v>
      </c>
      <c r="IT120" s="91">
        <f>SUM(IT55, -IT56)</f>
        <v>4.5999999999999999E-3</v>
      </c>
      <c r="IU120" s="144">
        <f>SUM(IU55, -IU56)</f>
        <v>2.7999999999999995E-3</v>
      </c>
      <c r="IV120" s="143">
        <f>SUM(IV55, -IV56)</f>
        <v>1.89E-2</v>
      </c>
      <c r="IW120" s="202">
        <f>SUM(IW54, -IW55)</f>
        <v>1.32E-2</v>
      </c>
      <c r="IX120" s="182">
        <f>SUM(IX54, -IX55)</f>
        <v>8.0999999999999996E-3</v>
      </c>
      <c r="IY120" s="111">
        <f>SUM(IY54, -IY55)</f>
        <v>1.3499999999999998E-2</v>
      </c>
      <c r="IZ120" s="111">
        <f>SUM(IZ54, -IZ55)</f>
        <v>1.09E-2</v>
      </c>
      <c r="JA120" s="111">
        <f>SUM(JA54, -JA55)</f>
        <v>2.7500000000000004E-2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3"/>
      <c r="B121" s="64">
        <v>43101</v>
      </c>
      <c r="C121" s="66"/>
      <c r="D121" s="242"/>
      <c r="E121" s="64">
        <v>43102</v>
      </c>
      <c r="F121" s="243"/>
      <c r="G121" s="242"/>
      <c r="H121" s="64">
        <v>43103</v>
      </c>
      <c r="I121" s="244"/>
      <c r="J121" s="242"/>
      <c r="K121" s="64">
        <v>43104</v>
      </c>
      <c r="L121" s="245" t="s">
        <v>77</v>
      </c>
      <c r="M121" s="246"/>
      <c r="N121" s="68">
        <v>43107</v>
      </c>
      <c r="O121" s="247"/>
      <c r="P121" s="246"/>
      <c r="Q121" s="68">
        <v>43108</v>
      </c>
      <c r="R121" s="248"/>
      <c r="S121" s="246"/>
      <c r="T121" s="68">
        <v>43109</v>
      </c>
      <c r="U121" s="248"/>
      <c r="V121" s="246"/>
      <c r="W121" s="68">
        <v>43110</v>
      </c>
      <c r="X121" s="248"/>
      <c r="Y121" s="246"/>
      <c r="Z121" s="68">
        <v>43111</v>
      </c>
      <c r="AA121" s="248"/>
      <c r="AB121" s="249"/>
      <c r="AC121" s="71">
        <v>43114</v>
      </c>
      <c r="AD121" s="250"/>
      <c r="AE121" s="249"/>
      <c r="AF121" s="71">
        <v>43115</v>
      </c>
      <c r="AG121" s="250"/>
      <c r="AH121" s="249"/>
      <c r="AI121" s="71">
        <v>43116</v>
      </c>
      <c r="AJ121" s="250"/>
      <c r="AK121" s="249"/>
      <c r="AL121" s="71">
        <v>43117</v>
      </c>
      <c r="AM121" s="250"/>
      <c r="AN121" s="249"/>
      <c r="AO121" s="71">
        <v>43118</v>
      </c>
      <c r="AP121" s="250"/>
      <c r="AQ121" s="269"/>
      <c r="AR121" s="74">
        <v>43121</v>
      </c>
      <c r="AS121" s="270"/>
      <c r="AT121" s="269"/>
      <c r="AU121" s="74">
        <v>43122</v>
      </c>
      <c r="AV121" s="270"/>
      <c r="AW121" s="269"/>
      <c r="AX121" s="74">
        <v>43123</v>
      </c>
      <c r="AY121" s="270"/>
      <c r="AZ121" s="269"/>
      <c r="BA121" s="74">
        <v>43124</v>
      </c>
      <c r="BB121" s="270"/>
      <c r="BC121" s="269"/>
      <c r="BD121" s="74">
        <v>43125</v>
      </c>
      <c r="BE121" s="270"/>
      <c r="BF121" s="242"/>
      <c r="BG121" s="64">
        <v>43128</v>
      </c>
      <c r="BH121" s="244"/>
      <c r="BI121" s="242"/>
      <c r="BJ121" s="64">
        <v>43129</v>
      </c>
      <c r="BK121" s="244"/>
      <c r="BL121" s="242"/>
      <c r="BM121" s="64">
        <v>43130</v>
      </c>
      <c r="BN121" s="244"/>
      <c r="BO121" s="66"/>
      <c r="BP121" s="64">
        <v>43131</v>
      </c>
      <c r="BQ121" s="65"/>
      <c r="BS121" s="242"/>
      <c r="BT121" s="64">
        <v>43132</v>
      </c>
      <c r="BU121" s="245" t="s">
        <v>77</v>
      </c>
      <c r="BV121" s="246"/>
      <c r="BW121" s="68">
        <v>43135</v>
      </c>
      <c r="BX121" s="291"/>
      <c r="BY121" s="246"/>
      <c r="BZ121" s="68">
        <v>43136</v>
      </c>
      <c r="CA121" s="248"/>
      <c r="CB121" s="246"/>
      <c r="CC121" s="68">
        <v>43137</v>
      </c>
      <c r="CD121" s="296"/>
      <c r="CE121" s="246"/>
      <c r="CF121" s="68">
        <v>43138</v>
      </c>
      <c r="CG121" s="247"/>
      <c r="CH121" s="246"/>
      <c r="CI121" s="68">
        <v>43139</v>
      </c>
      <c r="CJ121" s="248"/>
      <c r="CK121" s="249"/>
      <c r="CL121" s="71">
        <v>43142</v>
      </c>
      <c r="CM121" s="250"/>
      <c r="CN121" s="249"/>
      <c r="CO121" s="71">
        <v>43143</v>
      </c>
      <c r="CP121" s="250"/>
      <c r="CQ121" s="249"/>
      <c r="CR121" s="71">
        <v>43144</v>
      </c>
      <c r="CS121" s="250"/>
      <c r="CT121" s="249"/>
      <c r="CU121" s="71">
        <v>43145</v>
      </c>
      <c r="CV121" s="250"/>
      <c r="CW121" s="249"/>
      <c r="CX121" s="71">
        <v>43146</v>
      </c>
      <c r="CY121" s="250"/>
      <c r="CZ121" s="269"/>
      <c r="DA121" s="74">
        <v>43149</v>
      </c>
      <c r="DB121" s="270"/>
      <c r="DC121" s="269"/>
      <c r="DD121" s="74">
        <v>43150</v>
      </c>
      <c r="DE121" s="270"/>
      <c r="DF121" s="269"/>
      <c r="DG121" s="74">
        <v>43151</v>
      </c>
      <c r="DH121" s="270"/>
      <c r="DI121" s="269"/>
      <c r="DJ121" s="74">
        <v>43152</v>
      </c>
      <c r="DK121" s="270"/>
      <c r="DL121" s="298"/>
      <c r="DM121" s="74">
        <v>43153</v>
      </c>
      <c r="DN121" s="298"/>
      <c r="DO121" s="242"/>
      <c r="DP121" s="64">
        <v>43156</v>
      </c>
      <c r="DQ121" s="244"/>
      <c r="DR121" s="242"/>
      <c r="DS121" s="64">
        <v>43157</v>
      </c>
      <c r="DT121" s="244"/>
      <c r="DU121" s="242"/>
      <c r="DV121" s="64">
        <v>43158</v>
      </c>
      <c r="DW121" s="244"/>
      <c r="DX121" s="66"/>
      <c r="DY121" s="64">
        <v>43159</v>
      </c>
      <c r="DZ121" s="65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EK121" s="242"/>
      <c r="EL121" s="64">
        <v>43525</v>
      </c>
      <c r="EM121" s="349"/>
      <c r="EN121" s="246"/>
      <c r="EO121" s="68">
        <v>43528</v>
      </c>
      <c r="EP121" s="291"/>
      <c r="EQ121" s="246"/>
      <c r="ER121" s="68">
        <v>43529</v>
      </c>
      <c r="ES121" s="248"/>
      <c r="ET121" s="246"/>
      <c r="EU121" s="68">
        <v>43530</v>
      </c>
      <c r="EV121" s="296"/>
      <c r="EW121" s="246"/>
      <c r="EX121" s="68">
        <v>43531</v>
      </c>
      <c r="EY121" s="247"/>
      <c r="EZ121" s="246"/>
      <c r="FA121" s="68">
        <v>43532</v>
      </c>
      <c r="FB121" s="350" t="s">
        <v>100</v>
      </c>
      <c r="FC121" s="438"/>
      <c r="FD121" s="351">
        <v>43535</v>
      </c>
      <c r="FE121" s="439"/>
      <c r="FF121" s="249"/>
      <c r="FG121" s="71">
        <v>43536</v>
      </c>
      <c r="FH121" s="250"/>
      <c r="FI121" s="249"/>
      <c r="FJ121" s="71">
        <v>43537</v>
      </c>
      <c r="FK121" s="250"/>
      <c r="FL121" s="249"/>
      <c r="FM121" s="71">
        <v>43538</v>
      </c>
      <c r="FN121" s="250"/>
      <c r="FO121" s="249"/>
      <c r="FP121" s="71">
        <v>43539</v>
      </c>
      <c r="FQ121" s="250"/>
      <c r="FR121" s="269"/>
      <c r="FS121" s="74">
        <v>43542</v>
      </c>
      <c r="FT121" s="270"/>
      <c r="FU121" s="269"/>
      <c r="FV121" s="74">
        <v>43543</v>
      </c>
      <c r="FW121" s="270"/>
      <c r="FX121" s="269"/>
      <c r="FY121" s="74">
        <v>43544</v>
      </c>
      <c r="FZ121" s="270"/>
      <c r="GA121" s="269"/>
      <c r="GB121" s="74">
        <v>43545</v>
      </c>
      <c r="GC121" s="270"/>
      <c r="GD121" s="269"/>
      <c r="GE121" s="74">
        <v>43546</v>
      </c>
      <c r="GF121" s="270"/>
      <c r="GG121" s="242"/>
      <c r="GH121" s="64">
        <v>43549</v>
      </c>
      <c r="GI121" s="244"/>
      <c r="GJ121" s="242"/>
      <c r="GK121" s="64">
        <v>43550</v>
      </c>
      <c r="GL121" s="244"/>
      <c r="GM121" s="242"/>
      <c r="GN121" s="64">
        <v>43551</v>
      </c>
      <c r="GO121" s="244"/>
      <c r="GP121" s="242"/>
      <c r="GQ121" s="64">
        <v>43552</v>
      </c>
      <c r="GR121" s="244"/>
      <c r="GS121" s="66"/>
      <c r="GT121" s="64">
        <v>43553</v>
      </c>
      <c r="GU121" s="65"/>
      <c r="GV121" s="67"/>
      <c r="GW121" s="68"/>
      <c r="GX121" s="69"/>
      <c r="GY121" s="67"/>
      <c r="GZ121" s="68"/>
      <c r="HA121" s="69"/>
      <c r="HB121" s="266"/>
      <c r="HC121" s="246"/>
      <c r="HD121" s="68">
        <v>43556</v>
      </c>
      <c r="HE121" s="296"/>
      <c r="HF121" s="246"/>
      <c r="HG121" s="68">
        <v>43557</v>
      </c>
      <c r="HH121" s="291"/>
      <c r="HI121" s="246"/>
      <c r="HJ121" s="68">
        <v>43558</v>
      </c>
      <c r="HK121" s="248"/>
      <c r="HL121" s="246"/>
      <c r="HM121" s="68">
        <v>43559</v>
      </c>
      <c r="HN121" s="296"/>
      <c r="HO121" s="246"/>
      <c r="HP121" s="68">
        <v>43560</v>
      </c>
      <c r="HQ121" s="350" t="s">
        <v>77</v>
      </c>
      <c r="HR121" s="249"/>
      <c r="HS121" s="71">
        <v>43563</v>
      </c>
      <c r="HT121" s="250"/>
      <c r="HU121" s="249"/>
      <c r="HV121" s="71">
        <v>43564</v>
      </c>
      <c r="HW121" s="250"/>
      <c r="HX121" s="249"/>
      <c r="HY121" s="71">
        <v>43565</v>
      </c>
      <c r="HZ121" s="250"/>
      <c r="IA121" s="272"/>
      <c r="IB121" s="71">
        <v>43566</v>
      </c>
      <c r="IC121" s="72"/>
      <c r="ID121" s="70"/>
      <c r="IE121" s="71">
        <v>43567</v>
      </c>
      <c r="IF121" s="72"/>
      <c r="IG121" s="73"/>
      <c r="IH121" s="74">
        <v>43570</v>
      </c>
      <c r="II121" s="75"/>
      <c r="IJ121" s="73"/>
      <c r="IK121" s="74">
        <v>43571</v>
      </c>
      <c r="IL121" s="75"/>
      <c r="IM121" s="73"/>
      <c r="IN121" s="74">
        <v>43572</v>
      </c>
      <c r="IO121" s="75"/>
      <c r="IP121" s="73"/>
      <c r="IQ121" s="74">
        <v>43573</v>
      </c>
      <c r="IR121" s="75"/>
      <c r="IS121" s="73"/>
      <c r="IT121" s="74">
        <v>43574</v>
      </c>
      <c r="IU121" s="75"/>
      <c r="IV121" s="63"/>
      <c r="IW121" s="64">
        <v>43577</v>
      </c>
      <c r="IX121" s="65"/>
      <c r="IY121" s="63"/>
      <c r="IZ121" s="64">
        <v>43578</v>
      </c>
      <c r="JA121" s="65"/>
      <c r="JB121" s="63"/>
      <c r="JC121" s="64">
        <v>43579</v>
      </c>
      <c r="JD121" s="65"/>
      <c r="JE121" s="63"/>
      <c r="JF121" s="64">
        <v>43580</v>
      </c>
      <c r="JG121" s="65"/>
      <c r="JH121" s="63"/>
      <c r="JI121" s="64">
        <v>43581</v>
      </c>
      <c r="JJ121" s="65"/>
      <c r="JK121" s="67"/>
      <c r="JL121" s="68">
        <v>43584</v>
      </c>
      <c r="JM121" s="69"/>
      <c r="JN121" s="67"/>
      <c r="JO121" s="68">
        <v>43585</v>
      </c>
      <c r="JP121" s="69"/>
      <c r="JQ121" s="67"/>
      <c r="JR121" s="68"/>
      <c r="JS121" s="69"/>
      <c r="JT121" t="s">
        <v>62</v>
      </c>
    </row>
    <row r="122" spans="1:280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</row>
    <row r="124" spans="1:280" ht="15.75" thickBot="1" x14ac:dyDescent="0.3"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15"/>
      <c r="IY124" s="15"/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6" t="s">
        <v>62</v>
      </c>
      <c r="IY125" s="6"/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Y126" s="6"/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6" t="s">
        <v>62</v>
      </c>
      <c r="IY127" s="6"/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t="s">
        <v>62</v>
      </c>
      <c r="IY128" s="6"/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6"/>
      <c r="IY129" s="6"/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6"/>
      <c r="IY130" s="6"/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6" t="s">
        <v>62</v>
      </c>
      <c r="IY131" s="10"/>
      <c r="IZ131" s="10"/>
      <c r="JA131" s="10" t="s">
        <v>62</v>
      </c>
      <c r="JB131" s="10" t="s">
        <v>62</v>
      </c>
      <c r="JC131" s="10" t="s">
        <v>62</v>
      </c>
      <c r="JD131" s="10"/>
      <c r="JE131" s="10" t="s">
        <v>62</v>
      </c>
      <c r="JF131" s="62"/>
      <c r="JG131" s="62" t="s">
        <v>76</v>
      </c>
      <c r="JH131" s="62"/>
    </row>
    <row r="132" spans="1:27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</row>
    <row r="133" spans="1:27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66"/>
      <c r="IZ133" s="64">
        <v>43578</v>
      </c>
      <c r="JA133" s="65"/>
      <c r="JB133" s="63"/>
      <c r="JC133" s="64">
        <v>43579</v>
      </c>
      <c r="JD133" s="65"/>
      <c r="JE133" s="63"/>
      <c r="JF133" s="64">
        <v>43580</v>
      </c>
      <c r="JG133" s="65"/>
      <c r="JH133" s="63"/>
      <c r="JI133" s="64">
        <v>43581</v>
      </c>
      <c r="JJ133" s="65"/>
      <c r="JK133" s="67"/>
      <c r="JL133" s="68">
        <v>43584</v>
      </c>
      <c r="JM133" s="69"/>
      <c r="JN133" s="67"/>
      <c r="JO133" s="68">
        <v>43585</v>
      </c>
      <c r="JP133" s="69"/>
      <c r="JQ133" s="67"/>
      <c r="JR133" s="68"/>
      <c r="JS133" s="69"/>
    </row>
    <row r="134" spans="1:27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260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99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04">
        <v>9.7299999999999998E-2</v>
      </c>
      <c r="IZ136" s="16">
        <v>0.10290000000000001</v>
      </c>
      <c r="JA136" s="16">
        <v>9.9699999999999997E-2</v>
      </c>
      <c r="JB136" s="16"/>
      <c r="JC136" s="16"/>
      <c r="JD136" s="16"/>
      <c r="JE136" s="16"/>
      <c r="JF136" s="16"/>
      <c r="JG136" s="16"/>
      <c r="JH136" s="16"/>
      <c r="JI136" s="16"/>
      <c r="JJ136" s="16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05">
        <v>8.4099999999999994E-2</v>
      </c>
      <c r="IZ137" s="31">
        <v>8.1199999999999994E-2</v>
      </c>
      <c r="JA137" s="31">
        <v>8.2299999999999998E-2</v>
      </c>
      <c r="JB137" s="31"/>
      <c r="JC137" s="31"/>
      <c r="JD137" s="31"/>
      <c r="JE137" s="31"/>
      <c r="JF137" s="31"/>
      <c r="JG137" s="31"/>
      <c r="JH137" s="31"/>
      <c r="JI137" s="31"/>
      <c r="JJ137" s="31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02">
        <v>5.28E-2</v>
      </c>
      <c r="IZ138" s="22">
        <v>6.4199999999999993E-2</v>
      </c>
      <c r="JA138" s="7">
        <v>6.9199999999999998E-2</v>
      </c>
      <c r="JB138" s="7"/>
      <c r="JC138" s="7"/>
      <c r="JD138" s="7"/>
      <c r="JE138" s="7"/>
      <c r="JF138" s="7"/>
      <c r="JG138" s="7"/>
      <c r="JH138" s="7"/>
      <c r="JI138" s="7"/>
      <c r="JJ138" s="7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07">
        <v>4.7800000000000002E-2</v>
      </c>
      <c r="IZ139" s="7">
        <v>5.5800000000000002E-2</v>
      </c>
      <c r="JA139" s="22">
        <v>3.3399999999999999E-2</v>
      </c>
      <c r="JB139" s="22"/>
      <c r="JC139" s="22"/>
      <c r="JD139" s="22"/>
      <c r="JE139" s="22"/>
      <c r="JF139" s="22"/>
      <c r="JG139" s="22"/>
      <c r="JH139" s="22"/>
      <c r="JI139" s="22"/>
      <c r="JJ139" s="22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01">
        <v>2.76E-2</v>
      </c>
      <c r="IZ140" s="41">
        <v>2.7900000000000001E-2</v>
      </c>
      <c r="JA140" s="41">
        <v>7.6E-3</v>
      </c>
      <c r="JB140" s="41"/>
      <c r="JC140" s="41"/>
      <c r="JD140" s="41"/>
      <c r="JE140" s="41"/>
      <c r="JF140" s="41"/>
      <c r="JG140" s="41"/>
      <c r="JH140" s="41"/>
      <c r="JI140" s="41"/>
      <c r="JJ140" s="41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00">
        <v>-0.04</v>
      </c>
      <c r="IZ141" s="48">
        <v>-3.9100000000000003E-2</v>
      </c>
      <c r="JA141" s="48">
        <v>-2.2800000000000001E-2</v>
      </c>
      <c r="JB141" s="48"/>
      <c r="JC141" s="48"/>
      <c r="JD141" s="48"/>
      <c r="JE141" s="48"/>
      <c r="JF141" s="48"/>
      <c r="JG141" s="48"/>
      <c r="JH141" s="48"/>
      <c r="JI141" s="48"/>
      <c r="JJ141" s="48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06">
        <v>-0.12809999999999999</v>
      </c>
      <c r="IZ142" s="35">
        <v>-0.1293</v>
      </c>
      <c r="JA142" s="35">
        <v>-0.1183</v>
      </c>
      <c r="JB142" s="35"/>
      <c r="JC142" s="35"/>
      <c r="JD142" s="35"/>
      <c r="JE142" s="35"/>
      <c r="JF142" s="35"/>
      <c r="JG142" s="35"/>
      <c r="JH142" s="35"/>
      <c r="JI142" s="35"/>
      <c r="JJ142" s="35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03">
        <v>-0.13969999999999999</v>
      </c>
      <c r="IZ143" s="87">
        <v>-0.1618</v>
      </c>
      <c r="JA143" s="87">
        <v>-0.14929999999999999</v>
      </c>
      <c r="JB143" s="87"/>
      <c r="JC143" s="87"/>
      <c r="JD143" s="87"/>
      <c r="JE143" s="87"/>
      <c r="JF143" s="87"/>
      <c r="JG143" s="87"/>
      <c r="JH143" s="87"/>
      <c r="JI143" s="87"/>
      <c r="JJ143" s="87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10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44">
        <v>1.14E-2</v>
      </c>
      <c r="IZ145" s="364">
        <v>1.6400000000000001E-2</v>
      </c>
      <c r="JA145" s="443">
        <v>1.6299999999999999E-2</v>
      </c>
      <c r="JB145" t="s">
        <v>62</v>
      </c>
    </row>
    <row r="146" spans="71:27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64">
        <v>-1.2800000000000001E-2</v>
      </c>
      <c r="IZ146" s="366">
        <v>-2.2100000000000002E-2</v>
      </c>
      <c r="JA146" s="445">
        <v>-3.0800000000000001E-2</v>
      </c>
    </row>
    <row r="147" spans="71:27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JA147" s="462">
        <v>2.86E-2</v>
      </c>
    </row>
    <row r="148" spans="71:27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7" t="s">
        <v>62</v>
      </c>
      <c r="IE148" s="466" t="s">
        <v>62</v>
      </c>
      <c r="IF148" s="462">
        <v>-4.5400000000000003E-2</v>
      </c>
      <c r="IG148" s="467" t="s">
        <v>62</v>
      </c>
      <c r="IH148" s="466" t="s">
        <v>62</v>
      </c>
      <c r="II148" s="452">
        <v>-2.53E-2</v>
      </c>
      <c r="IJ148" s="467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t="s">
        <v>62</v>
      </c>
      <c r="IZ148" t="s">
        <v>62</v>
      </c>
      <c r="JA148" s="452">
        <v>-2.4799999999999999E-2</v>
      </c>
      <c r="JB148" t="s">
        <v>62</v>
      </c>
      <c r="JI148" t="s">
        <v>62</v>
      </c>
      <c r="JK148" t="s">
        <v>62</v>
      </c>
    </row>
    <row r="149" spans="71:27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1">
        <v>1.1438999999999999</v>
      </c>
      <c r="IZ149" s="251">
        <v>1.1471</v>
      </c>
      <c r="JA149" s="251">
        <v>1.1451</v>
      </c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17" t="s">
        <v>45</v>
      </c>
      <c r="IZ150" s="117" t="s">
        <v>45</v>
      </c>
      <c r="JA150" s="117" t="s">
        <v>45</v>
      </c>
      <c r="JB150" s="59"/>
      <c r="JC150" s="59"/>
      <c r="JD150" s="59"/>
      <c r="JE150" s="59"/>
      <c r="JF150" s="59"/>
      <c r="JG150" s="59"/>
      <c r="JH150" s="59"/>
      <c r="JI150" s="59"/>
      <c r="JJ150" s="59"/>
      <c r="JK150" s="59"/>
      <c r="JL150" s="59"/>
      <c r="JM150" s="59"/>
      <c r="JN150" s="59"/>
      <c r="JO150" s="59"/>
      <c r="JP150" s="59"/>
      <c r="JQ150" s="59"/>
      <c r="JR150" s="59"/>
      <c r="JS150" s="59"/>
    </row>
    <row r="151" spans="71:279" ht="15.75" thickBot="1" x14ac:dyDescent="0.3">
      <c r="BS151" s="141">
        <f t="shared" ref="BS151:CK151" si="375">SUM(BS136, -BS143)</f>
        <v>3.2199999999999999E-2</v>
      </c>
      <c r="BT151" s="115">
        <f t="shared" si="375"/>
        <v>4.6799999999999994E-2</v>
      </c>
      <c r="BU151" s="174">
        <f t="shared" si="375"/>
        <v>6.4299999999999996E-2</v>
      </c>
      <c r="BV151" s="141">
        <f t="shared" si="375"/>
        <v>8.9200000000000002E-2</v>
      </c>
      <c r="BW151" s="115">
        <f t="shared" si="375"/>
        <v>8.8700000000000001E-2</v>
      </c>
      <c r="BX151" s="174">
        <f t="shared" si="375"/>
        <v>8.77E-2</v>
      </c>
      <c r="BY151" s="218">
        <f t="shared" si="375"/>
        <v>8.2400000000000001E-2</v>
      </c>
      <c r="BZ151" s="15">
        <f t="shared" si="375"/>
        <v>9.1600000000000001E-2</v>
      </c>
      <c r="CA151" s="146">
        <f t="shared" si="375"/>
        <v>9.0400000000000008E-2</v>
      </c>
      <c r="CB151" s="141">
        <f t="shared" si="375"/>
        <v>0.15129999999999999</v>
      </c>
      <c r="CC151" s="115">
        <f t="shared" si="375"/>
        <v>0.15250000000000002</v>
      </c>
      <c r="CD151" s="174">
        <f t="shared" si="375"/>
        <v>0.184</v>
      </c>
      <c r="CE151" s="141">
        <f t="shared" si="375"/>
        <v>0.1986</v>
      </c>
      <c r="CF151" s="115">
        <f t="shared" si="375"/>
        <v>0.18729999999999999</v>
      </c>
      <c r="CG151" s="174">
        <f t="shared" si="375"/>
        <v>0.19839999999999999</v>
      </c>
      <c r="CH151" s="141">
        <f t="shared" si="375"/>
        <v>0.20330000000000001</v>
      </c>
      <c r="CI151" s="115">
        <f t="shared" si="375"/>
        <v>0.2079</v>
      </c>
      <c r="CJ151" s="174">
        <f t="shared" si="375"/>
        <v>0.20080000000000001</v>
      </c>
      <c r="CK151" s="141">
        <f t="shared" si="375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376">SUM(CN136, -CN143)</f>
        <v>0.214</v>
      </c>
      <c r="CO151" s="115">
        <f t="shared" si="376"/>
        <v>0.21229999999999999</v>
      </c>
      <c r="CP151" s="174">
        <f t="shared" si="376"/>
        <v>0.2079</v>
      </c>
      <c r="CQ151" s="141">
        <f t="shared" si="376"/>
        <v>0.1575</v>
      </c>
      <c r="CR151" s="115">
        <f t="shared" si="376"/>
        <v>0.1694</v>
      </c>
      <c r="CS151" s="174">
        <f t="shared" si="376"/>
        <v>0.1953</v>
      </c>
      <c r="CT151" s="139">
        <f t="shared" si="376"/>
        <v>0.17520000000000002</v>
      </c>
      <c r="CU151" s="115">
        <f t="shared" si="376"/>
        <v>0.1759</v>
      </c>
      <c r="CV151" s="174">
        <f t="shared" si="376"/>
        <v>0.1782</v>
      </c>
      <c r="CW151" s="141">
        <f t="shared" si="376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377">SUM(CZ136, -CZ143)</f>
        <v>0.14529999999999998</v>
      </c>
      <c r="DA151" s="111">
        <f t="shared" si="377"/>
        <v>0.14479999999999998</v>
      </c>
      <c r="DB151" s="174">
        <f t="shared" si="377"/>
        <v>0.14679999999999999</v>
      </c>
      <c r="DC151" s="141">
        <f t="shared" si="377"/>
        <v>0.1696</v>
      </c>
      <c r="DD151" s="115">
        <f t="shared" si="377"/>
        <v>0.17349999999999999</v>
      </c>
      <c r="DE151" s="171">
        <f t="shared" si="377"/>
        <v>0.1449</v>
      </c>
      <c r="DF151" s="139">
        <f t="shared" si="377"/>
        <v>0.16470000000000001</v>
      </c>
      <c r="DG151" s="111">
        <f t="shared" si="377"/>
        <v>0.15709999999999999</v>
      </c>
      <c r="DH151" s="171">
        <f t="shared" si="377"/>
        <v>0.16420000000000001</v>
      </c>
      <c r="DI151" s="141">
        <f t="shared" si="377"/>
        <v>0.16120000000000001</v>
      </c>
      <c r="DJ151" s="111">
        <f t="shared" si="377"/>
        <v>0.17860000000000001</v>
      </c>
      <c r="DK151" s="174">
        <f t="shared" si="377"/>
        <v>0.19020000000000001</v>
      </c>
      <c r="DL151" s="115">
        <f t="shared" si="377"/>
        <v>0.1643</v>
      </c>
      <c r="DM151" s="111">
        <f t="shared" si="377"/>
        <v>0.1678</v>
      </c>
      <c r="DN151" s="329">
        <f t="shared" si="377"/>
        <v>0.1502</v>
      </c>
      <c r="DO151" s="340">
        <f>SUM(DO136, -DO143,)</f>
        <v>0</v>
      </c>
      <c r="DP151" s="110">
        <f t="shared" ref="DP151:DZ151" si="378">SUM(DP136, -DP143)</f>
        <v>0.17080000000000001</v>
      </c>
      <c r="DQ151" s="170">
        <f t="shared" si="378"/>
        <v>0.19900000000000001</v>
      </c>
      <c r="DR151" s="148">
        <f t="shared" si="378"/>
        <v>0.2175</v>
      </c>
      <c r="DS151" s="110">
        <f t="shared" si="378"/>
        <v>0.25130000000000002</v>
      </c>
      <c r="DT151" s="170">
        <f t="shared" si="378"/>
        <v>0.25900000000000001</v>
      </c>
      <c r="DU151" s="148">
        <f t="shared" si="378"/>
        <v>0.25219999999999998</v>
      </c>
      <c r="DV151" s="110">
        <f t="shared" si="378"/>
        <v>0.30459999999999998</v>
      </c>
      <c r="DW151" s="170">
        <f t="shared" si="378"/>
        <v>0.32619999999999999</v>
      </c>
      <c r="DX151" s="110">
        <f t="shared" si="378"/>
        <v>0.29630000000000001</v>
      </c>
      <c r="DY151" s="110">
        <f t="shared" si="378"/>
        <v>0.30780000000000002</v>
      </c>
      <c r="DZ151" s="110">
        <f t="shared" si="378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79">SUM(EC136, -EC143)</f>
        <v>0</v>
      </c>
      <c r="ED151" s="6">
        <f t="shared" si="379"/>
        <v>0</v>
      </c>
      <c r="EE151" s="6">
        <f t="shared" si="379"/>
        <v>0</v>
      </c>
      <c r="EF151" s="6">
        <f t="shared" si="379"/>
        <v>0</v>
      </c>
      <c r="EG151" s="6">
        <f t="shared" si="379"/>
        <v>0</v>
      </c>
      <c r="EH151" s="6">
        <f t="shared" si="379"/>
        <v>0</v>
      </c>
      <c r="EI151" s="6">
        <f t="shared" si="379"/>
        <v>0</v>
      </c>
      <c r="EK151" s="141">
        <f t="shared" ref="EK151:EX151" si="380">SUM(EK136, -EK143)</f>
        <v>5.45E-2</v>
      </c>
      <c r="EL151" s="202">
        <f t="shared" si="380"/>
        <v>6.4100000000000004E-2</v>
      </c>
      <c r="EM151" s="174">
        <f t="shared" si="380"/>
        <v>7.7100000000000002E-2</v>
      </c>
      <c r="EN151" s="139">
        <f t="shared" si="380"/>
        <v>7.7899999999999997E-2</v>
      </c>
      <c r="EO151" s="115">
        <f t="shared" si="380"/>
        <v>8.8499999999999995E-2</v>
      </c>
      <c r="EP151" s="171">
        <f t="shared" si="380"/>
        <v>0.10680000000000001</v>
      </c>
      <c r="EQ151" s="141">
        <f t="shared" si="380"/>
        <v>0.1021</v>
      </c>
      <c r="ER151" s="115">
        <f t="shared" si="380"/>
        <v>0.10980000000000001</v>
      </c>
      <c r="ES151" s="174">
        <f t="shared" si="380"/>
        <v>0.114</v>
      </c>
      <c r="ET151" s="141">
        <f t="shared" si="380"/>
        <v>0.1217</v>
      </c>
      <c r="EU151" s="115">
        <f t="shared" si="380"/>
        <v>0.13589999999999999</v>
      </c>
      <c r="EV151" s="174">
        <f t="shared" si="380"/>
        <v>0.16689999999999999</v>
      </c>
      <c r="EW151" s="141">
        <f t="shared" si="380"/>
        <v>0.1653</v>
      </c>
      <c r="EX151" s="115">
        <f t="shared" si="380"/>
        <v>0.15570000000000001</v>
      </c>
      <c r="EY151" s="174">
        <f t="shared" ref="EY151:FQ151" si="381">SUM(EY136, -EY143)</f>
        <v>0.17480000000000001</v>
      </c>
      <c r="EZ151" s="141">
        <f t="shared" si="381"/>
        <v>0.19219999999999998</v>
      </c>
      <c r="FA151" s="115">
        <f t="shared" si="381"/>
        <v>0.18240000000000001</v>
      </c>
      <c r="FB151" s="171">
        <f t="shared" si="381"/>
        <v>0.16189999999999999</v>
      </c>
      <c r="FC151" s="139">
        <f t="shared" si="381"/>
        <v>0.1686</v>
      </c>
      <c r="FD151" s="111">
        <f t="shared" si="381"/>
        <v>0.1686</v>
      </c>
      <c r="FE151" s="171">
        <f t="shared" si="381"/>
        <v>0.18159999999999998</v>
      </c>
      <c r="FF151" s="139">
        <f t="shared" si="381"/>
        <v>0.19919999999999999</v>
      </c>
      <c r="FG151" s="111">
        <f t="shared" si="381"/>
        <v>0.20219999999999999</v>
      </c>
      <c r="FH151" s="171">
        <f t="shared" si="381"/>
        <v>0.1968</v>
      </c>
      <c r="FI151" s="139">
        <f t="shared" si="381"/>
        <v>0.1757</v>
      </c>
      <c r="FJ151" s="111">
        <f t="shared" si="381"/>
        <v>0.17130000000000001</v>
      </c>
      <c r="FK151" s="171">
        <f t="shared" si="381"/>
        <v>0.16020000000000001</v>
      </c>
      <c r="FL151" s="139">
        <f t="shared" si="381"/>
        <v>0.1429</v>
      </c>
      <c r="FM151" s="111">
        <f t="shared" si="381"/>
        <v>0.1331</v>
      </c>
      <c r="FN151" s="171">
        <f t="shared" si="381"/>
        <v>0.13850000000000001</v>
      </c>
      <c r="FO151" s="139">
        <f t="shared" si="381"/>
        <v>0.14879999999999999</v>
      </c>
      <c r="FP151" s="111">
        <f t="shared" si="381"/>
        <v>0.1552</v>
      </c>
      <c r="FQ151" s="171">
        <f t="shared" si="381"/>
        <v>0.1757</v>
      </c>
      <c r="FR151" s="139">
        <f t="shared" ref="FR151" si="382">SUM(FR136, -FR143)</f>
        <v>0.19019999999999998</v>
      </c>
      <c r="FS151" s="111">
        <f t="shared" ref="FS151" si="383">SUM(FS136, -FS143)</f>
        <v>0.19350000000000001</v>
      </c>
      <c r="FT151" s="171">
        <f t="shared" ref="FT151" si="384">SUM(FT136, -FT143)</f>
        <v>0.18380000000000002</v>
      </c>
      <c r="FU151" s="139">
        <f t="shared" ref="FU151" si="385">SUM(FU136, -FU143)</f>
        <v>0.1928</v>
      </c>
      <c r="FV151" s="111">
        <f t="shared" ref="FV151" si="386">SUM(FV136, -FV143)</f>
        <v>0.17780000000000001</v>
      </c>
      <c r="FW151" s="171">
        <f t="shared" ref="FW151:FX151" si="387">SUM(FW136, -FW143)</f>
        <v>0.17929999999999999</v>
      </c>
      <c r="FX151" s="139">
        <f t="shared" si="387"/>
        <v>0.16489999999999999</v>
      </c>
      <c r="FY151" s="111">
        <f t="shared" ref="FY151:FZ151" si="388">SUM(FY136, -FY143)</f>
        <v>0.18090000000000001</v>
      </c>
      <c r="FZ151" s="171">
        <f t="shared" si="388"/>
        <v>0.2011</v>
      </c>
      <c r="GA151" s="139">
        <f t="shared" ref="GA151" si="389">SUM(GA136, -GA143)</f>
        <v>0.24030000000000001</v>
      </c>
      <c r="GB151" s="111">
        <f t="shared" ref="GB151" si="390">SUM(GB136, -GB143)</f>
        <v>0.23809999999999998</v>
      </c>
      <c r="GC151" s="171">
        <f t="shared" ref="GC151" si="391">SUM(GC136, -GC143)</f>
        <v>0.2354</v>
      </c>
      <c r="GD151" s="139">
        <f t="shared" ref="GD151" si="392">SUM(GD136, -GD143)</f>
        <v>0.25359999999999999</v>
      </c>
      <c r="GE151" s="111">
        <f t="shared" ref="GE151" si="393">SUM(GE136, -GE143)</f>
        <v>0.2485</v>
      </c>
      <c r="GF151" s="171">
        <f t="shared" ref="GF151" si="394">SUM(GF136, -GF143)</f>
        <v>0.27190000000000003</v>
      </c>
      <c r="GG151" s="220">
        <f t="shared" ref="GG151" si="395">SUM(GG136, -GG143)</f>
        <v>0.27979999999999999</v>
      </c>
      <c r="GH151" s="88">
        <f t="shared" ref="GH151" si="396">SUM(GH136, -GH143)</f>
        <v>0.28260000000000002</v>
      </c>
      <c r="GI151" s="145">
        <f t="shared" ref="GI151" si="397">SUM(GI136, -GI143)</f>
        <v>0.29580000000000001</v>
      </c>
      <c r="GJ151" s="139">
        <f t="shared" ref="GJ151:GK151" si="398">SUM(GJ136, -GJ143)</f>
        <v>0.28200000000000003</v>
      </c>
      <c r="GK151" s="111">
        <f t="shared" si="398"/>
        <v>0.28659999999999997</v>
      </c>
      <c r="GL151" s="171">
        <f t="shared" ref="GL151" si="399">SUM(GL136, -GL143)</f>
        <v>0.28310000000000002</v>
      </c>
      <c r="GM151" s="141">
        <f t="shared" ref="GM151:GU151" si="400">SUM(GM136, -GM143)</f>
        <v>0.19240000000000002</v>
      </c>
      <c r="GN151" s="115">
        <f t="shared" si="400"/>
        <v>0.2142</v>
      </c>
      <c r="GO151" s="174">
        <f t="shared" si="400"/>
        <v>0.2016</v>
      </c>
      <c r="GP151" s="141">
        <f t="shared" si="400"/>
        <v>0.22689999999999999</v>
      </c>
      <c r="GQ151" s="115">
        <f t="shared" si="400"/>
        <v>0.22509999999999999</v>
      </c>
      <c r="GR151" s="174">
        <f t="shared" si="400"/>
        <v>0.2082</v>
      </c>
      <c r="GS151" s="115">
        <f t="shared" si="400"/>
        <v>0.2034</v>
      </c>
      <c r="GT151" s="115">
        <f t="shared" si="400"/>
        <v>0.18430000000000002</v>
      </c>
      <c r="GU151" s="115">
        <f t="shared" si="400"/>
        <v>0.1507</v>
      </c>
      <c r="GV151" s="6">
        <f t="shared" ref="GV151:HA151" si="401">SUM(GV136, -GV143)</f>
        <v>0</v>
      </c>
      <c r="GW151" s="6">
        <f t="shared" si="401"/>
        <v>0</v>
      </c>
      <c r="GX151" s="6">
        <f t="shared" si="401"/>
        <v>0</v>
      </c>
      <c r="GY151" s="6">
        <f t="shared" si="401"/>
        <v>0</v>
      </c>
      <c r="GZ151" s="6">
        <f t="shared" si="401"/>
        <v>0</v>
      </c>
      <c r="HA151" s="6">
        <f t="shared" si="401"/>
        <v>0</v>
      </c>
      <c r="HC151" s="139">
        <f t="shared" ref="HC151:HL151" si="402">SUM(HC136, -HC143)</f>
        <v>5.5800000000000002E-2</v>
      </c>
      <c r="HD151" s="110">
        <f t="shared" si="402"/>
        <v>5.3699999999999998E-2</v>
      </c>
      <c r="HE151" s="170">
        <f t="shared" si="402"/>
        <v>8.9900000000000008E-2</v>
      </c>
      <c r="HF151" s="148">
        <f t="shared" si="402"/>
        <v>5.7500000000000002E-2</v>
      </c>
      <c r="HG151" s="115">
        <f t="shared" si="402"/>
        <v>5.79E-2</v>
      </c>
      <c r="HH151" s="173">
        <f t="shared" si="402"/>
        <v>0.1273</v>
      </c>
      <c r="HI151" s="148">
        <f t="shared" si="402"/>
        <v>0.14380000000000001</v>
      </c>
      <c r="HJ151" s="110">
        <f t="shared" si="402"/>
        <v>0.13919999999999999</v>
      </c>
      <c r="HK151" s="170">
        <f t="shared" si="402"/>
        <v>0.13419999999999999</v>
      </c>
      <c r="HL151" s="148">
        <f t="shared" si="402"/>
        <v>0.14560000000000001</v>
      </c>
      <c r="HM151" s="110">
        <f t="shared" ref="HM151" si="403">SUM(HM136, -HM143)</f>
        <v>0.1188</v>
      </c>
      <c r="HN151" s="173">
        <f t="shared" ref="HN151:IF151" si="404">SUM(HN136, -HN143)</f>
        <v>9.69E-2</v>
      </c>
      <c r="HO151" s="148">
        <f t="shared" si="404"/>
        <v>0.113</v>
      </c>
      <c r="HP151" s="113">
        <f t="shared" si="404"/>
        <v>0.11169999999999999</v>
      </c>
      <c r="HQ151" s="174">
        <f t="shared" si="404"/>
        <v>0.1047</v>
      </c>
      <c r="HR151" s="143">
        <f t="shared" si="404"/>
        <v>0.11</v>
      </c>
      <c r="HS151" s="115">
        <f t="shared" si="404"/>
        <v>0.11100000000000002</v>
      </c>
      <c r="HT151" s="174">
        <f t="shared" si="404"/>
        <v>0.1182</v>
      </c>
      <c r="HU151" s="141">
        <f t="shared" si="404"/>
        <v>0.1275</v>
      </c>
      <c r="HV151" s="115">
        <f t="shared" si="404"/>
        <v>0.13450000000000001</v>
      </c>
      <c r="HW151" s="174">
        <f t="shared" si="404"/>
        <v>0.11499999999999999</v>
      </c>
      <c r="HX151" s="141">
        <f t="shared" si="404"/>
        <v>0.1303</v>
      </c>
      <c r="HY151" s="115">
        <f t="shared" si="404"/>
        <v>0.1305</v>
      </c>
      <c r="HZ151" s="171">
        <f t="shared" si="404"/>
        <v>0.16039999999999999</v>
      </c>
      <c r="IA151" s="139">
        <f t="shared" si="404"/>
        <v>0.1454</v>
      </c>
      <c r="IB151" s="111">
        <f t="shared" si="404"/>
        <v>0.14479999999999998</v>
      </c>
      <c r="IC151" s="174">
        <f t="shared" si="404"/>
        <v>0.1348</v>
      </c>
      <c r="ID151" s="218">
        <f t="shared" si="404"/>
        <v>0.15210000000000001</v>
      </c>
      <c r="IE151" s="88">
        <f t="shared" si="404"/>
        <v>0.1807</v>
      </c>
      <c r="IF151" s="171">
        <f t="shared" si="404"/>
        <v>0.18440000000000001</v>
      </c>
      <c r="IG151" s="220">
        <f t="shared" ref="IG151" si="405">SUM(IG136, -IG143)</f>
        <v>0.17559999999999998</v>
      </c>
      <c r="IH151" s="88">
        <f t="shared" ref="IH151" si="406">SUM(IH136, -IH143)</f>
        <v>0.186</v>
      </c>
      <c r="II151" s="171">
        <f t="shared" ref="II151" si="407">SUM(II136, -II143)</f>
        <v>0.1888</v>
      </c>
      <c r="IJ151" s="232">
        <f t="shared" ref="IJ151:IT151" si="408">SUM(IJ136, -IJ143)</f>
        <v>0.16159999999999999</v>
      </c>
      <c r="IK151" s="88">
        <f t="shared" si="408"/>
        <v>0.17680000000000001</v>
      </c>
      <c r="IL151" s="145">
        <f t="shared" si="408"/>
        <v>0.21</v>
      </c>
      <c r="IM151" s="139">
        <f t="shared" si="408"/>
        <v>0.2316</v>
      </c>
      <c r="IN151" s="111">
        <f t="shared" si="408"/>
        <v>0.24030000000000001</v>
      </c>
      <c r="IO151" s="171">
        <f t="shared" si="408"/>
        <v>0.23780000000000001</v>
      </c>
      <c r="IP151" s="139">
        <f t="shared" si="408"/>
        <v>0.23810000000000001</v>
      </c>
      <c r="IQ151" s="111">
        <f t="shared" si="408"/>
        <v>0.22220000000000001</v>
      </c>
      <c r="IR151" s="171">
        <f t="shared" si="408"/>
        <v>0.2455</v>
      </c>
      <c r="IS151" s="220">
        <f t="shared" si="408"/>
        <v>0.23880000000000001</v>
      </c>
      <c r="IT151" s="88">
        <f t="shared" si="408"/>
        <v>0.23630000000000001</v>
      </c>
      <c r="IU151" s="145">
        <f t="shared" ref="IU151:IV151" si="409">SUM(IU136, -IU143)</f>
        <v>0.23880000000000001</v>
      </c>
      <c r="IV151" s="139">
        <f t="shared" ref="IV151:IW151" si="410">SUM(IV136, -IV143)</f>
        <v>0.2276</v>
      </c>
      <c r="IW151" s="111">
        <f t="shared" ref="IW151:IX151" si="411">SUM(IW136, -IW143)</f>
        <v>0.22699999999999998</v>
      </c>
      <c r="IX151" s="182">
        <f>SUM(IX136, -IX143)</f>
        <v>0.23299999999999998</v>
      </c>
      <c r="IY151" s="202">
        <f>SUM(IY136, -IY143)</f>
        <v>0.23699999999999999</v>
      </c>
      <c r="IZ151" s="202">
        <f>SUM(IZ136, -IZ143)</f>
        <v>0.26469999999999999</v>
      </c>
      <c r="JA151" s="202">
        <f>SUM(JA136, -JA143)</f>
        <v>0.249</v>
      </c>
      <c r="JB151" s="6">
        <f>SUM(JB137, -JB143)</f>
        <v>0</v>
      </c>
      <c r="JC151" s="6">
        <f>SUM(JC137, -JC143)</f>
        <v>0</v>
      </c>
      <c r="JD151" s="6">
        <f>SUM(JD137, -JD143)</f>
        <v>0</v>
      </c>
      <c r="JE151" s="6">
        <f>SUM(JE137, -JE143,)</f>
        <v>0</v>
      </c>
      <c r="JF151" s="6">
        <f>SUM(JF137, -JF143,)</f>
        <v>0</v>
      </c>
      <c r="JG151" s="6">
        <f>SUM(JG137, -JG143)</f>
        <v>0</v>
      </c>
      <c r="JH151" s="6">
        <f>SUM(JH137, -JH143)</f>
        <v>0</v>
      </c>
      <c r="JI151" s="6">
        <f>SUM(JI137, -JI143)</f>
        <v>0</v>
      </c>
      <c r="JJ151" s="6">
        <f>SUM(JJ137,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412">SUM(JM136, -JM143)</f>
        <v>0</v>
      </c>
      <c r="JN151" s="6">
        <f t="shared" si="412"/>
        <v>0</v>
      </c>
      <c r="JO151" s="6">
        <f t="shared" si="412"/>
        <v>0</v>
      </c>
      <c r="JP151" s="6">
        <f t="shared" si="412"/>
        <v>0</v>
      </c>
      <c r="JQ151" s="6">
        <f t="shared" si="412"/>
        <v>0</v>
      </c>
      <c r="JR151" s="6">
        <f t="shared" si="412"/>
        <v>0</v>
      </c>
      <c r="JS151" s="6">
        <f t="shared" si="412"/>
        <v>0</v>
      </c>
    </row>
    <row r="152" spans="71:27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17" t="s">
        <v>48</v>
      </c>
      <c r="IZ152" s="118" t="s">
        <v>84</v>
      </c>
      <c r="JA152" s="118" t="s">
        <v>84</v>
      </c>
      <c r="JB152" s="59"/>
      <c r="JC152" s="59"/>
      <c r="JD152" s="59"/>
      <c r="JE152" s="59"/>
      <c r="JF152" s="59"/>
      <c r="JG152" s="59"/>
      <c r="JH152" s="59"/>
      <c r="JI152" s="59"/>
      <c r="JJ152" s="59"/>
      <c r="JK152" s="59"/>
      <c r="JL152" s="59"/>
      <c r="JM152" s="59"/>
      <c r="JN152" s="59"/>
      <c r="JO152" s="59"/>
      <c r="JP152" s="59"/>
      <c r="JQ152" s="59"/>
      <c r="JR152" s="59"/>
      <c r="JS152" s="59"/>
    </row>
    <row r="153" spans="71:279" ht="15.75" thickBot="1" x14ac:dyDescent="0.3">
      <c r="BS153" s="139">
        <f t="shared" ref="BS153:BZ153" si="413">SUM(BS137, -BS143)</f>
        <v>3.0700000000000002E-2</v>
      </c>
      <c r="BT153" s="115">
        <f t="shared" si="413"/>
        <v>0.04</v>
      </c>
      <c r="BU153" s="267">
        <f t="shared" si="413"/>
        <v>5.1200000000000002E-2</v>
      </c>
      <c r="BV153" s="139">
        <f t="shared" si="413"/>
        <v>7.3599999999999999E-2</v>
      </c>
      <c r="BW153" s="111">
        <f t="shared" si="413"/>
        <v>7.8399999999999997E-2</v>
      </c>
      <c r="BX153" s="171">
        <f t="shared" si="413"/>
        <v>7.8899999999999998E-2</v>
      </c>
      <c r="BY153" s="220">
        <f t="shared" si="413"/>
        <v>7.8299999999999995E-2</v>
      </c>
      <c r="BZ153" s="88">
        <f t="shared" si="413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414">SUM(CD136, -CD142)</f>
        <v>0.16889999999999999</v>
      </c>
      <c r="CE153" s="141">
        <f t="shared" si="414"/>
        <v>0.192</v>
      </c>
      <c r="CF153" s="115">
        <f t="shared" si="414"/>
        <v>0.17859999999999998</v>
      </c>
      <c r="CG153" s="174">
        <f t="shared" si="414"/>
        <v>0.18529999999999999</v>
      </c>
      <c r="CH153" s="141">
        <f t="shared" si="414"/>
        <v>0.18770000000000001</v>
      </c>
      <c r="CI153" s="115">
        <f t="shared" si="414"/>
        <v>0.20629999999999998</v>
      </c>
      <c r="CJ153" s="174">
        <f t="shared" si="414"/>
        <v>0.2006</v>
      </c>
      <c r="CK153" s="141">
        <f t="shared" si="414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415">SUM(CN136, -CN142)</f>
        <v>0.20479999999999998</v>
      </c>
      <c r="CO153" s="115">
        <f t="shared" si="415"/>
        <v>0.1968</v>
      </c>
      <c r="CP153" s="174">
        <f t="shared" si="415"/>
        <v>0.1893</v>
      </c>
      <c r="CQ153" s="139">
        <f t="shared" si="415"/>
        <v>0.1474</v>
      </c>
      <c r="CR153" s="111">
        <f t="shared" si="415"/>
        <v>0.15039999999999998</v>
      </c>
      <c r="CS153" s="171">
        <f t="shared" si="415"/>
        <v>0.1711</v>
      </c>
      <c r="CT153" s="141">
        <f t="shared" si="415"/>
        <v>0.15210000000000001</v>
      </c>
      <c r="CU153" s="111">
        <f t="shared" si="415"/>
        <v>0.1754</v>
      </c>
      <c r="CV153" s="174">
        <f t="shared" si="415"/>
        <v>0.16689999999999999</v>
      </c>
      <c r="CW153" s="141">
        <f t="shared" si="415"/>
        <v>0.1678</v>
      </c>
      <c r="CX153" s="115">
        <f>SUM(CX136, -CX142)</f>
        <v>0.1532</v>
      </c>
      <c r="CY153" s="171">
        <f t="shared" ref="CY153:DD153" si="416">SUM(CY136, -CY142)</f>
        <v>0.13570000000000002</v>
      </c>
      <c r="CZ153" s="141">
        <f t="shared" si="416"/>
        <v>0.12609999999999999</v>
      </c>
      <c r="DA153" s="115">
        <f t="shared" si="416"/>
        <v>0.1173</v>
      </c>
      <c r="DB153" s="171">
        <f t="shared" si="416"/>
        <v>0.14629999999999999</v>
      </c>
      <c r="DC153" s="139">
        <f t="shared" si="416"/>
        <v>0.15229999999999999</v>
      </c>
      <c r="DD153" s="111">
        <f t="shared" si="416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417">SUM(DR136, -DR142)</f>
        <v>0.16519999999999999</v>
      </c>
      <c r="DS153" s="111">
        <f t="shared" si="417"/>
        <v>0.20350000000000001</v>
      </c>
      <c r="DT153" s="171">
        <f t="shared" si="417"/>
        <v>0.1923</v>
      </c>
      <c r="DU153" s="139">
        <f t="shared" si="417"/>
        <v>0.2001</v>
      </c>
      <c r="DV153" s="111">
        <f t="shared" si="417"/>
        <v>0.2747</v>
      </c>
      <c r="DW153" s="171">
        <f t="shared" si="417"/>
        <v>0.27759999999999996</v>
      </c>
      <c r="DX153" s="111">
        <f t="shared" si="417"/>
        <v>0.26690000000000003</v>
      </c>
      <c r="DY153" s="111">
        <f t="shared" si="417"/>
        <v>0.26800000000000002</v>
      </c>
      <c r="DZ153" s="111">
        <f t="shared" si="417"/>
        <v>0.29530000000000001</v>
      </c>
      <c r="EA153" s="6">
        <f t="shared" si="417"/>
        <v>0</v>
      </c>
      <c r="EB153" s="6">
        <f t="shared" si="417"/>
        <v>0</v>
      </c>
      <c r="EC153" s="6">
        <f t="shared" si="41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418">SUM(EK137, -EK143)</f>
        <v>4.36E-2</v>
      </c>
      <c r="EL153" s="111">
        <f t="shared" si="418"/>
        <v>5.7700000000000001E-2</v>
      </c>
      <c r="EM153" s="174">
        <f t="shared" si="418"/>
        <v>7.2899999999999993E-2</v>
      </c>
      <c r="EN153" s="141">
        <f t="shared" si="418"/>
        <v>7.4400000000000008E-2</v>
      </c>
      <c r="EO153" s="111">
        <f t="shared" si="418"/>
        <v>8.5499999999999993E-2</v>
      </c>
      <c r="EP153" s="174">
        <f t="shared" si="418"/>
        <v>8.4000000000000005E-2</v>
      </c>
      <c r="EQ153" s="139">
        <f t="shared" si="418"/>
        <v>9.01E-2</v>
      </c>
      <c r="ER153" s="111">
        <f t="shared" si="418"/>
        <v>9.9900000000000003E-2</v>
      </c>
      <c r="ES153" s="171">
        <f t="shared" si="418"/>
        <v>0.112</v>
      </c>
      <c r="ET153" s="139">
        <f t="shared" si="418"/>
        <v>9.5000000000000001E-2</v>
      </c>
      <c r="EU153" s="111">
        <f t="shared" si="418"/>
        <v>0.1108</v>
      </c>
      <c r="EV153" s="174">
        <f t="shared" si="418"/>
        <v>0.13300000000000001</v>
      </c>
      <c r="EW153" s="139">
        <f t="shared" si="418"/>
        <v>0.14560000000000001</v>
      </c>
      <c r="EX153" s="111">
        <f t="shared" si="418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419">SUM(FP137, -FP143)</f>
        <v>0.1177</v>
      </c>
      <c r="FQ153" s="173">
        <f t="shared" si="419"/>
        <v>0.1452</v>
      </c>
      <c r="FR153" s="141">
        <f t="shared" si="419"/>
        <v>0.1351</v>
      </c>
      <c r="FS153" s="115">
        <f t="shared" si="419"/>
        <v>0.13109999999999999</v>
      </c>
      <c r="FT153" s="174">
        <f t="shared" si="419"/>
        <v>0.13150000000000001</v>
      </c>
      <c r="FU153" s="143">
        <f t="shared" si="419"/>
        <v>0.1341</v>
      </c>
      <c r="FV153" s="113">
        <f t="shared" si="419"/>
        <v>0.123</v>
      </c>
      <c r="FW153" s="173">
        <f t="shared" si="419"/>
        <v>0.12479999999999999</v>
      </c>
      <c r="FX153" s="141">
        <f t="shared" si="419"/>
        <v>0.12470000000000001</v>
      </c>
      <c r="FY153" s="115">
        <f t="shared" si="419"/>
        <v>0.13250000000000001</v>
      </c>
      <c r="FZ153" s="174">
        <f t="shared" si="419"/>
        <v>0.15620000000000001</v>
      </c>
      <c r="GA153" s="141">
        <f t="shared" si="419"/>
        <v>0.16120000000000001</v>
      </c>
      <c r="GB153" s="113">
        <f>SUM(GB136, -GB142)</f>
        <v>0.19259999999999999</v>
      </c>
      <c r="GC153" s="174">
        <f t="shared" ref="GC153:GO153" si="420">SUM(GC137, -GC143)</f>
        <v>0.18639999999999998</v>
      </c>
      <c r="GD153" s="141">
        <f t="shared" si="420"/>
        <v>0.18190000000000001</v>
      </c>
      <c r="GE153" s="115">
        <f t="shared" si="420"/>
        <v>0.20810000000000001</v>
      </c>
      <c r="GF153" s="174">
        <f t="shared" si="420"/>
        <v>0.25869999999999999</v>
      </c>
      <c r="GG153" s="218">
        <f t="shared" si="420"/>
        <v>0.255</v>
      </c>
      <c r="GH153" s="15">
        <f t="shared" si="420"/>
        <v>0.24359999999999998</v>
      </c>
      <c r="GI153" s="146">
        <f t="shared" si="420"/>
        <v>0.23549999999999999</v>
      </c>
      <c r="GJ153" s="141">
        <f t="shared" si="420"/>
        <v>0.2167</v>
      </c>
      <c r="GK153" s="115">
        <f t="shared" si="420"/>
        <v>0.1986</v>
      </c>
      <c r="GL153" s="174">
        <f t="shared" si="420"/>
        <v>0.2031</v>
      </c>
      <c r="GM153" s="141">
        <f t="shared" si="420"/>
        <v>0.18079999999999999</v>
      </c>
      <c r="GN153" s="115">
        <f t="shared" si="420"/>
        <v>0.19750000000000001</v>
      </c>
      <c r="GO153" s="174">
        <f t="shared" si="420"/>
        <v>0.18080000000000002</v>
      </c>
      <c r="GP153" s="139">
        <f t="shared" ref="GP153:GU153" si="421">SUM(GP137, -GP143)</f>
        <v>0.2034</v>
      </c>
      <c r="GQ153" s="111">
        <f t="shared" si="421"/>
        <v>0.18779999999999999</v>
      </c>
      <c r="GR153" s="174">
        <f t="shared" si="421"/>
        <v>0.19190000000000002</v>
      </c>
      <c r="GS153" s="115">
        <f t="shared" si="421"/>
        <v>0.1966</v>
      </c>
      <c r="GT153" s="115">
        <f t="shared" si="421"/>
        <v>0.18130000000000002</v>
      </c>
      <c r="GU153" s="111">
        <f t="shared" si="421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422">SUM(HD136, -HD142)</f>
        <v>5.0699999999999995E-2</v>
      </c>
      <c r="HE153" s="174">
        <f t="shared" si="422"/>
        <v>8.3900000000000002E-2</v>
      </c>
      <c r="HF153" s="141">
        <f t="shared" si="422"/>
        <v>5.5100000000000003E-2</v>
      </c>
      <c r="HG153" s="115">
        <f t="shared" si="422"/>
        <v>5.5E-2</v>
      </c>
      <c r="HH153" s="170">
        <f t="shared" si="422"/>
        <v>0.10779999999999999</v>
      </c>
      <c r="HI153" s="141">
        <f t="shared" si="422"/>
        <v>0.12290000000000001</v>
      </c>
      <c r="HJ153" s="115">
        <f t="shared" si="422"/>
        <v>0.1062</v>
      </c>
      <c r="HK153" s="173">
        <f t="shared" si="422"/>
        <v>0.1167</v>
      </c>
      <c r="HL153" s="141">
        <f t="shared" si="422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423">SUM(HP137, -HP143)</f>
        <v>0.108</v>
      </c>
      <c r="HQ153" s="173">
        <f t="shared" si="423"/>
        <v>9.8599999999999993E-2</v>
      </c>
      <c r="HR153" s="141">
        <f t="shared" si="423"/>
        <v>9.9500000000000005E-2</v>
      </c>
      <c r="HS153" s="115">
        <f t="shared" si="423"/>
        <v>0.10390000000000001</v>
      </c>
      <c r="HT153" s="174">
        <f t="shared" si="423"/>
        <v>0.11219999999999999</v>
      </c>
      <c r="HU153" s="143">
        <f t="shared" si="423"/>
        <v>0.11399999999999999</v>
      </c>
      <c r="HV153" s="115">
        <f t="shared" si="423"/>
        <v>0.121</v>
      </c>
      <c r="HW153" s="174">
        <f t="shared" si="423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>SUM(IP136, -IP142)</f>
        <v>0.21460000000000001</v>
      </c>
      <c r="IQ153" s="115">
        <f>SUM(IQ136, -IQ142)</f>
        <v>0.21910000000000002</v>
      </c>
      <c r="IR153" s="174">
        <f>SUM(IR136, -IR142)</f>
        <v>0.22239999999999999</v>
      </c>
      <c r="IS153" s="218">
        <f>SUM(IS136, -IS142)</f>
        <v>0.21479999999999999</v>
      </c>
      <c r="IT153" s="15">
        <f>SUM(IT136, -IT142)</f>
        <v>0.21679999999999999</v>
      </c>
      <c r="IU153" s="146">
        <f>SUM(IU136, -IU142)</f>
        <v>0.2157</v>
      </c>
      <c r="IV153" s="141">
        <f>SUM(IV136, -IV142)</f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15">
        <f>SUM(IY136, -IY142)</f>
        <v>0.22539999999999999</v>
      </c>
      <c r="IZ153" s="111">
        <f>SUM(IZ137, -IZ143)</f>
        <v>0.24299999999999999</v>
      </c>
      <c r="JA153" s="111">
        <f>SUM(JA137, -JA143)</f>
        <v>0.23159999999999997</v>
      </c>
      <c r="JB153" s="6">
        <f>SUM(JB137, -JB142,)</f>
        <v>0</v>
      </c>
      <c r="JC153" s="6">
        <f>SUM(JC136, -JC143)</f>
        <v>0</v>
      </c>
      <c r="JD153" s="6">
        <f>SUM(JD137, -JD142)</f>
        <v>0</v>
      </c>
      <c r="JE153" s="6">
        <f>SUM(JE137, -JE142)</f>
        <v>0</v>
      </c>
      <c r="JF153" s="6">
        <f>SUM(JF137, -JF142)</f>
        <v>0</v>
      </c>
      <c r="JG153" s="6">
        <f>SUM(JG137, -JG142)</f>
        <v>0</v>
      </c>
      <c r="JH153" s="6">
        <f>SUM(JH137, -JH142,)</f>
        <v>0</v>
      </c>
      <c r="JI153" s="6">
        <f>SUM(JI136, -JI143)</f>
        <v>0</v>
      </c>
      <c r="JJ153" s="6">
        <f>SUM(JJ137,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18" t="s">
        <v>84</v>
      </c>
      <c r="IZ154" s="117" t="s">
        <v>48</v>
      </c>
      <c r="JA154" s="114" t="s">
        <v>38</v>
      </c>
      <c r="JB154" s="59"/>
      <c r="JC154" s="59"/>
      <c r="JD154" s="59"/>
      <c r="JE154" s="59"/>
      <c r="JF154" s="59"/>
      <c r="JG154" s="59"/>
      <c r="JH154" s="59"/>
      <c r="JI154" s="59"/>
      <c r="JJ154" s="59"/>
      <c r="JK154" s="59"/>
      <c r="JL154" s="59"/>
      <c r="JM154" s="59"/>
      <c r="JN154" s="59"/>
      <c r="JO154" s="59"/>
      <c r="JP154" s="59"/>
      <c r="JQ154" s="59"/>
      <c r="JR154" s="59"/>
      <c r="JS154" s="59"/>
    </row>
    <row r="155" spans="71:27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424">SUM(CD137, -CD143)</f>
        <v>0.1298</v>
      </c>
      <c r="CE155" s="141">
        <f t="shared" si="424"/>
        <v>0.1429</v>
      </c>
      <c r="CF155" s="110">
        <f t="shared" si="424"/>
        <v>0.126</v>
      </c>
      <c r="CG155" s="170">
        <f t="shared" si="424"/>
        <v>0.12959999999999999</v>
      </c>
      <c r="CH155" s="139">
        <f t="shared" si="424"/>
        <v>0.1366</v>
      </c>
      <c r="CI155" s="115">
        <f t="shared" si="424"/>
        <v>0.14180000000000001</v>
      </c>
      <c r="CJ155" s="171">
        <f t="shared" si="424"/>
        <v>0.14780000000000001</v>
      </c>
      <c r="CK155" s="139">
        <f t="shared" si="424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425">SUM(CR136, -CR141)</f>
        <v>0.11309999999999999</v>
      </c>
      <c r="CS155" s="174">
        <f t="shared" si="425"/>
        <v>0.1384</v>
      </c>
      <c r="CT155" s="141">
        <f t="shared" si="425"/>
        <v>0.1246</v>
      </c>
      <c r="CU155" s="115">
        <f t="shared" si="425"/>
        <v>0.1623</v>
      </c>
      <c r="CV155" s="171">
        <f t="shared" si="425"/>
        <v>0.13750000000000001</v>
      </c>
      <c r="CW155" s="139">
        <f t="shared" si="425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426">SUM(DT136, -DT141)</f>
        <v>0.1739</v>
      </c>
      <c r="DU155" s="141">
        <f t="shared" si="426"/>
        <v>0.17580000000000001</v>
      </c>
      <c r="DV155" s="113">
        <f t="shared" si="426"/>
        <v>0.21129999999999999</v>
      </c>
      <c r="DW155" s="174">
        <f t="shared" si="426"/>
        <v>0.22099999999999997</v>
      </c>
      <c r="DX155" s="113">
        <f t="shared" si="426"/>
        <v>0.20910000000000001</v>
      </c>
      <c r="DY155" s="113">
        <f t="shared" si="426"/>
        <v>0.21890000000000001</v>
      </c>
      <c r="DZ155" s="113">
        <f t="shared" si="426"/>
        <v>0.2334</v>
      </c>
      <c r="EA155" s="6">
        <f t="shared" si="426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427">SUM(EK138, -EK143)</f>
        <v>3.4200000000000001E-2</v>
      </c>
      <c r="EL155" s="115">
        <f t="shared" si="427"/>
        <v>5.4199999999999998E-2</v>
      </c>
      <c r="EM155" s="174">
        <f t="shared" si="427"/>
        <v>6.9499999999999992E-2</v>
      </c>
      <c r="EN155" s="143">
        <f t="shared" si="427"/>
        <v>7.0900000000000005E-2</v>
      </c>
      <c r="EO155" s="115">
        <f t="shared" si="427"/>
        <v>8.3599999999999994E-2</v>
      </c>
      <c r="EP155" s="174">
        <f t="shared" si="427"/>
        <v>8.2400000000000001E-2</v>
      </c>
      <c r="EQ155" s="141">
        <f t="shared" si="427"/>
        <v>8.5699999999999998E-2</v>
      </c>
      <c r="ER155" s="115">
        <f t="shared" si="427"/>
        <v>8.8999999999999996E-2</v>
      </c>
      <c r="ES155" s="174">
        <f t="shared" si="427"/>
        <v>0.10600000000000001</v>
      </c>
      <c r="ET155" s="141">
        <f t="shared" si="427"/>
        <v>8.6499999999999994E-2</v>
      </c>
      <c r="EU155" s="115">
        <f t="shared" si="427"/>
        <v>9.8500000000000004E-2</v>
      </c>
      <c r="EV155" s="171">
        <f t="shared" si="427"/>
        <v>0.13159999999999999</v>
      </c>
      <c r="EW155" s="141">
        <f t="shared" si="427"/>
        <v>0.13169999999999998</v>
      </c>
      <c r="EX155" s="115">
        <f t="shared" si="427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428">SUM(FQ138, -FQ143)</f>
        <v>0.1137</v>
      </c>
      <c r="FR155" s="143">
        <f t="shared" si="428"/>
        <v>0.1313</v>
      </c>
      <c r="FS155" s="113">
        <f t="shared" si="428"/>
        <v>0.12870000000000001</v>
      </c>
      <c r="FT155" s="173">
        <f t="shared" si="428"/>
        <v>0.1217</v>
      </c>
      <c r="FU155" s="141">
        <f t="shared" si="428"/>
        <v>0.12890000000000001</v>
      </c>
      <c r="FV155" s="115">
        <f t="shared" si="428"/>
        <v>0.1139</v>
      </c>
      <c r="FW155" s="174">
        <f t="shared" si="428"/>
        <v>0.1202</v>
      </c>
      <c r="FX155" s="143">
        <f t="shared" si="428"/>
        <v>0.1245</v>
      </c>
      <c r="FY155" s="115">
        <f t="shared" si="428"/>
        <v>0.1231</v>
      </c>
      <c r="FZ155" s="174">
        <f t="shared" si="428"/>
        <v>0.14250000000000002</v>
      </c>
      <c r="GA155" s="141">
        <f t="shared" si="428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429">SUM(GD138, -GD143)</f>
        <v>0.1787</v>
      </c>
      <c r="GE155" s="115">
        <f t="shared" si="429"/>
        <v>0.1827</v>
      </c>
      <c r="GF155" s="174">
        <f t="shared" si="429"/>
        <v>0.21049999999999999</v>
      </c>
      <c r="GG155" s="218">
        <f t="shared" si="429"/>
        <v>0.1946</v>
      </c>
      <c r="GH155" s="15">
        <f t="shared" si="429"/>
        <v>0.20799999999999999</v>
      </c>
      <c r="GI155" s="146">
        <f t="shared" si="429"/>
        <v>0.20019999999999999</v>
      </c>
      <c r="GJ155" s="141">
        <f t="shared" si="429"/>
        <v>0.19259999999999999</v>
      </c>
      <c r="GK155" s="115">
        <f t="shared" si="429"/>
        <v>0.19549999999999998</v>
      </c>
      <c r="GL155" s="174">
        <f t="shared" si="429"/>
        <v>0.17659999999999998</v>
      </c>
      <c r="GM155" s="139">
        <f t="shared" si="429"/>
        <v>0.17449999999999999</v>
      </c>
      <c r="GN155" s="111">
        <f t="shared" si="429"/>
        <v>0.1822</v>
      </c>
      <c r="GO155" s="171">
        <f t="shared" si="429"/>
        <v>0.1706</v>
      </c>
      <c r="GP155" s="141">
        <f t="shared" ref="GP155:GU155" si="430">SUM(GP138, -GP143)</f>
        <v>0.18459999999999999</v>
      </c>
      <c r="GQ155" s="115">
        <f t="shared" si="430"/>
        <v>0.18209999999999998</v>
      </c>
      <c r="GR155" s="174">
        <f t="shared" si="430"/>
        <v>0.1837</v>
      </c>
      <c r="GS155" s="111">
        <f t="shared" si="430"/>
        <v>0.18919999999999998</v>
      </c>
      <c r="GT155" s="111">
        <f t="shared" si="430"/>
        <v>0.17980000000000002</v>
      </c>
      <c r="GU155" s="115">
        <f t="shared" si="430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431">SUM(HG136, -HG141)</f>
        <v>5.3599999999999995E-2</v>
      </c>
      <c r="HH155" s="174">
        <f t="shared" si="431"/>
        <v>0.1002</v>
      </c>
      <c r="HI155" s="143">
        <f t="shared" si="431"/>
        <v>0.1152</v>
      </c>
      <c r="HJ155" s="113">
        <f t="shared" si="431"/>
        <v>0.1007</v>
      </c>
      <c r="HK155" s="174">
        <f t="shared" si="431"/>
        <v>0.1154</v>
      </c>
      <c r="HL155" s="143">
        <f t="shared" si="431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432">SUM(HQ138, -HQ143)</f>
        <v>8.9900000000000008E-2</v>
      </c>
      <c r="HR155" s="141">
        <f t="shared" si="432"/>
        <v>9.7500000000000003E-2</v>
      </c>
      <c r="HS155" s="113">
        <f t="shared" si="432"/>
        <v>0.10370000000000001</v>
      </c>
      <c r="HT155" s="173">
        <f t="shared" si="432"/>
        <v>0.10539999999999999</v>
      </c>
      <c r="HU155" s="141">
        <f t="shared" si="432"/>
        <v>0.1055</v>
      </c>
      <c r="HV155" s="113">
        <f t="shared" si="432"/>
        <v>0.1129</v>
      </c>
      <c r="HW155" s="173">
        <f t="shared" si="432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>SUM(IP137, -IP143)</f>
        <v>0.2094</v>
      </c>
      <c r="IQ155" s="202">
        <f>SUM(IQ137, -IQ143)</f>
        <v>0.1918</v>
      </c>
      <c r="IR155" s="182">
        <f>SUM(IR137, -IR143)</f>
        <v>0.20639999999999997</v>
      </c>
      <c r="IS155" s="228">
        <f>SUM(IS137, -IS143)</f>
        <v>0.2102</v>
      </c>
      <c r="IT155" s="213">
        <f>SUM(IT137, -IT143)</f>
        <v>0.2069</v>
      </c>
      <c r="IU155" s="230">
        <f>SUM(IU137, -IU143)</f>
        <v>0.2087</v>
      </c>
      <c r="IV155" s="161">
        <f>SUM(IV137, -IV143)</f>
        <v>0.21390000000000001</v>
      </c>
      <c r="IW155" s="115">
        <f>SUM(IW136, -IW142)</f>
        <v>0.21310000000000001</v>
      </c>
      <c r="IX155" s="174">
        <f>SUM(IX136, -IX142)</f>
        <v>0.2109</v>
      </c>
      <c r="IY155" s="111">
        <f>SUM(IY137, -IY143)</f>
        <v>0.2238</v>
      </c>
      <c r="IZ155" s="115">
        <f>SUM(IZ136, -IZ142)</f>
        <v>0.23220000000000002</v>
      </c>
      <c r="JA155" s="113">
        <f>SUM(JA138, -JA143)</f>
        <v>0.21849999999999997</v>
      </c>
      <c r="JB155" s="6">
        <f>SUM(JB136, -JB143)</f>
        <v>0</v>
      </c>
      <c r="JC155" s="6">
        <f>SUM(JC137, -JC142)</f>
        <v>0</v>
      </c>
      <c r="JD155" s="6">
        <f>SUM(JD136, -JD143)</f>
        <v>0</v>
      </c>
      <c r="JE155" s="6">
        <f>SUM(JE137, -JE141)</f>
        <v>0</v>
      </c>
      <c r="JF155" s="6">
        <f>SUM(JF136, -JF143)</f>
        <v>0</v>
      </c>
      <c r="JG155" s="6">
        <f>SUM(JG136, -JG143)</f>
        <v>0</v>
      </c>
      <c r="JH155" s="6">
        <f>SUM(JH136, -JH143)</f>
        <v>0</v>
      </c>
      <c r="JI155" s="6">
        <f>SUM(JI137, -JI142)</f>
        <v>0</v>
      </c>
      <c r="JJ155" s="6">
        <f>SUM(JJ136,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18" t="s">
        <v>64</v>
      </c>
      <c r="IZ156" s="183" t="s">
        <v>51</v>
      </c>
      <c r="JA156" s="117" t="s">
        <v>48</v>
      </c>
      <c r="JB156" s="59"/>
      <c r="JC156" s="59"/>
      <c r="JD156" s="59"/>
      <c r="JE156" s="59"/>
      <c r="JF156" s="59"/>
      <c r="JG156" s="59"/>
      <c r="JH156" s="59"/>
      <c r="JI156" s="59"/>
      <c r="JJ156" s="59"/>
      <c r="JK156" s="59"/>
      <c r="JL156" s="59"/>
      <c r="JM156" s="59"/>
      <c r="JN156" s="59"/>
      <c r="JO156" s="59"/>
      <c r="JP156" s="59"/>
      <c r="JQ156" s="59"/>
      <c r="JR156" s="59"/>
      <c r="JS156" s="59"/>
    </row>
    <row r="157" spans="71:27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433">SUM(CS136, -CS140)</f>
        <v>0.1366</v>
      </c>
      <c r="CT157" s="143">
        <f t="shared" si="433"/>
        <v>0.11610000000000001</v>
      </c>
      <c r="CU157" s="113">
        <f t="shared" si="433"/>
        <v>0.1227</v>
      </c>
      <c r="CV157" s="174">
        <f t="shared" si="433"/>
        <v>0.10390000000000001</v>
      </c>
      <c r="CW157" s="141">
        <f t="shared" si="433"/>
        <v>0.1137</v>
      </c>
      <c r="CX157" s="111">
        <f t="shared" si="433"/>
        <v>0.10830000000000001</v>
      </c>
      <c r="CY157" s="173">
        <f t="shared" si="433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434">SUM(DT136, -DT140)</f>
        <v>0.15329999999999999</v>
      </c>
      <c r="DU157" s="143">
        <f t="shared" si="434"/>
        <v>0.15840000000000001</v>
      </c>
      <c r="DV157" s="115">
        <f t="shared" si="434"/>
        <v>0.20019999999999999</v>
      </c>
      <c r="DW157" s="173">
        <f t="shared" si="434"/>
        <v>0.21889999999999998</v>
      </c>
      <c r="DX157" s="113">
        <f t="shared" si="434"/>
        <v>0.17419999999999999</v>
      </c>
      <c r="DY157" s="113">
        <f t="shared" si="434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35">SUM(EC142, -EC153)</f>
        <v>0</v>
      </c>
      <c r="ED157" s="6">
        <f t="shared" si="435"/>
        <v>0</v>
      </c>
      <c r="EE157" s="6">
        <f t="shared" si="435"/>
        <v>0</v>
      </c>
      <c r="EF157" s="6">
        <f t="shared" si="435"/>
        <v>0</v>
      </c>
      <c r="EG157" s="6">
        <f t="shared" si="435"/>
        <v>0</v>
      </c>
      <c r="EH157" s="6">
        <f t="shared" si="435"/>
        <v>0</v>
      </c>
      <c r="EI157" s="6">
        <f t="shared" si="435"/>
        <v>0</v>
      </c>
      <c r="EK157" s="240">
        <f t="shared" ref="EK157:EX157" si="436">SUM(EK139, -EK143)</f>
        <v>3.3999999999999996E-2</v>
      </c>
      <c r="EL157" s="241">
        <f t="shared" si="436"/>
        <v>4.0599999999999997E-2</v>
      </c>
      <c r="EM157" s="171">
        <f t="shared" si="436"/>
        <v>6.6900000000000001E-2</v>
      </c>
      <c r="EN157" s="141">
        <f t="shared" si="436"/>
        <v>6.8200000000000011E-2</v>
      </c>
      <c r="EO157" s="115">
        <f t="shared" si="436"/>
        <v>6.6400000000000001E-2</v>
      </c>
      <c r="EP157" s="174">
        <f t="shared" si="436"/>
        <v>7.690000000000001E-2</v>
      </c>
      <c r="EQ157" s="141">
        <f t="shared" si="436"/>
        <v>8.4999999999999992E-2</v>
      </c>
      <c r="ER157" s="115">
        <f t="shared" si="436"/>
        <v>8.5699999999999998E-2</v>
      </c>
      <c r="ES157" s="173">
        <f t="shared" si="436"/>
        <v>7.6100000000000001E-2</v>
      </c>
      <c r="ET157" s="141">
        <f t="shared" si="436"/>
        <v>7.8099999999999989E-2</v>
      </c>
      <c r="EU157" s="115">
        <f t="shared" si="436"/>
        <v>9.3700000000000006E-2</v>
      </c>
      <c r="EV157" s="174">
        <f t="shared" si="436"/>
        <v>0.12759999999999999</v>
      </c>
      <c r="EW157" s="141">
        <f t="shared" si="436"/>
        <v>0.12789999999999999</v>
      </c>
      <c r="EX157" s="115">
        <f t="shared" si="436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437">SUM(FS139, -FS143)</f>
        <v>0.12040000000000001</v>
      </c>
      <c r="FT157" s="174">
        <f t="shared" si="437"/>
        <v>0.11360000000000001</v>
      </c>
      <c r="FU157" s="141">
        <f t="shared" si="437"/>
        <v>0.12390000000000001</v>
      </c>
      <c r="FV157" s="115">
        <f t="shared" si="437"/>
        <v>0.1096</v>
      </c>
      <c r="FW157" s="174">
        <f t="shared" si="437"/>
        <v>0.10829999999999999</v>
      </c>
      <c r="FX157" s="141">
        <f t="shared" si="437"/>
        <v>0.1103</v>
      </c>
      <c r="FY157" s="115">
        <f t="shared" si="437"/>
        <v>0.1153</v>
      </c>
      <c r="FZ157" s="174">
        <f t="shared" si="437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438">SUM(GD139, -GD143)</f>
        <v>0.16470000000000001</v>
      </c>
      <c r="GE157" s="115">
        <f t="shared" si="438"/>
        <v>0.16339999999999999</v>
      </c>
      <c r="GF157" s="174">
        <f t="shared" si="438"/>
        <v>0.1762</v>
      </c>
      <c r="GG157" s="218">
        <f t="shared" si="438"/>
        <v>0.17370000000000002</v>
      </c>
      <c r="GH157" s="15">
        <f t="shared" si="438"/>
        <v>0.18990000000000001</v>
      </c>
      <c r="GI157" s="146">
        <f t="shared" si="438"/>
        <v>0.18790000000000001</v>
      </c>
      <c r="GJ157" s="141">
        <f t="shared" si="438"/>
        <v>0.1905</v>
      </c>
      <c r="GK157" s="115">
        <f t="shared" si="438"/>
        <v>0.19059999999999999</v>
      </c>
      <c r="GL157" s="174">
        <f>SUM(GL136, -GL142)</f>
        <v>0.1741</v>
      </c>
      <c r="GM157" s="141">
        <f t="shared" ref="GM157:GU157" si="439">SUM(GM139, -GM143)</f>
        <v>0.16930000000000001</v>
      </c>
      <c r="GN157" s="115">
        <f t="shared" si="439"/>
        <v>0.17800000000000002</v>
      </c>
      <c r="GO157" s="174">
        <f t="shared" si="439"/>
        <v>0.1656</v>
      </c>
      <c r="GP157" s="141">
        <f t="shared" si="439"/>
        <v>0.17629999999999998</v>
      </c>
      <c r="GQ157" s="115">
        <f t="shared" si="439"/>
        <v>0.1777</v>
      </c>
      <c r="GR157" s="174">
        <f t="shared" si="439"/>
        <v>0.17420000000000002</v>
      </c>
      <c r="GS157" s="115">
        <f t="shared" si="439"/>
        <v>0.18469999999999998</v>
      </c>
      <c r="GT157" s="115">
        <f t="shared" si="439"/>
        <v>0.17580000000000001</v>
      </c>
      <c r="GU157" s="115">
        <f t="shared" si="439"/>
        <v>0.1419</v>
      </c>
      <c r="GV157" s="6">
        <f t="shared" ref="GV157:HA157" si="440">SUM(GV142, -GV153)</f>
        <v>0</v>
      </c>
      <c r="GW157" s="6">
        <f t="shared" si="440"/>
        <v>0</v>
      </c>
      <c r="GX157" s="6">
        <f t="shared" si="440"/>
        <v>0</v>
      </c>
      <c r="GY157" s="6">
        <f t="shared" si="440"/>
        <v>0</v>
      </c>
      <c r="GZ157" s="6">
        <f t="shared" si="440"/>
        <v>0</v>
      </c>
      <c r="HA157" s="6">
        <f t="shared" si="440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441">SUM(HH136, -HH140)</f>
        <v>9.5599999999999991E-2</v>
      </c>
      <c r="HI157" s="141">
        <f t="shared" si="441"/>
        <v>9.0400000000000008E-2</v>
      </c>
      <c r="HJ157" s="115">
        <f t="shared" si="441"/>
        <v>8.6800000000000002E-2</v>
      </c>
      <c r="HK157" s="173">
        <f t="shared" si="441"/>
        <v>8.5699999999999998E-2</v>
      </c>
      <c r="HL157" s="143">
        <f t="shared" si="441"/>
        <v>0.1116</v>
      </c>
      <c r="HM157" s="113">
        <f t="shared" si="441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>SUM(IQ137, -IQ142)</f>
        <v>0.18870000000000001</v>
      </c>
      <c r="IR157" s="174">
        <f>SUM(IR137, -IR142)</f>
        <v>0.18329999999999999</v>
      </c>
      <c r="IS157" s="218">
        <f>SUM(IS137, -IS142)</f>
        <v>0.18619999999999998</v>
      </c>
      <c r="IT157" s="15">
        <f>SUM(IT137, -IT142)</f>
        <v>0.18740000000000001</v>
      </c>
      <c r="IU157" s="146">
        <f>SUM(IU137, -IU142)</f>
        <v>0.18559999999999999</v>
      </c>
      <c r="IV157" s="141">
        <f>SUM(IV137, -IV142)</f>
        <v>0.20169999999999999</v>
      </c>
      <c r="IW157" s="115">
        <f>SUM(IW137, -IW142)</f>
        <v>0.20580000000000001</v>
      </c>
      <c r="IX157" s="174">
        <f>SUM(IX137, -IX142)</f>
        <v>0.2104</v>
      </c>
      <c r="IY157" s="115">
        <f>SUM(IY137, -IY142)</f>
        <v>0.2122</v>
      </c>
      <c r="IZ157" s="115">
        <f>SUM(IZ138, -IZ143)</f>
        <v>0.22599999999999998</v>
      </c>
      <c r="JA157" s="115">
        <f>SUM(JA136, -JA142)</f>
        <v>0.218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442">SUM(JM142, -JM153)</f>
        <v>0</v>
      </c>
      <c r="JN157" s="6">
        <f t="shared" si="442"/>
        <v>0</v>
      </c>
      <c r="JO157" s="6">
        <f t="shared" si="442"/>
        <v>0</v>
      </c>
      <c r="JP157" s="6">
        <f t="shared" si="442"/>
        <v>0</v>
      </c>
      <c r="JQ157" s="6">
        <f t="shared" si="442"/>
        <v>0</v>
      </c>
      <c r="JR157" s="6">
        <f t="shared" si="442"/>
        <v>0</v>
      </c>
      <c r="JS157" s="6">
        <f t="shared" si="442"/>
        <v>0</v>
      </c>
    </row>
    <row r="158" spans="71:27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14" t="s">
        <v>38</v>
      </c>
      <c r="IZ158" s="114" t="s">
        <v>38</v>
      </c>
      <c r="JA158" s="118" t="s">
        <v>64</v>
      </c>
      <c r="JB158" s="59"/>
      <c r="JC158" s="59"/>
      <c r="JD158" s="59"/>
      <c r="JE158" s="59"/>
      <c r="JF158" s="59"/>
      <c r="JG158" s="59"/>
      <c r="JH158" s="59"/>
      <c r="JI158" s="59"/>
      <c r="JJ158" s="59"/>
      <c r="JK158" s="59"/>
      <c r="JL158" s="59"/>
      <c r="JM158" s="59"/>
      <c r="JN158" s="59"/>
      <c r="JO158" s="59"/>
      <c r="JP158" s="59"/>
      <c r="JQ158" s="59"/>
      <c r="JR158" s="59"/>
      <c r="JS158" s="59"/>
    </row>
    <row r="159" spans="71:27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443">SUM(EM140, -EM143)</f>
        <v>6.1199999999999997E-2</v>
      </c>
      <c r="EN159" s="141">
        <f t="shared" si="443"/>
        <v>6.59E-2</v>
      </c>
      <c r="EO159" s="115">
        <f t="shared" si="443"/>
        <v>6.0899999999999996E-2</v>
      </c>
      <c r="EP159" s="174">
        <f t="shared" si="443"/>
        <v>6.5100000000000005E-2</v>
      </c>
      <c r="EQ159" s="141">
        <f t="shared" si="443"/>
        <v>7.3899999999999993E-2</v>
      </c>
      <c r="ER159" s="115">
        <f t="shared" si="443"/>
        <v>8.3799999999999999E-2</v>
      </c>
      <c r="ES159" s="174">
        <f t="shared" si="443"/>
        <v>7.3900000000000007E-2</v>
      </c>
      <c r="ET159" s="141">
        <f t="shared" si="443"/>
        <v>6.54E-2</v>
      </c>
      <c r="EU159" s="115">
        <f t="shared" si="443"/>
        <v>8.0799999999999997E-2</v>
      </c>
      <c r="EV159" s="173">
        <f t="shared" si="443"/>
        <v>0.12440000000000001</v>
      </c>
      <c r="EW159" s="143">
        <f t="shared" si="443"/>
        <v>0.1201</v>
      </c>
      <c r="EX159" s="115">
        <f t="shared" si="443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444">SUM(FT140, -FT143)</f>
        <v>0.11080000000000001</v>
      </c>
      <c r="FU159" s="141">
        <f t="shared" si="444"/>
        <v>0.1106</v>
      </c>
      <c r="FV159" s="115">
        <f t="shared" si="444"/>
        <v>9.7700000000000009E-2</v>
      </c>
      <c r="FW159" s="174">
        <f t="shared" si="444"/>
        <v>0.10579999999999999</v>
      </c>
      <c r="FX159" s="141">
        <f t="shared" si="444"/>
        <v>0.1053</v>
      </c>
      <c r="FY159" s="115">
        <f t="shared" si="444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445">SUM(GE140, -GE143)</f>
        <v>0.15790000000000001</v>
      </c>
      <c r="GF159" s="174">
        <f t="shared" si="445"/>
        <v>0.1686</v>
      </c>
      <c r="GG159" s="218">
        <f t="shared" si="445"/>
        <v>0.16789999999999999</v>
      </c>
      <c r="GH159" s="15">
        <f t="shared" si="445"/>
        <v>0.1789</v>
      </c>
      <c r="GI159" s="146">
        <f t="shared" si="445"/>
        <v>0.15909999999999999</v>
      </c>
      <c r="GJ159" s="141">
        <f t="shared" si="445"/>
        <v>0.1532</v>
      </c>
      <c r="GK159" s="113">
        <f t="shared" si="445"/>
        <v>0.1633</v>
      </c>
      <c r="GL159" s="174">
        <f>SUM(GL139, -GL143)</f>
        <v>0.17030000000000001</v>
      </c>
      <c r="GM159" s="141">
        <f t="shared" ref="GM159:GU159" si="446">SUM(GM140, -GM143)</f>
        <v>0.15859999999999999</v>
      </c>
      <c r="GN159" s="113">
        <f t="shared" si="446"/>
        <v>0.17040000000000002</v>
      </c>
      <c r="GO159" s="174">
        <f t="shared" si="446"/>
        <v>0.1646</v>
      </c>
      <c r="GP159" s="141">
        <f t="shared" si="446"/>
        <v>0.16259999999999999</v>
      </c>
      <c r="GQ159" s="115">
        <f t="shared" si="446"/>
        <v>0.1772</v>
      </c>
      <c r="GR159" s="171">
        <f t="shared" si="446"/>
        <v>0.16450000000000001</v>
      </c>
      <c r="GS159" s="115">
        <f t="shared" si="446"/>
        <v>0.18</v>
      </c>
      <c r="GT159" s="115">
        <f t="shared" si="446"/>
        <v>0.16870000000000002</v>
      </c>
      <c r="GU159" s="115">
        <f t="shared" si="446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>SUM(IR138, -IR143)</f>
        <v>0.18099999999999999</v>
      </c>
      <c r="IS159" s="219">
        <f>SUM(IS138, -IS143)</f>
        <v>0.1719</v>
      </c>
      <c r="IT159" s="15">
        <f>SUM(IT138, -IT143)</f>
        <v>0.17069999999999999</v>
      </c>
      <c r="IU159" s="144">
        <f>SUM(IU138, -IU143)</f>
        <v>0.1721</v>
      </c>
      <c r="IV159" s="141">
        <f>SUM(IV138, -IV143)</f>
        <v>0.17649999999999999</v>
      </c>
      <c r="IW159" s="113">
        <f>SUM(IW138, -IW143)</f>
        <v>0.1749</v>
      </c>
      <c r="IX159" s="173">
        <f>SUM(IX138, -IX143)</f>
        <v>0.18309999999999998</v>
      </c>
      <c r="IY159" s="113">
        <f>SUM(IY138, -IY143)</f>
        <v>0.1925</v>
      </c>
      <c r="IZ159" s="113">
        <f>SUM(IZ139, -IZ143)</f>
        <v>0.21760000000000002</v>
      </c>
      <c r="JA159" s="115">
        <f>SUM(JA137, -JA142)</f>
        <v>0.2006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83" t="s">
        <v>51</v>
      </c>
      <c r="IZ160" s="118" t="s">
        <v>64</v>
      </c>
      <c r="JA160" s="114" t="s">
        <v>41</v>
      </c>
      <c r="JB160" s="59"/>
      <c r="JC160" s="59"/>
      <c r="JD160" s="59"/>
      <c r="JE160" s="59"/>
      <c r="JF160" s="59"/>
      <c r="JG160" s="59"/>
      <c r="JH160" s="59"/>
      <c r="JI160" s="59"/>
      <c r="JJ160" s="59"/>
      <c r="JK160" s="59"/>
      <c r="JL160" s="59"/>
      <c r="JM160" s="59"/>
      <c r="JN160" s="59"/>
      <c r="JO160" s="59"/>
      <c r="JP160" s="59"/>
      <c r="JQ160" s="59"/>
      <c r="JR160" s="59"/>
      <c r="JS160" s="59"/>
    </row>
    <row r="161" spans="35:27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447">SUM(GM141, -GM143)</f>
        <v>0.14180000000000001</v>
      </c>
      <c r="GN161" s="115">
        <f t="shared" si="447"/>
        <v>0.16640000000000002</v>
      </c>
      <c r="GO161" s="173">
        <f t="shared" si="447"/>
        <v>0.15920000000000001</v>
      </c>
      <c r="GP161" s="143">
        <f t="shared" si="447"/>
        <v>0.16069999999999998</v>
      </c>
      <c r="GQ161" s="113">
        <f t="shared" si="447"/>
        <v>0.12999999999999998</v>
      </c>
      <c r="GR161" s="174">
        <f t="shared" si="447"/>
        <v>0.11870000000000001</v>
      </c>
      <c r="GS161" s="115">
        <f t="shared" si="447"/>
        <v>0.12499999999999999</v>
      </c>
      <c r="GT161" s="113">
        <f t="shared" si="447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>SUM(IR139, -IR143)</f>
        <v>0.17199999999999999</v>
      </c>
      <c r="IS161" s="218">
        <f>SUM(IS139, -IS143)</f>
        <v>0.17050000000000001</v>
      </c>
      <c r="IT161" s="91">
        <f>SUM(IT139, -IT143)</f>
        <v>0.1671</v>
      </c>
      <c r="IU161" s="146">
        <f>SUM(IU139, -IU143)</f>
        <v>0.16740000000000002</v>
      </c>
      <c r="IV161" s="143">
        <f>SUM(IV139, -IV143)</f>
        <v>0.1749</v>
      </c>
      <c r="IW161" s="115">
        <f>SUM(IW139, -IW143)</f>
        <v>0.17229999999999998</v>
      </c>
      <c r="IX161" s="174">
        <f>SUM(IX139, -IX143)</f>
        <v>0.17449999999999999</v>
      </c>
      <c r="IY161" s="115">
        <f>SUM(IY139, -IY143)</f>
        <v>0.1875</v>
      </c>
      <c r="IZ161" s="115">
        <f>SUM(IZ137, -IZ142)</f>
        <v>0.21049999999999999</v>
      </c>
      <c r="JA161" s="115">
        <f>SUM(JA138, -JA142)</f>
        <v>0.1875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14" t="s">
        <v>41</v>
      </c>
      <c r="IZ162" s="254" t="s">
        <v>54</v>
      </c>
      <c r="JA162" s="183" t="s">
        <v>51</v>
      </c>
      <c r="JB162" s="59"/>
      <c r="JC162" s="59"/>
      <c r="JD162" s="59"/>
      <c r="JE162" s="59"/>
      <c r="JF162" s="59"/>
      <c r="JG162" s="59"/>
      <c r="JH162" s="59"/>
      <c r="JI162" s="59"/>
      <c r="JJ162" s="59"/>
      <c r="JK162" s="59"/>
      <c r="JL162" s="59"/>
      <c r="JM162" s="59"/>
      <c r="JN162" s="59"/>
      <c r="JO162" s="59"/>
      <c r="JP162" s="59"/>
      <c r="JQ162" s="59"/>
      <c r="JR162" s="59"/>
      <c r="JS162" s="59"/>
    </row>
    <row r="163" spans="35:27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48">SUM(EC152, -EC159)</f>
        <v>0</v>
      </c>
      <c r="ED163" s="6">
        <f t="shared" si="448"/>
        <v>0</v>
      </c>
      <c r="EE163" s="6">
        <f t="shared" si="448"/>
        <v>0</v>
      </c>
      <c r="EF163" s="6">
        <f t="shared" si="448"/>
        <v>0</v>
      </c>
      <c r="EG163" s="6">
        <f t="shared" si="448"/>
        <v>0</v>
      </c>
      <c r="EH163" s="6">
        <f t="shared" si="448"/>
        <v>0</v>
      </c>
      <c r="EI163" s="6">
        <f t="shared" si="448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449">SUM(GV152, -GV159)</f>
        <v>0</v>
      </c>
      <c r="GW163" s="6">
        <f t="shared" si="449"/>
        <v>0</v>
      </c>
      <c r="GX163" s="6">
        <f t="shared" si="449"/>
        <v>0</v>
      </c>
      <c r="GY163" s="6">
        <f t="shared" si="449"/>
        <v>0</v>
      </c>
      <c r="GZ163" s="6">
        <f t="shared" si="449"/>
        <v>0</v>
      </c>
      <c r="HA163" s="6">
        <f t="shared" si="449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15">
        <f>SUM(IY138, -IY142)</f>
        <v>0.18090000000000001</v>
      </c>
      <c r="IZ163" s="113">
        <f>SUM(IZ138, -IZ142)</f>
        <v>0.19350000000000001</v>
      </c>
      <c r="JA163" s="115">
        <f>SUM(JA139, -JA143)</f>
        <v>0.18269999999999997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450">SUM(JM152, -JM159)</f>
        <v>0</v>
      </c>
      <c r="JN163" s="6">
        <f t="shared" si="450"/>
        <v>0</v>
      </c>
      <c r="JO163" s="6">
        <f t="shared" si="450"/>
        <v>0</v>
      </c>
      <c r="JP163" s="6">
        <f t="shared" si="450"/>
        <v>0</v>
      </c>
      <c r="JQ163" s="6">
        <f t="shared" si="450"/>
        <v>0</v>
      </c>
      <c r="JR163" s="6">
        <f t="shared" si="450"/>
        <v>0</v>
      </c>
      <c r="JS163" s="6">
        <f t="shared" si="450"/>
        <v>0</v>
      </c>
    </row>
    <row r="164" spans="35:279" ht="15.75" thickBot="1" x14ac:dyDescent="0.3"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254" t="s">
        <v>54</v>
      </c>
      <c r="IZ164" s="112" t="s">
        <v>60</v>
      </c>
      <c r="JA164" s="112" t="s">
        <v>60</v>
      </c>
      <c r="JB164" s="59"/>
      <c r="JC164" s="59"/>
      <c r="JD164" s="59"/>
      <c r="JE164" s="59"/>
      <c r="JF164" s="59"/>
      <c r="JG164" s="59"/>
      <c r="JH164" s="59"/>
      <c r="JI164" s="59"/>
      <c r="JJ164" s="59"/>
      <c r="JK164" s="59"/>
      <c r="JL164" s="59"/>
      <c r="JM164" s="59"/>
      <c r="JN164" s="59"/>
      <c r="JO164" s="59"/>
      <c r="JP164" s="59"/>
      <c r="JQ164" s="59"/>
      <c r="JR164" s="59"/>
      <c r="JS164" s="59"/>
    </row>
    <row r="165" spans="35:27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13">
        <f>SUM(IY139, -IY142)</f>
        <v>0.1759</v>
      </c>
      <c r="IZ165" s="115">
        <f>SUM(IZ140, -IZ143)</f>
        <v>0.18970000000000001</v>
      </c>
      <c r="JA165" s="115">
        <f>SUM(JA140, -JA143)</f>
        <v>0.15689999999999998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12" t="s">
        <v>60</v>
      </c>
      <c r="IZ166" s="114" t="s">
        <v>41</v>
      </c>
      <c r="JA166" s="254" t="s">
        <v>54</v>
      </c>
      <c r="JB166" s="59"/>
      <c r="JC166" s="59"/>
      <c r="JD166" s="59"/>
      <c r="JE166" s="59"/>
      <c r="JF166" s="59"/>
      <c r="JG166" s="59"/>
      <c r="JH166" s="59"/>
      <c r="JI166" s="59"/>
      <c r="JJ166" s="59"/>
      <c r="JK166" s="59"/>
      <c r="JL166" s="59"/>
      <c r="JM166" s="59"/>
      <c r="JN166" s="59"/>
      <c r="JO166" s="59"/>
      <c r="JP166" s="59"/>
      <c r="JQ166" s="59"/>
      <c r="JR166" s="59"/>
      <c r="JS166" s="59"/>
    </row>
    <row r="167" spans="35:27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15">
        <f>SUM(IY140, -IY143)</f>
        <v>0.1673</v>
      </c>
      <c r="IZ167" s="115">
        <f>SUM(IZ139, -IZ142)</f>
        <v>0.18509999999999999</v>
      </c>
      <c r="JA167" s="113">
        <f>SUM(JA139, -JA142)</f>
        <v>0.1517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12" t="s">
        <v>68</v>
      </c>
      <c r="IZ168" s="112" t="s">
        <v>68</v>
      </c>
      <c r="JA168" s="109" t="s">
        <v>57</v>
      </c>
      <c r="JB168" s="59"/>
      <c r="JC168" s="59"/>
      <c r="JD168" s="59"/>
      <c r="JE168" s="59"/>
      <c r="JF168" s="59"/>
      <c r="JG168" s="59"/>
      <c r="JH168" s="59"/>
      <c r="JI168" s="59"/>
      <c r="JJ168" s="59"/>
      <c r="JK168" s="59"/>
      <c r="JL168" s="59"/>
      <c r="JM168" s="59"/>
      <c r="JN168" s="59"/>
      <c r="JO168" s="59"/>
      <c r="JP168" s="59"/>
      <c r="JQ168" s="59"/>
      <c r="JR168" s="59"/>
      <c r="JS168" s="59"/>
    </row>
    <row r="169" spans="35:27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51">SUM(EC158, -EC165)</f>
        <v>0</v>
      </c>
      <c r="ED169" s="6">
        <f t="shared" si="451"/>
        <v>0</v>
      </c>
      <c r="EE169" s="6">
        <f t="shared" si="451"/>
        <v>0</v>
      </c>
      <c r="EF169" s="6">
        <f t="shared" si="451"/>
        <v>0</v>
      </c>
      <c r="EG169" s="6">
        <f t="shared" si="451"/>
        <v>0</v>
      </c>
      <c r="EH169" s="6">
        <f t="shared" si="451"/>
        <v>0</v>
      </c>
      <c r="EI169" s="6">
        <f t="shared" si="451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452">SUM(FT136, -FT140)</f>
        <v>7.2999999999999995E-2</v>
      </c>
      <c r="FU169" s="141">
        <f t="shared" si="452"/>
        <v>8.2199999999999995E-2</v>
      </c>
      <c r="FV169" s="115">
        <f t="shared" si="452"/>
        <v>8.0099999999999991E-2</v>
      </c>
      <c r="FW169" s="174">
        <f t="shared" si="452"/>
        <v>7.3499999999999996E-2</v>
      </c>
      <c r="FX169" s="141">
        <f t="shared" si="452"/>
        <v>5.9600000000000007E-2</v>
      </c>
      <c r="FY169" s="110">
        <f t="shared" si="452"/>
        <v>7.4099999999999999E-2</v>
      </c>
      <c r="FZ169" s="182">
        <f t="shared" si="452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453">SUM(GV158, -GV165)</f>
        <v>0</v>
      </c>
      <c r="GW169" s="6">
        <f t="shared" si="453"/>
        <v>0</v>
      </c>
      <c r="GX169" s="6">
        <f t="shared" si="453"/>
        <v>0</v>
      </c>
      <c r="GY169" s="6">
        <f t="shared" si="453"/>
        <v>0</v>
      </c>
      <c r="GZ169" s="6">
        <f t="shared" si="453"/>
        <v>0</v>
      </c>
      <c r="HA169" s="6">
        <f t="shared" si="453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11">
        <f>SUM(IY140, -IY142)</f>
        <v>0.15570000000000001</v>
      </c>
      <c r="IZ169" s="111">
        <f>SUM(IZ140, -IZ142)</f>
        <v>0.15720000000000001</v>
      </c>
      <c r="JA169" s="111">
        <f>SUM(JA141, -JA143)</f>
        <v>0.1265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54">SUM(JM158, -JM165)</f>
        <v>0</v>
      </c>
      <c r="JN169" s="6">
        <f t="shared" si="454"/>
        <v>0</v>
      </c>
      <c r="JO169" s="6">
        <f t="shared" si="454"/>
        <v>0</v>
      </c>
      <c r="JP169" s="6">
        <f t="shared" si="454"/>
        <v>0</v>
      </c>
      <c r="JQ169" s="6">
        <f t="shared" si="454"/>
        <v>0</v>
      </c>
      <c r="JR169" s="6">
        <f t="shared" si="454"/>
        <v>0</v>
      </c>
      <c r="JS169" s="6">
        <f t="shared" si="454"/>
        <v>0</v>
      </c>
    </row>
    <row r="170" spans="35:279" ht="15.75" thickBot="1" x14ac:dyDescent="0.3"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17" t="s">
        <v>46</v>
      </c>
      <c r="IZ170" s="117" t="s">
        <v>46</v>
      </c>
      <c r="JA170" s="112" t="s">
        <v>68</v>
      </c>
      <c r="JB170" s="59"/>
      <c r="JC170" s="59"/>
      <c r="JD170" s="59"/>
      <c r="JE170" s="59"/>
      <c r="JF170" s="59"/>
      <c r="JG170" s="59"/>
      <c r="JH170" s="59"/>
      <c r="JI170" s="59"/>
      <c r="JJ170" s="59"/>
      <c r="JK170" s="59"/>
      <c r="JL170" s="59"/>
      <c r="JM170" s="59"/>
      <c r="JN170" s="59"/>
      <c r="JO170" s="59"/>
      <c r="JP170" s="59"/>
      <c r="JQ170" s="59"/>
      <c r="JR170" s="59"/>
      <c r="JS170" s="59"/>
    </row>
    <row r="171" spans="35:279" ht="15.75" thickBot="1" x14ac:dyDescent="0.3">
      <c r="AX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455">SUM(FS136, -FS139)</f>
        <v>7.3099999999999998E-2</v>
      </c>
      <c r="FT171" s="174">
        <f t="shared" si="455"/>
        <v>7.0199999999999999E-2</v>
      </c>
      <c r="FU171" s="141">
        <f t="shared" si="455"/>
        <v>6.8899999999999989E-2</v>
      </c>
      <c r="FV171" s="115">
        <f t="shared" si="455"/>
        <v>6.8199999999999997E-2</v>
      </c>
      <c r="FW171" s="174">
        <f t="shared" si="455"/>
        <v>7.0999999999999994E-2</v>
      </c>
      <c r="FX171" s="141">
        <f t="shared" si="455"/>
        <v>5.4600000000000003E-2</v>
      </c>
      <c r="FY171" s="115">
        <f t="shared" si="455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1">
        <f>SUM(IY136, -IY141)</f>
        <v>0.13730000000000001</v>
      </c>
      <c r="IZ171" s="241">
        <f>SUM(IZ136, -IZ141)</f>
        <v>0.14200000000000002</v>
      </c>
      <c r="JA171" s="111">
        <f>SUM(JA140, -JA142)</f>
        <v>0.12590000000000001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18" t="s">
        <v>63</v>
      </c>
      <c r="IZ172" s="109" t="s">
        <v>57</v>
      </c>
      <c r="JA172" s="117" t="s">
        <v>46</v>
      </c>
      <c r="JB172" s="59"/>
      <c r="JC172" s="59"/>
      <c r="JD172" s="59"/>
      <c r="JE172" s="59"/>
      <c r="JF172" s="59"/>
      <c r="JG172" s="59"/>
      <c r="JH172" s="59"/>
      <c r="JI172" s="59"/>
      <c r="JJ172" s="59"/>
      <c r="JK172" s="59"/>
      <c r="JL172" s="59"/>
      <c r="JM172" s="59"/>
      <c r="JN172" s="59"/>
      <c r="JO172" s="59"/>
      <c r="JP172" s="59"/>
      <c r="JQ172" s="59"/>
      <c r="JR172" s="59"/>
      <c r="JS172" s="59"/>
    </row>
    <row r="173" spans="35:279" ht="15.75" thickBot="1" x14ac:dyDescent="0.3">
      <c r="AI173" s="346" t="s">
        <v>111</v>
      </c>
      <c r="AY173" s="346" t="s">
        <v>111</v>
      </c>
      <c r="BN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11">
        <f>SUM(IY137, -IY141)</f>
        <v>0.12409999999999999</v>
      </c>
      <c r="IZ173" s="111">
        <f>SUM(IZ141, -IZ143)</f>
        <v>0.1227</v>
      </c>
      <c r="JA173" s="241">
        <f>SUM(JA136, -JA141)</f>
        <v>0.1225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6" t="s">
        <v>98</v>
      </c>
      <c r="AN174" s="346" t="s">
        <v>106</v>
      </c>
      <c r="AS174" s="346" t="s">
        <v>101</v>
      </c>
      <c r="AY174" s="346" t="s">
        <v>112</v>
      </c>
      <c r="BD174" s="346" t="s">
        <v>96</v>
      </c>
      <c r="BI174" s="346" t="s">
        <v>113</v>
      </c>
      <c r="BM174" t="s">
        <v>62</v>
      </c>
      <c r="BP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09" t="s">
        <v>57</v>
      </c>
      <c r="IZ174" s="118" t="s">
        <v>63</v>
      </c>
      <c r="JA174" s="118" t="s">
        <v>63</v>
      </c>
      <c r="JB174" s="59"/>
      <c r="JC174" s="59"/>
      <c r="JD174" s="59"/>
      <c r="JE174" s="59"/>
      <c r="JF174" s="59"/>
      <c r="JG174" s="59"/>
      <c r="JH174" s="59"/>
      <c r="JI174" s="59"/>
      <c r="JJ174" s="59"/>
      <c r="JK174" s="59"/>
      <c r="JL174" s="59"/>
      <c r="JM174" s="59"/>
      <c r="JN174" s="59"/>
      <c r="JO174" s="59"/>
      <c r="JP174" s="59"/>
      <c r="JQ174" s="59"/>
      <c r="JR174" s="59"/>
      <c r="JS174" s="59"/>
    </row>
    <row r="175" spans="35:27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3">
        <v>43769</v>
      </c>
      <c r="AN175" s="346" t="s">
        <v>100</v>
      </c>
      <c r="AO175" s="343">
        <v>43778</v>
      </c>
      <c r="AP175" s="343">
        <v>43785</v>
      </c>
      <c r="AQ175" s="343">
        <v>43792</v>
      </c>
      <c r="AR175" s="343">
        <v>43799</v>
      </c>
      <c r="AS175" s="345" t="s">
        <v>100</v>
      </c>
      <c r="AT175" s="343">
        <v>43813</v>
      </c>
      <c r="AU175" s="343">
        <v>43820</v>
      </c>
      <c r="AV175" s="343">
        <v>43827</v>
      </c>
      <c r="AW175" s="343">
        <v>43830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3">
        <v>43496</v>
      </c>
      <c r="BD175" s="345" t="s">
        <v>105</v>
      </c>
      <c r="BE175" s="343">
        <v>43504</v>
      </c>
      <c r="BF175" s="343">
        <v>43511</v>
      </c>
      <c r="BG175" s="343">
        <v>43518</v>
      </c>
      <c r="BH175" s="343">
        <v>43524</v>
      </c>
      <c r="BI175" s="345" t="s">
        <v>100</v>
      </c>
      <c r="BJ175" s="343">
        <v>43539</v>
      </c>
      <c r="BK175" s="343">
        <v>43546</v>
      </c>
      <c r="BL175" s="343">
        <v>43553</v>
      </c>
      <c r="BM175" s="345" t="s">
        <v>110</v>
      </c>
      <c r="BN175" s="346" t="s">
        <v>100</v>
      </c>
      <c r="BO175" s="343">
        <v>43567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56">SUM(EC164, -EC171)</f>
        <v>0</v>
      </c>
      <c r="ED175" s="6">
        <f t="shared" si="456"/>
        <v>0</v>
      </c>
      <c r="EE175" s="6">
        <f t="shared" si="456"/>
        <v>0</v>
      </c>
      <c r="EF175" s="6">
        <f t="shared" si="456"/>
        <v>0</v>
      </c>
      <c r="EG175" s="6">
        <f t="shared" si="456"/>
        <v>0</v>
      </c>
      <c r="EH175" s="6">
        <f t="shared" si="456"/>
        <v>0</v>
      </c>
      <c r="EI175" s="6">
        <f t="shared" si="456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457">SUM(GV164, -GV171)</f>
        <v>0</v>
      </c>
      <c r="GW175" s="6">
        <f t="shared" si="457"/>
        <v>0</v>
      </c>
      <c r="GX175" s="6">
        <f t="shared" si="457"/>
        <v>0</v>
      </c>
      <c r="GY175" s="6">
        <f t="shared" si="457"/>
        <v>0</v>
      </c>
      <c r="GZ175" s="6">
        <f t="shared" si="457"/>
        <v>0</v>
      </c>
      <c r="HA175" s="6">
        <f t="shared" si="457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11">
        <f>SUM(IY141, -IY143)</f>
        <v>9.9699999999999983E-2</v>
      </c>
      <c r="IZ175" s="111">
        <f>SUM(IZ137, -IZ141)</f>
        <v>0.12029999999999999</v>
      </c>
      <c r="JA175" s="111">
        <f>SUM(JA137, -JA141)</f>
        <v>0.1051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58">SUM(JM164, -JM171)</f>
        <v>0</v>
      </c>
      <c r="JN175" s="6">
        <f t="shared" si="458"/>
        <v>0</v>
      </c>
      <c r="JO175" s="6">
        <f t="shared" si="458"/>
        <v>0</v>
      </c>
      <c r="JP175" s="6">
        <f t="shared" si="458"/>
        <v>0</v>
      </c>
      <c r="JQ175" s="6">
        <f t="shared" si="458"/>
        <v>0</v>
      </c>
      <c r="JR175" s="6">
        <f t="shared" si="458"/>
        <v>0</v>
      </c>
      <c r="JS175" s="6">
        <f t="shared" si="458"/>
        <v>0</v>
      </c>
    </row>
    <row r="176" spans="35:27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0">
        <v>0.15870000000000001</v>
      </c>
      <c r="AN176" s="311">
        <v>8.8599999999999998E-2</v>
      </c>
      <c r="AO176" s="311">
        <v>0.1983</v>
      </c>
      <c r="AP176" s="311">
        <v>0.30890000000000001</v>
      </c>
      <c r="AQ176" s="311">
        <v>0.23419999999999999</v>
      </c>
      <c r="AR176" s="311">
        <v>0.34379999999999999</v>
      </c>
      <c r="AS176" s="312">
        <v>0.315</v>
      </c>
      <c r="AT176" s="312">
        <v>0.28899999999999998</v>
      </c>
      <c r="AU176" s="312">
        <v>0.2114</v>
      </c>
      <c r="AV176" s="313">
        <v>0.2432</v>
      </c>
      <c r="AW176" s="313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14" t="s">
        <v>39</v>
      </c>
      <c r="IZ176" s="183" t="s">
        <v>52</v>
      </c>
      <c r="JA176" s="109" t="s">
        <v>67</v>
      </c>
      <c r="JB176" s="59"/>
      <c r="JC176" s="59"/>
      <c r="JD176" s="59"/>
      <c r="JE176" s="59"/>
      <c r="JF176" s="59"/>
      <c r="JG176" s="59"/>
      <c r="JH176" s="59"/>
      <c r="JI176" s="59"/>
      <c r="JJ176" s="59"/>
      <c r="JK176" s="59"/>
      <c r="JL176" s="59"/>
      <c r="JM176" s="59"/>
      <c r="JN176" s="59"/>
      <c r="JO176" s="59"/>
      <c r="JP176" s="59"/>
      <c r="JQ176" s="59"/>
      <c r="JR176" s="59"/>
      <c r="JS176" s="59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0">
        <v>5.0299999999999997E-2</v>
      </c>
      <c r="AT177" s="83">
        <v>8.0199999999999994E-2</v>
      </c>
      <c r="AU177" s="80">
        <v>0.20630000000000001</v>
      </c>
      <c r="AV177" s="84">
        <v>0.1966</v>
      </c>
      <c r="AW177" s="84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11">
        <f>SUM(IY138, -IY141)</f>
        <v>9.2799999999999994E-2</v>
      </c>
      <c r="IZ177" s="110">
        <f>SUM(IZ138, -IZ141)</f>
        <v>0.1033</v>
      </c>
      <c r="JA177" s="202">
        <f>SUM(JA141, -JA142)</f>
        <v>9.5500000000000002E-2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299">
        <v>3.8600000000000002E-2</v>
      </c>
      <c r="AT178" s="299">
        <v>5.5899999999999998E-2</v>
      </c>
      <c r="AU178" s="83">
        <v>8.1600000000000006E-2</v>
      </c>
      <c r="AV178" s="83">
        <v>5.6000000000000001E-2</v>
      </c>
      <c r="AW178" s="83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09" t="s">
        <v>67</v>
      </c>
      <c r="IZ178" s="114" t="s">
        <v>39</v>
      </c>
      <c r="JA178" s="117" t="s">
        <v>49</v>
      </c>
      <c r="JB178" s="59"/>
      <c r="JC178" s="59"/>
      <c r="JD178" s="59"/>
      <c r="JE178" s="59"/>
      <c r="JF178" s="59"/>
      <c r="JG178" s="59"/>
      <c r="JH178" s="59"/>
      <c r="JI178" s="59"/>
      <c r="JJ178" s="59"/>
      <c r="JK178" s="59"/>
      <c r="JL178" s="59"/>
      <c r="JM178" s="59"/>
      <c r="JN178" s="59"/>
      <c r="JO178" s="59"/>
      <c r="JP178" s="59"/>
      <c r="JQ178" s="59"/>
      <c r="JR178" s="59"/>
      <c r="JS178" s="59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3">
        <v>2.98E-2</v>
      </c>
      <c r="AT179" s="80">
        <v>4.36E-2</v>
      </c>
      <c r="AU179" s="300">
        <v>3.9199999999999999E-2</v>
      </c>
      <c r="AV179" s="300">
        <v>3.9600000000000003E-2</v>
      </c>
      <c r="AW179" s="300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202">
        <f>SUM(IY141, -IY142)</f>
        <v>8.8099999999999984E-2</v>
      </c>
      <c r="IZ179" s="111">
        <f>SUM(IZ139, -IZ141)</f>
        <v>9.4900000000000012E-2</v>
      </c>
      <c r="JA179" s="115">
        <f>SUM(JA136, -JA140)</f>
        <v>9.2100000000000001E-2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1">
        <v>-4.4699999999999997E-2</v>
      </c>
      <c r="AT180" s="300">
        <v>-3.1800000000000002E-2</v>
      </c>
      <c r="AU180" s="82">
        <v>-5.21E-2</v>
      </c>
      <c r="AV180" s="81">
        <v>-9.2999999999999992E-3</v>
      </c>
      <c r="AW180" s="81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83" t="s">
        <v>52</v>
      </c>
      <c r="IZ180" s="109" t="s">
        <v>67</v>
      </c>
      <c r="JA180" s="114" t="s">
        <v>39</v>
      </c>
      <c r="JB180" s="59"/>
      <c r="JC180" s="59"/>
      <c r="JD180" s="59"/>
      <c r="JE180" s="59"/>
      <c r="JF180" s="59"/>
      <c r="JG180" s="59"/>
      <c r="JH180" s="59"/>
      <c r="JI180" s="59"/>
      <c r="JJ180" s="59"/>
      <c r="JK180" s="59"/>
      <c r="JL180" s="59"/>
      <c r="JM180" s="59"/>
      <c r="JN180" s="59"/>
      <c r="JO180" s="59"/>
      <c r="JP180" s="59"/>
      <c r="JQ180" s="59"/>
      <c r="JR180" s="59"/>
      <c r="JS180" s="59"/>
    </row>
    <row r="181" spans="7:27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2">
        <v>-6.9900000000000004E-2</v>
      </c>
      <c r="AT181" s="81">
        <v>-8.5599999999999996E-2</v>
      </c>
      <c r="AU181" s="81">
        <v>-6.4100000000000004E-2</v>
      </c>
      <c r="AV181" s="82">
        <v>-5.0799999999999998E-2</v>
      </c>
      <c r="AW181" s="82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59">SUM(EC170, -EC177)</f>
        <v>0</v>
      </c>
      <c r="ED181" s="6">
        <f t="shared" si="459"/>
        <v>0</v>
      </c>
      <c r="EE181" s="6">
        <f t="shared" si="459"/>
        <v>0</v>
      </c>
      <c r="EF181" s="6">
        <f t="shared" si="459"/>
        <v>0</v>
      </c>
      <c r="EG181" s="6">
        <f t="shared" si="459"/>
        <v>0</v>
      </c>
      <c r="EH181" s="6">
        <f t="shared" si="459"/>
        <v>0</v>
      </c>
      <c r="EI181" s="6">
        <f t="shared" si="459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460">SUM(GV170, -GV177)</f>
        <v>0</v>
      </c>
      <c r="GW181" s="6">
        <f t="shared" si="460"/>
        <v>0</v>
      </c>
      <c r="GX181" s="6">
        <f t="shared" si="460"/>
        <v>0</v>
      </c>
      <c r="GY181" s="6">
        <f t="shared" si="460"/>
        <v>0</v>
      </c>
      <c r="GZ181" s="6">
        <f t="shared" si="460"/>
        <v>0</v>
      </c>
      <c r="HA181" s="6">
        <f t="shared" si="460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10">
        <f>SUM(IY139, -IY141)</f>
        <v>8.7800000000000003E-2</v>
      </c>
      <c r="IZ181" s="202">
        <f>SUM(IZ141, -IZ142)</f>
        <v>9.0200000000000002E-2</v>
      </c>
      <c r="JA181" s="111">
        <f>SUM(JA138, -JA141)</f>
        <v>9.1999999999999998E-2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461">SUM(JM170, -JM177)</f>
        <v>0</v>
      </c>
      <c r="JN181" s="6">
        <f t="shared" si="461"/>
        <v>0</v>
      </c>
      <c r="JO181" s="6">
        <f t="shared" si="461"/>
        <v>0</v>
      </c>
      <c r="JP181" s="6">
        <f t="shared" si="461"/>
        <v>0</v>
      </c>
      <c r="JQ181" s="6">
        <f t="shared" si="461"/>
        <v>0</v>
      </c>
      <c r="JR181" s="6">
        <f t="shared" si="461"/>
        <v>0</v>
      </c>
      <c r="JS181" s="6">
        <f t="shared" si="461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7">
        <v>-0.1106</v>
      </c>
      <c r="AR182" s="87">
        <v>-0.13500000000000001</v>
      </c>
      <c r="AS182" s="81">
        <v>-7.3899999999999993E-2</v>
      </c>
      <c r="AT182" s="82">
        <v>-0.1045</v>
      </c>
      <c r="AU182" s="86">
        <v>-7.1599999999999997E-2</v>
      </c>
      <c r="AV182" s="86">
        <v>-8.5400000000000004E-2</v>
      </c>
      <c r="AW182" s="86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7">
        <v>-0.22700000000000001</v>
      </c>
      <c r="BI182" s="48">
        <v>-0.19209999999999999</v>
      </c>
      <c r="BJ182" s="87">
        <v>-0.25040000000000001</v>
      </c>
      <c r="BK182" s="48">
        <v>-0.17649999999999999</v>
      </c>
      <c r="BL182" s="87">
        <v>-0.1862</v>
      </c>
      <c r="BM182" s="87">
        <v>-0.22170000000000001</v>
      </c>
      <c r="BN182" s="87">
        <v>-0.2089</v>
      </c>
      <c r="BO182" s="87">
        <v>-0.25619999999999998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17" t="s">
        <v>49</v>
      </c>
      <c r="IZ182" s="117" t="s">
        <v>49</v>
      </c>
      <c r="JA182" s="118" t="s">
        <v>65</v>
      </c>
      <c r="JB182" s="59"/>
      <c r="JC182" s="59"/>
      <c r="JD182" s="59"/>
      <c r="JE182" s="59"/>
      <c r="JF182" s="59"/>
      <c r="JG182" s="59"/>
      <c r="JH182" s="59"/>
      <c r="JI182" s="59"/>
      <c r="JJ182" s="59"/>
      <c r="JK182" s="59"/>
      <c r="JL182" s="59"/>
      <c r="JM182" s="59"/>
      <c r="JN182" s="59"/>
      <c r="JO182" s="59"/>
      <c r="JP182" s="59"/>
      <c r="JQ182" s="59"/>
      <c r="JR182" s="59"/>
      <c r="JS182" s="59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-9.5899999999999999E-2</v>
      </c>
      <c r="AN183" s="87">
        <v>-0.12709999999999999</v>
      </c>
      <c r="AO183" s="87">
        <v>-0.153</v>
      </c>
      <c r="AP183" s="87">
        <v>-0.16389999999999999</v>
      </c>
      <c r="AQ183" s="41">
        <v>-0.14380000000000001</v>
      </c>
      <c r="AR183" s="41">
        <v>-0.19800000000000001</v>
      </c>
      <c r="AS183" s="85">
        <v>-0.21940000000000001</v>
      </c>
      <c r="AT183" s="85">
        <v>-0.221</v>
      </c>
      <c r="AU183" s="85">
        <v>-0.33160000000000001</v>
      </c>
      <c r="AV183" s="85">
        <v>-0.37080000000000002</v>
      </c>
      <c r="AW183" s="85">
        <v>-0.39219999999999999</v>
      </c>
      <c r="AY183" s="293">
        <v>-7.5499999999999998E-2</v>
      </c>
      <c r="AZ183" s="293">
        <v>-0.10970000000000001</v>
      </c>
      <c r="BA183" s="293">
        <v>-0.1593</v>
      </c>
      <c r="BB183" s="293">
        <v>-0.1958</v>
      </c>
      <c r="BC183" s="293">
        <v>-0.24099999999999999</v>
      </c>
      <c r="BD183" s="293">
        <v>-0.23619999999999999</v>
      </c>
      <c r="BE183" s="87">
        <v>-0.1956</v>
      </c>
      <c r="BF183" s="87">
        <v>-0.24679999999999999</v>
      </c>
      <c r="BG183" s="87">
        <v>-0.2394</v>
      </c>
      <c r="BH183" s="48">
        <v>-0.25929999999999997</v>
      </c>
      <c r="BI183" s="87">
        <v>-0.246</v>
      </c>
      <c r="BJ183" s="48">
        <v>-0.27279999999999999</v>
      </c>
      <c r="BK183" s="87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462">SUM(CD136, -CD137)</f>
        <v>5.4199999999999998E-2</v>
      </c>
      <c r="CE183" s="139">
        <f t="shared" si="462"/>
        <v>5.57E-2</v>
      </c>
      <c r="CF183" s="113">
        <f t="shared" si="462"/>
        <v>6.1299999999999993E-2</v>
      </c>
      <c r="CG183" s="173">
        <f t="shared" si="462"/>
        <v>6.88E-2</v>
      </c>
      <c r="CH183" s="143">
        <f t="shared" si="462"/>
        <v>6.6700000000000009E-2</v>
      </c>
      <c r="CI183" s="111">
        <f t="shared" si="462"/>
        <v>6.6099999999999992E-2</v>
      </c>
      <c r="CJ183" s="173">
        <f t="shared" si="462"/>
        <v>5.2999999999999999E-2</v>
      </c>
      <c r="CK183" s="143">
        <f t="shared" si="462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15">
        <f>SUM(IY136, -IY140)</f>
        <v>6.9699999999999998E-2</v>
      </c>
      <c r="IZ183" s="115">
        <f>SUM(IZ136, -IZ140)</f>
        <v>7.5000000000000011E-2</v>
      </c>
      <c r="JA183" s="115">
        <f>SUM(JA137, -JA140)</f>
        <v>7.4700000000000003E-2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12" t="s">
        <v>70</v>
      </c>
      <c r="IZ184" s="112" t="s">
        <v>70</v>
      </c>
      <c r="JA184" s="117" t="s">
        <v>44</v>
      </c>
      <c r="JB184" s="59"/>
      <c r="JC184" s="59"/>
      <c r="JD184" s="59"/>
      <c r="JE184" s="59"/>
      <c r="JF184" s="59"/>
      <c r="JG184" s="59"/>
      <c r="JH184" s="59"/>
      <c r="JI184" s="59"/>
      <c r="JJ184" s="59"/>
      <c r="JK184" s="59"/>
      <c r="JL184" s="59"/>
      <c r="JM184" s="59"/>
      <c r="JN184" s="59"/>
      <c r="JO184" s="59"/>
      <c r="JP184" s="59"/>
      <c r="JQ184" s="59"/>
      <c r="JR184" s="59"/>
      <c r="JS184" s="59"/>
    </row>
    <row r="185" spans="7:27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463">SUM(CC137, -CC141)</f>
        <v>3.7400000000000003E-2</v>
      </c>
      <c r="CD185" s="174">
        <f t="shared" si="463"/>
        <v>3.95E-2</v>
      </c>
      <c r="CE185" s="141">
        <f t="shared" si="463"/>
        <v>3.9199999999999999E-2</v>
      </c>
      <c r="CF185" s="115">
        <f t="shared" si="463"/>
        <v>5.1799999999999999E-2</v>
      </c>
      <c r="CG185" s="174">
        <f t="shared" si="463"/>
        <v>4.3900000000000002E-2</v>
      </c>
      <c r="CH185" s="141">
        <f t="shared" si="463"/>
        <v>5.2000000000000005E-2</v>
      </c>
      <c r="CI185" s="115">
        <f t="shared" si="463"/>
        <v>4.9000000000000002E-2</v>
      </c>
      <c r="CJ185" s="174">
        <f t="shared" si="463"/>
        <v>3.6900000000000002E-2</v>
      </c>
      <c r="CK185" s="141">
        <f t="shared" si="463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15">
        <f>SUM(IY140, -IY141)</f>
        <v>6.7599999999999993E-2</v>
      </c>
      <c r="IZ185" s="115">
        <f>SUM(IZ140, -IZ141)</f>
        <v>6.7000000000000004E-2</v>
      </c>
      <c r="JA185" s="115">
        <f>SUM(JA136, -JA139)</f>
        <v>6.6299999999999998E-2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18" t="s">
        <v>65</v>
      </c>
      <c r="IZ186" s="118" t="s">
        <v>65</v>
      </c>
      <c r="JA186" s="114" t="s">
        <v>42</v>
      </c>
      <c r="JB186" s="59"/>
      <c r="JC186" s="59"/>
      <c r="JD186" s="59"/>
      <c r="JE186" s="59"/>
      <c r="JF186" s="59"/>
      <c r="JG186" s="59"/>
      <c r="JH186" s="59"/>
      <c r="JI186" s="59"/>
      <c r="JJ186" s="59"/>
      <c r="JK186" s="59"/>
      <c r="JL186" s="59"/>
      <c r="JM186" s="59"/>
      <c r="JN186" s="59"/>
      <c r="JO186" s="59"/>
      <c r="JP186" s="59"/>
      <c r="JQ186" s="59"/>
      <c r="JR186" s="59"/>
      <c r="JS186" s="59"/>
    </row>
    <row r="187" spans="7:27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64">SUM(EC176, -EC183)</f>
        <v>0</v>
      </c>
      <c r="ED187" s="6">
        <f t="shared" si="464"/>
        <v>0</v>
      </c>
      <c r="EE187" s="6">
        <f t="shared" si="464"/>
        <v>0</v>
      </c>
      <c r="EF187" s="6">
        <f t="shared" si="464"/>
        <v>0</v>
      </c>
      <c r="EG187" s="6">
        <f t="shared" si="464"/>
        <v>0</v>
      </c>
      <c r="EH187" s="6">
        <f t="shared" si="464"/>
        <v>0</v>
      </c>
      <c r="EI187" s="6">
        <f t="shared" si="464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465">SUM(GV176, -GV183)</f>
        <v>0</v>
      </c>
      <c r="GW187" s="6">
        <f t="shared" si="465"/>
        <v>0</v>
      </c>
      <c r="GX187" s="6">
        <f t="shared" si="465"/>
        <v>0</v>
      </c>
      <c r="GY187" s="6">
        <f t="shared" si="465"/>
        <v>0</v>
      </c>
      <c r="GZ187" s="6">
        <f t="shared" si="465"/>
        <v>0</v>
      </c>
      <c r="HA187" s="6">
        <f t="shared" si="465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15">
        <f>SUM(IY137, -IY140)</f>
        <v>5.6499999999999995E-2</v>
      </c>
      <c r="IZ187" s="115">
        <f>SUM(IZ137, -IZ140)</f>
        <v>5.3299999999999993E-2</v>
      </c>
      <c r="JA187" s="115">
        <f>SUM(JA138, -JA140)</f>
        <v>6.1599999999999995E-2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466">SUM(JM176, -JM183)</f>
        <v>0</v>
      </c>
      <c r="JN187" s="6">
        <f t="shared" si="466"/>
        <v>0</v>
      </c>
      <c r="JO187" s="6">
        <f t="shared" si="466"/>
        <v>0</v>
      </c>
      <c r="JP187" s="6">
        <f t="shared" si="466"/>
        <v>0</v>
      </c>
      <c r="JQ187" s="6">
        <f t="shared" si="466"/>
        <v>0</v>
      </c>
      <c r="JR187" s="6">
        <f t="shared" si="466"/>
        <v>0</v>
      </c>
      <c r="JS187" s="6">
        <f t="shared" si="466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17" t="s">
        <v>44</v>
      </c>
      <c r="IZ188" s="117" t="s">
        <v>36</v>
      </c>
      <c r="JA188" s="183" t="s">
        <v>52</v>
      </c>
      <c r="JB188" s="59"/>
      <c r="JC188" s="59"/>
      <c r="JD188" s="59"/>
      <c r="JE188" s="59"/>
      <c r="JF188" s="59"/>
      <c r="JG188" s="59"/>
      <c r="JH188" s="59"/>
      <c r="JI188" s="59"/>
      <c r="JJ188" s="59"/>
      <c r="JK188" s="59"/>
      <c r="JL188" s="59"/>
      <c r="JM188" s="59"/>
      <c r="JN188" s="59"/>
      <c r="JO188" s="59"/>
      <c r="JP188" s="59"/>
      <c r="JQ188" s="59"/>
      <c r="JR188" s="59"/>
      <c r="JS188" s="59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15">
        <f>SUM(IY136, -IY139)</f>
        <v>4.9499999999999995E-2</v>
      </c>
      <c r="IZ189" s="111">
        <f>SUM(IZ136, -IZ139)</f>
        <v>4.7100000000000003E-2</v>
      </c>
      <c r="JA189" s="110">
        <f>SUM(JA139, -JA141)</f>
        <v>5.62E-2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17" t="s">
        <v>36</v>
      </c>
      <c r="IZ190" s="117" t="s">
        <v>44</v>
      </c>
      <c r="JA190" s="118" t="s">
        <v>53</v>
      </c>
      <c r="JB190" s="59"/>
      <c r="JC190" s="59"/>
      <c r="JD190" s="59"/>
      <c r="JE190" s="59"/>
      <c r="JF190" s="59"/>
      <c r="JG190" s="59"/>
      <c r="JH190" s="59"/>
      <c r="JI190" s="59"/>
      <c r="JJ190" s="59"/>
      <c r="JK190" s="59"/>
      <c r="JL190" s="59"/>
      <c r="JM190" s="59"/>
      <c r="JN190" s="59"/>
      <c r="JO190" s="59"/>
      <c r="JP190" s="59"/>
      <c r="JQ190" s="59"/>
      <c r="JR190" s="59"/>
      <c r="JS190" s="59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11">
        <f>SUM(IY136, -IY138)</f>
        <v>4.4499999999999998E-2</v>
      </c>
      <c r="IZ191" s="115">
        <f>SUM(IZ136, -IZ138)</f>
        <v>3.8700000000000012E-2</v>
      </c>
      <c r="JA191" s="202">
        <f>SUM(JA137, -JA139)</f>
        <v>4.8899999999999999E-2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18" t="s">
        <v>53</v>
      </c>
      <c r="IZ192" s="183" t="s">
        <v>55</v>
      </c>
      <c r="JA192" s="114" t="s">
        <v>37</v>
      </c>
      <c r="JB192" s="59"/>
      <c r="JC192" s="59"/>
      <c r="JD192" s="59"/>
      <c r="JE192" s="59"/>
      <c r="JF192" s="59"/>
      <c r="JG192" s="59"/>
      <c r="JH192" s="59"/>
      <c r="JI192" s="59"/>
      <c r="JJ192" s="59"/>
      <c r="JK192" s="59"/>
      <c r="JL192" s="59"/>
      <c r="JM192" s="59"/>
      <c r="JN192" s="59"/>
      <c r="JO192" s="59"/>
      <c r="JP192" s="59"/>
      <c r="JQ192" s="59"/>
      <c r="JR192" s="59"/>
      <c r="JS192" s="59"/>
    </row>
    <row r="193" spans="2:27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67">SUM(EC182, -EC189)</f>
        <v>0</v>
      </c>
      <c r="ED193" s="6">
        <f t="shared" si="467"/>
        <v>0</v>
      </c>
      <c r="EE193" s="6">
        <f t="shared" si="467"/>
        <v>0</v>
      </c>
      <c r="EF193" s="6">
        <f t="shared" si="467"/>
        <v>0</v>
      </c>
      <c r="EG193" s="6">
        <f t="shared" si="467"/>
        <v>0</v>
      </c>
      <c r="EH193" s="6">
        <f t="shared" si="467"/>
        <v>0</v>
      </c>
      <c r="EI193" s="6">
        <f t="shared" si="467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468">SUM(GV182, -GV189)</f>
        <v>0</v>
      </c>
      <c r="GW193" s="6">
        <f t="shared" si="468"/>
        <v>0</v>
      </c>
      <c r="GX193" s="6">
        <f t="shared" si="468"/>
        <v>0</v>
      </c>
      <c r="GY193" s="6">
        <f t="shared" si="468"/>
        <v>0</v>
      </c>
      <c r="GZ193" s="6">
        <f t="shared" si="468"/>
        <v>0</v>
      </c>
      <c r="HA193" s="6">
        <f t="shared" si="468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202">
        <f>SUM(IY137, -IY139)</f>
        <v>3.6299999999999992E-2</v>
      </c>
      <c r="IZ193" s="113">
        <f>SUM(IZ138, -IZ140)</f>
        <v>3.6299999999999992E-2</v>
      </c>
      <c r="JA193" s="115">
        <f>SUM(JA138, -JA139)</f>
        <v>3.5799999999999998E-2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469">SUM(JM182, -JM189)</f>
        <v>0</v>
      </c>
      <c r="JN193" s="6">
        <f t="shared" si="469"/>
        <v>0</v>
      </c>
      <c r="JO193" s="6">
        <f t="shared" si="469"/>
        <v>0</v>
      </c>
      <c r="JP193" s="6">
        <f t="shared" si="469"/>
        <v>0</v>
      </c>
      <c r="JQ193" s="6">
        <f t="shared" si="469"/>
        <v>0</v>
      </c>
      <c r="JR193" s="6">
        <f t="shared" si="469"/>
        <v>0</v>
      </c>
      <c r="JS193" s="6">
        <f t="shared" si="469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18" t="s">
        <v>40</v>
      </c>
      <c r="IZ194" s="163" t="s">
        <v>59</v>
      </c>
      <c r="JA194" s="163" t="s">
        <v>59</v>
      </c>
      <c r="JB194" s="59"/>
      <c r="JC194" s="59"/>
      <c r="JD194" s="59"/>
      <c r="JE194" s="59"/>
      <c r="JF194" s="59"/>
      <c r="JG194" s="59"/>
      <c r="JH194" s="59"/>
      <c r="JI194" s="59"/>
      <c r="JJ194" s="59"/>
      <c r="JK194" s="59"/>
      <c r="JL194" s="59"/>
      <c r="JM194" s="59"/>
      <c r="JN194" s="59"/>
      <c r="JO194" s="59"/>
      <c r="JP194" s="59"/>
      <c r="JQ194" s="59"/>
      <c r="JR194" s="59"/>
      <c r="JS194" s="59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15">
        <f>SUM(IY137, -IY138)</f>
        <v>3.1299999999999994E-2</v>
      </c>
      <c r="IZ195" s="110">
        <f>SUM(IZ142, -IZ143)</f>
        <v>3.2500000000000001E-2</v>
      </c>
      <c r="JA195" s="110">
        <f>SUM(JA142, -JA143)</f>
        <v>3.0999999999999986E-2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14" t="s">
        <v>42</v>
      </c>
      <c r="IZ196" s="114" t="s">
        <v>42</v>
      </c>
      <c r="JA196" s="117" t="s">
        <v>36</v>
      </c>
      <c r="JB196" s="59"/>
      <c r="JC196" s="59"/>
      <c r="JD196" s="59"/>
      <c r="JE196" s="59"/>
      <c r="JF196" s="59"/>
      <c r="JG196" s="59"/>
      <c r="JH196" s="59"/>
      <c r="JI196" s="59"/>
      <c r="JJ196" s="59"/>
      <c r="JK196" s="59"/>
      <c r="JL196" s="59"/>
      <c r="JM196" s="59"/>
      <c r="JN196" s="59"/>
      <c r="JO196" s="59"/>
      <c r="JP196" s="59"/>
      <c r="JQ196" s="59"/>
      <c r="JR196" s="59"/>
      <c r="JS196" s="59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15">
        <f>SUM(IY138, -IY140)</f>
        <v>2.52E-2</v>
      </c>
      <c r="IZ197" s="115">
        <f>SUM(IZ139, -IZ140)</f>
        <v>2.7900000000000001E-2</v>
      </c>
      <c r="JA197" s="111">
        <f>SUM(JA136, -JA138)</f>
        <v>3.0499999999999999E-2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83" t="s">
        <v>55</v>
      </c>
      <c r="IZ198" s="118" t="s">
        <v>40</v>
      </c>
      <c r="JA198" s="112" t="s">
        <v>70</v>
      </c>
      <c r="JB198" s="59"/>
      <c r="JC198" s="59"/>
      <c r="JD198" s="59"/>
      <c r="JE198" s="59"/>
      <c r="JF198" s="59"/>
      <c r="JG198" s="59"/>
      <c r="JH198" s="59"/>
      <c r="JI198" s="59"/>
      <c r="JJ198" s="59"/>
      <c r="JK198" s="59"/>
      <c r="JL198" s="59"/>
      <c r="JM198" s="59"/>
      <c r="JN198" s="59"/>
      <c r="JO198" s="59"/>
      <c r="JP198" s="59"/>
      <c r="JQ198" s="59"/>
      <c r="JR198" s="59"/>
      <c r="JS198" s="59"/>
    </row>
    <row r="199" spans="2:27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13">
        <f>SUM(IY139, -IY140)</f>
        <v>2.0200000000000003E-2</v>
      </c>
      <c r="IZ199" s="115">
        <f>SUM(IZ137, -IZ139)</f>
        <v>2.5399999999999992E-2</v>
      </c>
      <c r="JA199" s="115">
        <f>SUM(JA140, -JA141)</f>
        <v>3.04E-2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17" t="s">
        <v>47</v>
      </c>
      <c r="IZ200" s="117" t="s">
        <v>47</v>
      </c>
      <c r="JA200" s="183" t="s">
        <v>55</v>
      </c>
      <c r="JB200" s="59"/>
      <c r="JC200" s="59"/>
      <c r="JD200" s="59"/>
      <c r="JE200" s="59"/>
      <c r="JF200" s="59"/>
      <c r="JG200" s="59"/>
      <c r="JH200" s="59"/>
      <c r="JI200" s="59"/>
      <c r="JJ200" s="59"/>
      <c r="JK200" s="59"/>
      <c r="JL200" s="59"/>
      <c r="JM200" s="59"/>
      <c r="JN200" s="59"/>
      <c r="JO200" s="59"/>
      <c r="JP200" s="59"/>
      <c r="JQ200" s="59"/>
      <c r="JR200" s="59"/>
      <c r="JS200" s="59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470">SUM(EC190, -EC197)</f>
        <v>0</v>
      </c>
      <c r="ED201" s="6">
        <f t="shared" si="470"/>
        <v>0</v>
      </c>
      <c r="EE201" s="6">
        <f t="shared" si="470"/>
        <v>0</v>
      </c>
      <c r="EF201" s="6">
        <f t="shared" si="470"/>
        <v>0</v>
      </c>
      <c r="EG201" s="6">
        <f t="shared" si="470"/>
        <v>0</v>
      </c>
      <c r="EH201" s="6">
        <f t="shared" si="470"/>
        <v>0</v>
      </c>
      <c r="EI201" s="6">
        <f t="shared" si="470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471">SUM(GV190, -GV197)</f>
        <v>0</v>
      </c>
      <c r="GW201" s="6">
        <f t="shared" si="471"/>
        <v>0</v>
      </c>
      <c r="GX201" s="6">
        <f t="shared" si="471"/>
        <v>0</v>
      </c>
      <c r="GY201" s="6">
        <f t="shared" si="471"/>
        <v>0</v>
      </c>
      <c r="GZ201" s="6">
        <f t="shared" si="471"/>
        <v>0</v>
      </c>
      <c r="HA201" s="6">
        <f t="shared" si="471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13">
        <f>SUM(IY136, -IY137)</f>
        <v>1.3200000000000003E-2</v>
      </c>
      <c r="IZ201" s="113">
        <f>SUM(IZ136, -IZ137)</f>
        <v>2.1700000000000011E-2</v>
      </c>
      <c r="JA201" s="113">
        <f>SUM(JA139, -JA140)</f>
        <v>2.58E-2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472">SUM(JM190, -JM197)</f>
        <v>0</v>
      </c>
      <c r="JN201" s="6">
        <f t="shared" si="472"/>
        <v>0</v>
      </c>
      <c r="JO201" s="6">
        <f t="shared" si="472"/>
        <v>0</v>
      </c>
      <c r="JP201" s="6">
        <f t="shared" si="472"/>
        <v>0</v>
      </c>
      <c r="JQ201" s="6">
        <f t="shared" si="472"/>
        <v>0</v>
      </c>
      <c r="JR201" s="6">
        <f t="shared" si="472"/>
        <v>0</v>
      </c>
      <c r="JS201" s="6">
        <f t="shared" si="472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63" t="s">
        <v>59</v>
      </c>
      <c r="IZ202" s="118" t="s">
        <v>53</v>
      </c>
      <c r="JA202" s="117" t="s">
        <v>47</v>
      </c>
      <c r="JB202" s="59"/>
      <c r="JC202" s="59"/>
      <c r="JD202" s="59"/>
      <c r="JE202" s="59"/>
      <c r="JF202" s="59"/>
      <c r="JG202" s="59"/>
      <c r="JH202" s="59"/>
      <c r="JI202" s="59"/>
      <c r="JJ202" s="59"/>
      <c r="JK202" s="59"/>
      <c r="JL202" s="59"/>
      <c r="JM202" s="59"/>
      <c r="JN202" s="59"/>
      <c r="JO202" s="59"/>
      <c r="JP202" s="59"/>
      <c r="JQ202" s="59"/>
      <c r="JR202" s="59"/>
      <c r="JS202" s="59"/>
    </row>
    <row r="203" spans="2:27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10">
        <f>SUM(IY142, -IY143)</f>
        <v>1.1599999999999999E-2</v>
      </c>
      <c r="IZ203" s="202">
        <f>SUM(IZ137, -IZ138)</f>
        <v>1.7000000000000001E-2</v>
      </c>
      <c r="JA203" s="113">
        <f>SUM(JA136, -JA137)</f>
        <v>1.7399999999999999E-2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14" t="s">
        <v>37</v>
      </c>
      <c r="IZ204" s="183" t="s">
        <v>37</v>
      </c>
      <c r="JA204" s="118" t="s">
        <v>40</v>
      </c>
      <c r="JB204" s="59"/>
      <c r="JC204" s="59"/>
      <c r="JD204" s="59"/>
      <c r="JE204" s="59"/>
      <c r="JF204" s="59"/>
      <c r="JG204" s="59"/>
      <c r="JH204" s="59"/>
      <c r="JI204" s="59"/>
      <c r="JJ204" s="59"/>
      <c r="JK204" s="59"/>
      <c r="JL204" s="59"/>
      <c r="JM204" s="59"/>
      <c r="JN204" s="59"/>
      <c r="JO204" s="59"/>
      <c r="JP204" s="59"/>
      <c r="JQ204" s="59"/>
      <c r="JR204" s="59"/>
      <c r="JS204" s="59"/>
    </row>
    <row r="205" spans="2:27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>SUM(IR138, -IR139)</f>
        <v>8.9999999999999941E-3</v>
      </c>
      <c r="IS205" s="219">
        <f>SUM(IS138, -IS139)</f>
        <v>1.3999999999999985E-3</v>
      </c>
      <c r="IT205" s="91">
        <f>SUM(IT138, -IT139)</f>
        <v>3.599999999999999E-3</v>
      </c>
      <c r="IU205" s="144">
        <f>SUM(IU138, -IU139)</f>
        <v>4.6999999999999958E-3</v>
      </c>
      <c r="IV205" s="143">
        <f>SUM(IV138, -IV139)</f>
        <v>1.5999999999999973E-3</v>
      </c>
      <c r="IW205" s="113">
        <f>SUM(IW138, -IW139)</f>
        <v>2.5999999999999981E-3</v>
      </c>
      <c r="IX205" s="173">
        <f>SUM(IX136, -IX137)</f>
        <v>5.0000000000000044E-4</v>
      </c>
      <c r="IY205" s="115">
        <f>SUM(IY138, -IY139)</f>
        <v>4.9999999999999975E-3</v>
      </c>
      <c r="IZ205" s="115">
        <f>SUM(IZ138, -IZ139)</f>
        <v>8.3999999999999908E-3</v>
      </c>
      <c r="JA205" s="115">
        <f>SUM(JA137, -JA138)</f>
        <v>1.3100000000000001E-2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  <c r="BS206" s="242"/>
      <c r="BT206" s="64">
        <v>43132</v>
      </c>
      <c r="BU206" s="245" t="s">
        <v>77</v>
      </c>
      <c r="BV206" s="246"/>
      <c r="BW206" s="68">
        <v>43135</v>
      </c>
      <c r="BX206" s="291"/>
      <c r="BY206" s="246"/>
      <c r="BZ206" s="68">
        <v>43136</v>
      </c>
      <c r="CA206" s="248"/>
      <c r="CB206" s="246"/>
      <c r="CC206" s="68">
        <v>43137</v>
      </c>
      <c r="CD206" s="296"/>
      <c r="CE206" s="246"/>
      <c r="CF206" s="68">
        <v>43138</v>
      </c>
      <c r="CG206" s="247"/>
      <c r="CH206" s="246"/>
      <c r="CI206" s="68">
        <v>43139</v>
      </c>
      <c r="CJ206" s="248"/>
      <c r="CK206" s="249"/>
      <c r="CL206" s="71">
        <v>43142</v>
      </c>
      <c r="CM206" s="250"/>
      <c r="CN206" s="249"/>
      <c r="CO206" s="71">
        <v>43143</v>
      </c>
      <c r="CP206" s="250"/>
      <c r="CQ206" s="249"/>
      <c r="CR206" s="71">
        <v>43144</v>
      </c>
      <c r="CS206" s="250"/>
      <c r="CT206" s="249"/>
      <c r="CU206" s="71">
        <v>43145</v>
      </c>
      <c r="CV206" s="250"/>
      <c r="CW206" s="249"/>
      <c r="CX206" s="71">
        <v>43146</v>
      </c>
      <c r="CY206" s="250"/>
      <c r="CZ206" s="269"/>
      <c r="DA206" s="74">
        <v>43149</v>
      </c>
      <c r="DB206" s="270"/>
      <c r="DC206" s="269"/>
      <c r="DD206" s="74">
        <v>43150</v>
      </c>
      <c r="DE206" s="270"/>
      <c r="DF206" s="269"/>
      <c r="DG206" s="74">
        <v>43151</v>
      </c>
      <c r="DH206" s="270"/>
      <c r="DI206" s="269"/>
      <c r="DJ206" s="74">
        <v>43152</v>
      </c>
      <c r="DK206" s="270"/>
      <c r="DL206" s="298"/>
      <c r="DM206" s="74">
        <v>43153</v>
      </c>
      <c r="DN206" s="298"/>
      <c r="DO206" s="242"/>
      <c r="DP206" s="64">
        <v>43156</v>
      </c>
      <c r="DQ206" s="244"/>
      <c r="DR206" s="242"/>
      <c r="DS206" s="64">
        <v>43157</v>
      </c>
      <c r="DT206" s="244"/>
      <c r="DU206" s="242"/>
      <c r="DV206" s="64">
        <v>43158</v>
      </c>
      <c r="DW206" s="244"/>
      <c r="DX206" s="66"/>
      <c r="DY206" s="64">
        <v>43159</v>
      </c>
      <c r="DZ206" s="65"/>
      <c r="EA206" s="67"/>
      <c r="EB206" s="68"/>
      <c r="EC206" s="69"/>
      <c r="ED206" s="67"/>
      <c r="EE206" s="68"/>
      <c r="EF206" s="69"/>
      <c r="EG206" s="67"/>
      <c r="EH206" s="68"/>
      <c r="EI206" s="69"/>
      <c r="EK206" s="242"/>
      <c r="EL206" s="64">
        <v>43525</v>
      </c>
      <c r="EM206" s="349"/>
      <c r="EN206" s="246"/>
      <c r="EO206" s="68">
        <v>43528</v>
      </c>
      <c r="EP206" s="291"/>
      <c r="EQ206" s="246"/>
      <c r="ER206" s="68">
        <v>43529</v>
      </c>
      <c r="ES206" s="248"/>
      <c r="ET206" s="246"/>
      <c r="EU206" s="68">
        <v>43530</v>
      </c>
      <c r="EV206" s="296"/>
      <c r="EW206" s="246"/>
      <c r="EX206" s="68">
        <v>43531</v>
      </c>
      <c r="EY206" s="247"/>
      <c r="EZ206" s="246"/>
      <c r="FA206" s="68">
        <v>43532</v>
      </c>
      <c r="FB206" s="350" t="s">
        <v>77</v>
      </c>
      <c r="FC206" s="249"/>
      <c r="FD206" s="71">
        <v>43535</v>
      </c>
      <c r="FE206" s="250"/>
      <c r="FF206" s="249"/>
      <c r="FG206" s="71">
        <v>43536</v>
      </c>
      <c r="FH206" s="250"/>
      <c r="FI206" s="249"/>
      <c r="FJ206" s="71">
        <v>43537</v>
      </c>
      <c r="FK206" s="250"/>
      <c r="FL206" s="249"/>
      <c r="FM206" s="71">
        <v>43538</v>
      </c>
      <c r="FN206" s="250"/>
      <c r="FO206" s="249"/>
      <c r="FP206" s="71">
        <v>43539</v>
      </c>
      <c r="FQ206" s="250"/>
      <c r="FR206" s="269"/>
      <c r="FS206" s="74">
        <v>43542</v>
      </c>
      <c r="FT206" s="270"/>
      <c r="FU206" s="269"/>
      <c r="FV206" s="74">
        <v>43543</v>
      </c>
      <c r="FW206" s="270"/>
      <c r="FX206" s="269"/>
      <c r="FY206" s="74">
        <v>43544</v>
      </c>
      <c r="FZ206" s="270"/>
      <c r="GA206" s="269"/>
      <c r="GB206" s="74">
        <v>43545</v>
      </c>
      <c r="GC206" s="270"/>
      <c r="GD206" s="269"/>
      <c r="GE206" s="74">
        <v>43546</v>
      </c>
      <c r="GF206" s="270"/>
      <c r="GG206" s="242"/>
      <c r="GH206" s="64">
        <v>43549</v>
      </c>
      <c r="GI206" s="244"/>
      <c r="GJ206" s="242"/>
      <c r="GK206" s="64">
        <v>43550</v>
      </c>
      <c r="GL206" s="244"/>
      <c r="GM206" s="242"/>
      <c r="GN206" s="64">
        <v>43551</v>
      </c>
      <c r="GO206" s="244"/>
      <c r="GP206" s="242"/>
      <c r="GQ206" s="64">
        <v>43552</v>
      </c>
      <c r="GR206" s="244"/>
      <c r="GS206" s="66"/>
      <c r="GT206" s="64">
        <v>43553</v>
      </c>
      <c r="GU206" s="65"/>
      <c r="GV206" s="67"/>
      <c r="GW206" s="68"/>
      <c r="GX206" s="69"/>
      <c r="GY206" s="67"/>
      <c r="GZ206" s="68"/>
      <c r="HA206" s="69"/>
      <c r="HC206" s="246"/>
      <c r="HD206" s="68">
        <v>43556</v>
      </c>
      <c r="HE206" s="296"/>
      <c r="HF206" s="246"/>
      <c r="HG206" s="68">
        <v>43557</v>
      </c>
      <c r="HH206" s="291"/>
      <c r="HI206" s="246"/>
      <c r="HJ206" s="68">
        <v>43558</v>
      </c>
      <c r="HK206" s="248"/>
      <c r="HL206" s="246"/>
      <c r="HM206" s="68">
        <v>43559</v>
      </c>
      <c r="HN206" s="296"/>
      <c r="HO206" s="246"/>
      <c r="HP206" s="68">
        <v>43560</v>
      </c>
      <c r="HQ206" s="350" t="s">
        <v>77</v>
      </c>
      <c r="HR206" s="249"/>
      <c r="HS206" s="71">
        <v>43563</v>
      </c>
      <c r="HT206" s="250"/>
      <c r="HU206" s="249"/>
      <c r="HV206" s="71">
        <v>43564</v>
      </c>
      <c r="HW206" s="250"/>
      <c r="HX206" s="249"/>
      <c r="HY206" s="71">
        <v>43565</v>
      </c>
      <c r="HZ206" s="250"/>
      <c r="IA206" s="272"/>
      <c r="IB206" s="71">
        <v>43566</v>
      </c>
      <c r="IC206" s="72"/>
      <c r="ID206" s="70"/>
      <c r="IE206" s="71">
        <v>43567</v>
      </c>
      <c r="IF206" s="72"/>
      <c r="IG206" s="73"/>
      <c r="IH206" s="74">
        <v>43570</v>
      </c>
      <c r="II206" s="75"/>
      <c r="IJ206" s="73"/>
      <c r="IK206" s="74">
        <v>43571</v>
      </c>
      <c r="IL206" s="75"/>
      <c r="IM206" s="73"/>
      <c r="IN206" s="74">
        <v>43572</v>
      </c>
      <c r="IO206" s="75"/>
      <c r="IP206" s="73"/>
      <c r="IQ206" s="74">
        <v>43573</v>
      </c>
      <c r="IR206" s="75"/>
      <c r="IS206" s="73"/>
      <c r="IT206" s="74">
        <v>43574</v>
      </c>
      <c r="IU206" s="75"/>
      <c r="IV206" s="63"/>
      <c r="IW206" s="64">
        <v>43577</v>
      </c>
      <c r="IX206" s="65"/>
      <c r="IY206" s="63"/>
      <c r="IZ206" s="64">
        <v>43578</v>
      </c>
      <c r="JA206" s="65"/>
      <c r="JB206" s="63"/>
      <c r="JC206" s="64">
        <v>43579</v>
      </c>
      <c r="JD206" s="65"/>
      <c r="JE206" s="63"/>
      <c r="JF206" s="64">
        <v>43580</v>
      </c>
      <c r="JG206" s="65"/>
      <c r="JH206" s="63"/>
      <c r="JI206" s="64">
        <v>43581</v>
      </c>
      <c r="JJ206" s="65"/>
      <c r="JK206" s="67"/>
      <c r="JL206" s="68">
        <v>43584</v>
      </c>
      <c r="JM206" s="69"/>
      <c r="JN206" s="67"/>
      <c r="JO206" s="68">
        <v>43585</v>
      </c>
      <c r="JP206" s="69"/>
      <c r="JQ206" s="67"/>
      <c r="JR206" s="68"/>
      <c r="JS206" s="69"/>
    </row>
    <row r="207" spans="2:27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</row>
    <row r="208" spans="2:279" ht="15.75" thickBot="1" x14ac:dyDescent="0.3"/>
    <row r="209" spans="2:142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CD209" t="s">
        <v>62</v>
      </c>
    </row>
    <row r="210" spans="2:142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EL210" t="s">
        <v>62</v>
      </c>
    </row>
    <row r="211" spans="2:142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</row>
    <row r="212" spans="2:142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</row>
    <row r="213" spans="2:142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</row>
    <row r="214" spans="2:142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</row>
    <row r="215" spans="2:142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</row>
    <row r="216" spans="2:142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t="s">
        <v>62</v>
      </c>
    </row>
    <row r="217" spans="2:142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t="s">
        <v>62</v>
      </c>
    </row>
    <row r="218" spans="2:142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</row>
    <row r="219" spans="2:142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</row>
    <row r="220" spans="2:142" ht="15.75" thickBot="1" x14ac:dyDescent="0.3">
      <c r="B220" s="292">
        <v>-5.2699999999999997E-2</v>
      </c>
      <c r="C220" s="292">
        <v>-7.0300000000000001E-2</v>
      </c>
      <c r="D220" s="293">
        <v>-7.5499999999999998E-2</v>
      </c>
      <c r="E220" s="294">
        <v>-5.8299999999999998E-2</v>
      </c>
      <c r="F220" s="292">
        <v>-5.91E-2</v>
      </c>
      <c r="G220" s="294">
        <v>-9.0399999999999994E-2</v>
      </c>
      <c r="H220" s="293">
        <v>-9.8599999999999993E-2</v>
      </c>
      <c r="I220" s="293">
        <v>-0.10970000000000001</v>
      </c>
      <c r="J220" s="293">
        <v>-9.1700000000000004E-2</v>
      </c>
      <c r="K220" s="293">
        <v>-0.13059999999999999</v>
      </c>
      <c r="L220" s="293">
        <v>-0.1368</v>
      </c>
      <c r="M220" s="293">
        <v>-0.17</v>
      </c>
      <c r="N220" s="293">
        <v>-0.1593</v>
      </c>
      <c r="O220" s="293">
        <v>-0.17</v>
      </c>
      <c r="P220" s="293">
        <v>-0.1714</v>
      </c>
      <c r="Q220" s="293">
        <v>-0.1726</v>
      </c>
      <c r="R220" s="293">
        <v>-0.16420000000000001</v>
      </c>
      <c r="S220" s="293">
        <v>-0.1958</v>
      </c>
      <c r="T220" s="293">
        <v>-0.1802</v>
      </c>
      <c r="U220" s="293">
        <v>-0.19239999999999999</v>
      </c>
      <c r="V220" s="293">
        <v>-0.23169999999999999</v>
      </c>
      <c r="W220" s="293">
        <v>-0.24099999999999999</v>
      </c>
      <c r="X220" s="293">
        <v>-0.23619999999999999</v>
      </c>
      <c r="Y220" s="295">
        <v>-0.24030000000000001</v>
      </c>
      <c r="Z220" s="293">
        <v>-0.24679999999999999</v>
      </c>
      <c r="AA220" s="293">
        <v>-0.21879999999999999</v>
      </c>
      <c r="AB220" s="293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</row>
    <row r="221" spans="2:142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142" ht="15.75" thickBot="1" x14ac:dyDescent="0.3">
      <c r="W222" t="s">
        <v>62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</row>
    <row r="223" spans="2:142" ht="15.75" thickBot="1" x14ac:dyDescent="0.3">
      <c r="U223" s="11" t="s">
        <v>43</v>
      </c>
      <c r="V223" t="s">
        <v>62</v>
      </c>
      <c r="W223" t="s">
        <v>62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</row>
    <row r="224" spans="2:142" ht="15.75" thickBot="1" x14ac:dyDescent="0.3">
      <c r="U224" s="18" t="s">
        <v>50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</row>
    <row r="225" spans="21:81" ht="15.75" thickBot="1" x14ac:dyDescent="0.3">
      <c r="U225" s="23" t="s">
        <v>56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</row>
    <row r="226" spans="21:81" ht="15.75" thickBot="1" x14ac:dyDescent="0.3">
      <c r="U226" s="27" t="s">
        <v>61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</row>
    <row r="227" spans="21:81" ht="15.75" thickBot="1" x14ac:dyDescent="0.3">
      <c r="U227" s="32" t="s">
        <v>66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</row>
    <row r="228" spans="21:81" ht="15.75" thickBot="1" x14ac:dyDescent="0.3">
      <c r="U228" s="36" t="s">
        <v>69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</row>
    <row r="229" spans="21:81" ht="15.75" thickBot="1" x14ac:dyDescent="0.3">
      <c r="U229" s="42" t="s">
        <v>71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</row>
    <row r="230" spans="21:81" ht="15.75" thickBot="1" x14ac:dyDescent="0.3">
      <c r="U230" s="45" t="s">
        <v>72</v>
      </c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</row>
  </sheetData>
  <customSheetViews>
    <customSheetView guid="{7FB8B549-326C-4BEC-8C8D-0E9173EDA60F}" scale="115" topLeftCell="IO48">
      <selection activeCell="CD217" sqref="CD217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2019-04-23T21:22:27Z</dcterms:modified>
</cp:coreProperties>
</file>